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a2366f67b9aa0ff3/Escritorio/FORMULACION 2026/"/>
    </mc:Choice>
  </mc:AlternateContent>
  <xr:revisionPtr revIDLastSave="0" documentId="8_{5F166AE5-63C1-442D-B4B6-6D03B4C428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UDIO DE MERC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PLwMJtZ4I2toaymzUHts5QnWzNlW9kvW/hV7e+EjG44="/>
    </ext>
  </extLst>
</workbook>
</file>

<file path=xl/calcChain.xml><?xml version="1.0" encoding="utf-8"?>
<calcChain xmlns="http://schemas.openxmlformats.org/spreadsheetml/2006/main">
  <c r="M25" i="1" l="1"/>
  <c r="Q27" i="1"/>
  <c r="T26" i="1"/>
  <c r="T27" i="1"/>
  <c r="T28" i="1"/>
  <c r="T29" i="1"/>
  <c r="T30" i="1"/>
  <c r="T31" i="1"/>
  <c r="T32" i="1"/>
  <c r="T33" i="1"/>
  <c r="T34" i="1"/>
  <c r="T35" i="1"/>
  <c r="S26" i="1"/>
  <c r="S27" i="1"/>
  <c r="S28" i="1"/>
  <c r="S29" i="1"/>
  <c r="S30" i="1"/>
  <c r="S31" i="1"/>
  <c r="S32" i="1"/>
  <c r="S33" i="1"/>
  <c r="S34" i="1"/>
  <c r="S35" i="1"/>
  <c r="R26" i="1"/>
  <c r="R27" i="1"/>
  <c r="R28" i="1"/>
  <c r="R29" i="1"/>
  <c r="R30" i="1"/>
  <c r="R31" i="1"/>
  <c r="R32" i="1"/>
  <c r="R33" i="1"/>
  <c r="R34" i="1"/>
  <c r="R35" i="1"/>
  <c r="Q26" i="1"/>
  <c r="Q28" i="1"/>
  <c r="Q29" i="1"/>
  <c r="Q30" i="1"/>
  <c r="Q31" i="1"/>
  <c r="Q32" i="1"/>
  <c r="Q33" i="1"/>
  <c r="Q34" i="1"/>
  <c r="Q35" i="1"/>
  <c r="Q25" i="1"/>
  <c r="P26" i="1"/>
  <c r="P27" i="1"/>
  <c r="P28" i="1"/>
  <c r="P29" i="1"/>
  <c r="P30" i="1"/>
  <c r="P31" i="1"/>
  <c r="P32" i="1"/>
  <c r="P33" i="1"/>
  <c r="P34" i="1"/>
  <c r="P35" i="1"/>
  <c r="O26" i="1"/>
  <c r="O27" i="1"/>
  <c r="O28" i="1"/>
  <c r="O29" i="1"/>
  <c r="O30" i="1"/>
  <c r="O31" i="1"/>
  <c r="O32" i="1"/>
  <c r="O33" i="1"/>
  <c r="O34" i="1"/>
  <c r="O35" i="1"/>
  <c r="M26" i="1"/>
  <c r="M27" i="1"/>
  <c r="M28" i="1"/>
  <c r="M29" i="1"/>
  <c r="M30" i="1"/>
  <c r="M31" i="1"/>
  <c r="M32" i="1"/>
  <c r="M33" i="1"/>
  <c r="M34" i="1"/>
  <c r="M35" i="1"/>
  <c r="L26" i="1"/>
  <c r="L27" i="1"/>
  <c r="L28" i="1"/>
  <c r="L29" i="1"/>
  <c r="L30" i="1"/>
  <c r="L31" i="1"/>
  <c r="L32" i="1"/>
  <c r="L33" i="1"/>
  <c r="L34" i="1"/>
  <c r="L35" i="1"/>
  <c r="J26" i="1"/>
  <c r="J27" i="1"/>
  <c r="J28" i="1"/>
  <c r="J29" i="1"/>
  <c r="J30" i="1"/>
  <c r="J31" i="1"/>
  <c r="J32" i="1"/>
  <c r="J33" i="1"/>
  <c r="J34" i="1"/>
  <c r="J35" i="1"/>
  <c r="I26" i="1"/>
  <c r="I27" i="1"/>
  <c r="I28" i="1"/>
  <c r="I29" i="1"/>
  <c r="I30" i="1"/>
  <c r="I31" i="1"/>
  <c r="I32" i="1"/>
  <c r="I33" i="1"/>
  <c r="I34" i="1"/>
  <c r="I35" i="1"/>
  <c r="S4" i="1"/>
  <c r="T4" i="1" s="1"/>
  <c r="O25" i="1"/>
  <c r="P25" i="1" s="1"/>
  <c r="L25" i="1"/>
  <c r="I25" i="1"/>
  <c r="J25" i="1" s="1"/>
  <c r="Q24" i="1"/>
  <c r="R24" i="1" s="1"/>
  <c r="O24" i="1"/>
  <c r="P24" i="1" s="1"/>
  <c r="L24" i="1"/>
  <c r="M24" i="1" s="1"/>
  <c r="I24" i="1"/>
  <c r="J24" i="1" s="1"/>
  <c r="Q23" i="1"/>
  <c r="R23" i="1" s="1"/>
  <c r="S23" i="1" s="1"/>
  <c r="T23" i="1" s="1"/>
  <c r="O23" i="1"/>
  <c r="P23" i="1" s="1"/>
  <c r="L23" i="1"/>
  <c r="M23" i="1" s="1"/>
  <c r="I23" i="1"/>
  <c r="J23" i="1" s="1"/>
  <c r="Q22" i="1"/>
  <c r="R22" i="1" s="1"/>
  <c r="S22" i="1" s="1"/>
  <c r="T22" i="1" s="1"/>
  <c r="O22" i="1"/>
  <c r="P22" i="1" s="1"/>
  <c r="L22" i="1"/>
  <c r="M22" i="1" s="1"/>
  <c r="I22" i="1"/>
  <c r="J22" i="1" s="1"/>
  <c r="Q21" i="1"/>
  <c r="O21" i="1"/>
  <c r="P21" i="1" s="1"/>
  <c r="L21" i="1"/>
  <c r="M21" i="1" s="1"/>
  <c r="I21" i="1"/>
  <c r="J21" i="1" s="1"/>
  <c r="Q20" i="1"/>
  <c r="R20" i="1" s="1"/>
  <c r="S20" i="1" s="1"/>
  <c r="T20" i="1" s="1"/>
  <c r="O20" i="1"/>
  <c r="P20" i="1" s="1"/>
  <c r="L20" i="1"/>
  <c r="M20" i="1" s="1"/>
  <c r="I20" i="1"/>
  <c r="J20" i="1" s="1"/>
  <c r="Q19" i="1"/>
  <c r="O19" i="1"/>
  <c r="P19" i="1" s="1"/>
  <c r="L19" i="1"/>
  <c r="M19" i="1" s="1"/>
  <c r="I19" i="1"/>
  <c r="J19" i="1" s="1"/>
  <c r="Q18" i="1"/>
  <c r="R18" i="1" s="1"/>
  <c r="O18" i="1"/>
  <c r="P18" i="1" s="1"/>
  <c r="L18" i="1"/>
  <c r="M18" i="1" s="1"/>
  <c r="I18" i="1"/>
  <c r="J18" i="1" s="1"/>
  <c r="Q17" i="1"/>
  <c r="R17" i="1" s="1"/>
  <c r="S17" i="1" s="1"/>
  <c r="T17" i="1" s="1"/>
  <c r="O17" i="1"/>
  <c r="P17" i="1" s="1"/>
  <c r="L17" i="1"/>
  <c r="M17" i="1" s="1"/>
  <c r="I17" i="1"/>
  <c r="J17" i="1" s="1"/>
  <c r="Q16" i="1"/>
  <c r="R16" i="1" s="1"/>
  <c r="S16" i="1" s="1"/>
  <c r="T16" i="1" s="1"/>
  <c r="O16" i="1"/>
  <c r="P16" i="1" s="1"/>
  <c r="L16" i="1"/>
  <c r="M16" i="1" s="1"/>
  <c r="I16" i="1"/>
  <c r="J16" i="1" s="1"/>
  <c r="Q15" i="1"/>
  <c r="R15" i="1" s="1"/>
  <c r="O15" i="1"/>
  <c r="P15" i="1" s="1"/>
  <c r="M15" i="1"/>
  <c r="I15" i="1"/>
  <c r="J15" i="1" s="1"/>
  <c r="Q14" i="1"/>
  <c r="R14" i="1" s="1"/>
  <c r="S14" i="1" s="1"/>
  <c r="T14" i="1" s="1"/>
  <c r="O14" i="1"/>
  <c r="P14" i="1" s="1"/>
  <c r="L14" i="1"/>
  <c r="M14" i="1" s="1"/>
  <c r="I14" i="1"/>
  <c r="J14" i="1" s="1"/>
  <c r="Q13" i="1"/>
  <c r="R13" i="1" s="1"/>
  <c r="O13" i="1"/>
  <c r="P13" i="1" s="1"/>
  <c r="L13" i="1"/>
  <c r="M13" i="1" s="1"/>
  <c r="I13" i="1"/>
  <c r="J13" i="1" s="1"/>
  <c r="Q12" i="1"/>
  <c r="O12" i="1"/>
  <c r="P12" i="1" s="1"/>
  <c r="L12" i="1"/>
  <c r="M12" i="1" s="1"/>
  <c r="I12" i="1"/>
  <c r="J12" i="1" s="1"/>
  <c r="Q11" i="1"/>
  <c r="R11" i="1" s="1"/>
  <c r="S11" i="1" s="1"/>
  <c r="T11" i="1" s="1"/>
  <c r="O11" i="1"/>
  <c r="P11" i="1" s="1"/>
  <c r="L11" i="1"/>
  <c r="M11" i="1" s="1"/>
  <c r="I11" i="1"/>
  <c r="J11" i="1" s="1"/>
  <c r="Q10" i="1"/>
  <c r="P10" i="1"/>
  <c r="M10" i="1"/>
  <c r="I10" i="1"/>
  <c r="J10" i="1" s="1"/>
  <c r="Q9" i="1"/>
  <c r="R9" i="1" s="1"/>
  <c r="S9" i="1" s="1"/>
  <c r="T9" i="1" s="1"/>
  <c r="O9" i="1"/>
  <c r="P9" i="1" s="1"/>
  <c r="L9" i="1"/>
  <c r="M9" i="1" s="1"/>
  <c r="I9" i="1"/>
  <c r="J9" i="1" s="1"/>
  <c r="Q8" i="1"/>
  <c r="R8" i="1" s="1"/>
  <c r="O8" i="1"/>
  <c r="P8" i="1" s="1"/>
  <c r="L8" i="1"/>
  <c r="M8" i="1" s="1"/>
  <c r="I8" i="1"/>
  <c r="J8" i="1" s="1"/>
  <c r="Q7" i="1"/>
  <c r="R7" i="1" s="1"/>
  <c r="S7" i="1" s="1"/>
  <c r="T7" i="1" s="1"/>
  <c r="O7" i="1"/>
  <c r="P7" i="1" s="1"/>
  <c r="L7" i="1"/>
  <c r="M7" i="1" s="1"/>
  <c r="I7" i="1"/>
  <c r="J7" i="1" s="1"/>
  <c r="Q6" i="1"/>
  <c r="R6" i="1" s="1"/>
  <c r="S6" i="1" s="1"/>
  <c r="T6" i="1" s="1"/>
  <c r="P6" i="1"/>
  <c r="L6" i="1"/>
  <c r="M6" i="1" s="1"/>
  <c r="I6" i="1"/>
  <c r="J6" i="1" s="1"/>
  <c r="Q5" i="1"/>
  <c r="O5" i="1"/>
  <c r="P5" i="1" s="1"/>
  <c r="L5" i="1"/>
  <c r="M5" i="1" s="1"/>
  <c r="I5" i="1"/>
  <c r="J5" i="1" s="1"/>
  <c r="Q37" i="1" l="1"/>
  <c r="R37" i="1" s="1"/>
  <c r="S37" i="1" s="1"/>
  <c r="S8" i="1"/>
  <c r="T8" i="1" s="1"/>
  <c r="S13" i="1"/>
  <c r="T13" i="1" s="1"/>
  <c r="R12" i="1"/>
  <c r="S12" i="1" s="1"/>
  <c r="T12" i="1" s="1"/>
  <c r="R25" i="1"/>
  <c r="S25" i="1" s="1"/>
  <c r="T25" i="1" s="1"/>
  <c r="S18" i="1"/>
  <c r="T18" i="1" s="1"/>
  <c r="S24" i="1"/>
  <c r="T24" i="1" s="1"/>
  <c r="R21" i="1"/>
  <c r="S21" i="1" s="1"/>
  <c r="T21" i="1" s="1"/>
  <c r="R10" i="1"/>
  <c r="S10" i="1" s="1"/>
  <c r="T10" i="1" s="1"/>
  <c r="R5" i="1"/>
  <c r="S5" i="1" s="1"/>
  <c r="T5" i="1" s="1"/>
  <c r="S15" i="1"/>
  <c r="T15" i="1" s="1"/>
  <c r="R19" i="1"/>
  <c r="S19" i="1" s="1"/>
  <c r="T19" i="1" s="1"/>
  <c r="T3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8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ID#AAAB7ykKFKI
tc={68D9764A-C0C7-44A3-97B0-0A76B56680BF}    (2026-06-02 20:10:42)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RESPONSABLE DEL IVA</t>
        </r>
      </text>
    </comment>
    <comment ref="E21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ID#AAAB7ykKFJ8
tc={6DCB77F5-4997-42F8-84AA-5D36FD7A48FB}    (2026-06-02 20:10:42)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le ajusó de 100 cms  a un metro con 80 cms aproximadamente</t>
        </r>
      </text>
    </comment>
    <comment ref="E2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ID#AAAB7ykKFKA
tc={7D3B39AA-E3FD-496E-9BEC-0330F17A468B}    (2026-06-02 20:10:42)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le ajusó de 100 cms  a un metro con 80 cms aproximadamente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+7ItiVCHgfAKFMsOMqHJpbyj4wQ=="/>
    </ext>
  </extLst>
</comments>
</file>

<file path=xl/sharedStrings.xml><?xml version="1.0" encoding="utf-8"?>
<sst xmlns="http://schemas.openxmlformats.org/spreadsheetml/2006/main" count="155" uniqueCount="91">
  <si>
    <t>N°</t>
  </si>
  <si>
    <t>Item</t>
  </si>
  <si>
    <t>Categoría</t>
  </si>
  <si>
    <t xml:space="preserve">Descripción </t>
  </si>
  <si>
    <t xml:space="preserve">Cantidad </t>
  </si>
  <si>
    <t xml:space="preserve">Un/Medida </t>
  </si>
  <si>
    <t>COTIZACIÓN 1</t>
  </si>
  <si>
    <t>COTIZACIÓN 2</t>
  </si>
  <si>
    <t>COTIZACIÓN 3</t>
  </si>
  <si>
    <t>RESULTADO</t>
  </si>
  <si>
    <t xml:space="preserve">Precio unitario </t>
  </si>
  <si>
    <t>IVA</t>
  </si>
  <si>
    <t>Precio unitario con IVA* incluido</t>
  </si>
  <si>
    <t>PROMEDIO</t>
  </si>
  <si>
    <t>VALOR UNITARIO CON IVA
PROMEDIO</t>
  </si>
  <si>
    <t>VALOR TOTAL
PROMEDIO</t>
  </si>
  <si>
    <t>COMPRA</t>
  </si>
  <si>
    <t>UNIDAD</t>
  </si>
  <si>
    <t>Primer sellador base acuosa</t>
  </si>
  <si>
    <t>LITROS</t>
  </si>
  <si>
    <t>Pintura especial para plástico</t>
  </si>
  <si>
    <t>GALÓN</t>
  </si>
  <si>
    <t>Espejos en material especial (no vidrio)</t>
  </si>
  <si>
    <t>Caja de madera con tarjetas y preguntas</t>
  </si>
  <si>
    <t xml:space="preserve">Ahorcado en acrílico con imanes </t>
  </si>
  <si>
    <t>Ruleta en acrílico</t>
  </si>
  <si>
    <t xml:space="preserve">Plastico antiflúido calibre grueso </t>
  </si>
  <si>
    <t>METROS</t>
  </si>
  <si>
    <t>Guaya metálica 2.5" – 75 metros</t>
  </si>
  <si>
    <t>Guantes de ferretería</t>
  </si>
  <si>
    <t>PARES</t>
  </si>
  <si>
    <t>Cartel "No intimides mi intimidad"</t>
  </si>
  <si>
    <t>Acrílico borrable (tablero pedagógico)</t>
  </si>
  <si>
    <t>Impresión Bogotaneidad</t>
  </si>
  <si>
    <t>Cortafrío</t>
  </si>
  <si>
    <t>Cinta reflectiva</t>
  </si>
  <si>
    <t>Pintura reflectiva</t>
  </si>
  <si>
    <t>Base acrílica con microesferas de vidrio. Rendimiento 8-10 m²/litro. Uso: señalización nocturna de puntos de disposición en polígono priorizado.</t>
  </si>
  <si>
    <t>Plantillas para pintar stencils</t>
  </si>
  <si>
    <t xml:space="preserve">Overol antiflúido calibre grueso </t>
  </si>
  <si>
    <t>Medallas</t>
  </si>
  <si>
    <t>Álbum</t>
  </si>
  <si>
    <t xml:space="preserve">MESES </t>
  </si>
  <si>
    <t xml:space="preserve">Tecnico Administrativo </t>
  </si>
  <si>
    <t>RRHH</t>
  </si>
  <si>
    <t xml:space="preserve">Bolsa logistica </t>
  </si>
  <si>
    <t xml:space="preserve">COMPRA </t>
  </si>
  <si>
    <t>Cartulina en pliego</t>
  </si>
  <si>
    <t>Rollo de papel kraft</t>
  </si>
  <si>
    <t>Paquetes X10 papel silueta</t>
  </si>
  <si>
    <t>Caja de lapices</t>
  </si>
  <si>
    <t>Caja de esferos</t>
  </si>
  <si>
    <t>Resma de papel tamaño carta</t>
  </si>
  <si>
    <t>Marcadores gruesos permanentes</t>
  </si>
  <si>
    <t>Notas adhesivas por paquetes Post-it</t>
  </si>
  <si>
    <t>Papelógrafos</t>
  </si>
  <si>
    <t>Cinta adhesiva de enmascarar</t>
  </si>
  <si>
    <t>Título de formación técnica o tecnológica. o acreditación y aprobación del 50% o más de un plan de estudios de una carrera profesional que sea a fin con el objeto a contratar 72 meses o más de experiencia laboral.</t>
  </si>
  <si>
    <t>PEAD o polipropileno. capacidad 20-120 L. acabado liso o texturizado UV (norma NTC 3965). Para intervención visual en talleres con estudiantes de colegios públicos.</t>
  </si>
  <si>
    <t xml:space="preserve">Compuesto líquido de tinte amarillento. densidad de 3.1- 3.3 Kg/gal
</t>
  </si>
  <si>
    <t xml:space="preserve">Pintura esmalte modificada con promotor de adherencia para superficies plásticas (PP. PE. PVC y ABS). Acabado blanco de alta cobertura. rendimiento aproximado de 32-48 m² por presentación de 4 galones. secado al tacto entre 30 y 60 minutos. Uso: decoración y señalización de canecas plásticas en talleres. instituciones y espacios comunitarios. </t>
  </si>
  <si>
    <t>Lámina de acrílico (PMMA) metalizado o acero inoxidable cal. 20-22. Reflectividad 85-95%. espesor 2-5 mm. irrompibles. Intervenidos con mensajes. Uso: nudge de autoimagen en corredor.</t>
  </si>
  <si>
    <t>Contenedor MDF 9 mm. 20×15×10 cm. tapa corrediza o bisagrada. laca mate. Tarjetas en cartulina 300 gr (9×6 cm) con situaciones hipotéticas de acoso y derechos.</t>
  </si>
  <si>
    <t xml:space="preserve">Polipropileno tejido o PVC laminado. 500-1000 g/m². antiflúido. ancho 1.50-1.80 m. Uso: protección de superficies durante aplicación de pintura. </t>
  </si>
  <si>
    <t>Pieza gráfica en lona vinílica. MDF o cartón pluma. Serigrafía o impresión UV. Mínimo 60×90 cm. Acabado plastificado mate o barniz UV.</t>
  </si>
  <si>
    <t>Acero templado Cr-V. 150-200 mm. Uso: ajustes de instalación del prototipo en campo.</t>
  </si>
  <si>
    <t>Adhesiva retrorreflectante RA1/RA2. ancho 5-10 cm. Uso: delimitación de zonas de disposición y rutas hacia contenedores.</t>
  </si>
  <si>
    <t>Acetato 0.2-0.3 mm o mylar. Diseños de huellas. flechas y mensajes de disposición adecuada. Uso: nudge en piso y canecas.</t>
  </si>
  <si>
    <t>Siluetas humanas 1.80 m con pintura reflectiva</t>
  </si>
  <si>
    <t>Poliestireno calibre 100. pintadas con pintura reflectiva en puntos especificos. Uso: nudge visual en zonas oscuras del corredor.</t>
  </si>
  <si>
    <t xml:space="preserve">Polipropileno tejido grueso. 500-1000 g/m². antiflúido Uso: protección personal procesos de pintura. </t>
  </si>
  <si>
    <t xml:space="preserve">Medalla personalizada en acrílico o PVC rígido. medida 6 × 7 cm aprox.. con sticker circular de 3.5 cm de diámetro impreso a full color y resinado por ambas caras para mayor protección y durabilidad. Uso: reconocimiento. actividades lúdicas. dinámicas educativas y campañas de sensibilización.  </t>
  </si>
  <si>
    <t>Álbum coleccionable de formato vertical (232 × 266.5 mm). encuadernado con grapa o lomo cuadrado. impreso en policromía (CMYK) a 300 dpi sobre papel couché mate. Incluye espacios para fichas coleccionables de 49 × 65 mm. con área útil de diseño de 206 × 240 mm. sangrado de 3 mm y márgenes de seguridad de 10 mm. Uso: almacenamiento. organización y exhibición de fichas coleccionables en actividades educativas. recreativas y de sensibilización. (mil unidades)</t>
  </si>
  <si>
    <t>Cartulina en pliego de colores surtidos. Uso: para la elaboración de matrices COM-B. mapas territoriales. tableros de sensibilización y desarrollo de sesiones patrimoniales.</t>
  </si>
  <si>
    <t>Rollo de papel Kraft de 60 cm de ancho. color marrón natural o blanco. Uso: para bocetos de prototipos. elaboración de murales y apuestas pedagógicas.</t>
  </si>
  <si>
    <t>Papel silueta en paquetes de 10 unidades. colores surtidos. Uso: para elaboración de fichas de personas. listados de comportamientos y componentes de prototipos.</t>
  </si>
  <si>
    <t>Caja de 12 lápices de grafito. Uso: para actividades de observación territorial. elaboración de bocetos y ejercicios de diseño participativo.</t>
  </si>
  <si>
    <t>Caja de 12 esferos de punta mediana (1.0 mm). tinta color negro. Uso: para diligenciamiento de formularios GoLab y sesiones participativas.</t>
  </si>
  <si>
    <t>Resma de papel tamaño carta de 500 hojas. color blanco. Uso: para impresión de herramientas metodológicas. formularios GoLab y demás entregables.</t>
  </si>
  <si>
    <t>Caja de 12 marcadores permanentes de punta gruesa. colores surtidos. Uso: para talleres. rotulación de materiales y desarrollo de sesiones patrimoniales.</t>
  </si>
  <si>
    <t>Paquete de 100 notas adhesivas de colores llamativos. Uso: para mapeo de problemáticas. elaboración de Journey Map y sesiones de cocreación.</t>
  </si>
  <si>
    <t>Papelógrafos de tamaño estándar para trabajo grupal. Uso: para registro de ideas. socialización de resultados. elaboración de mapas. matrices y actividades de facilitación durante talleres participativos.</t>
  </si>
  <si>
    <t>Cinta adhesiva de enmascarar de uso general. Uso: para instalación de prototipos. delimitación de áreas de trabajo y apoyo en talleres de decoración y actividades participativas.</t>
  </si>
  <si>
    <t xml:space="preserve">Canecas de basura </t>
  </si>
  <si>
    <t xml:space="preserve">Piezas PMMA 3-5 mm cortadas con láser. 6×8 cm aprox. Con medidad de 80 cm por 120 cm con Imán de neodimio N35/N52 en cara posterior. Pintado o impresión UV. Uso: dinámica lúdica de sensibilización en calle, apto para marcador borrable </t>
  </si>
  <si>
    <t>Dispositivo giratorio. acrílico 4-6 mm. diámetro 50 cm. Eje con rodamiento. Serigrafía con categorías de derechos y acoso. Uso: activación lúdica en calle.</t>
  </si>
  <si>
    <t xml:space="preserve">Cable de acero galvanizado. Carga de rotura 200-300 kg . Uso: tensado y soporte de la instalación de prendas y elementos suspendidos. 75 metros. Con los soportes para instalacion </t>
  </si>
  <si>
    <t>EPI manos (cuero. norma EN 388). Uso: talleres de decoración e instalación del prototipo.</t>
  </si>
  <si>
    <t>Lámina PMMA satinada. compatible con marcadores de pizarra. 3-5 mm.  60×80 cm. Uso: panel de notas reutilizable en stand.</t>
  </si>
  <si>
    <t>Pieza grafica. referencia simbólica a la identidad. estética y cultura urbana de Bogotá, banner de 100x200</t>
  </si>
  <si>
    <t>Rubro de destinación genérica y ejecución condicionada, para la adquisición de bienes, servicios y apoyos logísticos requeridos en las actividades de socialización, divulgación, cierre y articulación territorial (incluido el Congreso de la Bogotaneidad) derivadas de las metas del proyecto, previa identificación de la necesidad y autorización de la supervisión.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</si>
</sst>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16" x14ac:knownFonts="1">
    <font>
      <sz val="11"/>
      <color theme="1"/>
      <name val="Calibri"/>
      <scheme val="minor"/>
    </font>
    <font>
      <sz val="10"/>
      <color theme="0"/>
      <name val="Garamond"/>
      <family val="1"/>
    </font>
    <font>
      <b/>
      <sz val="8"/>
      <color theme="0"/>
      <name val="Garamond"/>
      <family val="1"/>
    </font>
    <font>
      <sz val="11"/>
      <name val="Calibri"/>
      <family val="2"/>
    </font>
    <font>
      <b/>
      <sz val="8"/>
      <color theme="1"/>
      <name val="Garamond"/>
      <family val="1"/>
    </font>
    <font>
      <sz val="10"/>
      <color theme="1"/>
      <name val="Garamond"/>
      <family val="1"/>
    </font>
    <font>
      <sz val="11"/>
      <color theme="1"/>
      <name val="Garamond"/>
      <family val="1"/>
    </font>
    <font>
      <b/>
      <sz val="10"/>
      <color theme="1"/>
      <name val="Garamond"/>
      <family val="1"/>
    </font>
    <font>
      <b/>
      <sz val="11"/>
      <color theme="1"/>
      <name val="Garamond"/>
      <family val="1"/>
    </font>
    <font>
      <sz val="11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sz val="10"/>
      <color rgb="FF000000"/>
      <name val="Garamond"/>
      <family val="1"/>
    </font>
    <font>
      <sz val="10"/>
      <name val="Garamond"/>
      <family val="1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rgb="FF2F5496"/>
        <bgColor rgb="FF2F549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2F5496"/>
      </patternFill>
    </fill>
    <fill>
      <patternFill patternType="solid">
        <fgColor theme="0"/>
        <bgColor rgb="FFFFFF00"/>
      </patternFill>
    </fill>
    <fill>
      <patternFill patternType="solid">
        <fgColor theme="4" tint="-0.249977111117893"/>
        <bgColor rgb="FF2F5496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0" applyNumberFormat="1"/>
    <xf numFmtId="164" fontId="6" fillId="4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11" fillId="4" borderId="1" xfId="0" applyFont="1" applyFill="1" applyBorder="1" applyAlignment="1">
      <alignment horizontal="center" vertical="center" wrapText="1"/>
    </xf>
    <xf numFmtId="0" fontId="13" fillId="5" borderId="1" xfId="0" applyFont="1" applyFill="1" applyBorder="1"/>
    <xf numFmtId="164" fontId="11" fillId="4" borderId="1" xfId="0" applyNumberFormat="1" applyFont="1" applyFill="1" applyBorder="1" applyAlignment="1">
      <alignment horizontal="center" vertical="center" wrapText="1"/>
    </xf>
    <xf numFmtId="164" fontId="0" fillId="0" borderId="2" xfId="0" applyNumberFormat="1" applyBorder="1"/>
    <xf numFmtId="164" fontId="6" fillId="4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9" fillId="6" borderId="1" xfId="0" applyNumberFormat="1" applyFont="1" applyFill="1" applyBorder="1" applyAlignment="1">
      <alignment horizontal="center" vertical="center" wrapText="1"/>
    </xf>
    <xf numFmtId="165" fontId="2" fillId="8" borderId="1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164" fontId="11" fillId="9" borderId="1" xfId="0" applyNumberFormat="1" applyFont="1" applyFill="1" applyBorder="1" applyAlignment="1">
      <alignment horizontal="center" vertical="center" wrapText="1"/>
    </xf>
    <xf numFmtId="164" fontId="15" fillId="9" borderId="1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1012"/>
  <sheetViews>
    <sheetView tabSelected="1" topLeftCell="E1" zoomScale="66" zoomScaleNormal="91" workbookViewId="0">
      <selection activeCell="U47" sqref="U47"/>
    </sheetView>
  </sheetViews>
  <sheetFormatPr baseColWidth="10" defaultColWidth="14.44140625" defaultRowHeight="15" customHeight="1" x14ac:dyDescent="0.3"/>
  <cols>
    <col min="1" max="2" width="10.6640625" customWidth="1"/>
    <col min="3" max="3" width="14.109375" customWidth="1"/>
    <col min="4" max="4" width="10.6640625" customWidth="1"/>
    <col min="5" max="5" width="67.33203125" customWidth="1"/>
    <col min="6" max="7" width="10.6640625" customWidth="1"/>
    <col min="8" max="8" width="13.33203125" style="1" bestFit="1" customWidth="1"/>
    <col min="9" max="9" width="15.88671875" customWidth="1"/>
    <col min="10" max="11" width="17.109375" customWidth="1"/>
    <col min="12" max="12" width="15.88671875" customWidth="1"/>
    <col min="13" max="14" width="17.109375" customWidth="1"/>
    <col min="15" max="15" width="15.88671875" customWidth="1"/>
    <col min="16" max="17" width="17.109375" customWidth="1"/>
    <col min="18" max="18" width="15.88671875" customWidth="1"/>
    <col min="19" max="19" width="17.109375" customWidth="1"/>
    <col min="20" max="20" width="21.21875" style="1" bestFit="1" customWidth="1"/>
    <col min="21" max="21" width="10.6640625" customWidth="1"/>
    <col min="22" max="22" width="12.5546875" bestFit="1" customWidth="1"/>
    <col min="23" max="23" width="18.44140625" bestFit="1" customWidth="1"/>
    <col min="24" max="26" width="10.6640625" customWidth="1"/>
  </cols>
  <sheetData>
    <row r="1" spans="2:23" ht="14.25" customHeight="1" x14ac:dyDescent="0.3"/>
    <row r="2" spans="2:23" ht="14.25" customHeight="1" x14ac:dyDescent="0.3">
      <c r="B2" s="34" t="s">
        <v>0</v>
      </c>
      <c r="C2" s="34" t="s">
        <v>1</v>
      </c>
      <c r="D2" s="34" t="s">
        <v>2</v>
      </c>
      <c r="E2" s="34" t="s">
        <v>3</v>
      </c>
      <c r="F2" s="34" t="s">
        <v>4</v>
      </c>
      <c r="G2" s="35" t="s">
        <v>5</v>
      </c>
      <c r="H2" s="31" t="s">
        <v>6</v>
      </c>
      <c r="I2" s="32"/>
      <c r="J2" s="32"/>
      <c r="K2" s="31" t="s">
        <v>7</v>
      </c>
      <c r="L2" s="32"/>
      <c r="M2" s="32"/>
      <c r="N2" s="31" t="s">
        <v>8</v>
      </c>
      <c r="O2" s="32"/>
      <c r="P2" s="32"/>
      <c r="Q2" s="33" t="s">
        <v>9</v>
      </c>
      <c r="R2" s="32"/>
      <c r="S2" s="32"/>
      <c r="T2" s="32"/>
    </row>
    <row r="3" spans="2:23" ht="30.6" x14ac:dyDescent="0.3">
      <c r="B3" s="32"/>
      <c r="C3" s="32"/>
      <c r="D3" s="32"/>
      <c r="E3" s="32"/>
      <c r="F3" s="32"/>
      <c r="G3" s="32"/>
      <c r="H3" s="12" t="s">
        <v>10</v>
      </c>
      <c r="I3" s="12" t="s">
        <v>11</v>
      </c>
      <c r="J3" s="12" t="s">
        <v>12</v>
      </c>
      <c r="K3" s="12" t="s">
        <v>10</v>
      </c>
      <c r="L3" s="12" t="s">
        <v>11</v>
      </c>
      <c r="M3" s="12" t="s">
        <v>12</v>
      </c>
      <c r="N3" s="12" t="s">
        <v>10</v>
      </c>
      <c r="O3" s="12" t="s">
        <v>11</v>
      </c>
      <c r="P3" s="12" t="s">
        <v>12</v>
      </c>
      <c r="Q3" s="13" t="s">
        <v>13</v>
      </c>
      <c r="R3" s="13" t="s">
        <v>11</v>
      </c>
      <c r="S3" s="13" t="s">
        <v>14</v>
      </c>
      <c r="T3" s="13" t="s">
        <v>15</v>
      </c>
    </row>
    <row r="4" spans="2:23" ht="40.200000000000003" x14ac:dyDescent="0.3">
      <c r="B4" s="5">
        <v>1</v>
      </c>
      <c r="C4" s="22" t="s">
        <v>43</v>
      </c>
      <c r="D4" s="22" t="s">
        <v>44</v>
      </c>
      <c r="E4" s="23" t="s">
        <v>57</v>
      </c>
      <c r="F4" s="24">
        <v>3</v>
      </c>
      <c r="G4" s="6" t="s">
        <v>42</v>
      </c>
      <c r="H4" s="14">
        <v>4687000</v>
      </c>
      <c r="I4" s="15"/>
      <c r="J4" s="15"/>
      <c r="K4" s="15"/>
      <c r="L4" s="15"/>
      <c r="M4" s="15"/>
      <c r="N4" s="15"/>
      <c r="O4" s="15"/>
      <c r="P4" s="15"/>
      <c r="Q4" s="16"/>
      <c r="R4" s="16"/>
      <c r="S4" s="17">
        <f>H4</f>
        <v>4687000</v>
      </c>
      <c r="T4" s="11">
        <f>S4*F4</f>
        <v>14061000</v>
      </c>
    </row>
    <row r="5" spans="2:23" ht="75" customHeight="1" x14ac:dyDescent="0.3">
      <c r="B5" s="5">
        <v>2</v>
      </c>
      <c r="C5" s="25" t="s">
        <v>83</v>
      </c>
      <c r="D5" s="26" t="s">
        <v>16</v>
      </c>
      <c r="E5" s="25" t="s">
        <v>58</v>
      </c>
      <c r="F5" s="26">
        <v>8</v>
      </c>
      <c r="G5" s="7" t="s">
        <v>17</v>
      </c>
      <c r="H5" s="2">
        <v>70000</v>
      </c>
      <c r="I5" s="2">
        <f t="shared" ref="I5:I35" si="0">H5*19%</f>
        <v>13300</v>
      </c>
      <c r="J5" s="2">
        <f t="shared" ref="J5:J35" si="1">H5+I5</f>
        <v>83300</v>
      </c>
      <c r="K5" s="2">
        <v>50000</v>
      </c>
      <c r="L5" s="2">
        <f t="shared" ref="L5:L9" si="2">K5*19%</f>
        <v>9500</v>
      </c>
      <c r="M5" s="2">
        <f t="shared" ref="M5:M35" si="3">K5+L5</f>
        <v>59500</v>
      </c>
      <c r="N5" s="2">
        <v>101150</v>
      </c>
      <c r="O5" s="2">
        <f>N5*19%</f>
        <v>19218.5</v>
      </c>
      <c r="P5" s="2">
        <f t="shared" ref="P5:P24" si="4">N5+O5</f>
        <v>120368.5</v>
      </c>
      <c r="Q5" s="2">
        <f t="shared" ref="Q5:Q24" si="5">AVERAGE(H5,K5,N5)</f>
        <v>73716.666666666672</v>
      </c>
      <c r="R5" s="2">
        <f t="shared" ref="R5:R35" si="6">Q5*19%</f>
        <v>14006.166666666668</v>
      </c>
      <c r="S5" s="3">
        <f t="shared" ref="S5:S24" si="7">SUM(Q5:R5)</f>
        <v>87722.833333333343</v>
      </c>
      <c r="T5" s="11">
        <f t="shared" ref="T5:T24" si="8">S5*F5</f>
        <v>701782.66666666674</v>
      </c>
    </row>
    <row r="6" spans="2:23" ht="101.25" customHeight="1" x14ac:dyDescent="0.3">
      <c r="B6" s="5">
        <v>3</v>
      </c>
      <c r="C6" s="25" t="s">
        <v>18</v>
      </c>
      <c r="D6" s="26" t="s">
        <v>16</v>
      </c>
      <c r="E6" s="27" t="s">
        <v>59</v>
      </c>
      <c r="F6" s="26">
        <v>6</v>
      </c>
      <c r="G6" s="7" t="s">
        <v>19</v>
      </c>
      <c r="H6" s="2">
        <v>31097.5</v>
      </c>
      <c r="I6" s="2">
        <f t="shared" si="0"/>
        <v>5908.5249999999996</v>
      </c>
      <c r="J6" s="2">
        <f t="shared" si="1"/>
        <v>37006.025000000001</v>
      </c>
      <c r="K6" s="2">
        <v>38655</v>
      </c>
      <c r="L6" s="2">
        <f t="shared" si="2"/>
        <v>7344.45</v>
      </c>
      <c r="M6" s="2">
        <f t="shared" si="3"/>
        <v>45999.45</v>
      </c>
      <c r="N6" s="2">
        <v>34500</v>
      </c>
      <c r="O6" s="2">
        <v>0</v>
      </c>
      <c r="P6" s="2">
        <f t="shared" si="4"/>
        <v>34500</v>
      </c>
      <c r="Q6" s="2">
        <f t="shared" si="5"/>
        <v>34750.833333333336</v>
      </c>
      <c r="R6" s="2">
        <f t="shared" si="6"/>
        <v>6602.6583333333338</v>
      </c>
      <c r="S6" s="3">
        <f t="shared" si="7"/>
        <v>41353.491666666669</v>
      </c>
      <c r="T6" s="11">
        <f>S6*F6</f>
        <v>248120.95</v>
      </c>
      <c r="W6" s="4"/>
    </row>
    <row r="7" spans="2:23" ht="66.599999999999994" x14ac:dyDescent="0.3">
      <c r="B7" s="5">
        <v>4</v>
      </c>
      <c r="C7" s="25" t="s">
        <v>20</v>
      </c>
      <c r="D7" s="26" t="s">
        <v>16</v>
      </c>
      <c r="E7" s="27" t="s">
        <v>60</v>
      </c>
      <c r="F7" s="26">
        <v>2</v>
      </c>
      <c r="G7" s="7" t="s">
        <v>21</v>
      </c>
      <c r="H7" s="2">
        <v>195548.5</v>
      </c>
      <c r="I7" s="2">
        <f t="shared" si="0"/>
        <v>37154.215000000004</v>
      </c>
      <c r="J7" s="2">
        <f t="shared" si="1"/>
        <v>232702.715</v>
      </c>
      <c r="K7" s="2">
        <v>146000</v>
      </c>
      <c r="L7" s="2">
        <f t="shared" si="2"/>
        <v>27740</v>
      </c>
      <c r="M7" s="2">
        <f t="shared" si="3"/>
        <v>173740</v>
      </c>
      <c r="N7" s="2">
        <v>88235</v>
      </c>
      <c r="O7" s="2">
        <f t="shared" ref="O7:O9" si="9">N7*19%</f>
        <v>16764.650000000001</v>
      </c>
      <c r="P7" s="2">
        <f t="shared" si="4"/>
        <v>104999.65</v>
      </c>
      <c r="Q7" s="2">
        <f t="shared" si="5"/>
        <v>143261.16666666666</v>
      </c>
      <c r="R7" s="2">
        <f t="shared" si="6"/>
        <v>27219.621666666666</v>
      </c>
      <c r="S7" s="3">
        <f t="shared" si="7"/>
        <v>170480.78833333333</v>
      </c>
      <c r="T7" s="11">
        <f>S7*F7</f>
        <v>340961.57666666666</v>
      </c>
    </row>
    <row r="8" spans="2:23" ht="39.6" x14ac:dyDescent="0.3">
      <c r="B8" s="5">
        <v>5</v>
      </c>
      <c r="C8" s="26" t="s">
        <v>22</v>
      </c>
      <c r="D8" s="26" t="s">
        <v>16</v>
      </c>
      <c r="E8" s="26" t="s">
        <v>61</v>
      </c>
      <c r="F8" s="26">
        <v>4</v>
      </c>
      <c r="G8" s="7" t="s">
        <v>17</v>
      </c>
      <c r="H8" s="2">
        <v>76680</v>
      </c>
      <c r="I8" s="2">
        <f t="shared" si="0"/>
        <v>14569.2</v>
      </c>
      <c r="J8" s="2">
        <f t="shared" si="1"/>
        <v>91249.2</v>
      </c>
      <c r="K8" s="18">
        <v>103150</v>
      </c>
      <c r="L8" s="18">
        <f t="shared" si="2"/>
        <v>19598.5</v>
      </c>
      <c r="M8" s="18">
        <f t="shared" si="3"/>
        <v>122748.5</v>
      </c>
      <c r="N8" s="18">
        <v>99790</v>
      </c>
      <c r="O8" s="18">
        <f t="shared" si="9"/>
        <v>18960.099999999999</v>
      </c>
      <c r="P8" s="18">
        <f t="shared" si="4"/>
        <v>118750.1</v>
      </c>
      <c r="Q8" s="18">
        <f t="shared" si="5"/>
        <v>93206.666666666672</v>
      </c>
      <c r="R8" s="18">
        <f t="shared" si="6"/>
        <v>17709.266666666666</v>
      </c>
      <c r="S8" s="3">
        <f t="shared" si="7"/>
        <v>110915.93333333333</v>
      </c>
      <c r="T8" s="11">
        <f t="shared" si="8"/>
        <v>443663.73333333334</v>
      </c>
    </row>
    <row r="9" spans="2:23" ht="39.6" x14ac:dyDescent="0.3">
      <c r="B9" s="5">
        <v>6</v>
      </c>
      <c r="C9" s="26" t="s">
        <v>23</v>
      </c>
      <c r="D9" s="26" t="s">
        <v>16</v>
      </c>
      <c r="E9" s="26" t="s">
        <v>62</v>
      </c>
      <c r="F9" s="26">
        <v>2</v>
      </c>
      <c r="G9" s="7" t="s">
        <v>17</v>
      </c>
      <c r="H9" s="2">
        <v>13400</v>
      </c>
      <c r="I9" s="2">
        <f t="shared" si="0"/>
        <v>2546</v>
      </c>
      <c r="J9" s="2">
        <f t="shared" si="1"/>
        <v>15946</v>
      </c>
      <c r="K9" s="2">
        <v>14000</v>
      </c>
      <c r="L9" s="2">
        <f t="shared" si="2"/>
        <v>2660</v>
      </c>
      <c r="M9" s="2">
        <f t="shared" si="3"/>
        <v>16660</v>
      </c>
      <c r="N9" s="2">
        <v>18000</v>
      </c>
      <c r="O9" s="2">
        <f t="shared" si="9"/>
        <v>3420</v>
      </c>
      <c r="P9" s="2">
        <f t="shared" si="4"/>
        <v>21420</v>
      </c>
      <c r="Q9" s="2">
        <f t="shared" si="5"/>
        <v>15133.333333333334</v>
      </c>
      <c r="R9" s="2">
        <f t="shared" si="6"/>
        <v>2875.3333333333335</v>
      </c>
      <c r="S9" s="3">
        <f t="shared" si="7"/>
        <v>18008.666666666668</v>
      </c>
      <c r="T9" s="11">
        <f t="shared" si="8"/>
        <v>36017.333333333336</v>
      </c>
    </row>
    <row r="10" spans="2:23" ht="46.8" customHeight="1" x14ac:dyDescent="0.3">
      <c r="B10" s="5">
        <v>7</v>
      </c>
      <c r="C10" s="26" t="s">
        <v>24</v>
      </c>
      <c r="D10" s="26" t="s">
        <v>16</v>
      </c>
      <c r="E10" s="26" t="s">
        <v>84</v>
      </c>
      <c r="F10" s="26">
        <v>1</v>
      </c>
      <c r="G10" s="7" t="s">
        <v>17</v>
      </c>
      <c r="H10" s="2">
        <v>403366</v>
      </c>
      <c r="I10" s="2">
        <f t="shared" si="0"/>
        <v>76639.540000000008</v>
      </c>
      <c r="J10" s="2">
        <f t="shared" si="1"/>
        <v>480005.54000000004</v>
      </c>
      <c r="K10" s="2">
        <v>400000</v>
      </c>
      <c r="L10" s="2">
        <v>0</v>
      </c>
      <c r="M10" s="2">
        <f t="shared" si="3"/>
        <v>400000</v>
      </c>
      <c r="N10" s="2">
        <v>507000</v>
      </c>
      <c r="O10" s="2">
        <v>0</v>
      </c>
      <c r="P10" s="2">
        <f t="shared" si="4"/>
        <v>507000</v>
      </c>
      <c r="Q10" s="2">
        <f t="shared" si="5"/>
        <v>436788.66666666669</v>
      </c>
      <c r="R10" s="2">
        <f t="shared" si="6"/>
        <v>82989.846666666665</v>
      </c>
      <c r="S10" s="3">
        <f t="shared" si="7"/>
        <v>519778.51333333337</v>
      </c>
      <c r="T10" s="11">
        <f t="shared" si="8"/>
        <v>519778.51333333337</v>
      </c>
    </row>
    <row r="11" spans="2:23" ht="26.4" x14ac:dyDescent="0.3">
      <c r="B11" s="5">
        <v>8</v>
      </c>
      <c r="C11" s="26" t="s">
        <v>25</v>
      </c>
      <c r="D11" s="26" t="s">
        <v>16</v>
      </c>
      <c r="E11" s="26" t="s">
        <v>85</v>
      </c>
      <c r="F11" s="26">
        <v>1</v>
      </c>
      <c r="G11" s="7" t="s">
        <v>17</v>
      </c>
      <c r="H11" s="2">
        <v>480000</v>
      </c>
      <c r="I11" s="2">
        <f t="shared" si="0"/>
        <v>91200</v>
      </c>
      <c r="J11" s="2">
        <f t="shared" si="1"/>
        <v>571200</v>
      </c>
      <c r="K11" s="2">
        <v>349580</v>
      </c>
      <c r="L11" s="2">
        <f t="shared" ref="L11:L14" si="10">K11*19%</f>
        <v>66420.2</v>
      </c>
      <c r="M11" s="2">
        <f t="shared" si="3"/>
        <v>416000.2</v>
      </c>
      <c r="N11" s="2">
        <v>380000</v>
      </c>
      <c r="O11" s="2">
        <f t="shared" ref="O11:O35" si="11">N11*19%</f>
        <v>72200</v>
      </c>
      <c r="P11" s="2">
        <f t="shared" si="4"/>
        <v>452200</v>
      </c>
      <c r="Q11" s="2">
        <f t="shared" si="5"/>
        <v>403193.33333333331</v>
      </c>
      <c r="R11" s="2">
        <f t="shared" si="6"/>
        <v>76606.733333333337</v>
      </c>
      <c r="S11" s="3">
        <f t="shared" si="7"/>
        <v>479800.06666666665</v>
      </c>
      <c r="T11" s="11">
        <f t="shared" si="8"/>
        <v>479800.06666666665</v>
      </c>
    </row>
    <row r="12" spans="2:23" ht="26.4" x14ac:dyDescent="0.3">
      <c r="B12" s="5">
        <v>9</v>
      </c>
      <c r="C12" s="26" t="s">
        <v>26</v>
      </c>
      <c r="D12" s="26" t="s">
        <v>16</v>
      </c>
      <c r="E12" s="26" t="s">
        <v>63</v>
      </c>
      <c r="F12" s="26">
        <v>5</v>
      </c>
      <c r="G12" s="7" t="s">
        <v>27</v>
      </c>
      <c r="H12" s="2">
        <v>13900</v>
      </c>
      <c r="I12" s="2">
        <f t="shared" si="0"/>
        <v>2641</v>
      </c>
      <c r="J12" s="2">
        <f t="shared" si="1"/>
        <v>16541</v>
      </c>
      <c r="K12" s="2">
        <v>9900</v>
      </c>
      <c r="L12" s="2">
        <f t="shared" si="10"/>
        <v>1881</v>
      </c>
      <c r="M12" s="2">
        <f t="shared" si="3"/>
        <v>11781</v>
      </c>
      <c r="N12" s="2">
        <v>13900</v>
      </c>
      <c r="O12" s="2">
        <f t="shared" si="11"/>
        <v>2641</v>
      </c>
      <c r="P12" s="2">
        <f t="shared" si="4"/>
        <v>16541</v>
      </c>
      <c r="Q12" s="2">
        <f t="shared" si="5"/>
        <v>12566.666666666666</v>
      </c>
      <c r="R12" s="2">
        <f t="shared" si="6"/>
        <v>2387.6666666666665</v>
      </c>
      <c r="S12" s="3">
        <f t="shared" si="7"/>
        <v>14954.333333333332</v>
      </c>
      <c r="T12" s="11">
        <f t="shared" si="8"/>
        <v>74771.666666666657</v>
      </c>
    </row>
    <row r="13" spans="2:23" ht="39.6" x14ac:dyDescent="0.3">
      <c r="B13" s="5">
        <v>10</v>
      </c>
      <c r="C13" s="26" t="s">
        <v>28</v>
      </c>
      <c r="D13" s="26" t="s">
        <v>16</v>
      </c>
      <c r="E13" s="26" t="s">
        <v>86</v>
      </c>
      <c r="F13" s="26">
        <v>1</v>
      </c>
      <c r="G13" s="7" t="s">
        <v>17</v>
      </c>
      <c r="H13" s="2">
        <v>187500</v>
      </c>
      <c r="I13" s="2">
        <f t="shared" si="0"/>
        <v>35625</v>
      </c>
      <c r="J13" s="2">
        <f t="shared" si="1"/>
        <v>223125</v>
      </c>
      <c r="K13" s="2">
        <v>150000</v>
      </c>
      <c r="L13" s="2">
        <f t="shared" si="10"/>
        <v>28500</v>
      </c>
      <c r="M13" s="2">
        <f t="shared" si="3"/>
        <v>178500</v>
      </c>
      <c r="N13" s="2"/>
      <c r="O13" s="2">
        <f t="shared" si="11"/>
        <v>0</v>
      </c>
      <c r="P13" s="2">
        <f t="shared" si="4"/>
        <v>0</v>
      </c>
      <c r="Q13" s="2">
        <f t="shared" si="5"/>
        <v>168750</v>
      </c>
      <c r="R13" s="2">
        <f t="shared" si="6"/>
        <v>32062.5</v>
      </c>
      <c r="S13" s="3">
        <f t="shared" si="7"/>
        <v>200812.5</v>
      </c>
      <c r="T13" s="11">
        <f t="shared" si="8"/>
        <v>200812.5</v>
      </c>
    </row>
    <row r="14" spans="2:23" ht="26.4" x14ac:dyDescent="0.3">
      <c r="B14" s="5">
        <v>11</v>
      </c>
      <c r="C14" s="26" t="s">
        <v>29</v>
      </c>
      <c r="D14" s="26" t="s">
        <v>16</v>
      </c>
      <c r="E14" s="26" t="s">
        <v>87</v>
      </c>
      <c r="F14" s="26">
        <v>4</v>
      </c>
      <c r="G14" s="7" t="s">
        <v>30</v>
      </c>
      <c r="H14" s="2">
        <v>17600</v>
      </c>
      <c r="I14" s="2">
        <f t="shared" si="0"/>
        <v>3344</v>
      </c>
      <c r="J14" s="2">
        <f t="shared" si="1"/>
        <v>20944</v>
      </c>
      <c r="K14" s="2">
        <v>18600</v>
      </c>
      <c r="L14" s="2">
        <f t="shared" si="10"/>
        <v>3534</v>
      </c>
      <c r="M14" s="2">
        <f t="shared" si="3"/>
        <v>22134</v>
      </c>
      <c r="N14" s="2">
        <v>19800</v>
      </c>
      <c r="O14" s="2">
        <f t="shared" si="11"/>
        <v>3762</v>
      </c>
      <c r="P14" s="2">
        <f t="shared" si="4"/>
        <v>23562</v>
      </c>
      <c r="Q14" s="2">
        <f t="shared" si="5"/>
        <v>18666.666666666668</v>
      </c>
      <c r="R14" s="2">
        <f t="shared" si="6"/>
        <v>3546.666666666667</v>
      </c>
      <c r="S14" s="3">
        <f t="shared" si="7"/>
        <v>22213.333333333336</v>
      </c>
      <c r="T14" s="11">
        <f t="shared" si="8"/>
        <v>88853.333333333343</v>
      </c>
    </row>
    <row r="15" spans="2:23" ht="39.6" x14ac:dyDescent="0.3">
      <c r="B15" s="5">
        <v>12</v>
      </c>
      <c r="C15" s="26" t="s">
        <v>31</v>
      </c>
      <c r="D15" s="26" t="s">
        <v>16</v>
      </c>
      <c r="E15" s="26" t="s">
        <v>64</v>
      </c>
      <c r="F15" s="26">
        <v>3</v>
      </c>
      <c r="G15" s="7" t="s">
        <v>17</v>
      </c>
      <c r="H15" s="2">
        <v>31500</v>
      </c>
      <c r="I15" s="2">
        <f t="shared" si="0"/>
        <v>5985</v>
      </c>
      <c r="J15" s="2">
        <f t="shared" si="1"/>
        <v>37485</v>
      </c>
      <c r="K15" s="2">
        <v>60000</v>
      </c>
      <c r="L15" s="2">
        <v>0</v>
      </c>
      <c r="M15" s="2">
        <f t="shared" si="3"/>
        <v>60000</v>
      </c>
      <c r="N15" s="2">
        <v>25000</v>
      </c>
      <c r="O15" s="2">
        <f t="shared" si="11"/>
        <v>4750</v>
      </c>
      <c r="P15" s="2">
        <f t="shared" si="4"/>
        <v>29750</v>
      </c>
      <c r="Q15" s="2">
        <f t="shared" si="5"/>
        <v>38833.333333333336</v>
      </c>
      <c r="R15" s="2">
        <f t="shared" si="6"/>
        <v>7378.3333333333339</v>
      </c>
      <c r="S15" s="3">
        <f t="shared" si="7"/>
        <v>46211.666666666672</v>
      </c>
      <c r="T15" s="11">
        <f t="shared" si="8"/>
        <v>138635</v>
      </c>
    </row>
    <row r="16" spans="2:23" ht="39.6" x14ac:dyDescent="0.3">
      <c r="B16" s="5">
        <v>13</v>
      </c>
      <c r="C16" s="26" t="s">
        <v>32</v>
      </c>
      <c r="D16" s="26" t="s">
        <v>16</v>
      </c>
      <c r="E16" s="26" t="s">
        <v>88</v>
      </c>
      <c r="F16" s="26">
        <v>1</v>
      </c>
      <c r="G16" s="7" t="s">
        <v>17</v>
      </c>
      <c r="H16" s="2">
        <v>68752</v>
      </c>
      <c r="I16" s="2">
        <f t="shared" si="0"/>
        <v>13062.880000000001</v>
      </c>
      <c r="J16" s="2">
        <f t="shared" si="1"/>
        <v>81814.880000000005</v>
      </c>
      <c r="K16" s="2">
        <v>85000</v>
      </c>
      <c r="L16" s="2">
        <f t="shared" ref="L16:L35" si="12">K16*19%</f>
        <v>16150</v>
      </c>
      <c r="M16" s="2">
        <f t="shared" si="3"/>
        <v>101150</v>
      </c>
      <c r="N16" s="2">
        <v>75000</v>
      </c>
      <c r="O16" s="2">
        <f t="shared" si="11"/>
        <v>14250</v>
      </c>
      <c r="P16" s="2">
        <f t="shared" si="4"/>
        <v>89250</v>
      </c>
      <c r="Q16" s="2">
        <f t="shared" si="5"/>
        <v>76250.666666666672</v>
      </c>
      <c r="R16" s="2">
        <f t="shared" si="6"/>
        <v>14487.626666666667</v>
      </c>
      <c r="S16" s="3">
        <f t="shared" si="7"/>
        <v>90738.293333333335</v>
      </c>
      <c r="T16" s="11">
        <f t="shared" si="8"/>
        <v>90738.293333333335</v>
      </c>
    </row>
    <row r="17" spans="2:20" ht="26.4" x14ac:dyDescent="0.3">
      <c r="B17" s="5">
        <v>14</v>
      </c>
      <c r="C17" s="26" t="s">
        <v>33</v>
      </c>
      <c r="D17" s="26" t="s">
        <v>16</v>
      </c>
      <c r="E17" s="26" t="s">
        <v>89</v>
      </c>
      <c r="F17" s="26">
        <v>1</v>
      </c>
      <c r="G17" s="7" t="s">
        <v>17</v>
      </c>
      <c r="H17" s="2">
        <v>36000</v>
      </c>
      <c r="I17" s="2">
        <f t="shared" si="0"/>
        <v>6840</v>
      </c>
      <c r="J17" s="2">
        <f t="shared" si="1"/>
        <v>42840</v>
      </c>
      <c r="K17" s="2">
        <v>45000</v>
      </c>
      <c r="L17" s="2">
        <f t="shared" si="12"/>
        <v>8550</v>
      </c>
      <c r="M17" s="2">
        <f t="shared" si="3"/>
        <v>53550</v>
      </c>
      <c r="N17" s="2">
        <v>42000</v>
      </c>
      <c r="O17" s="2">
        <f t="shared" si="11"/>
        <v>7980</v>
      </c>
      <c r="P17" s="2">
        <f t="shared" si="4"/>
        <v>49980</v>
      </c>
      <c r="Q17" s="2">
        <f t="shared" si="5"/>
        <v>41000</v>
      </c>
      <c r="R17" s="2">
        <f t="shared" si="6"/>
        <v>7790</v>
      </c>
      <c r="S17" s="3">
        <f t="shared" si="7"/>
        <v>48790</v>
      </c>
      <c r="T17" s="11">
        <f t="shared" si="8"/>
        <v>48790</v>
      </c>
    </row>
    <row r="18" spans="2:20" ht="14.25" customHeight="1" x14ac:dyDescent="0.3">
      <c r="B18" s="5">
        <v>15</v>
      </c>
      <c r="C18" s="26" t="s">
        <v>34</v>
      </c>
      <c r="D18" s="26" t="s">
        <v>16</v>
      </c>
      <c r="E18" s="26" t="s">
        <v>65</v>
      </c>
      <c r="F18" s="26">
        <v>1</v>
      </c>
      <c r="G18" s="7" t="s">
        <v>17</v>
      </c>
      <c r="H18" s="2">
        <v>35900</v>
      </c>
      <c r="I18" s="2">
        <f t="shared" si="0"/>
        <v>6821</v>
      </c>
      <c r="J18" s="2">
        <f t="shared" si="1"/>
        <v>42721</v>
      </c>
      <c r="K18" s="2">
        <v>39800</v>
      </c>
      <c r="L18" s="2">
        <f t="shared" si="12"/>
        <v>7562</v>
      </c>
      <c r="M18" s="2">
        <f t="shared" si="3"/>
        <v>47362</v>
      </c>
      <c r="N18" s="2">
        <v>28823</v>
      </c>
      <c r="O18" s="2">
        <f t="shared" si="11"/>
        <v>5476.37</v>
      </c>
      <c r="P18" s="2">
        <f t="shared" si="4"/>
        <v>34299.370000000003</v>
      </c>
      <c r="Q18" s="2">
        <f t="shared" si="5"/>
        <v>34841</v>
      </c>
      <c r="R18" s="2">
        <f t="shared" si="6"/>
        <v>6619.79</v>
      </c>
      <c r="S18" s="3">
        <f t="shared" si="7"/>
        <v>41460.79</v>
      </c>
      <c r="T18" s="11">
        <f t="shared" si="8"/>
        <v>41460.79</v>
      </c>
    </row>
    <row r="19" spans="2:20" ht="32.4" customHeight="1" x14ac:dyDescent="0.3">
      <c r="B19" s="5">
        <v>16</v>
      </c>
      <c r="C19" s="26" t="s">
        <v>35</v>
      </c>
      <c r="D19" s="26" t="s">
        <v>16</v>
      </c>
      <c r="E19" s="26" t="s">
        <v>66</v>
      </c>
      <c r="F19" s="26">
        <v>40</v>
      </c>
      <c r="G19" s="7" t="s">
        <v>27</v>
      </c>
      <c r="H19" s="2">
        <v>18600</v>
      </c>
      <c r="I19" s="2">
        <f t="shared" si="0"/>
        <v>3534</v>
      </c>
      <c r="J19" s="2">
        <f t="shared" si="1"/>
        <v>22134</v>
      </c>
      <c r="K19" s="2">
        <v>16000</v>
      </c>
      <c r="L19" s="2">
        <f t="shared" si="12"/>
        <v>3040</v>
      </c>
      <c r="M19" s="2">
        <f t="shared" si="3"/>
        <v>19040</v>
      </c>
      <c r="N19" s="2">
        <v>15000</v>
      </c>
      <c r="O19" s="2">
        <f t="shared" si="11"/>
        <v>2850</v>
      </c>
      <c r="P19" s="2">
        <f t="shared" si="4"/>
        <v>17850</v>
      </c>
      <c r="Q19" s="2">
        <f t="shared" si="5"/>
        <v>16533.333333333332</v>
      </c>
      <c r="R19" s="2">
        <f t="shared" si="6"/>
        <v>3141.333333333333</v>
      </c>
      <c r="S19" s="3">
        <f t="shared" si="7"/>
        <v>19674.666666666664</v>
      </c>
      <c r="T19" s="11">
        <f t="shared" si="8"/>
        <v>786986.66666666651</v>
      </c>
    </row>
    <row r="20" spans="2:20" ht="44.25" customHeight="1" x14ac:dyDescent="0.3">
      <c r="B20" s="5">
        <v>17</v>
      </c>
      <c r="C20" s="26" t="s">
        <v>36</v>
      </c>
      <c r="D20" s="26" t="s">
        <v>16</v>
      </c>
      <c r="E20" s="26" t="s">
        <v>37</v>
      </c>
      <c r="F20" s="26">
        <v>1</v>
      </c>
      <c r="G20" s="7" t="s">
        <v>21</v>
      </c>
      <c r="H20" s="2">
        <v>68900</v>
      </c>
      <c r="I20" s="2">
        <f t="shared" si="0"/>
        <v>13091</v>
      </c>
      <c r="J20" s="2">
        <f t="shared" si="1"/>
        <v>81991</v>
      </c>
      <c r="K20" s="2">
        <v>70000</v>
      </c>
      <c r="L20" s="2">
        <f t="shared" si="12"/>
        <v>13300</v>
      </c>
      <c r="M20" s="2">
        <f t="shared" si="3"/>
        <v>83300</v>
      </c>
      <c r="N20" s="2">
        <v>112371</v>
      </c>
      <c r="O20" s="2">
        <f t="shared" si="11"/>
        <v>21350.49</v>
      </c>
      <c r="P20" s="2">
        <f t="shared" si="4"/>
        <v>133721.49</v>
      </c>
      <c r="Q20" s="2">
        <f t="shared" si="5"/>
        <v>83757</v>
      </c>
      <c r="R20" s="2">
        <f t="shared" si="6"/>
        <v>15913.83</v>
      </c>
      <c r="S20" s="3">
        <f t="shared" si="7"/>
        <v>99670.83</v>
      </c>
      <c r="T20" s="11">
        <f t="shared" si="8"/>
        <v>99670.83</v>
      </c>
    </row>
    <row r="21" spans="2:20" ht="26.4" x14ac:dyDescent="0.3">
      <c r="B21" s="5">
        <v>18</v>
      </c>
      <c r="C21" s="26" t="s">
        <v>38</v>
      </c>
      <c r="D21" s="26" t="s">
        <v>16</v>
      </c>
      <c r="E21" s="26" t="s">
        <v>67</v>
      </c>
      <c r="F21" s="26">
        <v>8</v>
      </c>
      <c r="G21" s="7" t="s">
        <v>17</v>
      </c>
      <c r="H21" s="2">
        <v>160000</v>
      </c>
      <c r="I21" s="2">
        <f t="shared" si="0"/>
        <v>30400</v>
      </c>
      <c r="J21" s="2">
        <f t="shared" si="1"/>
        <v>190400</v>
      </c>
      <c r="K21" s="2">
        <v>76161</v>
      </c>
      <c r="L21" s="2">
        <f t="shared" si="12"/>
        <v>14470.59</v>
      </c>
      <c r="M21" s="2">
        <f t="shared" si="3"/>
        <v>90631.59</v>
      </c>
      <c r="N21" s="2">
        <v>25000</v>
      </c>
      <c r="O21" s="2">
        <f t="shared" si="11"/>
        <v>4750</v>
      </c>
      <c r="P21" s="2">
        <f t="shared" si="4"/>
        <v>29750</v>
      </c>
      <c r="Q21" s="2">
        <f t="shared" si="5"/>
        <v>87053.666666666672</v>
      </c>
      <c r="R21" s="2">
        <f t="shared" si="6"/>
        <v>16540.196666666667</v>
      </c>
      <c r="S21" s="3">
        <f t="shared" si="7"/>
        <v>103593.86333333334</v>
      </c>
      <c r="T21" s="11">
        <f t="shared" si="8"/>
        <v>828750.90666666673</v>
      </c>
    </row>
    <row r="22" spans="2:20" ht="39.6" x14ac:dyDescent="0.3">
      <c r="B22" s="5">
        <v>19</v>
      </c>
      <c r="C22" s="26" t="s">
        <v>68</v>
      </c>
      <c r="D22" s="26" t="s">
        <v>16</v>
      </c>
      <c r="E22" s="26" t="s">
        <v>69</v>
      </c>
      <c r="F22" s="26">
        <v>6</v>
      </c>
      <c r="G22" s="7" t="s">
        <v>17</v>
      </c>
      <c r="H22" s="2">
        <v>380800</v>
      </c>
      <c r="I22" s="2">
        <f t="shared" si="0"/>
        <v>72352</v>
      </c>
      <c r="J22" s="2">
        <f t="shared" si="1"/>
        <v>453152</v>
      </c>
      <c r="K22" s="2">
        <v>350000</v>
      </c>
      <c r="L22" s="2">
        <f t="shared" si="12"/>
        <v>66500</v>
      </c>
      <c r="M22" s="2">
        <f t="shared" si="3"/>
        <v>416500</v>
      </c>
      <c r="N22" s="2">
        <v>333200</v>
      </c>
      <c r="O22" s="2">
        <f t="shared" si="11"/>
        <v>63308</v>
      </c>
      <c r="P22" s="2">
        <f t="shared" si="4"/>
        <v>396508</v>
      </c>
      <c r="Q22" s="2">
        <f t="shared" si="5"/>
        <v>354666.66666666669</v>
      </c>
      <c r="R22" s="2">
        <f t="shared" si="6"/>
        <v>67386.666666666672</v>
      </c>
      <c r="S22" s="3">
        <f t="shared" si="7"/>
        <v>422053.33333333337</v>
      </c>
      <c r="T22" s="11">
        <f t="shared" si="8"/>
        <v>2532320</v>
      </c>
    </row>
    <row r="23" spans="2:20" ht="26.4" x14ac:dyDescent="0.3">
      <c r="B23" s="5">
        <v>20</v>
      </c>
      <c r="C23" s="26" t="s">
        <v>39</v>
      </c>
      <c r="D23" s="26" t="s">
        <v>16</v>
      </c>
      <c r="E23" s="26" t="s">
        <v>70</v>
      </c>
      <c r="F23" s="26">
        <v>2</v>
      </c>
      <c r="G23" s="7" t="s">
        <v>17</v>
      </c>
      <c r="H23" s="2">
        <v>52000</v>
      </c>
      <c r="I23" s="2">
        <f t="shared" si="0"/>
        <v>9880</v>
      </c>
      <c r="J23" s="2">
        <f t="shared" si="1"/>
        <v>61880</v>
      </c>
      <c r="K23" s="2">
        <v>49900</v>
      </c>
      <c r="L23" s="2">
        <f t="shared" si="12"/>
        <v>9481</v>
      </c>
      <c r="M23" s="2">
        <f t="shared" si="3"/>
        <v>59381</v>
      </c>
      <c r="N23" s="2">
        <v>50000</v>
      </c>
      <c r="O23" s="2">
        <f t="shared" si="11"/>
        <v>9500</v>
      </c>
      <c r="P23" s="2">
        <f t="shared" si="4"/>
        <v>59500</v>
      </c>
      <c r="Q23" s="2">
        <f t="shared" si="5"/>
        <v>50633.333333333336</v>
      </c>
      <c r="R23" s="2">
        <f t="shared" si="6"/>
        <v>9620.3333333333339</v>
      </c>
      <c r="S23" s="3">
        <f t="shared" si="7"/>
        <v>60253.666666666672</v>
      </c>
      <c r="T23" s="11">
        <f t="shared" si="8"/>
        <v>120507.33333333334</v>
      </c>
    </row>
    <row r="24" spans="2:20" ht="52.8" x14ac:dyDescent="0.3">
      <c r="B24" s="5">
        <v>21</v>
      </c>
      <c r="C24" s="26" t="s">
        <v>40</v>
      </c>
      <c r="D24" s="26" t="s">
        <v>16</v>
      </c>
      <c r="E24" s="26" t="s">
        <v>71</v>
      </c>
      <c r="F24" s="26">
        <v>100</v>
      </c>
      <c r="G24" s="7" t="s">
        <v>17</v>
      </c>
      <c r="H24" s="2">
        <v>8000</v>
      </c>
      <c r="I24" s="2">
        <f t="shared" si="0"/>
        <v>1520</v>
      </c>
      <c r="J24" s="2">
        <f t="shared" si="1"/>
        <v>9520</v>
      </c>
      <c r="K24" s="2">
        <v>6000</v>
      </c>
      <c r="L24" s="2">
        <f t="shared" si="12"/>
        <v>1140</v>
      </c>
      <c r="M24" s="2">
        <f t="shared" si="3"/>
        <v>7140</v>
      </c>
      <c r="N24" s="2">
        <v>15304</v>
      </c>
      <c r="O24" s="2">
        <f t="shared" si="11"/>
        <v>2907.76</v>
      </c>
      <c r="P24" s="2">
        <f t="shared" si="4"/>
        <v>18211.760000000002</v>
      </c>
      <c r="Q24" s="2">
        <f t="shared" si="5"/>
        <v>9768</v>
      </c>
      <c r="R24" s="2">
        <f t="shared" si="6"/>
        <v>1855.92</v>
      </c>
      <c r="S24" s="3">
        <f t="shared" si="7"/>
        <v>11623.92</v>
      </c>
      <c r="T24" s="11">
        <f t="shared" si="8"/>
        <v>1162392</v>
      </c>
    </row>
    <row r="25" spans="2:20" ht="145.80000000000001" customHeight="1" x14ac:dyDescent="0.3">
      <c r="B25" s="5">
        <v>22</v>
      </c>
      <c r="C25" s="26" t="s">
        <v>41</v>
      </c>
      <c r="D25" s="26" t="s">
        <v>16</v>
      </c>
      <c r="E25" s="26" t="s">
        <v>72</v>
      </c>
      <c r="F25" s="26">
        <v>1000</v>
      </c>
      <c r="G25" s="7" t="s">
        <v>17</v>
      </c>
      <c r="H25" s="2">
        <v>33613</v>
      </c>
      <c r="I25" s="2">
        <f t="shared" si="0"/>
        <v>6386.47</v>
      </c>
      <c r="J25" s="2">
        <f>H25+I25</f>
        <v>39999.47</v>
      </c>
      <c r="K25" s="2">
        <v>19500</v>
      </c>
      <c r="L25" s="2">
        <f t="shared" si="12"/>
        <v>3705</v>
      </c>
      <c r="M25" s="2">
        <f>K25+L25</f>
        <v>23205</v>
      </c>
      <c r="N25" s="2">
        <v>25000</v>
      </c>
      <c r="O25" s="2">
        <f t="shared" si="11"/>
        <v>4750</v>
      </c>
      <c r="P25" s="2">
        <f>N25+O25</f>
        <v>29750</v>
      </c>
      <c r="Q25" s="2">
        <f>AVERAGE(H25,K25,N25)</f>
        <v>26037.666666666668</v>
      </c>
      <c r="R25" s="2">
        <f t="shared" si="6"/>
        <v>4947.1566666666668</v>
      </c>
      <c r="S25" s="3">
        <f>SUM(Q25:R25)</f>
        <v>30984.823333333334</v>
      </c>
      <c r="T25" s="11">
        <f>S25*F25</f>
        <v>30984823.333333332</v>
      </c>
    </row>
    <row r="26" spans="2:20" ht="27" x14ac:dyDescent="0.3">
      <c r="B26" s="19">
        <v>23</v>
      </c>
      <c r="C26" s="28" t="s">
        <v>47</v>
      </c>
      <c r="D26" s="29" t="s">
        <v>16</v>
      </c>
      <c r="E26" s="26" t="s">
        <v>73</v>
      </c>
      <c r="F26" s="30">
        <v>36</v>
      </c>
      <c r="G26" s="20" t="s">
        <v>17</v>
      </c>
      <c r="H26" s="21">
        <v>1800</v>
      </c>
      <c r="I26" s="2">
        <f t="shared" si="0"/>
        <v>342</v>
      </c>
      <c r="J26" s="2">
        <f t="shared" si="1"/>
        <v>2142</v>
      </c>
      <c r="K26" s="21">
        <v>584</v>
      </c>
      <c r="L26" s="2">
        <f t="shared" si="12"/>
        <v>110.96000000000001</v>
      </c>
      <c r="M26" s="2">
        <f>K26+L26</f>
        <v>694.96</v>
      </c>
      <c r="N26" s="21">
        <v>800</v>
      </c>
      <c r="O26" s="2">
        <f t="shared" si="11"/>
        <v>152</v>
      </c>
      <c r="P26" s="2">
        <f t="shared" ref="P26:P35" si="13">N26+O26</f>
        <v>952</v>
      </c>
      <c r="Q26" s="2">
        <f t="shared" ref="Q26:Q35" si="14">AVERAGE(H26,K26,N26)</f>
        <v>1061.3333333333333</v>
      </c>
      <c r="R26" s="2">
        <f t="shared" si="6"/>
        <v>201.65333333333331</v>
      </c>
      <c r="S26" s="3">
        <f t="shared" ref="S26:S35" si="15">SUM(Q26:R26)</f>
        <v>1262.9866666666667</v>
      </c>
      <c r="T26" s="11">
        <f t="shared" ref="T26:T35" si="16">S26*F26</f>
        <v>45467.520000000004</v>
      </c>
    </row>
    <row r="27" spans="2:20" ht="27" x14ac:dyDescent="0.3">
      <c r="B27" s="5">
        <v>24</v>
      </c>
      <c r="C27" s="28" t="s">
        <v>48</v>
      </c>
      <c r="D27" s="29" t="s">
        <v>16</v>
      </c>
      <c r="E27" s="26" t="s">
        <v>74</v>
      </c>
      <c r="F27" s="30">
        <v>1</v>
      </c>
      <c r="G27" s="20" t="s">
        <v>17</v>
      </c>
      <c r="H27" s="21">
        <v>50000</v>
      </c>
      <c r="I27" s="2">
        <f t="shared" si="0"/>
        <v>9500</v>
      </c>
      <c r="J27" s="2">
        <f t="shared" si="1"/>
        <v>59500</v>
      </c>
      <c r="K27" s="21">
        <v>30622</v>
      </c>
      <c r="L27" s="2">
        <f t="shared" si="12"/>
        <v>5818.18</v>
      </c>
      <c r="M27" s="2">
        <f t="shared" si="3"/>
        <v>36440.18</v>
      </c>
      <c r="N27" s="21">
        <v>33950</v>
      </c>
      <c r="O27" s="2">
        <f t="shared" si="11"/>
        <v>6450.5</v>
      </c>
      <c r="P27" s="2">
        <f t="shared" si="13"/>
        <v>40400.5</v>
      </c>
      <c r="Q27" s="2">
        <f t="shared" si="14"/>
        <v>38190.666666666664</v>
      </c>
      <c r="R27" s="2">
        <f t="shared" si="6"/>
        <v>7256.2266666666665</v>
      </c>
      <c r="S27" s="3">
        <f t="shared" si="15"/>
        <v>45446.893333333333</v>
      </c>
      <c r="T27" s="11">
        <f t="shared" si="16"/>
        <v>45446.893333333333</v>
      </c>
    </row>
    <row r="28" spans="2:20" ht="27" x14ac:dyDescent="0.3">
      <c r="B28" s="19">
        <v>25</v>
      </c>
      <c r="C28" s="28" t="s">
        <v>49</v>
      </c>
      <c r="D28" s="29" t="s">
        <v>16</v>
      </c>
      <c r="E28" s="26" t="s">
        <v>75</v>
      </c>
      <c r="F28" s="30">
        <v>9</v>
      </c>
      <c r="G28" s="20" t="s">
        <v>17</v>
      </c>
      <c r="H28" s="21">
        <v>3200</v>
      </c>
      <c r="I28" s="2">
        <f t="shared" si="0"/>
        <v>608</v>
      </c>
      <c r="J28" s="2">
        <f t="shared" si="1"/>
        <v>3808</v>
      </c>
      <c r="K28" s="21">
        <v>2941</v>
      </c>
      <c r="L28" s="2">
        <f t="shared" si="12"/>
        <v>558.79</v>
      </c>
      <c r="M28" s="2">
        <f t="shared" si="3"/>
        <v>3499.79</v>
      </c>
      <c r="N28" s="21">
        <v>1008</v>
      </c>
      <c r="O28" s="2">
        <f t="shared" si="11"/>
        <v>191.52</v>
      </c>
      <c r="P28" s="2">
        <f t="shared" si="13"/>
        <v>1199.52</v>
      </c>
      <c r="Q28" s="2">
        <f t="shared" si="14"/>
        <v>2383</v>
      </c>
      <c r="R28" s="2">
        <f t="shared" si="6"/>
        <v>452.77</v>
      </c>
      <c r="S28" s="3">
        <f t="shared" si="15"/>
        <v>2835.77</v>
      </c>
      <c r="T28" s="11">
        <f t="shared" si="16"/>
        <v>25521.93</v>
      </c>
    </row>
    <row r="29" spans="2:20" ht="26.4" x14ac:dyDescent="0.3">
      <c r="B29" s="5">
        <v>26</v>
      </c>
      <c r="C29" s="28" t="s">
        <v>50</v>
      </c>
      <c r="D29" s="29" t="s">
        <v>16</v>
      </c>
      <c r="E29" s="26" t="s">
        <v>76</v>
      </c>
      <c r="F29" s="30">
        <v>5</v>
      </c>
      <c r="G29" s="20" t="s">
        <v>17</v>
      </c>
      <c r="H29" s="21">
        <v>1600</v>
      </c>
      <c r="I29" s="2">
        <f t="shared" si="0"/>
        <v>304</v>
      </c>
      <c r="J29" s="2">
        <f t="shared" si="1"/>
        <v>1904</v>
      </c>
      <c r="K29" s="21">
        <v>4240</v>
      </c>
      <c r="L29" s="2">
        <f t="shared" si="12"/>
        <v>805.6</v>
      </c>
      <c r="M29" s="2">
        <f t="shared" si="3"/>
        <v>5045.6000000000004</v>
      </c>
      <c r="N29" s="21">
        <v>3500</v>
      </c>
      <c r="O29" s="2">
        <f t="shared" si="11"/>
        <v>665</v>
      </c>
      <c r="P29" s="2">
        <f t="shared" si="13"/>
        <v>4165</v>
      </c>
      <c r="Q29" s="2">
        <f t="shared" si="14"/>
        <v>3113.3333333333335</v>
      </c>
      <c r="R29" s="2">
        <f t="shared" si="6"/>
        <v>591.53333333333342</v>
      </c>
      <c r="S29" s="3">
        <f t="shared" si="15"/>
        <v>3704.8666666666668</v>
      </c>
      <c r="T29" s="11">
        <f t="shared" si="16"/>
        <v>18524.333333333336</v>
      </c>
    </row>
    <row r="30" spans="2:20" ht="26.4" x14ac:dyDescent="0.3">
      <c r="B30" s="19">
        <v>27</v>
      </c>
      <c r="C30" s="28" t="s">
        <v>51</v>
      </c>
      <c r="D30" s="29" t="s">
        <v>16</v>
      </c>
      <c r="E30" s="26" t="s">
        <v>77</v>
      </c>
      <c r="F30" s="30">
        <v>5</v>
      </c>
      <c r="G30" s="20" t="s">
        <v>17</v>
      </c>
      <c r="H30" s="21">
        <v>1800</v>
      </c>
      <c r="I30" s="2">
        <f t="shared" si="0"/>
        <v>342</v>
      </c>
      <c r="J30" s="2">
        <f t="shared" si="1"/>
        <v>2142</v>
      </c>
      <c r="K30" s="21">
        <v>4185</v>
      </c>
      <c r="L30" s="2">
        <f t="shared" si="12"/>
        <v>795.15</v>
      </c>
      <c r="M30" s="2">
        <f t="shared" si="3"/>
        <v>4980.1499999999996</v>
      </c>
      <c r="N30" s="21">
        <v>5042</v>
      </c>
      <c r="O30" s="2">
        <f t="shared" si="11"/>
        <v>957.98</v>
      </c>
      <c r="P30" s="2">
        <f t="shared" si="13"/>
        <v>5999.98</v>
      </c>
      <c r="Q30" s="2">
        <f t="shared" si="14"/>
        <v>3675.6666666666665</v>
      </c>
      <c r="R30" s="2">
        <f t="shared" si="6"/>
        <v>698.37666666666667</v>
      </c>
      <c r="S30" s="3">
        <f t="shared" si="15"/>
        <v>4374.0433333333331</v>
      </c>
      <c r="T30" s="11">
        <f t="shared" si="16"/>
        <v>21870.216666666667</v>
      </c>
    </row>
    <row r="31" spans="2:20" ht="27" x14ac:dyDescent="0.3">
      <c r="B31" s="5">
        <v>28</v>
      </c>
      <c r="C31" s="28" t="s">
        <v>52</v>
      </c>
      <c r="D31" s="29" t="s">
        <v>16</v>
      </c>
      <c r="E31" s="26" t="s">
        <v>78</v>
      </c>
      <c r="F31" s="30">
        <v>3</v>
      </c>
      <c r="G31" s="20" t="s">
        <v>17</v>
      </c>
      <c r="H31" s="21">
        <v>18000</v>
      </c>
      <c r="I31" s="2">
        <f t="shared" si="0"/>
        <v>3420</v>
      </c>
      <c r="J31" s="2">
        <f t="shared" si="1"/>
        <v>21420</v>
      </c>
      <c r="K31" s="21">
        <v>11345</v>
      </c>
      <c r="L31" s="2">
        <f t="shared" si="12"/>
        <v>2155.5500000000002</v>
      </c>
      <c r="M31" s="2">
        <f t="shared" si="3"/>
        <v>13500.55</v>
      </c>
      <c r="N31" s="21">
        <v>12605</v>
      </c>
      <c r="O31" s="2">
        <f t="shared" si="11"/>
        <v>2394.9499999999998</v>
      </c>
      <c r="P31" s="2">
        <f t="shared" si="13"/>
        <v>14999.95</v>
      </c>
      <c r="Q31" s="2">
        <f t="shared" si="14"/>
        <v>13983.333333333334</v>
      </c>
      <c r="R31" s="2">
        <f t="shared" si="6"/>
        <v>2656.8333333333335</v>
      </c>
      <c r="S31" s="3">
        <f t="shared" si="15"/>
        <v>16640.166666666668</v>
      </c>
      <c r="T31" s="11">
        <f t="shared" si="16"/>
        <v>49920.5</v>
      </c>
    </row>
    <row r="32" spans="2:20" ht="40.200000000000003" x14ac:dyDescent="0.3">
      <c r="B32" s="19">
        <v>29</v>
      </c>
      <c r="C32" s="28" t="s">
        <v>53</v>
      </c>
      <c r="D32" s="29" t="s">
        <v>16</v>
      </c>
      <c r="E32" s="26" t="s">
        <v>79</v>
      </c>
      <c r="F32" s="30">
        <v>9</v>
      </c>
      <c r="G32" s="20" t="s">
        <v>17</v>
      </c>
      <c r="H32" s="21">
        <v>24000</v>
      </c>
      <c r="I32" s="2">
        <f t="shared" si="0"/>
        <v>4560</v>
      </c>
      <c r="J32" s="2">
        <f t="shared" si="1"/>
        <v>28560</v>
      </c>
      <c r="K32" s="21">
        <v>1008</v>
      </c>
      <c r="L32" s="2">
        <f t="shared" si="12"/>
        <v>191.52</v>
      </c>
      <c r="M32" s="2">
        <f t="shared" si="3"/>
        <v>1199.52</v>
      </c>
      <c r="N32" s="21">
        <v>11018</v>
      </c>
      <c r="O32" s="2">
        <f t="shared" si="11"/>
        <v>2093.42</v>
      </c>
      <c r="P32" s="2">
        <f t="shared" si="13"/>
        <v>13111.42</v>
      </c>
      <c r="Q32" s="2">
        <f t="shared" si="14"/>
        <v>12008.666666666666</v>
      </c>
      <c r="R32" s="2">
        <f t="shared" si="6"/>
        <v>2281.6466666666665</v>
      </c>
      <c r="S32" s="3">
        <f t="shared" si="15"/>
        <v>14290.313333333332</v>
      </c>
      <c r="T32" s="11">
        <f t="shared" si="16"/>
        <v>128612.81999999998</v>
      </c>
    </row>
    <row r="33" spans="2:20" ht="40.200000000000003" x14ac:dyDescent="0.3">
      <c r="B33" s="5">
        <v>30</v>
      </c>
      <c r="C33" s="28" t="s">
        <v>54</v>
      </c>
      <c r="D33" s="29" t="s">
        <v>16</v>
      </c>
      <c r="E33" s="26" t="s">
        <v>80</v>
      </c>
      <c r="F33" s="30">
        <v>3</v>
      </c>
      <c r="G33" s="20" t="s">
        <v>17</v>
      </c>
      <c r="H33" s="21">
        <v>12000</v>
      </c>
      <c r="I33" s="2">
        <f t="shared" si="0"/>
        <v>2280</v>
      </c>
      <c r="J33" s="2">
        <f t="shared" si="1"/>
        <v>14280</v>
      </c>
      <c r="K33" s="21">
        <v>1000</v>
      </c>
      <c r="L33" s="2">
        <f t="shared" si="12"/>
        <v>190</v>
      </c>
      <c r="M33" s="2">
        <f t="shared" si="3"/>
        <v>1190</v>
      </c>
      <c r="N33" s="21">
        <v>3782</v>
      </c>
      <c r="O33" s="2">
        <f t="shared" si="11"/>
        <v>718.58</v>
      </c>
      <c r="P33" s="2">
        <f t="shared" si="13"/>
        <v>4500.58</v>
      </c>
      <c r="Q33" s="2">
        <f t="shared" si="14"/>
        <v>5594</v>
      </c>
      <c r="R33" s="2">
        <f t="shared" si="6"/>
        <v>1062.8599999999999</v>
      </c>
      <c r="S33" s="3">
        <f t="shared" si="15"/>
        <v>6656.86</v>
      </c>
      <c r="T33" s="11">
        <f t="shared" si="16"/>
        <v>19970.579999999998</v>
      </c>
    </row>
    <row r="34" spans="2:20" ht="39.6" x14ac:dyDescent="0.3">
      <c r="B34" s="19">
        <v>31</v>
      </c>
      <c r="C34" s="28" t="s">
        <v>55</v>
      </c>
      <c r="D34" s="29" t="s">
        <v>16</v>
      </c>
      <c r="E34" s="26" t="s">
        <v>81</v>
      </c>
      <c r="F34" s="30">
        <v>9</v>
      </c>
      <c r="G34" s="20" t="s">
        <v>17</v>
      </c>
      <c r="H34" s="21">
        <v>460000</v>
      </c>
      <c r="I34" s="2">
        <f t="shared" si="0"/>
        <v>87400</v>
      </c>
      <c r="J34" s="2">
        <f t="shared" si="1"/>
        <v>547400</v>
      </c>
      <c r="K34" s="21">
        <v>344454</v>
      </c>
      <c r="L34" s="2">
        <f t="shared" si="12"/>
        <v>65446.26</v>
      </c>
      <c r="M34" s="2">
        <f t="shared" si="3"/>
        <v>409900.26</v>
      </c>
      <c r="N34" s="21">
        <v>349076</v>
      </c>
      <c r="O34" s="2">
        <f t="shared" si="11"/>
        <v>66324.44</v>
      </c>
      <c r="P34" s="2">
        <f t="shared" si="13"/>
        <v>415400.44</v>
      </c>
      <c r="Q34" s="2">
        <f t="shared" si="14"/>
        <v>384510</v>
      </c>
      <c r="R34" s="2">
        <f t="shared" si="6"/>
        <v>73056.899999999994</v>
      </c>
      <c r="S34" s="3">
        <f t="shared" si="15"/>
        <v>457566.9</v>
      </c>
      <c r="T34" s="11">
        <f t="shared" si="16"/>
        <v>4118102.1</v>
      </c>
    </row>
    <row r="35" spans="2:20" ht="39.6" x14ac:dyDescent="0.3">
      <c r="B35" s="5">
        <v>32</v>
      </c>
      <c r="C35" s="28" t="s">
        <v>56</v>
      </c>
      <c r="D35" s="29" t="s">
        <v>16</v>
      </c>
      <c r="E35" s="26" t="s">
        <v>82</v>
      </c>
      <c r="F35" s="30">
        <v>9</v>
      </c>
      <c r="G35" s="20" t="s">
        <v>17</v>
      </c>
      <c r="H35" s="21">
        <v>21000</v>
      </c>
      <c r="I35" s="2">
        <f t="shared" si="0"/>
        <v>3990</v>
      </c>
      <c r="J35" s="2">
        <f t="shared" si="1"/>
        <v>24990</v>
      </c>
      <c r="K35" s="21">
        <v>1639</v>
      </c>
      <c r="L35" s="2">
        <f t="shared" si="12"/>
        <v>311.41000000000003</v>
      </c>
      <c r="M35" s="2">
        <f t="shared" si="3"/>
        <v>1950.41</v>
      </c>
      <c r="N35" s="21">
        <v>1737</v>
      </c>
      <c r="O35" s="2">
        <f t="shared" si="11"/>
        <v>330.03000000000003</v>
      </c>
      <c r="P35" s="2">
        <f t="shared" si="13"/>
        <v>2067.0300000000002</v>
      </c>
      <c r="Q35" s="2">
        <f t="shared" si="14"/>
        <v>8125.333333333333</v>
      </c>
      <c r="R35" s="2">
        <f t="shared" si="6"/>
        <v>1543.8133333333333</v>
      </c>
      <c r="S35" s="3">
        <f t="shared" si="15"/>
        <v>9669.1466666666656</v>
      </c>
      <c r="T35" s="11">
        <f t="shared" si="16"/>
        <v>87022.319999999992</v>
      </c>
    </row>
    <row r="36" spans="2:20" ht="66" x14ac:dyDescent="0.3">
      <c r="B36" s="19">
        <v>33</v>
      </c>
      <c r="C36" s="26" t="s">
        <v>45</v>
      </c>
      <c r="D36" s="26" t="s">
        <v>46</v>
      </c>
      <c r="E36" s="26" t="s">
        <v>90</v>
      </c>
      <c r="F36" s="26">
        <v>1</v>
      </c>
      <c r="G36" s="7" t="s">
        <v>17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3"/>
      <c r="T36" s="11">
        <v>21408903</v>
      </c>
    </row>
    <row r="37" spans="2:20" ht="28.8" customHeight="1" x14ac:dyDescent="0.3">
      <c r="I37" s="1"/>
      <c r="J37" s="1"/>
      <c r="K37" s="1"/>
      <c r="L37" s="1"/>
      <c r="M37" s="1"/>
      <c r="N37" s="1"/>
      <c r="O37" s="1"/>
      <c r="P37" s="1"/>
      <c r="Q37" s="8">
        <f>SUM(Q4:Q25)</f>
        <v>2219408.6666666665</v>
      </c>
      <c r="R37" s="9">
        <f>Q37*19%</f>
        <v>421687.64666666667</v>
      </c>
      <c r="S37" s="10">
        <f>SUM(Q37+R37)</f>
        <v>2641096.313333333</v>
      </c>
      <c r="T37" s="10">
        <f>SUM(T4:T36)</f>
        <v>79999999.706666663</v>
      </c>
    </row>
    <row r="38" spans="2:20" ht="14.25" customHeight="1" x14ac:dyDescent="0.3"/>
    <row r="39" spans="2:20" ht="14.25" customHeight="1" x14ac:dyDescent="0.3"/>
    <row r="40" spans="2:20" ht="14.25" customHeight="1" x14ac:dyDescent="0.3"/>
    <row r="41" spans="2:20" ht="14.25" customHeight="1" x14ac:dyDescent="0.3"/>
    <row r="42" spans="2:20" ht="14.25" customHeight="1" x14ac:dyDescent="0.3"/>
    <row r="43" spans="2:20" ht="14.25" customHeight="1" x14ac:dyDescent="0.3"/>
    <row r="44" spans="2:20" ht="14.25" customHeight="1" x14ac:dyDescent="0.3"/>
    <row r="45" spans="2:20" ht="14.25" customHeight="1" x14ac:dyDescent="0.3"/>
    <row r="46" spans="2:20" ht="14.25" customHeight="1" x14ac:dyDescent="0.3"/>
    <row r="47" spans="2:20" ht="14.25" customHeight="1" x14ac:dyDescent="0.3"/>
    <row r="48" spans="2:20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75" customHeight="1" x14ac:dyDescent="0.3"/>
    <row r="59" ht="88.5" customHeight="1" x14ac:dyDescent="0.3"/>
    <row r="60" ht="60" customHeight="1" x14ac:dyDescent="0.3"/>
    <row r="61" ht="58.5" customHeight="1" x14ac:dyDescent="0.3"/>
    <row r="62" ht="54" customHeight="1" x14ac:dyDescent="0.3"/>
    <row r="63" ht="68.25" customHeight="1" x14ac:dyDescent="0.3"/>
    <row r="64" ht="53.25" customHeight="1" x14ac:dyDescent="0.3"/>
    <row r="65" ht="14.25" customHeight="1" x14ac:dyDescent="0.3"/>
    <row r="66" ht="42" customHeight="1" x14ac:dyDescent="0.3"/>
    <row r="67" ht="14.25" customHeight="1" x14ac:dyDescent="0.3"/>
    <row r="68" ht="48.75" customHeight="1" x14ac:dyDescent="0.3"/>
    <row r="69" ht="51" customHeight="1" x14ac:dyDescent="0.3"/>
    <row r="70" ht="36" customHeight="1" x14ac:dyDescent="0.3"/>
    <row r="71" ht="14.25" customHeight="1" x14ac:dyDescent="0.3"/>
    <row r="72" ht="42" customHeight="1" x14ac:dyDescent="0.3"/>
    <row r="73" ht="14.25" customHeight="1" x14ac:dyDescent="0.3"/>
    <row r="74" ht="36" customHeight="1" x14ac:dyDescent="0.3"/>
    <row r="75" ht="51.75" customHeight="1" x14ac:dyDescent="0.3"/>
    <row r="76" ht="237.75" customHeight="1" x14ac:dyDescent="0.3"/>
    <row r="77" ht="60.75" customHeight="1" x14ac:dyDescent="0.3"/>
    <row r="78" ht="69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</sheetData>
  <mergeCells count="10">
    <mergeCell ref="K2:M2"/>
    <mergeCell ref="N2:P2"/>
    <mergeCell ref="Q2:T2"/>
    <mergeCell ref="B2:B3"/>
    <mergeCell ref="C2:C3"/>
    <mergeCell ref="D2:D3"/>
    <mergeCell ref="E2:E3"/>
    <mergeCell ref="F2:F3"/>
    <mergeCell ref="G2:G3"/>
    <mergeCell ref="H2:J2"/>
  </mergeCells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Viviana Serrato</cp:lastModifiedBy>
  <dcterms:created xsi:type="dcterms:W3CDTF">2025-10-02T21:03:09Z</dcterms:created>
  <dcterms:modified xsi:type="dcterms:W3CDTF">2026-08-18T22:42:05Z</dcterms:modified>
</cp:coreProperties>
</file>