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codeName="ThisWorkbook"/>
  <mc:AlternateContent xmlns:mc="http://schemas.openxmlformats.org/markup-compatibility/2006">
    <mc:Choice Requires="x15">
      <x15ac:absPath xmlns:x15ac="http://schemas.microsoft.com/office/spreadsheetml/2010/11/ac" url="\\192.168.1.25\evaluacion\2026\LICITACION DE OBRA PUBLICA\LOPIH004-2026 - 4 CUBIERTAS\"/>
    </mc:Choice>
  </mc:AlternateContent>
  <xr:revisionPtr revIDLastSave="0" documentId="13_ncr:1_{6F049A42-A207-46FB-8762-F1542FE9309A}" xr6:coauthVersionLast="47" xr6:coauthVersionMax="47" xr10:uidLastSave="{00000000-0000-0000-0000-000000000000}"/>
  <bookViews>
    <workbookView xWindow="-120" yWindow="-120" windowWidth="24240" windowHeight="13140" tabRatio="906" xr2:uid="{00000000-000D-0000-FFFF-FFFF00000000}"/>
  </bookViews>
  <sheets>
    <sheet name="PRESUPUESTO OFICIAL (Entidad)" sheetId="273" r:id="rId1"/>
    <sheet name="PROPUESTA ECONOMICA(Proponente)" sheetId="269" r:id="rId2"/>
    <sheet name="INDICAR CÓDIGO DEL ITEM DE PAGO" sheetId="268" state="hidden"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 localSheetId="1">[9]!_xlbgnm.ane7</definedName>
    <definedName name="_____ane7">[9]!_xlbgnm.ane7</definedName>
    <definedName name="_____ane8" localSheetId="0">[9]!_xlbgnm.ane8</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 localSheetId="1">[13]!_xlbgnm.ane7</definedName>
    <definedName name="____ane7">[13]!_xlbgnm.ane7</definedName>
    <definedName name="____ane8" localSheetId="0">[13]!_xlbgnm.ane8</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 localSheetId="1">[15]!_xlbgnm.ane7</definedName>
    <definedName name="___ane7">[15]!_xlbgnm.ane7</definedName>
    <definedName name="___ane8" localSheetId="0">[15]!_xlbgnm.ane8</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 localSheetId="1">[13]!_xlbgnm.ane7</definedName>
    <definedName name="__ane7">[13]!_xlbgnm.ane7</definedName>
    <definedName name="__ane8" localSheetId="0">[13]!_xlbgnm.ane8</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 localSheetId="1">[13]!_xlbgnm.ane7</definedName>
    <definedName name="_ane7">[13]!_xlbgnm.ane7</definedName>
    <definedName name="_ane8" localSheetId="0">[13]!_xlbgnm.ane8</definedName>
    <definedName name="_ane8" localSheetId="1">[13]!_xlbgnm.ane8</definedName>
    <definedName name="_ane8">[13]!_xlbgnm.ane8</definedName>
    <definedName name="_APU221" localSheetId="2">#REF!</definedName>
    <definedName name="_APU221">#REF!</definedName>
    <definedName name="_APU465" localSheetId="0">[21]!absc</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(Entidad)'!$I$7:$I$106</definedName>
    <definedName name="_xlnm._FilterDatabase" localSheetId="1" hidden="1">'PROPUESTA ECONOMICA(Proponente)'!$I$11:$I$106</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0">[26]!absc</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 localSheetId="1">[26]!absc</definedName>
    <definedName name="adoc1">[26]!absc</definedName>
    <definedName name="ADOC125" localSheetId="0">[29]!absc</definedName>
    <definedName name="ADOC125" localSheetId="1">[29]!absc</definedName>
    <definedName name="ADOC125">[29]!absc</definedName>
    <definedName name="adoq" localSheetId="0">[30]!absc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0">[31]!absc</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(Entidad)'!$B$1:$L$117</definedName>
    <definedName name="_xlnm.Print_Area" localSheetId="1">'PROPUESTA ECONOMICA(Proponente)'!$B$2:$L$343</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0">MODULO10.auto_abrir</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0">[50]!Customize</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0">[50]!FinePrint</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 localSheetId="1">[26]!absc</definedName>
    <definedName name="LOCA">[26]!absc</definedName>
    <definedName name="LOCA1" localSheetId="0">[38]!absc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 localSheetId="1">[9]!Módulo3.anexo1</definedName>
    <definedName name="Módulo3.anexo1">[9]!Módulo3.anexo1</definedName>
    <definedName name="Módulo3.anexo10" localSheetId="0">[9]!Módulo3.anexo10</definedName>
    <definedName name="Módulo3.anexo10" localSheetId="1">[9]!Módulo3.anexo10</definedName>
    <definedName name="Módulo3.anexo10">[9]!Módulo3.anexo10</definedName>
    <definedName name="Módulo3.anexo11" localSheetId="0">[9]!Módulo3.anexo11</definedName>
    <definedName name="Módulo3.anexo11" localSheetId="1">[9]!Módulo3.anexo11</definedName>
    <definedName name="Módulo3.anexo11">[9]!Módulo3.anexo11</definedName>
    <definedName name="Módulo3.anexo12" localSheetId="0">[9]!Módulo3.anexo12</definedName>
    <definedName name="Módulo3.anexo12" localSheetId="1">[9]!Módulo3.anexo12</definedName>
    <definedName name="Módulo3.anexo12">[9]!Módulo3.anexo12</definedName>
    <definedName name="Módulo3.anexo3" localSheetId="0">[9]!Módulo3.anexo3</definedName>
    <definedName name="Módulo3.anexo3" localSheetId="1">[9]!Módulo3.anexo3</definedName>
    <definedName name="Módulo3.anexo3">[9]!Módulo3.anexo3</definedName>
    <definedName name="Módulo3.anexo4" localSheetId="0">[9]!Módulo3.anexo4</definedName>
    <definedName name="Módulo3.anexo4" localSheetId="1">[9]!Módulo3.anexo4</definedName>
    <definedName name="Módulo3.anexo4">[9]!Módulo3.anexo4</definedName>
    <definedName name="Módulo3.anexo5" localSheetId="0">[9]!Módulo3.anexo5</definedName>
    <definedName name="Módulo3.anexo5" localSheetId="1">[9]!Módulo3.anexo5</definedName>
    <definedName name="Módulo3.anexo5">[9]!Módulo3.anexo5</definedName>
    <definedName name="Módulo3.anexo6" localSheetId="0">[9]!Módulo3.anexo6</definedName>
    <definedName name="Módulo3.anexo6" localSheetId="1">[9]!Módulo3.anexo6</definedName>
    <definedName name="Módulo3.anexo6">[9]!Módulo3.anexo6</definedName>
    <definedName name="Módulo8.anexo16" localSheetId="0">[9]!Módulo8.anexo16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0">[50]!Nada</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0">DATE(YEAR([92]!Loan_Start),MONTH([92]!Loan_Start)+Payment_Number,DAY([92]!Loan_Start))</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0">DATE(YEAR([93]!Loan_Start),MONTH([93]!Loan_Start)+Payment_Number,DAY([93]!Loan_Start))</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0">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0">[96]!absc</definedName>
    <definedName name="PRUEBA" localSheetId="1">[96]!absc</definedName>
    <definedName name="PRUEBA">[96]!absc</definedName>
    <definedName name="prueba1" localSheetId="0">[96]!absc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0">[9]!resu8</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(Entidad)'!$K$115</definedName>
    <definedName name="solver_lhs1" localSheetId="1" hidden="1">'PROPUESTA ECONOMICA(Proponente)'!$K$117</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(Entidad)'!$K$115</definedName>
    <definedName name="solver_opt" localSheetId="1" hidden="1">'PROPUESTA ECONOMICA(Proponente)'!$K$117</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(Entidad)'!$K$116</definedName>
    <definedName name="solver_rhs1" localSheetId="1" hidden="1">'PROPUESTA ECONOMICA(Proponente)'!$K$118</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 localSheetId="1">[21]!absc</definedName>
    <definedName name="t">[21]!absc</definedName>
    <definedName name="t_1" localSheetId="0">Scheduled_Payment+Extra_Payment</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0">Scheduled_Payment+Extra_Payment</definedName>
    <definedName name="Total_Payment" localSheetId="1">Scheduled_Payment+Extra_Payment</definedName>
    <definedName name="Total_Payment">Scheduled_Payment+Extra_Payment</definedName>
    <definedName name="Total_Payment1" localSheetId="0">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0">[113]!absc</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0">[26]!absc</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09" i="269" l="1"/>
  <c r="K84" i="269"/>
  <c r="K73" i="269"/>
  <c r="K69" i="269"/>
  <c r="K58" i="269"/>
  <c r="K49" i="269"/>
  <c r="K37" i="269"/>
  <c r="K34" i="269"/>
  <c r="K26" i="269"/>
  <c r="K322" i="269"/>
  <c r="K321" i="269"/>
  <c r="K320" i="269"/>
  <c r="K319" i="269"/>
  <c r="K315" i="269"/>
  <c r="K314" i="269"/>
  <c r="K311" i="269"/>
  <c r="K308" i="269"/>
  <c r="K307" i="269"/>
  <c r="K306" i="269"/>
  <c r="K305" i="269"/>
  <c r="K304" i="269"/>
  <c r="K303" i="269"/>
  <c r="K302" i="269"/>
  <c r="K299" i="269"/>
  <c r="K298" i="269"/>
  <c r="K297" i="269"/>
  <c r="K296" i="269"/>
  <c r="K300" i="269" s="1"/>
  <c r="K295" i="269"/>
  <c r="K292" i="269"/>
  <c r="K291" i="269"/>
  <c r="K288" i="269"/>
  <c r="K287" i="269"/>
  <c r="K284" i="269"/>
  <c r="K283" i="269"/>
  <c r="K282" i="269"/>
  <c r="K281" i="269"/>
  <c r="K285" i="269" s="1"/>
  <c r="K280" i="269"/>
  <c r="K279" i="269"/>
  <c r="K278" i="269"/>
  <c r="K275" i="269"/>
  <c r="K274" i="269"/>
  <c r="K273" i="269"/>
  <c r="K272" i="269"/>
  <c r="K271" i="269"/>
  <c r="K257" i="269"/>
  <c r="K256" i="269"/>
  <c r="K251" i="269"/>
  <c r="K248" i="269"/>
  <c r="K247" i="269"/>
  <c r="K246" i="269"/>
  <c r="K245" i="269"/>
  <c r="K249" i="269" s="1"/>
  <c r="K241" i="269"/>
  <c r="K240" i="269"/>
  <c r="K239" i="269"/>
  <c r="K238" i="269"/>
  <c r="K237" i="269"/>
  <c r="K236" i="269"/>
  <c r="K235" i="269"/>
  <c r="K232" i="269"/>
  <c r="K231" i="269"/>
  <c r="K230" i="269"/>
  <c r="K229" i="269"/>
  <c r="K228" i="269"/>
  <c r="K225" i="269"/>
  <c r="K222" i="269"/>
  <c r="K221" i="269"/>
  <c r="K220" i="269"/>
  <c r="K219" i="269"/>
  <c r="K218" i="269"/>
  <c r="K217" i="269"/>
  <c r="K216" i="269"/>
  <c r="K215" i="269"/>
  <c r="K214" i="269"/>
  <c r="K213" i="269"/>
  <c r="K210" i="269"/>
  <c r="K209" i="269"/>
  <c r="K211" i="269" s="1"/>
  <c r="K208" i="269"/>
  <c r="K207" i="269"/>
  <c r="K206" i="269"/>
  <c r="K203" i="269"/>
  <c r="K202" i="269"/>
  <c r="K201" i="269"/>
  <c r="K200" i="269"/>
  <c r="K186" i="269"/>
  <c r="K185" i="269"/>
  <c r="K184" i="269"/>
  <c r="K180" i="269"/>
  <c r="K177" i="269"/>
  <c r="K174" i="269"/>
  <c r="K171" i="269"/>
  <c r="K170" i="269"/>
  <c r="K169" i="269"/>
  <c r="K168" i="269"/>
  <c r="K167" i="269"/>
  <c r="K166" i="269"/>
  <c r="K165" i="269"/>
  <c r="K164" i="269"/>
  <c r="K163" i="269"/>
  <c r="K162" i="269"/>
  <c r="K161" i="269"/>
  <c r="K160" i="269"/>
  <c r="K172" i="269" s="1"/>
  <c r="K159" i="269"/>
  <c r="K156" i="269"/>
  <c r="K155" i="269"/>
  <c r="K154" i="269"/>
  <c r="K153" i="269"/>
  <c r="K152" i="269"/>
  <c r="K151" i="269"/>
  <c r="K148" i="269"/>
  <c r="K147" i="269"/>
  <c r="K144" i="269"/>
  <c r="K143" i="269"/>
  <c r="K142" i="269"/>
  <c r="K141" i="269"/>
  <c r="K138" i="269"/>
  <c r="K137" i="269"/>
  <c r="K136" i="269"/>
  <c r="K135" i="269"/>
  <c r="K134" i="269"/>
  <c r="K131" i="269"/>
  <c r="K130" i="269"/>
  <c r="K132" i="269" s="1"/>
  <c r="K127" i="269"/>
  <c r="K128" i="269" s="1"/>
  <c r="K113" i="269"/>
  <c r="K112" i="269"/>
  <c r="K108" i="269"/>
  <c r="K107" i="269"/>
  <c r="K106" i="269"/>
  <c r="K105" i="269"/>
  <c r="K104" i="269"/>
  <c r="K103" i="269"/>
  <c r="K102" i="269"/>
  <c r="K101" i="269"/>
  <c r="K100" i="269"/>
  <c r="K99" i="269"/>
  <c r="K98" i="269"/>
  <c r="K97" i="269"/>
  <c r="K96" i="269"/>
  <c r="K95" i="269"/>
  <c r="K94" i="269"/>
  <c r="K93" i="269"/>
  <c r="K92" i="269"/>
  <c r="K91" i="269"/>
  <c r="K90" i="269"/>
  <c r="K89" i="269"/>
  <c r="K88" i="269"/>
  <c r="K87" i="269"/>
  <c r="K83" i="269"/>
  <c r="K82" i="269"/>
  <c r="K81" i="269"/>
  <c r="K80" i="269"/>
  <c r="K79" i="269"/>
  <c r="K78" i="269"/>
  <c r="K77" i="269"/>
  <c r="K76" i="269"/>
  <c r="K75" i="269"/>
  <c r="K72" i="269"/>
  <c r="K71" i="269"/>
  <c r="K68" i="269"/>
  <c r="K67" i="269"/>
  <c r="K66" i="269"/>
  <c r="K65" i="269"/>
  <c r="K64" i="269"/>
  <c r="K63" i="269"/>
  <c r="K62" i="269"/>
  <c r="K61" i="269"/>
  <c r="K60" i="269"/>
  <c r="K57" i="269"/>
  <c r="K56" i="269"/>
  <c r="K55" i="269"/>
  <c r="K54" i="269"/>
  <c r="K53" i="269"/>
  <c r="K52" i="269"/>
  <c r="K51" i="269"/>
  <c r="K48" i="269"/>
  <c r="K47" i="269"/>
  <c r="K46" i="269"/>
  <c r="K45" i="269"/>
  <c r="K44" i="269"/>
  <c r="K43" i="269"/>
  <c r="K42" i="269"/>
  <c r="K41" i="269"/>
  <c r="K40" i="269"/>
  <c r="K39" i="269"/>
  <c r="K36" i="269"/>
  <c r="K33" i="269"/>
  <c r="K32" i="269"/>
  <c r="K31" i="269"/>
  <c r="K30" i="269"/>
  <c r="K29" i="269"/>
  <c r="K28" i="269"/>
  <c r="K25" i="269"/>
  <c r="K24" i="269"/>
  <c r="K23" i="269"/>
  <c r="K22" i="269"/>
  <c r="K21" i="269"/>
  <c r="K20" i="269"/>
  <c r="K18" i="269"/>
  <c r="K17" i="269"/>
  <c r="K16" i="269"/>
  <c r="K15" i="269"/>
  <c r="K14" i="269"/>
  <c r="D339" i="269"/>
  <c r="D338" i="269"/>
  <c r="D337" i="269"/>
  <c r="D336" i="269"/>
  <c r="K316" i="269"/>
  <c r="K312" i="269"/>
  <c r="K293" i="269"/>
  <c r="K289" i="269"/>
  <c r="K252" i="269"/>
  <c r="K226" i="269"/>
  <c r="K223" i="269"/>
  <c r="K181" i="269"/>
  <c r="K178" i="269"/>
  <c r="K175" i="269"/>
  <c r="K336" i="273"/>
  <c r="D334" i="273"/>
  <c r="D332" i="273"/>
  <c r="D335" i="273"/>
  <c r="D333" i="273"/>
  <c r="K326" i="273"/>
  <c r="K318" i="273"/>
  <c r="K317" i="273"/>
  <c r="K316" i="273"/>
  <c r="K315" i="273"/>
  <c r="K311" i="273"/>
  <c r="K310" i="273"/>
  <c r="K312" i="273" s="1"/>
  <c r="K307" i="273"/>
  <c r="K308" i="273" s="1"/>
  <c r="K304" i="273"/>
  <c r="K303" i="273"/>
  <c r="K302" i="273"/>
  <c r="K301" i="273"/>
  <c r="K300" i="273"/>
  <c r="K299" i="273"/>
  <c r="K298" i="273"/>
  <c r="K295" i="273"/>
  <c r="K294" i="273"/>
  <c r="K293" i="273"/>
  <c r="K292" i="273"/>
  <c r="K291" i="273"/>
  <c r="K288" i="273"/>
  <c r="K287" i="273"/>
  <c r="K289" i="273" s="1"/>
  <c r="K284" i="273"/>
  <c r="K283" i="273"/>
  <c r="K285" i="273" s="1"/>
  <c r="K280" i="273"/>
  <c r="K279" i="273"/>
  <c r="K278" i="273"/>
  <c r="K277" i="273"/>
  <c r="K276" i="273"/>
  <c r="K275" i="273"/>
  <c r="K274" i="273"/>
  <c r="K271" i="273"/>
  <c r="K270" i="273"/>
  <c r="K269" i="273"/>
  <c r="K268" i="273"/>
  <c r="K267" i="273"/>
  <c r="K261" i="273"/>
  <c r="K253" i="273"/>
  <c r="K252" i="273"/>
  <c r="K247" i="273"/>
  <c r="K248" i="273" s="1"/>
  <c r="K244" i="273"/>
  <c r="K242" i="273"/>
  <c r="K241" i="273"/>
  <c r="K245" i="273" s="1"/>
  <c r="K237" i="273"/>
  <c r="K236" i="273"/>
  <c r="K235" i="273"/>
  <c r="K234" i="273"/>
  <c r="K233" i="273"/>
  <c r="K232" i="273"/>
  <c r="K231" i="273"/>
  <c r="K228" i="273"/>
  <c r="K227" i="273"/>
  <c r="K226" i="273"/>
  <c r="K225" i="273"/>
  <c r="K224" i="273"/>
  <c r="K221" i="273"/>
  <c r="K222" i="273" s="1"/>
  <c r="K218" i="273"/>
  <c r="K217" i="273"/>
  <c r="K216" i="273"/>
  <c r="K215" i="273"/>
  <c r="K214" i="273"/>
  <c r="K212" i="273"/>
  <c r="K211" i="273"/>
  <c r="K210" i="273"/>
  <c r="K206" i="273"/>
  <c r="K205" i="273"/>
  <c r="K203" i="273"/>
  <c r="K199" i="273"/>
  <c r="K198" i="273"/>
  <c r="K197" i="273"/>
  <c r="K196" i="273"/>
  <c r="K190" i="273"/>
  <c r="K182" i="273"/>
  <c r="K181" i="273"/>
  <c r="K180" i="273"/>
  <c r="K176" i="273"/>
  <c r="K177" i="273" s="1"/>
  <c r="K173" i="273"/>
  <c r="K174" i="273" s="1"/>
  <c r="K170" i="273"/>
  <c r="K171" i="273" s="1"/>
  <c r="K167" i="273"/>
  <c r="K166" i="273"/>
  <c r="K165" i="273"/>
  <c r="K164" i="273"/>
  <c r="K163" i="273"/>
  <c r="K162" i="273"/>
  <c r="K161" i="273"/>
  <c r="K160" i="273"/>
  <c r="K159" i="273"/>
  <c r="K158" i="273"/>
  <c r="K157" i="273"/>
  <c r="K156" i="273"/>
  <c r="K155" i="273"/>
  <c r="K152" i="273"/>
  <c r="K151" i="273"/>
  <c r="K150" i="273"/>
  <c r="K149" i="273"/>
  <c r="K148" i="273"/>
  <c r="K147" i="273"/>
  <c r="K144" i="273"/>
  <c r="K143" i="273"/>
  <c r="K145" i="273" s="1"/>
  <c r="K140" i="273"/>
  <c r="K139" i="273"/>
  <c r="K138" i="273"/>
  <c r="K137" i="273"/>
  <c r="K134" i="273"/>
  <c r="K133" i="273"/>
  <c r="K132" i="273"/>
  <c r="K131" i="273"/>
  <c r="K130" i="273"/>
  <c r="K128" i="273"/>
  <c r="K127" i="273"/>
  <c r="K126" i="273"/>
  <c r="K123" i="273"/>
  <c r="K124" i="273" s="1"/>
  <c r="K309" i="269" l="1"/>
  <c r="K276" i="269"/>
  <c r="K242" i="269"/>
  <c r="K233" i="269"/>
  <c r="K139" i="269"/>
  <c r="K204" i="269"/>
  <c r="K145" i="269"/>
  <c r="K149" i="269"/>
  <c r="K157" i="269"/>
  <c r="K110" i="269"/>
  <c r="K114" i="269" s="1"/>
  <c r="K336" i="269" s="1"/>
  <c r="K317" i="269"/>
  <c r="K323" i="269" s="1"/>
  <c r="K339" i="269" s="1"/>
  <c r="K135" i="273"/>
  <c r="K153" i="273"/>
  <c r="K219" i="273"/>
  <c r="K141" i="273"/>
  <c r="K178" i="273" s="1"/>
  <c r="K183" i="273" s="1"/>
  <c r="K333" i="273" s="1"/>
  <c r="K168" i="273"/>
  <c r="K200" i="273"/>
  <c r="K207" i="273"/>
  <c r="K238" i="273"/>
  <c r="K249" i="273" s="1"/>
  <c r="K254" i="273" s="1"/>
  <c r="K334" i="273" s="1"/>
  <c r="K272" i="273"/>
  <c r="K296" i="273"/>
  <c r="K229" i="273"/>
  <c r="K281" i="273"/>
  <c r="K305" i="273"/>
  <c r="K313" i="273" s="1"/>
  <c r="K319" i="273" s="1"/>
  <c r="K335" i="273" s="1"/>
  <c r="K253" i="269" l="1"/>
  <c r="K258" i="269" s="1"/>
  <c r="K338" i="269" s="1"/>
  <c r="K182" i="269"/>
  <c r="K187" i="269" s="1"/>
  <c r="K337" i="269" s="1"/>
  <c r="K340" i="269" l="1"/>
  <c r="K104" i="273" l="1"/>
  <c r="K102" i="273"/>
  <c r="K100" i="273"/>
  <c r="K98" i="273"/>
  <c r="K96" i="273"/>
  <c r="K94" i="273"/>
  <c r="K92" i="273"/>
  <c r="K91" i="273"/>
  <c r="K90" i="273"/>
  <c r="K89" i="273"/>
  <c r="K88" i="273"/>
  <c r="K87" i="273"/>
  <c r="K86" i="273"/>
  <c r="K85" i="273"/>
  <c r="K84" i="273"/>
  <c r="K83" i="273"/>
  <c r="K79" i="273"/>
  <c r="K78" i="273"/>
  <c r="K77" i="273"/>
  <c r="K76" i="273"/>
  <c r="K75" i="273"/>
  <c r="K74" i="273"/>
  <c r="K73" i="273"/>
  <c r="K72" i="273"/>
  <c r="K71" i="273"/>
  <c r="K68" i="273"/>
  <c r="K67" i="273"/>
  <c r="K64" i="273"/>
  <c r="K63" i="273"/>
  <c r="K62" i="273"/>
  <c r="K61" i="273"/>
  <c r="K60" i="273"/>
  <c r="K59" i="273"/>
  <c r="K58" i="273"/>
  <c r="K57" i="273"/>
  <c r="K65" i="273" s="1"/>
  <c r="K56" i="273"/>
  <c r="K53" i="273"/>
  <c r="K52" i="273"/>
  <c r="K51" i="273"/>
  <c r="K50" i="273"/>
  <c r="K49" i="273"/>
  <c r="K48" i="273"/>
  <c r="K47" i="273"/>
  <c r="K54" i="273" s="1"/>
  <c r="K44" i="273"/>
  <c r="K43" i="273"/>
  <c r="K42" i="273"/>
  <c r="K41" i="273"/>
  <c r="K40" i="273"/>
  <c r="K39" i="273"/>
  <c r="K38" i="273"/>
  <c r="K37" i="273"/>
  <c r="K36" i="273"/>
  <c r="K35" i="273"/>
  <c r="K32" i="273"/>
  <c r="K29" i="273"/>
  <c r="K28" i="273"/>
  <c r="K27" i="273"/>
  <c r="K26" i="273"/>
  <c r="K25" i="273"/>
  <c r="K30" i="273" s="1"/>
  <c r="K24" i="273"/>
  <c r="K21" i="273"/>
  <c r="K20" i="273"/>
  <c r="K19" i="273"/>
  <c r="K22" i="273" s="1"/>
  <c r="K18" i="273"/>
  <c r="K17" i="273"/>
  <c r="K16" i="273"/>
  <c r="K13" i="273"/>
  <c r="K12" i="273"/>
  <c r="K11" i="273"/>
  <c r="K10" i="273"/>
  <c r="K80" i="273"/>
  <c r="K33" i="273"/>
  <c r="K69" i="273" l="1"/>
  <c r="K14" i="273"/>
  <c r="K45" i="273"/>
  <c r="K105" i="273"/>
  <c r="K117" i="273"/>
  <c r="K109" i="273"/>
  <c r="K108" i="273"/>
  <c r="K106" i="273" l="1"/>
  <c r="K110" i="273" s="1"/>
  <c r="K332" i="273" s="1"/>
</calcChain>
</file>

<file path=xl/sharedStrings.xml><?xml version="1.0" encoding="utf-8"?>
<sst xmlns="http://schemas.openxmlformats.org/spreadsheetml/2006/main" count="1640" uniqueCount="412">
  <si>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</si>
  <si>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</si>
  <si>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</si>
  <si>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</si>
  <si>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</si>
  <si>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</si>
  <si>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</si>
  <si>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</si>
  <si>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</si>
  <si>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</si>
  <si>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 xml:space="preserve">VALOR TOTAL                                </t>
  </si>
  <si>
    <t>GENERAL</t>
  </si>
  <si>
    <t>PARTICULAR</t>
  </si>
  <si>
    <t>Subtotal</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</si>
  <si>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</si>
  <si>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</si>
  <si>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</si>
  <si>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</si>
  <si>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</si>
  <si>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</si>
  <si>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</si>
  <si>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</si>
  <si>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</si>
  <si>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</si>
  <si>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</si>
  <si>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</si>
  <si>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</si>
  <si>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</si>
  <si>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</si>
  <si>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FORMULARIO 1</t>
  </si>
  <si>
    <t>PROPUESTA ECONÓMICA</t>
  </si>
  <si>
    <r>
      <rPr>
        <sz val="11"/>
        <color rgb="FFFF0000"/>
        <rFont val="Arial"/>
        <family val="2"/>
      </rPr>
      <t xml:space="preserve">[La Entidad puede utilizar este Formulario de presentación de </t>
    </r>
    <r>
      <rPr>
        <b/>
        <u/>
        <sz val="11"/>
        <color rgb="FFFF0000"/>
        <rFont val="Arial"/>
        <family val="2"/>
      </rPr>
      <t>Propuesta Económica</t>
    </r>
    <r>
      <rPr>
        <sz val="11"/>
        <color rgb="FFFF0000"/>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</si>
  <si>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</si>
  <si>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</si>
  <si>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</si>
  <si>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</si>
  <si>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</si>
  <si>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</si>
  <si>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</si>
  <si>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</si>
  <si>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</si>
  <si>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</si>
  <si>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</si>
  <si>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</si>
  <si>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</si>
  <si>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</si>
  <si>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</si>
  <si>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</si>
  <si>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</si>
  <si>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</si>
  <si>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</si>
  <si>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</si>
  <si>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</si>
  <si>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</si>
  <si>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</si>
  <si>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</si>
  <si>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</si>
  <si>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</si>
  <si>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</si>
  <si>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</si>
  <si>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</si>
  <si>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</si>
  <si>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</si>
  <si>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</si>
  <si>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</si>
  <si>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</si>
  <si>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</si>
  <si>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</si>
  <si>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</si>
  <si>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</si>
  <si>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</si>
  <si>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</si>
  <si>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</si>
  <si>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</si>
  <si>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</si>
  <si>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</si>
  <si>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</si>
  <si>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</si>
  <si>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</si>
  <si>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</si>
  <si>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</si>
  <si>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</si>
  <si>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</si>
  <si>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</si>
  <si>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</si>
  <si>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</si>
  <si>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</si>
  <si>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</si>
  <si>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</si>
  <si>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</si>
  <si>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</si>
  <si>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PRELIMINARES</t>
  </si>
  <si>
    <t>Localización y replanteo</t>
  </si>
  <si>
    <t>7,10</t>
  </si>
  <si>
    <t>7,11</t>
  </si>
  <si>
    <t>7,12</t>
  </si>
  <si>
    <t>M2</t>
  </si>
  <si>
    <t>M3</t>
  </si>
  <si>
    <t>UN</t>
  </si>
  <si>
    <t>Kg</t>
  </si>
  <si>
    <t>KG</t>
  </si>
  <si>
    <t>ML</t>
  </si>
  <si>
    <t>VALOR UNITARIO +AIU</t>
  </si>
  <si>
    <t>PGIO</t>
  </si>
  <si>
    <t>UND</t>
  </si>
  <si>
    <t>MOVIMIENTO DE TIERRA</t>
  </si>
  <si>
    <t>CIMIENTOS</t>
  </si>
  <si>
    <t>ESTRUCTURA</t>
  </si>
  <si>
    <t>LIMPIEZA GENERAL</t>
  </si>
  <si>
    <t>X</t>
  </si>
  <si>
    <t>Localización y replanteo en planta- zona de trabajos</t>
  </si>
  <si>
    <t>Desmonte    de   torres   de   iluminación;   Incl.   Retiro   de luminarias,    clabeado.</t>
  </si>
  <si>
    <t>Und</t>
  </si>
  <si>
    <t>Excavación  manual  sin  clasificar  –  Incluye:  todo  factor y disposición final del material en escombrera autorizada.</t>
  </si>
  <si>
    <t>Suministro e instalación de relleno en recebo no clasificado y compactado mecanicamente procto 95%, incluye transporte y todo lo necesario para su correcta instalación.</t>
  </si>
  <si>
    <t>Demolición placa de concreto por medios mecánicos, incluye todo lo necesario para su correcta ejecución y transporte para disposición de sobrantes a sitio autorizado máximo a 7 km</t>
  </si>
  <si>
    <t>CONCRETOS</t>
  </si>
  <si>
    <t>Suministro e instalación de solado  o concreto  de  limpieza de 2.000 P.S.I.</t>
  </si>
  <si>
    <t>Construcción zapatas en concreto 3000 PSI, incluye todo lo necesario para su correcta ejecución.</t>
  </si>
  <si>
    <t>Construcción  viga  de  cimentación  en  concreto  de  3000 PSI, incluye todo lo necesario para su correcta ejecución.</t>
  </si>
  <si>
    <t>Construcción de Columnas en Concreto de 3000 PSI, incluye todo lo necesario para su correcta ejecución.</t>
  </si>
  <si>
    <t>Construcción de Viga Canal en concreto de 3000 PSI, incluye todo lo necesario para su correcta ejecución.</t>
  </si>
  <si>
    <t>Construción de cuneta en concreto reforzado 3000 PSI (Inclue acero en malla electrosoldada 4mm, 15x15 y todo lo necesario para su correcta ejecución)</t>
  </si>
  <si>
    <t>Ml</t>
  </si>
  <si>
    <t>Suministro e instalación de concreto de 3000 PSI para placa de polideportivo (E=0.12 cm), incluye dilataciones, malla electrosoldada 7 mm, sello de juntas y todo lo necesario para su correcta instalación y funcionamiento)</t>
  </si>
  <si>
    <t>CUBIERTA METÁLICA Y REFUERZO DE ESTRUCTURA EN CONCRETO</t>
  </si>
  <si>
    <t>Suministro, figurado e instalación de acero de refuerzo Fy=60.000 P.S.I. Incluye todo lo necesario para su correcta ejecución.</t>
  </si>
  <si>
    <t>Suministro,    fabricación, transporte   e    instalación     de    cubierta autoportante  a  base  de  lámina  de  acero  cal.  22,  en paneles troquelados unidos/anclados lateralmente de una sola pieza en acabado pintro poliester estándar, fabricado a un 20% de flecha con respecto a la luz. Incluye todos lo necesario para su orrecta instalación.</t>
  </si>
  <si>
    <t>3,1</t>
  </si>
  <si>
    <t>3,2</t>
  </si>
  <si>
    <t>ACABADOS SOBRE PLACA EN CONCRETO Y CUBIERTA</t>
  </si>
  <si>
    <t>4,1</t>
  </si>
  <si>
    <t>4,2</t>
  </si>
  <si>
    <t>Suministro e instalación de mortero 1:3 Impermeabilizado para Viga Canal</t>
  </si>
  <si>
    <t>Demarcación  de  cancha  en  pintura  tráfico  pesado,  para demarcación de las tres actividades básicas: microfútbol, voleibol y baloncesto, incluye todo lo necesario para la correcta ejecución de los trabajos</t>
  </si>
  <si>
    <t>INSTALACIONES HIDRO SANITARIAS</t>
  </si>
  <si>
    <t>5,1</t>
  </si>
  <si>
    <t>5,2</t>
  </si>
  <si>
    <t>5,3</t>
  </si>
  <si>
    <t>5,4</t>
  </si>
  <si>
    <t>5,5</t>
  </si>
  <si>
    <t>Suministro e instalación de bajantes  en  tuberia  PVC-S  de  4"  con  accesorios  de conexión; para desagues y bajantes de aguas lluvias.</t>
  </si>
  <si>
    <t>Suministro  e  instalacion  de  tuberia  PVC-S  de  6",  con accesorios de conexión; para desagues.</t>
  </si>
  <si>
    <t>Caja  de  inspeccion  en  concreto   de  F´c=3000  PSI,  de seccion   0.80*0.80,   H:  0.8 m   (Medida interna) incluye   cañuela,   tapa   en concreto reforzado de 10 cms, acero de 3/8" cada 15 cm , con espesores de paredes de 10 cm, placa de fondo de 15 cm, segun  diseño</t>
  </si>
  <si>
    <t>Caja  de  inspeccion  en  concreto   de  F´c=3000  PSI,  de seccion   0.80*0.80,   H:  1.1 m   (Medida interna) incluye   cañuela,   tapa   en concreto reforzado de 10 cms, acero de 3/8" cada 15 cm , con espesores de paredes de 10 cm, placa de fondo 15 cm segun  diseño</t>
  </si>
  <si>
    <t>Caja  de  inspeccion  en  concreto   de  F´c=3000  PSI,  de seccion  1*1  H:  1.27 m (Medida interna) ,  incluye  cañuela,  tapa  en  concreto reforzado de 10 cms, acero de 3/8" cada 15 cm , con espesores de paredes de 10 cm, placa de fondo de 15 cm segun  diseño</t>
  </si>
  <si>
    <t>INSTALACIONES ELECTRICAS</t>
  </si>
  <si>
    <t>Suministro e instalación de Medidor trifilar y acometida  a red E.H. Incluye Legalización</t>
  </si>
  <si>
    <t>Construcicón Camara de inspección B.T tipo BT1 1.0 x 1.0 x 1.0 mt</t>
  </si>
  <si>
    <t>Suministro e instalación Acometida tablero general TG a tableros N° 6 AWG</t>
  </si>
  <si>
    <t>Suministro e Instalacion de Tablero trifilar de 12 Circuitos</t>
  </si>
  <si>
    <t>Suministro  e  instalación  de  Luminaria Led High Bay 100W Dim 5700K</t>
  </si>
  <si>
    <t>Suministro e instalación Tomacorriente doble con polo a tierra</t>
  </si>
  <si>
    <t>Suministro e instalación Apantallamiento para cubierta</t>
  </si>
  <si>
    <t>6,1</t>
  </si>
  <si>
    <t>6,2</t>
  </si>
  <si>
    <t>6,3</t>
  </si>
  <si>
    <t>6,4</t>
  </si>
  <si>
    <t>6,5</t>
  </si>
  <si>
    <t>6,6</t>
  </si>
  <si>
    <t>6,7</t>
  </si>
  <si>
    <t xml:space="preserve">MAMPOSTERÍA </t>
  </si>
  <si>
    <t>Muro en ladrillo  hueco a la vista</t>
  </si>
  <si>
    <t>7,1</t>
  </si>
  <si>
    <t>CARPINTERÍA METÁLICA</t>
  </si>
  <si>
    <t>Cerramiento en malla eslabonada acero galvanizado cal 10. de 2 1/4"x2 1/4", Incluye angulos laterales, tubería A.N 3" y todo lo necesario apra su correcta instalación)</t>
  </si>
  <si>
    <t>Suministro e instalación de cancha multifuncional en tubo 3" tipo pesado y tubo AN 2" Cal 16 Futbol de salón, baloncesto, Tablero en acrílico 10 mm de 1.8 x 1.05 m, incluye: aro, malla, demarcado, logos, anticorrosivo y pintura.</t>
  </si>
  <si>
    <t>8,1</t>
  </si>
  <si>
    <t>8,2</t>
  </si>
  <si>
    <t>PMT</t>
  </si>
  <si>
    <t>PMA</t>
  </si>
  <si>
    <t>SST</t>
  </si>
  <si>
    <t>RETIE - RETILAB</t>
  </si>
  <si>
    <t>LOCALIZACIÓN, TRAZADO Y REPLANTEO MANUAL (ALTIMETRÍA: COTAS NEGRAS, COTAS DE SUBRASANTE, COTAS DE RELLENOS,
COTAS RASANTES, REDES, ETC.;  PLANIMETRÍA: EJES, ABCSISADO, DETALLES).</t>
  </si>
  <si>
    <t>DEMOLICIÓN MECÁNICA DE ESTRUCTURAS EN CONCRETO (PLACA  EN CONCRETO, CUNETAS, VIGAS DE CIMENTACIÓN, GRADERÍAS ENTRE OTROS), INCL. RETIRO DE MATERIAL SOBRANTE</t>
  </si>
  <si>
    <t>DESMONTE DE POSTES DE ILUMINACIÓN; INCL. RETIRO DE LUMINARIAS, CLABLEADO Y DEMOLICIÓN DE MACHÓN EN CONCRETO.</t>
  </si>
  <si>
    <t>DEMOLICIÓN DE MURO DE GAVIONES EXISTENTES, INCL. RETIRO DE MATERIAL SOBRANTE</t>
  </si>
  <si>
    <t>EXVACIONES Y RELLENOS</t>
  </si>
  <si>
    <t>EXCAVACIÓN MANUAL EN MATERIAL CONGLOMERADO. INCLUYE CARGUE, RETIRO Y DISPOSICIÓN DE ESCOMBROS.</t>
  </si>
  <si>
    <t>RELLENO  COMPACTADO Y RECEBO COMÚN. INCLUYE EXTENDIDO, NIVELACIÓN Y COMPACTACIÓN (INCLUYE EQUIPO DE COMPACTACIÓN).</t>
  </si>
  <si>
    <t>ESCALERA EN TIERRA ARMADA EN RELLENO  COMPACTADO DE RECEBO SELECCIONADO, CON GEOTEXTIL. INCLUYE EXTENDIDO, NIVELACIÓN Y COMPACTACIÓN (INCLUYE EQUIPO DE COMPACTACIÓN).</t>
  </si>
  <si>
    <t>EXCAVACIONES</t>
  </si>
  <si>
    <t>RELLENOS</t>
  </si>
  <si>
    <t>2,1,1</t>
  </si>
  <si>
    <t>2,2,1</t>
  </si>
  <si>
    <t>2,2,2</t>
  </si>
  <si>
    <t>3,1,1</t>
  </si>
  <si>
    <t>CONCRETO POBRE DE LIMPIEZA CM F'C=2500 PSI</t>
  </si>
  <si>
    <t>3,1,2</t>
  </si>
  <si>
    <t>CONCRETO PARA ZAPATA CORRIDA. F'C=4000 PSI, SEGÚN DISEÑO. INCLUYE FORMALETA.</t>
  </si>
  <si>
    <t>3,1,3</t>
  </si>
  <si>
    <t>CONCRETO  DE F'C= 4000 PSI PARA VIGAS DE CIMENTACIÓN .</t>
  </si>
  <si>
    <t>3,2,1</t>
  </si>
  <si>
    <t>PLACA DE CONTRAPISO EN CONCRETO E=10 CM F'C=3000 PSI CON ACABADO PULIDO Y PENDIENTADO. INCLUYE MALLA ELECTROSOLDADA 15X15, 5MMY DILATACIONES SEGÚN DISEÑO.</t>
  </si>
  <si>
    <t>3,2,2</t>
  </si>
  <si>
    <t>ACERO DE 60.000 PSI . INCLUYE CORTE, FIGURADO Y FIJACIÓN</t>
  </si>
  <si>
    <t>3,2,3</t>
  </si>
  <si>
    <t>PLACAS PARA GRADERIA EN TIERRA ARMADA E=10 CM EN CONCRETO A LA VISTA F'C=4000 PSI, INCLUYE ACEROS</t>
  </si>
  <si>
    <t>3,2,4</t>
  </si>
  <si>
    <t xml:space="preserve">CONCRETO  DE F'C= 4000 PSI PARA COLUMNAS. </t>
  </si>
  <si>
    <t>3,2,5</t>
  </si>
  <si>
    <t>CONCRETO  DE F'C= 4000 PSI PARA VIGAS  CANAL.</t>
  </si>
  <si>
    <t>CUBIERTA</t>
  </si>
  <si>
    <t>SUMINISTRO, FABRICACIÓN E INSTALACIÓN DE CUBIERTA AUTO SOPORTANTE A BASE DE LÁMINA DE ACERO CAL. 20, EN PÁNELES ENGARGOLADOS LATERALMENTE DE UNA SOLA PIEZA EN ACABADO PINTRO POLIESTER ESTÁNDAR, FABRICADO A UN 20% DE FLECHA CON RESPECTO A LA LUZ.</t>
  </si>
  <si>
    <t>PINTURA Y ACABADOS</t>
  </si>
  <si>
    <t>PINTURA VINILO ACRÍLICA PLÁSTICA LAVABLE TIPO 1, APLICADO EN TRES CAPAS SOBRE MUROS ,TECHO, FILOS, ESQUINEROS Y DILATACIONES. INCLUYE PREPARACIÓN DE SUPERFICIE</t>
  </si>
  <si>
    <t>DEMARCACIÓN DE CANCHA EN PINTURA 100% ACRÍLICA
ANTIDESLIZANTE, E=0.10 M</t>
  </si>
  <si>
    <t>SUMINISTRO E INSTALACION DE CANCHA MULTIFINSIONAL EN TUBO DE 3" TIPO PESADO Y TUBO AN 2" CAL 16 FUTBOL  DE SALON, BALONCESTO, TABLERO EN FIBRA DE VIDIRIO 10 MM DE 1,8*1,05M, INCLUYE : ARO, MALLA DEMARCADO LOGOS, ANTICORROSIVO Y PINTURA, INCLUYE TRANSPORTE</t>
  </si>
  <si>
    <t>KIT DE TUBOS ELABORADOS EN TUBERÍA AGUA NEGRA. DIÁMETRO INTERIOR DE 2½ PULGADAS, TENSORES, SOPORTES Y ANCLAJES PARA VOLEIBOL. INCLUYE MALLA. ACABADO EN PINTURA PARA SUPERFICIES METÁLICAS COLOR BLANCO.</t>
  </si>
  <si>
    <t>PAÑETE LISO IMPERMEABILIZADO INTEGRALMENTE 1:3 E.=2 CM. INCLUYE FILOS Y DILATACIONES PARA VIGA CANAL</t>
  </si>
  <si>
    <t xml:space="preserve">MEDIDOR TRIFILAR Y ACOMETIDA  A RED E.H.     </t>
  </si>
  <si>
    <t>CAMARA DE INSPECCIÓN B.T TIPO BT1 1.0 X 1.0 X 1.0 MT</t>
  </si>
  <si>
    <t>ACOMETIDA TABLERO GENERAL TG A TABLEROS N° 6 AWG</t>
  </si>
  <si>
    <t xml:space="preserve">INSTALACION DE TABLERO TRIFILAR DE 12 CIRCUITOS </t>
  </si>
  <si>
    <t>PROYECTOR LED 250 W</t>
  </si>
  <si>
    <t xml:space="preserve">TOMACORRIENTE DOBLE CON POLO A TIERRA </t>
  </si>
  <si>
    <t>TOMACORRIENTE ESPECIAL DE 220 V</t>
  </si>
  <si>
    <t>INSTALACIONES  DESAGUA</t>
  </si>
  <si>
    <t>7,1,1</t>
  </si>
  <si>
    <t>7,1,2</t>
  </si>
  <si>
    <t>7,2,1</t>
  </si>
  <si>
    <t>TUBERIAS</t>
  </si>
  <si>
    <t>INSTALACION TUBERIA DE 8", INCLUYE ACCESORIOS Y TODO LO NECESIARIO PARA SU INSTALACION</t>
  </si>
  <si>
    <t>INSTALACION TUBERIA DE 4", INCLUYE ACCESORIOS Y TODO LO NECESIARIO PARA SU INSTALACION</t>
  </si>
  <si>
    <t>ESTRUCTURA EN CONCRETO DE DESAGUE</t>
  </si>
  <si>
    <t>CÁRCAMO EN CONCRETO SECCIÓN  45X30 CM E.=5 CM (MEDIDAS EXTERIORES) F'C=3000 PSI, CON REJILLA METÁLICA, ACABADO A LA VISTA, CON BORDES ACHAFLANADOS. INCLUYE LA REJILLA METÁLICA SEGÚN DISEÑO</t>
  </si>
  <si>
    <t>ASEO FINAL</t>
  </si>
  <si>
    <t>ASEO FINAL OBRA Y RETIRO DE SOBRANTES</t>
  </si>
  <si>
    <t>PLAN INTEGRADO GENERAL DE OBRA PGIO</t>
  </si>
  <si>
    <t>PLAN DE MANEJO AMBIENTAL PMA</t>
  </si>
  <si>
    <t>COMPLEMENTARIOS</t>
  </si>
  <si>
    <t>ACTIVIDADES PRELIMINARES</t>
  </si>
  <si>
    <t>CIMIENTOS Y ESTRUCTURAS</t>
  </si>
  <si>
    <t>ACEROS</t>
  </si>
  <si>
    <t>ESTRUCTURA METÁLICA - CUBIERTA</t>
  </si>
  <si>
    <t>INSTALACIONES HIDROSANITARIAS</t>
  </si>
  <si>
    <t>DEMARCACION CANCHA MULTIPLE</t>
  </si>
  <si>
    <t>TRANSPORTE DE MATERIAL</t>
  </si>
  <si>
    <t>Excavacion Manual  h: 2,9 m</t>
  </si>
  <si>
    <t>Relleno compacto con recebo seleccionado</t>
  </si>
  <si>
    <t xml:space="preserve">Solado en concreto de limpieza (eprom= 5 -10 cm) de 2.000 P.S.I. </t>
  </si>
  <si>
    <t>Cimentacion tipo Zapatas en concreto de 3000 P.S.I.</t>
  </si>
  <si>
    <t>Construcción viga de cimentación en concreto de 3000 P.S.I.</t>
  </si>
  <si>
    <t>Construcción de Columnas en Concreto de 3000 P.S.I.</t>
  </si>
  <si>
    <t>Construccion Viga aerea en concreto de 3000 P.S.I.</t>
  </si>
  <si>
    <t>Suministro, figurado e instalacion de Acero de refuerzo Fy=60,000 P.S.I. Zapatas.</t>
  </si>
  <si>
    <t>kg</t>
  </si>
  <si>
    <t>Suministro, figurado e instalacion de Acero de refuerzo Fy=60,000 P.S.I.Viga cimentacion</t>
  </si>
  <si>
    <t>Suministro, figurada e instalacion de Acero de refuerzo Fy=60,000 P.S.I. columnas</t>
  </si>
  <si>
    <t>Suministro, figurado e instalacion de Acero de refuerzo FY=60,000 P.S.I. Viga aerea</t>
  </si>
  <si>
    <t>Suministro, fabricación e instalación de cubierta auto portante elaborada en sitio, con lámina de acero, color balco  gris, calibre 20 ganvanizado, prepintado grado 40, flecha al 20% con respecto al ancho a cubrir, tipo membrana (sistema modular con secciones unicas y sin traslapo a lo ancho, unidades entre si por medio de grafico mecanico).</t>
  </si>
  <si>
    <t>Canalon metalico de acero estructural con 1/4" de espesor, una mano de pintura 3 en 1 de pintuco, incluye platinas de anclaje y soscos</t>
  </si>
  <si>
    <t>Bajantes en tuberia PVC-S de 4" con accesorios de conexión; para desagues y bajantes de aguas lluvias.</t>
  </si>
  <si>
    <t>Suministro e instalacion de tuberia PVC-S de 6", con accesorios de conexión; para desagues.</t>
  </si>
  <si>
    <t>Suministro e instalacion de tuberia PVC-S de 8", con accesorios de conexión; para salida.</t>
  </si>
  <si>
    <t>Caja de inspeccion en concreto  de F´c=2500 PSI, de seccion 0.60*0.60, H: 1M incluye cañuela, tapa en concreto reforzado de 8 cms , con espesores de paredes de 0.10 mts.segun  diseño</t>
  </si>
  <si>
    <t>Caja de inspeccion en concreto  de F´c=2500 PSI, de seccion 0,8*0, H: 1M, incluye cañuela, tapa en concreto reforzado de 8 cms , con espesores de paredes de 0.10 mts.segun  diseño</t>
  </si>
  <si>
    <t xml:space="preserve">Cuneta Aguas lluvias  en concreto de 3000 PSI a=0.50 mt, tapa en madera plastica </t>
  </si>
  <si>
    <t>Tuberia EMT 3/4", incluye accesorios de fijacion y ajustes para tuberia</t>
  </si>
  <si>
    <t>Cable electrico N° 10 CU AWG Libre de halogeno. Incluye. 2 fases + 1 tierra</t>
  </si>
  <si>
    <t>Lampara LED 20000 LM NAR 4K o similar incluye: Una caja metalica galvanizada 4*4", un tomacorriente 15V, 15A, con PT, una Clavija aerea 125V 15A con PT, conector terminal para tubo EMT 1/2" con contratuerca, Elementos de fijacion y ajuste, marcacion e identificacion del circuito.</t>
  </si>
  <si>
    <t>Tablero Electrico tipo Exterior interperie con proteccion 2*30A y fotocontrol temporizado 220V, cumpliendo RETIE, inlcuye elementos de fijacion y ajustes</t>
  </si>
  <si>
    <t>Proteccion termomagnetica bipolar 2*30 A 10 KV Tipo riel.</t>
  </si>
  <si>
    <t>Alambron de aluminio 8 mm. Inlcuye: Soporte platico conto para alambron y elementos de fijacion y ajuste.</t>
  </si>
  <si>
    <t>Cable de cobre desnudo N°2/0</t>
  </si>
  <si>
    <t>Punta captadora aluminio 5/8"* 1,5, roscada. Inlcuye:Base en aluminio, elementos de fijacion y ajuste</t>
  </si>
  <si>
    <t>Grapa paralela bimetalica para alambron. Incluye caja de paso de 20*20cm. Tipo interperie.</t>
  </si>
  <si>
    <t>Sistema de puesa en tierra con varilla de conre de 5/8" * 2,4 m. Incluye: Caja de inspeccion premoldeada 40*40*40 cm, Soldadura exotermica 115g.</t>
  </si>
  <si>
    <t>Suministro e instalacion de medidor bifasico Trifilar</t>
  </si>
  <si>
    <t>Caja de inspeccion de 60*60*60 cm en concreto fundido 2500 P.S.I.</t>
  </si>
  <si>
    <t>Vestida de estructura de baja tension</t>
  </si>
  <si>
    <t>Demarcación de cancha en pintura tráfico pesado, para demarcación de las tres actividades básicas: microfútbol, voleibol y baloncesto.</t>
  </si>
  <si>
    <t>Aso final de obra</t>
  </si>
  <si>
    <t>Transporte de materiales de construcción al sitio de las obras, en zona rural de dificil acceso.</t>
  </si>
  <si>
    <t>Viaje</t>
  </si>
  <si>
    <t>3,3</t>
  </si>
  <si>
    <t>3,4</t>
  </si>
  <si>
    <t>3,5</t>
  </si>
  <si>
    <t>4,3</t>
  </si>
  <si>
    <t>4,4</t>
  </si>
  <si>
    <t>7,2</t>
  </si>
  <si>
    <t>7,3</t>
  </si>
  <si>
    <t>7,4</t>
  </si>
  <si>
    <t>7,5</t>
  </si>
  <si>
    <t>7,6</t>
  </si>
  <si>
    <t>7,7</t>
  </si>
  <si>
    <t>7,8</t>
  </si>
  <si>
    <t>7,9</t>
  </si>
  <si>
    <t>7,13</t>
  </si>
  <si>
    <t>9,1</t>
  </si>
  <si>
    <t>10,1</t>
  </si>
  <si>
    <t>LEGALIZACIÓN RETIE - RETILAP</t>
  </si>
  <si>
    <t>PLAN MANEJO AMBIENTAL - PMA</t>
  </si>
  <si>
    <t>SISTEMA GESTION DE SEGURIDAD Y SALUD EN EL TRABAJO (SG-SST)</t>
  </si>
  <si>
    <t>CIMENTACION</t>
  </si>
  <si>
    <t>ESTRUCTURA EN CONCRETO Y ESTRUCTURA SOPORTE DE CUBIERTA</t>
  </si>
  <si>
    <t>POLIDEPORTIVO Y AMPLIACION DE PLACA</t>
  </si>
  <si>
    <t>GRADERIAS</t>
  </si>
  <si>
    <t>SEÑALIZACIÓN,  DEMARCACIÓN DE ÁREA DE JUEGO</t>
  </si>
  <si>
    <t>CERRAMIENTO CONTRA IMPACTO</t>
  </si>
  <si>
    <t>ILUMINACION POLIDEPORTIVO</t>
  </si>
  <si>
    <t>LOCALIZACION Y REPLANTEO</t>
  </si>
  <si>
    <t>DEMOLICIÓN DE CONCRETO (LOSA Y ANDENES EXISTENTES), INCLUYE RETIRO DE RESIDUOS</t>
  </si>
  <si>
    <t>DESMONTE DE CERRAMIENTO Y ESTRUCTURA EXISTENTE EN MALLA (INCLUYE RETIRO Y DISPOSICION)</t>
  </si>
  <si>
    <t xml:space="preserve">RETIRO DE POSTES DE CONCRETO DE SISTEMA DE BAJA TENSION </t>
  </si>
  <si>
    <t>EXCAVACION MANUAL EN MATERIAL HETEROGENEO (INCLUYE RETIRO)</t>
  </si>
  <si>
    <t>CONCRETO DE LIMPIEZA DE 2000 PSI, ESPESOR 10 CM</t>
  </si>
  <si>
    <t xml:space="preserve">CONCRETO PARA ZAPATAS Y CONTRAPESOS DE 3000 PSI </t>
  </si>
  <si>
    <t>CONCRETO CICLOPEO 40% PIEDRA MEDIA ZONGA DIAMETRO 0.20M, 60% CONCRETO DE 3000 PSI</t>
  </si>
  <si>
    <t xml:space="preserve">VIGAS DE CIMENTACION EN CONCRETO DE 3000 PSI </t>
  </si>
  <si>
    <t>ACERO 60.000 PSI PARA CIMENTACION (INCLUYE ALAMBRE NEGRO, FIGURACIÓN Y TRASIEGO)</t>
  </si>
  <si>
    <t>PEDESTALES  EN CONCRETO DE 3000 PSI (INCLUYE FORMALETA)</t>
  </si>
  <si>
    <t>ACERO DE REFUERZO PARA PEDESTALES (60,000 PSI), INCLUYE FIGURADO Y ARMADO</t>
  </si>
  <si>
    <t>COLUMNA METALICA HEA 450 (INCLUYE SOLDADURA, ANTICORROSIVO Y 2 MANOS DE PINTURA EN ESMALTE)</t>
  </si>
  <si>
    <t>PLATINA ANCLAJE 550MMx700MM E=1" (INCLUYE 12 PERNOS D=1 1/8", GROUTING DE NIVELACIÓN, ANTICORROSIVO Y 2 MANOS DE PINTURA EN ESMALTE)</t>
  </si>
  <si>
    <t>VIGA DE AMARRE METÁLICA FORMADA 2C  400X105X9,5MM, INCLUYE PERNOS 7/8", PRESILLA 100X255X9,5MM, SOLDADURA E70XX, ANTICORROSIVO Y DOS MANOS DE PINTURA DE ESMALTE</t>
  </si>
  <si>
    <t>CANAL METÁLICO EN LAMINA HR ESPESOR 6 MM, LONGITUD DE DESARROLLO 1,04 M (INCLUYE SOLDADURA,  ANTICORROSIVO Y  DOS MANOS DE PINTURA ESMALTE)</t>
  </si>
  <si>
    <t>SUMINISTRO, TRANSPORTE, CONFORMACION E INSTALACION DE CUBIERTA AUTOSOPORTADA TIPO MEMBRANA EN LAMINA DE ACERO GALVANIZADO CAL 22, COLOR BLANCO EXTERIOR  GRIS FONDO</t>
  </si>
  <si>
    <t>RELLENO Y COMPACTACION (RECEBO COMUN)</t>
  </si>
  <si>
    <t>BAJANTES EN TUBERIA PVC SANITARIA, D=4" (INCLUYE ACCESORIOS, ANCLAJES Y PINTURA EN ESMALTE)</t>
  </si>
  <si>
    <t>SUMINISTRO E INSTALACIÓN DE CODO 4" PVC CXE 1/4  90° SANITARIO</t>
  </si>
  <si>
    <t>SUMINISTRO E INSTALACIÓN DE CODO 4" PVC CXC  45° SANITARIO</t>
  </si>
  <si>
    <t xml:space="preserve">SUMINISTRO E INSTALACÍON DE TUBERÍA PVC CORRUGADA D=6" </t>
  </si>
  <si>
    <t>CUNETA EN CONCRETO 3000 PSI, SECCIÓN TRAPEZOIDAL, INCLUYE EXCAVACIÓN MANUAL Y REJILLA (SEGÚN DETALLE DE PLANO HIDRÁULICO)</t>
  </si>
  <si>
    <t>CAJA DE INSPECCIÓN DE CONCRETO 3000 PSI CON ACCESO LATERAL Hmax=1m, DE 80X80cm, TAPA e=8cm. INCLUYE, FORMALETA, EXCAVACIÓN Y TODO LO NECESARIO PARA SU CORRECTO FUNCIONAMIENTO</t>
  </si>
  <si>
    <t>CAJA DE INSPECCIÓN DE CONCRETO 3000 PSI  Hmax=1m, DE 80X80cm, TAPA e=8cm. INCLUYE, FORMALETA, EXCAVACIÓN Y TODO LO NECESARIO PARA SU CORRECTO FUNCIONAMIENTO</t>
  </si>
  <si>
    <t>CAJA DE INSPECCIÓN DE CONCRETO 3000 PSI  1 m &lt; Hmax &lt; 2 m, DE 80X80cm, TAPA e=8cm. INCLUYE, FORMALETA, EXCAVACIÓN Y TODO LO NECESARIO PARA SU CORRECTO FUNCIONAMIENTO</t>
  </si>
  <si>
    <t>RELLENO Y COMPACTACION  (RECEBO COMUN)</t>
  </si>
  <si>
    <t>PLACA EN CONCRETO DE 3000 PSI, INCLUYE CORTE PARA JUNTAS DE DILATACIÓN</t>
  </si>
  <si>
    <t>RAMPA ACCESO EN CONCRETO REFORZADO R=3000 PSI</t>
  </si>
  <si>
    <t>SUMINISTRO E INSTALACION DE MALLA ELECTROSOLDADA #6, HUECO DE 15X15CM</t>
  </si>
  <si>
    <t>SELLO DE JUNTAS DE LOSA DE CONCRETO (INCLUYE CORDON DE POLIETILENO Y AUTONIVELANTE)</t>
  </si>
  <si>
    <t>ESTRUCTURA MULTIPLE, (MICRO - BALONCESTO) MOVIL, ELABORADA EN TUBERIA AGUA NEGRA DE PRIMERA CALIDAD, DE DIAMETRO INTERIOR DE 2½ PULGADAS, EL RESTO DE LA ESTRUCTURA DE 1½ PULGADA, TABLEROS EN ACRILICO DE 10 MM. COLOR CRISTAL DE MEDIDAS 1.20 X 1.80 MTS. DEBIDAMENTE DEMARCADOS CON AROS Y MALLA DE BALONCESTO. MEDIDAS EXTERNAS ARCO MICRO 3,14 MTS FRENTE, ALTURA 2,07 MTS ALTURA, PROFUNDIDAD SUPERIOR 60 CMS INFERIOR 122 CMS, LLEVA RUEDAS Y CONTRAPESO + MALLA DE MICROFUTBOL</t>
  </si>
  <si>
    <t>VIGA DE CIMENTACION Y AMARRE DE  GRADERIA EN CONCRETO DE 3000 PSI</t>
  </si>
  <si>
    <t xml:space="preserve">PLACAS EN CONCRETO DE 3000 PSI PARA HUELLAS Y CONTRAHUELLAS, INCLUYE FORMALETA </t>
  </si>
  <si>
    <t>MURO DOBLE EN LADRILLO DE PERFORACIÓN VERTICAL A LA VISTA 6X12X24 CM (INCUYE DOBELA DIAMETRO 3/8" CADA 0.70 M Y MORTERO DE 17 MPA)</t>
  </si>
  <si>
    <t>ACERO 60.000 PSI PARA PLACAS (INCLUYE ALAMBRE NEGRO, FIGURACIÓN Y TRASIEGO)</t>
  </si>
  <si>
    <t>ACERO 60.000 PSI PARA VIGA DE CIMENTACION GRADERIAS (INCLUYE ALAMBRE NEGRO, FIGURACIÓN Y TRASIEGO)</t>
  </si>
  <si>
    <t>BARANDA EN TUBERIA ESTRUCTURAL TUBULAR CON BALAUSTRES DE 2" X 2,5MM, PASAMANOS DE 2" X 1,5 MM Y TRES BARANDALES DE  1/2" X 1,5 ,MM (INCLUYE PLACAS DE ANCLAJE DIAMETRO 15 CM Y ESPESOR 1/4", TAPONES DE 2", ANTICORROSIVO Y DOS MANOS DE PINTURA EN ESMALTE)</t>
  </si>
  <si>
    <t>DEMARCACIÓN A DOS MANOS, DE CANCHA DE MICROFUTBOL, BALONCESTO Y VOLEIBOL CON PINTURA DE TRAFICO ALTO (ANCHO 10CM DE ACUERDO A COLORES DE DISEÑO ARQUITECTONICO)</t>
  </si>
  <si>
    <t>SUMINISTRO E INSTALACIÓN  DE LOSETA PODOTÁCTIL GUIA DE CEMENTO 40 X 40 CM (SEGÚN PLANO ARQUITECTÓNICO)</t>
  </si>
  <si>
    <t>ZAPATA CORRIDA EN CONCRETO DE 3000 PSI</t>
  </si>
  <si>
    <t>COLUMNETA EN CONCRETO DE 3000PSI (INCLUYE FORMALETA)</t>
  </si>
  <si>
    <t xml:space="preserve">MURO EN LADRILLO A LA VISTA, PARA CERRAMIENTO CONTRA IMPACTO  </t>
  </si>
  <si>
    <t>VIGA CINTA EN CONCRETO DE 3000 PSI</t>
  </si>
  <si>
    <t>MALLA CONTRA IMPACTO ESLABONADA CALIBRE 12, ESTRUCTURA EN TUBERÍA NEGRA DE 1 1/2" X 1.9 MM Y ANGULO DE 1 1/2" X 1/8", INCLUYE SOLDADURA, PINTURA ANTICORROSIVA  DE ESMALTE (2 MANOS)</t>
  </si>
  <si>
    <t>SUMINISTRO ELECTRICO</t>
  </si>
  <si>
    <t>SUMINISTRO E INSTALACIÓN DE POSTE DE 8M EN FIBRA DE VIDRIO 750KG</t>
  </si>
  <si>
    <t>SUMINISTRO E INSTALACIÓN DE CAJA DE INSPECCIÓN 30X30 CM (INCLUYE HERRAJE Y CONCRETO)</t>
  </si>
  <si>
    <t>SUMINISTRO E INSTALACIÓN DE TOMA DOBLE 15A - 220V POR TUBERIA EMT 3/4"</t>
  </si>
  <si>
    <t>SUMINISTRO E INSTALACIÓN DE TOMA DOBLE 20A - 220V POR TUBERÍA EMT 3/4"</t>
  </si>
  <si>
    <t>SUMINISTRO E INSTALACIÓN DE REFLECTOR LED HIGHBAY 100W DL GC015 DIM</t>
  </si>
  <si>
    <t xml:space="preserve">SUMINISTRO E INSTALACIÓN DE ALIMENTADORES EN 3N°12 POR TUBERÍA EMT 3/4" H: 10
</t>
  </si>
  <si>
    <t>SUMINISTRO E INSTALACIÓN DE ALIMENTADORES EN 3N°8 POR TUBERÍA PVC 1"</t>
  </si>
  <si>
    <t>SUMINISTRO E INSTALACIÓN DE SALIDAS PARA ILUMINACIÓN H: 10</t>
  </si>
  <si>
    <t>SUMINISTRO E INSTALACIÓN DE TABLERO DE DISTRIBUCIÓN 8CTOS INCLUYE PROTECCIONES</t>
  </si>
  <si>
    <t xml:space="preserve">SUMINISTRO E INSTALACIÓN DE TABLERO DE MEDIDA DIRECTA CON PROTECCIÓN IP44
</t>
  </si>
  <si>
    <t>ANILLO SUPERIOR</t>
  </si>
  <si>
    <t>SUMINISTRO E INTALACION DE MATERIALES PARA CONFORMACION DE ANILLO SUPERIOR DEL POLIDEPORTIVO</t>
  </si>
  <si>
    <t>BAJANTES</t>
  </si>
  <si>
    <t>SUMINISTRO E INSTALACION DE MATERIALES PARA CONFORMACION DE BAJANTES DE CONDUCCION ELECTRICA DEL POLIDEPORTIVO</t>
  </si>
  <si>
    <t>SISTEMA PUESTA A TIERRA</t>
  </si>
  <si>
    <t>SUMINISTRO E INSTALACION DE MATERIALES Y EQUIPOS PARA LA CONFORMACION DEL SISTEMA PUESTA A TIERRA</t>
  </si>
  <si>
    <t>CAJAS DE DISTRIBUCION</t>
  </si>
  <si>
    <t>SUMINISTRO E INSTALACION DE MATERIALES NECESARIOS PARA LA CONFORMACION DE LAS CAJAS DE DISTRIBUCION</t>
  </si>
  <si>
    <t>DPS</t>
  </si>
  <si>
    <t>SUMINISTRO E INSTALACION DE MATERIALES Y EQUIPOS PARA DPS</t>
  </si>
  <si>
    <t>EXCAVACION PARA INSTALACIONES ELECTRICAS</t>
  </si>
  <si>
    <t>EXCAVACIÓN MANUAL ZONA BLANDA PROFUNDIDAD 0.5M CON LONGITUD DE 30M</t>
  </si>
  <si>
    <t>5,6</t>
  </si>
  <si>
    <t>5,7</t>
  </si>
  <si>
    <t>5,8</t>
  </si>
  <si>
    <t>5,9</t>
  </si>
  <si>
    <t>5,10</t>
  </si>
  <si>
    <t>9,2</t>
  </si>
  <si>
    <t>9,3</t>
  </si>
  <si>
    <t>9,4</t>
  </si>
  <si>
    <t>9,5</t>
  </si>
  <si>
    <t>9,6</t>
  </si>
  <si>
    <t>9,7</t>
  </si>
  <si>
    <t>9,8</t>
  </si>
  <si>
    <t>9,9</t>
  </si>
  <si>
    <t>10,1,1</t>
  </si>
  <si>
    <t>10,1,2</t>
  </si>
  <si>
    <t>10,2</t>
  </si>
  <si>
    <t>10,1,3</t>
  </si>
  <si>
    <t>10,1,4</t>
  </si>
  <si>
    <t>10,1,5</t>
  </si>
  <si>
    <t>10,1,6</t>
  </si>
  <si>
    <t>10,1,7</t>
  </si>
  <si>
    <t>10,1,8</t>
  </si>
  <si>
    <t>10,1,9</t>
  </si>
  <si>
    <t>10,1,10</t>
  </si>
  <si>
    <t>10,2,1</t>
  </si>
  <si>
    <t>10,3</t>
  </si>
  <si>
    <t>10,4</t>
  </si>
  <si>
    <t>10,5</t>
  </si>
  <si>
    <t>10,6</t>
  </si>
  <si>
    <t>10,3,1</t>
  </si>
  <si>
    <t>10,4,1</t>
  </si>
  <si>
    <t>10,5,1</t>
  </si>
  <si>
    <t>10,6,1</t>
  </si>
  <si>
    <t>10,7</t>
  </si>
  <si>
    <t>10,7,1</t>
  </si>
  <si>
    <t>RETIE Y RETILAP</t>
  </si>
  <si>
    <t>“CONSTRUCCIÓN POLIDEPORTIVO CUBIERTO, GRADERÍAS, CERRAMIENTO CONTRA IMPACTO E ILUMINACIÓN VEREDA ALTO LAS CHINAS MUNICIPIO DE SAN AGUSTÍN, HUILA</t>
  </si>
  <si>
    <t>CONSTRUCCIÓN CUBIERTA POLIDEPORTIVO VEREDA EL RETIRO MUNICIPIO DE EL PITAL, DEPARTAMENTO DEL HUILA</t>
  </si>
  <si>
    <t>CONSTRUCCIÓN DE CUBIERTA DOBLE EN LA I.E. ANTONIO BARAYA SEDE PRINCIPAL EN EL MUNICIPIO DE BARAYA - DEPARTAMENTO DEL HUILA</t>
  </si>
  <si>
    <t>CONSTRUCCIÓN CUBIERTA Y PLACA PARA POLIDEPORTIVO EN LA VEREDA EL CARMEN DE LA PLATA, DEPARTAMENTO DEL HUILA</t>
  </si>
  <si>
    <t>VALOR</t>
  </si>
  <si>
    <t>TOTAL</t>
  </si>
  <si>
    <t>OBRA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</si>
</sst>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7">
    <numFmt numFmtId="44" formatCode="_-&quot;$&quot;* #,##0.00_-;\-&quot;$&quot;* #,##0.00_-;_-&quot;$&quot;* &quot;-&quot;??_-;_-@_-"/>
    <numFmt numFmtId="43" formatCode="_-* #,##0.00_-;\-* #,##0.00_-;_-* &quot;-&quot;??_-;_-@_-"/>
    <numFmt numFmtId="164" formatCode="_-* #,##0.00\ &quot;€&quot;_-;\-* #,##0.00\ &quot;€&quot;_-;_-* &quot;-&quot;??\ &quot;€&quot;_-;_-@_-"/>
    <numFmt numFmtId="165" formatCode="_-* #,##0.00\ _€_-;\-* #,##0.00\ _€_-;_-* &quot;-&quot;??\ _€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_([$$-240A]\ * #,##0.00_);_([$$-240A]\ * \(#,##0.00\);_([$$-240A]\ * &quot;-&quot;??_);_(@_)"/>
    <numFmt numFmtId="180" formatCode="_([$$-240A]\ * #,##0_);_([$$-240A]\ * \(#,##0\);_([$$-240A]\ * &quot;-&quot;??_);_(@_)"/>
    <numFmt numFmtId="181" formatCode="_-* #,##0.00\ [$€]_-;\-* #,##0.00\ [$€]_-;_-* &quot;-&quot;??\ [$€]_-;_-@_-"/>
    <numFmt numFmtId="182" formatCode="_ [$$-240A]\ * #,##0.00_ ;_ [$$-240A]\ * \-#,##0.00_ ;_ [$$-240A]\ * &quot;-&quot;??_ ;_ @_ "/>
    <numFmt numFmtId="184" formatCode="_-[$$-240A]\ * #,##0.00_ ;_-[$$-240A]\ * \-#,##0.00\ ;_-[$$-240A]\ * &quot;-&quot;??_ ;_-@_ "/>
    <numFmt numFmtId="185" formatCode="_-[$$-240A]* #,##0.00_-;\-[$$-240A]* #,##0.00_-;_-[$$-240A]* &quot;-&quot;??_-;_-@_-"/>
    <numFmt numFmtId="186" formatCode="##0"/>
    <numFmt numFmtId="187" formatCode="0.000"/>
    <numFmt numFmtId="188" formatCode="0.0000"/>
    <numFmt numFmtId="189" formatCode="0.00%;\-0.00%;&quot;&quot;"/>
    <numFmt numFmtId="190" formatCode="&quot;$&quot;#,##0\ ;\(&quot;$&quot;#,##0\)"/>
    <numFmt numFmtId="191" formatCode="\(0%\)"/>
    <numFmt numFmtId="192" formatCode=";;"/>
    <numFmt numFmtId="193" formatCode="d\ \d\e\ mmmm\ \d\e\ yyyy"/>
    <numFmt numFmtId="194" formatCode="0%;\-0%;&quot;&quot;"/>
    <numFmt numFmtId="195" formatCode="#0&quot;.&quot;000&quot;´&quot;000&quot;.&quot;000"/>
    <numFmt numFmtId="196" formatCode="##0&quot;.&quot;000"/>
    <numFmt numFmtId="197" formatCode="##0&quot;´&quot;000&quot;.&quot;000"/>
    <numFmt numFmtId="198" formatCode="_(&quot;$&quot;\ * #,##0_);_(&quot;$&quot;\ * \(#,##0\);_(&quot;$&quot;\ * &quot;-&quot;??_);_(@_)"/>
    <numFmt numFmtId="199" formatCode="#0&quot;.&quot;"/>
  </numFmts>
  <fonts count="67">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sz val="9"/>
      <name val="Arial"/>
      <family val="2"/>
    </font>
    <font>
      <b/>
      <sz val="8"/>
      <name val="Arial"/>
      <family val="2"/>
      <charset val="1"/>
    </font>
    <font>
      <sz val="8"/>
      <name val="Arial"/>
      <family val="2"/>
      <charset val="1"/>
    </font>
    <font>
      <sz val="11"/>
      <color rgb="FFFF0000"/>
      <name val="Arial"/>
      <family val="2"/>
    </font>
    <font>
      <sz val="10"/>
      <name val="Verdana"/>
      <family val="2"/>
    </font>
    <font>
      <b/>
      <sz val="11"/>
      <name val="Verdana"/>
      <family val="2"/>
    </font>
    <font>
      <sz val="12"/>
      <name val="Verdana"/>
      <family val="2"/>
    </font>
    <font>
      <sz val="11"/>
      <name val="Verdana"/>
      <family val="2"/>
    </font>
    <font>
      <b/>
      <u/>
      <sz val="11"/>
      <name val="Verdana"/>
      <family val="2"/>
    </font>
    <font>
      <sz val="8"/>
      <name val="Verdana"/>
      <family val="2"/>
    </font>
    <font>
      <sz val="11"/>
      <color rgb="FFFF0000"/>
      <name val="Arial"/>
      <family val="2"/>
    </font>
    <font>
      <b/>
      <u/>
      <sz val="11"/>
      <color rgb="FFFF0000"/>
      <name val="Arial"/>
      <family val="2"/>
    </font>
    <font>
      <sz val="10"/>
      <name val="Arial"/>
      <family val="2"/>
    </font>
    <font>
      <sz val="11"/>
      <color theme="1"/>
      <name val="Verdana"/>
      <family val="2"/>
    </font>
    <font>
      <b/>
      <sz val="12"/>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1"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7"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8"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6" fontId="6" fillId="0" borderId="49">
      <alignment horizontal="right"/>
    </xf>
    <xf numFmtId="186" fontId="6" fillId="0" borderId="49">
      <alignment horizontal="right"/>
    </xf>
    <xf numFmtId="2" fontId="6" fillId="0" borderId="0"/>
    <xf numFmtId="2" fontId="6" fillId="0" borderId="0"/>
    <xf numFmtId="2" fontId="6" fillId="0" borderId="0"/>
    <xf numFmtId="187" fontId="6" fillId="0" borderId="0"/>
    <xf numFmtId="187" fontId="6" fillId="0" borderId="0"/>
    <xf numFmtId="187" fontId="6" fillId="0" borderId="0"/>
    <xf numFmtId="188" fontId="7" fillId="0" borderId="0"/>
    <xf numFmtId="188" fontId="7" fillId="0" borderId="0"/>
    <xf numFmtId="188" fontId="7" fillId="0" borderId="0"/>
    <xf numFmtId="186" fontId="6" fillId="0" borderId="49">
      <alignment horizontal="right"/>
    </xf>
    <xf numFmtId="3" fontId="33" fillId="0" borderId="0" applyFont="0" applyFill="0" applyBorder="0" applyAlignment="0" applyProtection="0"/>
    <xf numFmtId="189" fontId="4" fillId="0" borderId="0">
      <protection locked="0"/>
    </xf>
    <xf numFmtId="190" fontId="33" fillId="0" borderId="0" applyFont="0" applyFill="0" applyBorder="0" applyAlignment="0" applyProtection="0"/>
    <xf numFmtId="191"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2" fontId="34" fillId="0" borderId="0">
      <protection locked="0"/>
    </xf>
    <xf numFmtId="192" fontId="34" fillId="0" borderId="0">
      <protection locked="0"/>
    </xf>
    <xf numFmtId="192" fontId="34" fillId="0" borderId="0">
      <protection locked="0"/>
    </xf>
    <xf numFmtId="192" fontId="34" fillId="0" borderId="0">
      <protection locked="0"/>
    </xf>
    <xf numFmtId="192" fontId="34" fillId="0" borderId="0">
      <protection locked="0"/>
    </xf>
    <xf numFmtId="192" fontId="34" fillId="0" borderId="0">
      <protection locked="0"/>
    </xf>
    <xf numFmtId="192" fontId="34" fillId="0" borderId="0">
      <protection locked="0"/>
    </xf>
    <xf numFmtId="193"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4" fontId="4" fillId="0" borderId="0">
      <protection locked="0"/>
    </xf>
    <xf numFmtId="194" fontId="4" fillId="0" borderId="0">
      <protection locked="0"/>
    </xf>
    <xf numFmtId="0" fontId="16" fillId="3" borderId="0" applyNumberFormat="0" applyBorder="0" applyAlignment="0" applyProtection="0"/>
    <xf numFmtId="195" fontId="6" fillId="0" borderId="0">
      <alignment horizontal="right"/>
    </xf>
    <xf numFmtId="195" fontId="6" fillId="0" borderId="0">
      <alignment horizontal="right"/>
    </xf>
    <xf numFmtId="195" fontId="6" fillId="0" borderId="0">
      <alignment horizontal="right"/>
    </xf>
    <xf numFmtId="196" fontId="6" fillId="0" borderId="0" applyFont="0" applyFill="0" applyBorder="0" applyAlignment="0">
      <alignment horizontal="center"/>
    </xf>
    <xf numFmtId="196"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97" fontId="6" fillId="0" borderId="0">
      <alignment horizontal="right"/>
    </xf>
    <xf numFmtId="197" fontId="6" fillId="0" borderId="0">
      <alignment horizontal="right"/>
    </xf>
    <xf numFmtId="197" fontId="6" fillId="0" borderId="0">
      <alignment horizontal="right"/>
    </xf>
    <xf numFmtId="198" fontId="4" fillId="0" borderId="0" applyFont="0" applyFill="0" applyBorder="0" applyAlignment="0" applyProtection="0"/>
    <xf numFmtId="198" fontId="4" fillId="0" borderId="0" applyFont="0" applyFill="0" applyBorder="0" applyAlignment="0" applyProtection="0"/>
    <xf numFmtId="44" fontId="4" fillId="0" borderId="0" applyFont="0" applyFill="0" applyBorder="0" applyAlignment="0" applyProtection="0"/>
    <xf numFmtId="167"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44" fontId="4" fillId="0" borderId="0" applyFont="0" applyFill="0" applyBorder="0" applyAlignment="0" applyProtection="0"/>
    <xf numFmtId="167" fontId="8" fillId="0" borderId="0" applyFont="0" applyFill="0" applyBorder="0" applyAlignment="0" applyProtection="0"/>
    <xf numFmtId="190" fontId="38" fillId="0" borderId="0" applyFont="0" applyFill="0" applyBorder="0" applyAlignment="0" applyProtection="0"/>
    <xf numFmtId="0" fontId="17" fillId="22" borderId="0" applyNumberFormat="0" applyBorder="0" applyAlignment="0" applyProtection="0"/>
    <xf numFmtId="199" fontId="6" fillId="0" borderId="0" applyFont="0" applyFill="0" applyBorder="0" applyAlignment="0">
      <alignment horizontal="center"/>
    </xf>
    <xf numFmtId="199"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4" fontId="4" fillId="0" borderId="54">
      <protection locked="0"/>
    </xf>
    <xf numFmtId="0" fontId="44" fillId="0" borderId="0"/>
    <xf numFmtId="0" fontId="45" fillId="0" borderId="0" applyNumberFormat="0" applyFill="0" applyBorder="0" applyAlignment="0" applyProtection="0">
      <alignment vertical="top"/>
      <protection locked="0"/>
    </xf>
    <xf numFmtId="44" fontId="64" fillId="0" borderId="0" applyFont="0" applyFill="0" applyBorder="0" applyAlignment="0" applyProtection="0"/>
  </cellStyleXfs>
  <cellXfs count="394">
    <xf numFmtId="0" fontId="0" fillId="0" borderId="0" xfId="0"/>
    <xf numFmtId="0" fontId="29" fillId="0" borderId="0" xfId="89" applyFont="1"/>
    <xf numFmtId="0" fontId="29" fillId="0" borderId="0" xfId="89" applyFont="1" applyAlignment="1">
      <alignment horizontal="center"/>
    </xf>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3"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2" fontId="30" fillId="0" borderId="37" xfId="34" applyFont="1" applyFill="1" applyBorder="1"/>
    <xf numFmtId="172" fontId="30" fillId="0" borderId="37" xfId="0" applyNumberFormat="1" applyFont="1" applyBorder="1"/>
    <xf numFmtId="0" fontId="42" fillId="0" borderId="37" xfId="0" applyFont="1" applyBorder="1" applyAlignment="1">
      <alignment horizontal="center" wrapText="1"/>
    </xf>
    <xf numFmtId="172" fontId="30" fillId="0" borderId="37" xfId="34" applyFont="1" applyFill="1" applyBorder="1" applyAlignment="1">
      <alignment horizontal="center" wrapText="1"/>
    </xf>
    <xf numFmtId="165"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8" fillId="0" borderId="0" xfId="0" applyFont="1"/>
    <xf numFmtId="0" fontId="48" fillId="0" borderId="63" xfId="0" applyFont="1" applyBorder="1" applyAlignment="1">
      <alignment horizontal="center"/>
    </xf>
    <xf numFmtId="0" fontId="50" fillId="0" borderId="55" xfId="0" applyFont="1" applyBorder="1" applyAlignment="1">
      <alignment horizontal="center"/>
    </xf>
    <xf numFmtId="0" fontId="48" fillId="0" borderId="55" xfId="0" applyFont="1" applyBorder="1" applyAlignment="1">
      <alignment vertical="center"/>
    </xf>
    <xf numFmtId="0" fontId="48" fillId="0" borderId="74" xfId="0" applyFont="1" applyBorder="1" applyAlignment="1">
      <alignment vertical="center"/>
    </xf>
    <xf numFmtId="0" fontId="48" fillId="0" borderId="60" xfId="0" applyFont="1" applyBorder="1" applyAlignment="1">
      <alignment horizontal="center"/>
    </xf>
    <xf numFmtId="0" fontId="48" fillId="0" borderId="59" xfId="0" applyFont="1" applyBorder="1" applyAlignment="1">
      <alignment horizontal="right" vertical="center"/>
    </xf>
    <xf numFmtId="0" fontId="48" fillId="0" borderId="29" xfId="0" applyFont="1" applyBorder="1" applyAlignment="1">
      <alignment horizontal="center" vertical="center"/>
    </xf>
    <xf numFmtId="0" fontId="48" fillId="0" borderId="35" xfId="0" applyFont="1" applyBorder="1" applyAlignment="1">
      <alignment horizontal="center" vertical="center"/>
    </xf>
    <xf numFmtId="0" fontId="48" fillId="0" borderId="11" xfId="0" applyFont="1" applyBorder="1" applyAlignment="1">
      <alignment horizontal="center"/>
    </xf>
    <xf numFmtId="0" fontId="48" fillId="0" borderId="0" xfId="0" applyFont="1" applyAlignment="1">
      <alignment horizontal="right" vertical="center"/>
    </xf>
    <xf numFmtId="1" fontId="48" fillId="0" borderId="18"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2" xfId="0" applyNumberFormat="1" applyFont="1" applyBorder="1" applyAlignment="1">
      <alignment horizontal="center" vertical="center"/>
    </xf>
    <xf numFmtId="0" fontId="48" fillId="0" borderId="73" xfId="0" applyFont="1" applyBorder="1" applyAlignment="1">
      <alignment horizontal="left"/>
    </xf>
    <xf numFmtId="0" fontId="48" fillId="0" borderId="56" xfId="0" applyFont="1" applyBorder="1" applyAlignment="1">
      <alignment horizontal="center"/>
    </xf>
    <xf numFmtId="0" fontId="48" fillId="0" borderId="72" xfId="0" applyFont="1" applyBorder="1" applyAlignment="1">
      <alignment horizontal="center"/>
    </xf>
    <xf numFmtId="0" fontId="48" fillId="0" borderId="27" xfId="0" applyFont="1" applyBorder="1"/>
    <xf numFmtId="0" fontId="48" fillId="0" borderId="31" xfId="0" applyFont="1" applyBorder="1"/>
    <xf numFmtId="0" fontId="48" fillId="0" borderId="70" xfId="0" applyFont="1" applyBorder="1"/>
    <xf numFmtId="0" fontId="48" fillId="0" borderId="60" xfId="0" applyFont="1" applyBorder="1"/>
    <xf numFmtId="0" fontId="48" fillId="0" borderId="59" xfId="0" applyFont="1" applyBorder="1"/>
    <xf numFmtId="0" fontId="48" fillId="0" borderId="58" xfId="0" applyFont="1" applyBorder="1"/>
    <xf numFmtId="0" fontId="48" fillId="0" borderId="11" xfId="0" applyFont="1" applyBorder="1"/>
    <xf numFmtId="0" fontId="48" fillId="0" borderId="12" xfId="0" applyFont="1" applyBorder="1"/>
    <xf numFmtId="0" fontId="50" fillId="24" borderId="71" xfId="0" applyFont="1" applyFill="1" applyBorder="1" applyAlignment="1">
      <alignment horizontal="center" vertical="center"/>
    </xf>
    <xf numFmtId="0" fontId="48" fillId="24" borderId="69" xfId="0" applyFont="1" applyFill="1" applyBorder="1" applyAlignment="1">
      <alignment horizontal="center" vertical="center"/>
    </xf>
    <xf numFmtId="4" fontId="48" fillId="24" borderId="69" xfId="0" applyNumberFormat="1" applyFont="1" applyFill="1" applyBorder="1" applyAlignment="1">
      <alignment horizontal="center" vertical="center"/>
    </xf>
    <xf numFmtId="0" fontId="50" fillId="24" borderId="29" xfId="0" applyFont="1" applyFill="1" applyBorder="1" applyAlignment="1">
      <alignment horizontal="center"/>
    </xf>
    <xf numFmtId="0" fontId="50" fillId="24" borderId="35" xfId="0" applyFont="1" applyFill="1" applyBorder="1" applyAlignment="1">
      <alignment horizontal="center"/>
    </xf>
    <xf numFmtId="172" fontId="48" fillId="0" borderId="18" xfId="34" applyFont="1" applyBorder="1"/>
    <xf numFmtId="172" fontId="48" fillId="0" borderId="30" xfId="34" applyFont="1" applyBorder="1"/>
    <xf numFmtId="0" fontId="48" fillId="0" borderId="63" xfId="0" applyFont="1" applyBorder="1"/>
    <xf numFmtId="0" fontId="48" fillId="0" borderId="55" xfId="0" applyFont="1" applyBorder="1"/>
    <xf numFmtId="0" fontId="48" fillId="0" borderId="65" xfId="0" applyFont="1" applyBorder="1"/>
    <xf numFmtId="0" fontId="48" fillId="0" borderId="66" xfId="0" applyFont="1" applyBorder="1"/>
    <xf numFmtId="172" fontId="48" fillId="0" borderId="64" xfId="34" applyFont="1" applyBorder="1"/>
    <xf numFmtId="172" fontId="48" fillId="0" borderId="61" xfId="0" applyNumberFormat="1" applyFont="1" applyBorder="1"/>
    <xf numFmtId="2" fontId="48" fillId="0" borderId="18" xfId="0" applyNumberFormat="1" applyFont="1" applyBorder="1"/>
    <xf numFmtId="0" fontId="48" fillId="0" borderId="20" xfId="0" applyFont="1" applyBorder="1"/>
    <xf numFmtId="172" fontId="48" fillId="0" borderId="42" xfId="34" applyFont="1" applyBorder="1"/>
    <xf numFmtId="172" fontId="48" fillId="0" borderId="61" xfId="34" applyFont="1" applyBorder="1"/>
    <xf numFmtId="0" fontId="50" fillId="24" borderId="29" xfId="0" applyFont="1" applyFill="1" applyBorder="1"/>
    <xf numFmtId="2" fontId="48" fillId="0" borderId="18" xfId="0" applyNumberFormat="1" applyFont="1" applyBorder="1" applyAlignment="1">
      <alignment horizontal="center"/>
    </xf>
    <xf numFmtId="2" fontId="48" fillId="0" borderId="22" xfId="0" applyNumberFormat="1" applyFont="1" applyBorder="1" applyAlignment="1">
      <alignment horizontal="center"/>
    </xf>
    <xf numFmtId="0" fontId="48" fillId="0" borderId="64" xfId="0" applyFont="1" applyBorder="1"/>
    <xf numFmtId="0" fontId="48" fillId="0" borderId="14" xfId="0" applyFont="1" applyBorder="1"/>
    <xf numFmtId="172" fontId="48" fillId="0" borderId="40" xfId="34" applyFont="1" applyBorder="1"/>
    <xf numFmtId="0" fontId="50" fillId="24" borderId="16" xfId="0" applyFont="1" applyFill="1" applyBorder="1" applyAlignment="1">
      <alignment horizontal="center" wrapText="1"/>
    </xf>
    <xf numFmtId="0" fontId="50" fillId="24" borderId="29" xfId="0" applyFont="1" applyFill="1" applyBorder="1" applyAlignment="1">
      <alignment horizontal="center" wrapText="1"/>
    </xf>
    <xf numFmtId="0" fontId="50" fillId="24" borderId="35" xfId="0" applyFont="1" applyFill="1" applyBorder="1" applyAlignment="1">
      <alignment horizontal="center" wrapText="1"/>
    </xf>
    <xf numFmtId="0" fontId="48" fillId="0" borderId="21" xfId="0" applyFont="1" applyBorder="1" applyAlignment="1">
      <alignment horizontal="left"/>
    </xf>
    <xf numFmtId="0" fontId="48" fillId="0" borderId="22" xfId="0" applyFont="1" applyBorder="1" applyAlignment="1">
      <alignment horizontal="left"/>
    </xf>
    <xf numFmtId="172" fontId="48" fillId="0" borderId="18" xfId="34" applyFont="1" applyBorder="1" applyAlignment="1">
      <alignment horizontal="center"/>
    </xf>
    <xf numFmtId="0" fontId="48" fillId="0" borderId="22" xfId="95" applyNumberFormat="1" applyFont="1" applyBorder="1" applyAlignment="1">
      <alignment horizontal="center"/>
    </xf>
    <xf numFmtId="165" fontId="48" fillId="0" borderId="25" xfId="0" applyNumberFormat="1" applyFont="1" applyBorder="1" applyAlignment="1">
      <alignment horizontal="center" wrapText="1"/>
    </xf>
    <xf numFmtId="172" fontId="48" fillId="0" borderId="47" xfId="34" applyFont="1" applyBorder="1" applyAlignment="1">
      <alignment horizontal="center" wrapText="1"/>
    </xf>
    <xf numFmtId="165" fontId="48" fillId="24" borderId="61" xfId="0" applyNumberFormat="1" applyFont="1" applyFill="1" applyBorder="1"/>
    <xf numFmtId="43" fontId="48" fillId="0" borderId="22" xfId="34" applyNumberFormat="1" applyFont="1" applyBorder="1"/>
    <xf numFmtId="9" fontId="48" fillId="0" borderId="23" xfId="95" applyFont="1" applyBorder="1"/>
    <xf numFmtId="9" fontId="48" fillId="0" borderId="18" xfId="95" applyFont="1" applyBorder="1" applyAlignment="1">
      <alignment horizontal="center"/>
    </xf>
    <xf numFmtId="43" fontId="48" fillId="0" borderId="30" xfId="34" applyNumberFormat="1" applyFont="1" applyBorder="1"/>
    <xf numFmtId="43" fontId="48" fillId="0" borderId="31" xfId="34" applyNumberFormat="1" applyFont="1" applyBorder="1"/>
    <xf numFmtId="9" fontId="48" fillId="0" borderId="28" xfId="95" applyFont="1" applyBorder="1"/>
    <xf numFmtId="43" fontId="48" fillId="0" borderId="61" xfId="0" applyNumberFormat="1" applyFont="1" applyBorder="1"/>
    <xf numFmtId="43" fontId="48" fillId="24" borderId="61" xfId="0" applyNumberFormat="1" applyFont="1" applyFill="1" applyBorder="1"/>
    <xf numFmtId="0" fontId="48" fillId="0" borderId="56" xfId="0" applyFont="1" applyBorder="1"/>
    <xf numFmtId="0" fontId="48" fillId="0" borderId="0" xfId="0" applyFont="1" applyAlignment="1">
      <alignment horizontal="center"/>
    </xf>
    <xf numFmtId="0" fontId="48" fillId="0" borderId="12" xfId="0" applyFont="1" applyBorder="1" applyAlignment="1">
      <alignment horizontal="center"/>
    </xf>
    <xf numFmtId="0" fontId="50" fillId="0" borderId="21" xfId="0" applyFont="1" applyBorder="1"/>
    <xf numFmtId="0" fontId="48" fillId="0" borderId="22" xfId="0" applyFont="1" applyBorder="1"/>
    <xf numFmtId="0" fontId="48" fillId="0" borderId="57" xfId="0" applyFont="1" applyBorder="1"/>
    <xf numFmtId="0" fontId="50" fillId="0" borderId="11" xfId="0" applyFont="1" applyBorder="1" applyAlignment="1">
      <alignment horizontal="left"/>
    </xf>
    <xf numFmtId="0" fontId="48" fillId="0" borderId="0" xfId="0" applyFont="1" applyAlignment="1">
      <alignment horizontal="left"/>
    </xf>
    <xf numFmtId="0" fontId="48" fillId="0" borderId="11" xfId="0" applyFont="1" applyBorder="1" applyAlignment="1">
      <alignment horizontal="left"/>
    </xf>
    <xf numFmtId="0" fontId="46" fillId="0" borderId="0" xfId="0" applyFont="1"/>
    <xf numFmtId="0" fontId="47" fillId="0" borderId="0" xfId="0" applyFont="1"/>
    <xf numFmtId="0" fontId="7" fillId="0" borderId="86" xfId="0" applyFont="1" applyBorder="1" applyAlignment="1">
      <alignment horizontal="left" vertical="center"/>
    </xf>
    <xf numFmtId="0" fontId="6" fillId="0" borderId="86" xfId="0" applyFont="1" applyBorder="1" applyAlignment="1">
      <alignment horizontal="left" vertical="center"/>
    </xf>
    <xf numFmtId="0" fontId="53" fillId="0" borderId="85" xfId="0" applyFont="1" applyBorder="1" applyAlignment="1">
      <alignment horizontal="left" vertical="center"/>
    </xf>
    <xf numFmtId="0" fontId="54" fillId="0" borderId="85" xfId="0" applyFont="1" applyBorder="1" applyAlignment="1">
      <alignment horizontal="left" vertical="center"/>
    </xf>
    <xf numFmtId="0" fontId="32" fillId="25" borderId="87" xfId="89" applyFont="1" applyFill="1" applyBorder="1"/>
    <xf numFmtId="0" fontId="32" fillId="0" borderId="87" xfId="89" applyFont="1" applyBorder="1"/>
    <xf numFmtId="0" fontId="50" fillId="0" borderId="0" xfId="0" applyFont="1" applyAlignment="1">
      <alignment horizontal="center"/>
    </xf>
    <xf numFmtId="0" fontId="50" fillId="24" borderId="46" xfId="0" applyFont="1" applyFill="1" applyBorder="1" applyAlignment="1">
      <alignment horizontal="center"/>
    </xf>
    <xf numFmtId="0" fontId="50" fillId="0" borderId="59" xfId="0" applyFont="1" applyBorder="1" applyAlignment="1">
      <alignment horizontal="center"/>
    </xf>
    <xf numFmtId="0" fontId="50" fillId="24" borderId="16" xfId="0" applyFont="1" applyFill="1" applyBorder="1" applyAlignment="1">
      <alignment horizontal="center"/>
    </xf>
    <xf numFmtId="0" fontId="50" fillId="24" borderId="17" xfId="0" applyFont="1" applyFill="1" applyBorder="1" applyAlignment="1">
      <alignment horizontal="center" wrapText="1"/>
    </xf>
    <xf numFmtId="0" fontId="48"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0" fillId="0" borderId="39" xfId="0" applyFont="1" applyBorder="1"/>
    <xf numFmtId="0" fontId="6" fillId="0" borderId="85" xfId="0" applyFont="1" applyBorder="1" applyAlignment="1">
      <alignment horizontal="left" vertical="center"/>
    </xf>
    <xf numFmtId="0" fontId="58" fillId="0" borderId="0" xfId="89" applyFont="1"/>
    <xf numFmtId="0" fontId="58" fillId="0" borderId="36" xfId="89" applyFont="1" applyBorder="1"/>
    <xf numFmtId="0" fontId="58" fillId="0" borderId="37" xfId="89" applyFont="1" applyBorder="1"/>
    <xf numFmtId="0" fontId="59" fillId="0" borderId="0" xfId="89" applyFont="1"/>
    <xf numFmtId="0" fontId="58" fillId="25" borderId="0" xfId="89" applyFont="1" applyFill="1"/>
    <xf numFmtId="0" fontId="58" fillId="25" borderId="87" xfId="89" applyFont="1" applyFill="1" applyBorder="1"/>
    <xf numFmtId="0" fontId="58" fillId="25" borderId="37" xfId="89" applyFont="1" applyFill="1" applyBorder="1"/>
    <xf numFmtId="0" fontId="59" fillId="25" borderId="0" xfId="89" applyFont="1" applyFill="1"/>
    <xf numFmtId="0" fontId="58" fillId="0" borderId="87" xfId="89" applyFont="1" applyBorder="1"/>
    <xf numFmtId="0" fontId="57" fillId="0" borderId="20" xfId="126" applyFont="1" applyBorder="1" applyAlignment="1">
      <alignment horizontal="center" vertical="center" wrapText="1"/>
    </xf>
    <xf numFmtId="0" fontId="57" fillId="24" borderId="41" xfId="73" applyFont="1" applyFill="1" applyBorder="1" applyAlignment="1">
      <alignment vertical="center"/>
    </xf>
    <xf numFmtId="0" fontId="57" fillId="24" borderId="43" xfId="73" applyFont="1" applyFill="1" applyBorder="1" applyAlignment="1">
      <alignment vertical="center"/>
    </xf>
    <xf numFmtId="0" fontId="57" fillId="24" borderId="44" xfId="73" applyFont="1" applyFill="1" applyBorder="1" applyAlignment="1">
      <alignment vertical="center"/>
    </xf>
    <xf numFmtId="0" fontId="59" fillId="0" borderId="52" xfId="73" applyFont="1" applyBorder="1" applyAlignment="1">
      <alignment horizontal="center" vertical="center"/>
    </xf>
    <xf numFmtId="0" fontId="59" fillId="0" borderId="18" xfId="74" applyFont="1" applyBorder="1" applyAlignment="1">
      <alignment horizontal="center" vertical="center"/>
    </xf>
    <xf numFmtId="0" fontId="59" fillId="0" borderId="18" xfId="74" applyFont="1" applyBorder="1" applyAlignment="1">
      <alignment horizontal="left" vertical="center" wrapText="1"/>
    </xf>
    <xf numFmtId="4" fontId="59" fillId="0" borderId="18" xfId="39" applyNumberFormat="1" applyFont="1" applyBorder="1" applyAlignment="1">
      <alignment vertical="center" wrapText="1"/>
    </xf>
    <xf numFmtId="166" fontId="59" fillId="0" borderId="18" xfId="62" applyNumberFormat="1" applyFont="1" applyBorder="1" applyAlignment="1">
      <alignment horizontal="right" vertical="center" wrapText="1"/>
    </xf>
    <xf numFmtId="166" fontId="59" fillId="0" borderId="47" xfId="62" applyNumberFormat="1" applyFont="1" applyBorder="1" applyAlignment="1">
      <alignment horizontal="right" vertical="center" wrapText="1"/>
    </xf>
    <xf numFmtId="0" fontId="59" fillId="0" borderId="13" xfId="73" applyFont="1" applyBorder="1" applyAlignment="1">
      <alignment horizontal="left" vertical="center"/>
    </xf>
    <xf numFmtId="166" fontId="59" fillId="0" borderId="24" xfId="62" applyNumberFormat="1" applyFont="1" applyBorder="1" applyAlignment="1">
      <alignment horizontal="right" vertical="center" wrapText="1"/>
    </xf>
    <xf numFmtId="175" fontId="57" fillId="0" borderId="40" xfId="39" applyNumberFormat="1" applyFont="1" applyBorder="1" applyAlignment="1">
      <alignment horizontal="right" vertical="center"/>
    </xf>
    <xf numFmtId="0" fontId="59" fillId="0" borderId="18" xfId="73" applyFont="1" applyBorder="1" applyAlignment="1">
      <alignment horizontal="center" vertical="center"/>
    </xf>
    <xf numFmtId="0" fontId="59" fillId="0" borderId="18" xfId="126" applyFont="1" applyBorder="1" applyAlignment="1">
      <alignment horizontal="center" vertical="center"/>
    </xf>
    <xf numFmtId="0" fontId="59" fillId="0" borderId="51" xfId="73" applyFont="1" applyBorder="1" applyAlignment="1">
      <alignment horizontal="left" vertical="center"/>
    </xf>
    <xf numFmtId="0" fontId="58" fillId="0" borderId="0" xfId="90" applyFont="1"/>
    <xf numFmtId="0" fontId="58" fillId="0" borderId="36" xfId="90" applyFont="1" applyBorder="1"/>
    <xf numFmtId="0" fontId="58" fillId="0" borderId="37" xfId="90" applyFont="1" applyBorder="1"/>
    <xf numFmtId="0" fontId="61" fillId="0" borderId="0" xfId="90" applyFont="1"/>
    <xf numFmtId="49" fontId="57" fillId="0" borderId="0" xfId="131" applyNumberFormat="1" applyFont="1" applyAlignment="1">
      <alignment horizontal="right" vertical="center"/>
    </xf>
    <xf numFmtId="184" fontId="57" fillId="0" borderId="0" xfId="131" applyNumberFormat="1" applyFont="1" applyAlignment="1">
      <alignment vertical="center"/>
    </xf>
    <xf numFmtId="0" fontId="59" fillId="0" borderId="0" xfId="128" applyFont="1"/>
    <xf numFmtId="0" fontId="59" fillId="0" borderId="0" xfId="128" applyFont="1" applyAlignment="1">
      <alignment horizontal="center"/>
    </xf>
    <xf numFmtId="179" fontId="59" fillId="0" borderId="30" xfId="129" applyNumberFormat="1" applyFont="1" applyBorder="1" applyAlignment="1">
      <alignment vertical="center"/>
    </xf>
    <xf numFmtId="0" fontId="59" fillId="0" borderId="0" xfId="126" applyFont="1" applyAlignment="1">
      <alignment horizontal="center" vertical="center"/>
    </xf>
    <xf numFmtId="2" fontId="59" fillId="0" borderId="0" xfId="128" applyNumberFormat="1" applyFont="1"/>
    <xf numFmtId="179" fontId="59" fillId="0" borderId="0" xfId="129" applyNumberFormat="1" applyFont="1"/>
    <xf numFmtId="39" fontId="57" fillId="0" borderId="0" xfId="129" applyNumberFormat="1" applyFont="1" applyAlignment="1">
      <alignment vertical="center"/>
    </xf>
    <xf numFmtId="0" fontId="57" fillId="0" borderId="34" xfId="79" applyFont="1" applyBorder="1" applyAlignment="1">
      <alignment vertical="center"/>
    </xf>
    <xf numFmtId="180" fontId="58" fillId="0" borderId="37" xfId="90" applyNumberFormat="1" applyFont="1" applyBorder="1"/>
    <xf numFmtId="184" fontId="57" fillId="26" borderId="47" xfId="60" applyNumberFormat="1" applyFont="1" applyFill="1" applyBorder="1" applyAlignment="1">
      <alignment horizontal="center" vertical="center"/>
    </xf>
    <xf numFmtId="182" fontId="58" fillId="0" borderId="37" xfId="90" applyNumberFormat="1" applyFont="1" applyBorder="1"/>
    <xf numFmtId="184" fontId="57" fillId="26" borderId="18" xfId="60" applyNumberFormat="1" applyFont="1" applyFill="1" applyBorder="1" applyAlignment="1">
      <alignment horizontal="center" vertical="center"/>
    </xf>
    <xf numFmtId="9" fontId="59" fillId="27" borderId="30" xfId="95" applyFont="1" applyFill="1" applyBorder="1" applyAlignment="1">
      <alignment horizontal="center" vertical="center"/>
    </xf>
    <xf numFmtId="0" fontId="59" fillId="0" borderId="63" xfId="0" applyFont="1" applyBorder="1" applyAlignment="1">
      <alignment vertical="center" wrapText="1"/>
    </xf>
    <xf numFmtId="0" fontId="56" fillId="0" borderId="0" xfId="90" applyFont="1"/>
    <xf numFmtId="0" fontId="59" fillId="0" borderId="55" xfId="0" applyFont="1" applyBorder="1" applyAlignment="1">
      <alignment vertical="center" wrapText="1"/>
    </xf>
    <xf numFmtId="0" fontId="59" fillId="0" borderId="65" xfId="0" applyFont="1" applyBorder="1" applyAlignment="1">
      <alignment vertical="center" wrapText="1"/>
    </xf>
    <xf numFmtId="0" fontId="59" fillId="0" borderId="11" xfId="0" applyFont="1" applyBorder="1" applyAlignment="1">
      <alignment vertical="center" wrapText="1"/>
    </xf>
    <xf numFmtId="0" fontId="59" fillId="0" borderId="0" xfId="0" applyFont="1" applyAlignment="1">
      <alignment vertical="center" wrapText="1"/>
    </xf>
    <xf numFmtId="0" fontId="59" fillId="0" borderId="45" xfId="0" applyFont="1" applyBorder="1" applyAlignment="1">
      <alignment vertical="center" wrapText="1"/>
    </xf>
    <xf numFmtId="0" fontId="59" fillId="0" borderId="0" xfId="89" applyFont="1" applyAlignment="1">
      <alignment horizontal="center"/>
    </xf>
    <xf numFmtId="0" fontId="57" fillId="0" borderId="14" xfId="130" applyFont="1" applyBorder="1" applyAlignment="1">
      <alignment horizontal="center"/>
    </xf>
    <xf numFmtId="0" fontId="57" fillId="0" borderId="0" xfId="130" applyFont="1" applyAlignment="1">
      <alignment horizontal="center" vertical="top"/>
    </xf>
    <xf numFmtId="0" fontId="57" fillId="24" borderId="11" xfId="73" applyFont="1" applyFill="1" applyBorder="1" applyAlignment="1">
      <alignment vertical="center"/>
    </xf>
    <xf numFmtId="0" fontId="59" fillId="0" borderId="11" xfId="73" applyFont="1" applyBorder="1" applyAlignment="1">
      <alignment horizontal="left" vertical="center"/>
    </xf>
    <xf numFmtId="9" fontId="59" fillId="0" borderId="18" xfId="129" applyNumberFormat="1" applyFont="1" applyBorder="1" applyAlignment="1">
      <alignment horizontal="center" vertical="center"/>
    </xf>
    <xf numFmtId="0" fontId="59" fillId="0" borderId="18" xfId="128" applyFont="1" applyBorder="1" applyAlignment="1">
      <alignment horizontal="center" vertical="center"/>
    </xf>
    <xf numFmtId="0" fontId="59" fillId="0" borderId="21" xfId="128" applyFont="1" applyBorder="1" applyAlignment="1">
      <alignment horizontal="center" vertical="center"/>
    </xf>
    <xf numFmtId="0" fontId="59" fillId="0" borderId="21" xfId="128" applyFont="1" applyBorder="1" applyAlignment="1">
      <alignment horizontal="center" vertical="center" wrapText="1"/>
    </xf>
    <xf numFmtId="44" fontId="59" fillId="0" borderId="0" xfId="255" applyFont="1"/>
    <xf numFmtId="44" fontId="59" fillId="0" borderId="0" xfId="89" applyNumberFormat="1" applyFont="1"/>
    <xf numFmtId="44" fontId="57" fillId="24" borderId="44" xfId="255" applyFont="1" applyFill="1" applyBorder="1" applyAlignment="1">
      <alignment vertical="center"/>
    </xf>
    <xf numFmtId="0" fontId="32" fillId="0" borderId="0" xfId="89" applyFont="1" applyAlignment="1">
      <alignment horizontal="center" vertical="center"/>
    </xf>
    <xf numFmtId="0" fontId="32" fillId="0" borderId="81" xfId="89" applyFont="1" applyBorder="1" applyAlignment="1">
      <alignment horizontal="center" vertical="center"/>
    </xf>
    <xf numFmtId="0" fontId="29" fillId="0" borderId="0" xfId="89" applyFont="1" applyAlignment="1">
      <alignment horizontal="center" vertical="center"/>
    </xf>
    <xf numFmtId="0" fontId="6" fillId="0" borderId="86" xfId="0" applyFont="1" applyBorder="1" applyAlignment="1">
      <alignment horizontal="center" vertical="center"/>
    </xf>
    <xf numFmtId="185" fontId="57" fillId="27" borderId="44" xfId="73" applyNumberFormat="1" applyFont="1" applyFill="1" applyBorder="1" applyAlignment="1">
      <alignment vertical="center"/>
    </xf>
    <xf numFmtId="0" fontId="59" fillId="0" borderId="11" xfId="73" applyFont="1" applyBorder="1" applyAlignment="1">
      <alignment horizontal="center" vertical="center"/>
    </xf>
    <xf numFmtId="49" fontId="59" fillId="25" borderId="18" xfId="0" applyNumberFormat="1" applyFont="1" applyFill="1" applyBorder="1" applyAlignment="1">
      <alignment horizontal="center" vertical="center" wrapText="1"/>
    </xf>
    <xf numFmtId="0" fontId="59" fillId="25" borderId="18" xfId="0" applyFont="1" applyFill="1" applyBorder="1" applyAlignment="1">
      <alignment horizontal="justify" vertical="center" wrapText="1"/>
    </xf>
    <xf numFmtId="0" fontId="59" fillId="25" borderId="18" xfId="0" applyFont="1" applyFill="1" applyBorder="1" applyAlignment="1">
      <alignment horizontal="center" vertical="center" wrapText="1"/>
    </xf>
    <xf numFmtId="0" fontId="59" fillId="0" borderId="18" xfId="0" applyFont="1" applyBorder="1" applyAlignment="1">
      <alignment horizontal="justify" vertical="center" wrapText="1"/>
    </xf>
    <xf numFmtId="0" fontId="65" fillId="0" borderId="23" xfId="0" applyFont="1" applyBorder="1" applyAlignment="1">
      <alignment horizontal="justify" vertical="center" wrapText="1"/>
    </xf>
    <xf numFmtId="0" fontId="65" fillId="0" borderId="18" xfId="0" applyFont="1" applyBorder="1" applyAlignment="1">
      <alignment horizontal="center" vertical="center"/>
    </xf>
    <xf numFmtId="2" fontId="65" fillId="0" borderId="18" xfId="0" applyNumberFormat="1" applyFont="1" applyBorder="1" applyAlignment="1">
      <alignment horizontal="center" vertical="center"/>
    </xf>
    <xf numFmtId="0" fontId="59" fillId="26" borderId="33" xfId="130" applyFont="1" applyFill="1" applyBorder="1" applyAlignment="1">
      <alignment vertical="center" wrapText="1"/>
    </xf>
    <xf numFmtId="0" fontId="59" fillId="26" borderId="18" xfId="130" applyFont="1" applyFill="1" applyBorder="1" applyAlignment="1">
      <alignment vertical="center" wrapText="1"/>
    </xf>
    <xf numFmtId="0" fontId="57" fillId="26" borderId="18" xfId="130" applyFont="1" applyFill="1" applyBorder="1" applyAlignment="1">
      <alignment horizontal="center" vertical="center" wrapText="1"/>
    </xf>
    <xf numFmtId="0" fontId="57" fillId="26" borderId="18" xfId="130" applyFont="1" applyFill="1" applyBorder="1" applyAlignment="1">
      <alignment horizontal="center" vertical="center"/>
    </xf>
    <xf numFmtId="3" fontId="57" fillId="26" borderId="18" xfId="130" applyNumberFormat="1" applyFont="1" applyFill="1" applyBorder="1" applyAlignment="1">
      <alignment horizontal="center" vertical="center" wrapText="1"/>
    </xf>
    <xf numFmtId="3" fontId="57" fillId="26" borderId="18" xfId="130" applyNumberFormat="1" applyFont="1" applyFill="1" applyBorder="1" applyAlignment="1">
      <alignment horizontal="center" vertical="center"/>
    </xf>
    <xf numFmtId="0" fontId="57" fillId="0" borderId="27" xfId="128" applyFont="1" applyBorder="1" applyAlignment="1">
      <alignment horizontal="center" vertical="center"/>
    </xf>
    <xf numFmtId="0" fontId="57" fillId="0" borderId="31" xfId="128" applyFont="1" applyBorder="1" applyAlignment="1">
      <alignment horizontal="center" vertical="center"/>
    </xf>
    <xf numFmtId="0" fontId="57" fillId="0" borderId="28" xfId="128" applyFont="1" applyBorder="1" applyAlignment="1">
      <alignment horizontal="center" vertical="center"/>
    </xf>
    <xf numFmtId="0" fontId="59" fillId="0" borderId="16" xfId="79" applyFont="1" applyBorder="1" applyAlignment="1">
      <alignment horizontal="center" vertical="center"/>
    </xf>
    <xf numFmtId="0" fontId="59" fillId="0" borderId="26" xfId="79" applyFont="1" applyBorder="1" applyAlignment="1">
      <alignment horizontal="center" vertical="center"/>
    </xf>
    <xf numFmtId="3" fontId="57" fillId="26" borderId="25" xfId="130" applyNumberFormat="1" applyFont="1" applyFill="1" applyBorder="1" applyAlignment="1">
      <alignment horizontal="center" vertical="center" wrapText="1"/>
    </xf>
    <xf numFmtId="0" fontId="57" fillId="24" borderId="41" xfId="73" applyFont="1" applyFill="1" applyBorder="1" applyAlignment="1">
      <alignment horizontal="right" vertical="center"/>
    </xf>
    <xf numFmtId="0" fontId="57" fillId="24" borderId="43" xfId="73" applyFont="1" applyFill="1" applyBorder="1" applyAlignment="1">
      <alignment horizontal="right" vertical="center"/>
    </xf>
    <xf numFmtId="0" fontId="57" fillId="24" borderId="53" xfId="73" applyFont="1" applyFill="1" applyBorder="1" applyAlignment="1">
      <alignment horizontal="right" vertical="center"/>
    </xf>
    <xf numFmtId="0" fontId="59" fillId="0" borderId="31" xfId="74" applyFont="1" applyBorder="1" applyAlignment="1">
      <alignment horizontal="center" vertical="center"/>
    </xf>
    <xf numFmtId="0" fontId="59" fillId="0" borderId="28" xfId="74" applyFont="1" applyBorder="1" applyAlignment="1">
      <alignment horizontal="center" vertical="center"/>
    </xf>
    <xf numFmtId="4" fontId="57" fillId="25" borderId="29" xfId="73" applyNumberFormat="1" applyFont="1" applyFill="1" applyBorder="1" applyAlignment="1">
      <alignment horizontal="center" vertical="center" wrapText="1"/>
    </xf>
    <xf numFmtId="4" fontId="57" fillId="25" borderId="20" xfId="73" applyNumberFormat="1" applyFont="1" applyFill="1" applyBorder="1" applyAlignment="1">
      <alignment horizontal="center" vertical="center" wrapText="1"/>
    </xf>
    <xf numFmtId="4" fontId="57" fillId="25" borderId="35" xfId="73" applyNumberFormat="1" applyFont="1" applyFill="1" applyBorder="1" applyAlignment="1">
      <alignment horizontal="center" vertical="center" wrapText="1"/>
    </xf>
    <xf numFmtId="4" fontId="57" fillId="25" borderId="42" xfId="73" applyNumberFormat="1" applyFont="1" applyFill="1" applyBorder="1" applyAlignment="1">
      <alignment horizontal="center" vertical="center" wrapText="1"/>
    </xf>
    <xf numFmtId="0" fontId="59" fillId="0" borderId="62" xfId="74" applyFont="1" applyBorder="1" applyAlignment="1">
      <alignment horizontal="center" vertical="center"/>
    </xf>
    <xf numFmtId="0" fontId="6" fillId="0" borderId="85" xfId="89" applyFont="1" applyBorder="1" applyAlignment="1">
      <alignment horizontal="center" wrapText="1"/>
    </xf>
    <xf numFmtId="0" fontId="52" fillId="0" borderId="85" xfId="89" applyFont="1" applyBorder="1" applyAlignment="1">
      <alignment horizontal="center" wrapText="1"/>
    </xf>
    <xf numFmtId="0" fontId="59" fillId="27" borderId="52" xfId="89" applyFont="1" applyFill="1" applyBorder="1" applyAlignment="1">
      <alignment horizontal="left" vertical="center" wrapText="1"/>
    </xf>
    <xf numFmtId="0" fontId="59" fillId="27" borderId="25" xfId="89" applyFont="1" applyFill="1" applyBorder="1" applyAlignment="1">
      <alignment horizontal="left" vertical="center" wrapText="1"/>
    </xf>
    <xf numFmtId="0" fontId="59" fillId="27" borderId="47" xfId="89" applyFont="1" applyFill="1" applyBorder="1" applyAlignment="1">
      <alignment horizontal="left" vertical="center" wrapText="1"/>
    </xf>
    <xf numFmtId="0" fontId="59" fillId="27" borderId="33" xfId="89" applyFont="1" applyFill="1" applyBorder="1" applyAlignment="1">
      <alignment horizontal="left" vertical="center" wrapText="1"/>
    </xf>
    <xf numFmtId="0" fontId="59" fillId="27" borderId="18" xfId="89" applyFont="1" applyFill="1" applyBorder="1" applyAlignment="1">
      <alignment horizontal="left" vertical="center" wrapText="1"/>
    </xf>
    <xf numFmtId="0" fontId="59" fillId="27" borderId="30" xfId="89" applyFont="1" applyFill="1" applyBorder="1" applyAlignment="1">
      <alignment horizontal="left" vertical="center" wrapText="1"/>
    </xf>
    <xf numFmtId="0" fontId="59" fillId="26" borderId="21" xfId="89" applyFont="1" applyFill="1" applyBorder="1" applyAlignment="1">
      <alignment horizontal="center" vertical="center" wrapText="1"/>
    </xf>
    <xf numFmtId="0" fontId="59" fillId="26" borderId="22" xfId="89" applyFont="1" applyFill="1" applyBorder="1" applyAlignment="1">
      <alignment horizontal="center" vertical="center" wrapText="1"/>
    </xf>
    <xf numFmtId="0" fontId="59" fillId="26" borderId="57" xfId="89" applyFont="1" applyFill="1" applyBorder="1" applyAlignment="1">
      <alignment horizontal="center" vertical="center" wrapText="1"/>
    </xf>
    <xf numFmtId="0" fontId="57" fillId="25" borderId="32" xfId="73" applyFont="1" applyFill="1" applyBorder="1" applyAlignment="1">
      <alignment horizontal="center" vertical="center" wrapText="1"/>
    </xf>
    <xf numFmtId="0" fontId="57" fillId="25" borderId="48" xfId="73" applyFont="1" applyFill="1" applyBorder="1" applyAlignment="1">
      <alignment horizontal="center" vertical="center" wrapText="1"/>
    </xf>
    <xf numFmtId="0" fontId="57" fillId="25" borderId="29" xfId="73" applyFont="1" applyFill="1" applyBorder="1" applyAlignment="1">
      <alignment horizontal="center" vertical="center" wrapText="1"/>
    </xf>
    <xf numFmtId="0" fontId="57" fillId="25" borderId="20" xfId="73" applyFont="1" applyFill="1" applyBorder="1" applyAlignment="1">
      <alignment horizontal="center" vertical="center" wrapText="1"/>
    </xf>
    <xf numFmtId="0" fontId="57" fillId="0" borderId="29" xfId="126" applyFont="1" applyBorder="1" applyAlignment="1">
      <alignment horizontal="center" vertical="center" wrapText="1"/>
    </xf>
    <xf numFmtId="0" fontId="50" fillId="0" borderId="0" xfId="130" applyFont="1" applyAlignment="1">
      <alignment horizontal="center" vertical="center"/>
    </xf>
    <xf numFmtId="0" fontId="50" fillId="0" borderId="14" xfId="130" applyFont="1" applyBorder="1" applyAlignment="1">
      <alignment horizontal="center"/>
    </xf>
    <xf numFmtId="0" fontId="62" fillId="27" borderId="32" xfId="89" applyFont="1" applyFill="1" applyBorder="1" applyAlignment="1">
      <alignment horizontal="left" vertical="top" wrapText="1"/>
    </xf>
    <xf numFmtId="0" fontId="55" fillId="27" borderId="29" xfId="89" applyFont="1" applyFill="1" applyBorder="1" applyAlignment="1">
      <alignment horizontal="left" vertical="top" wrapText="1"/>
    </xf>
    <xf numFmtId="0" fontId="55" fillId="27" borderId="35" xfId="89" applyFont="1" applyFill="1" applyBorder="1" applyAlignment="1">
      <alignment horizontal="left" vertical="top" wrapText="1"/>
    </xf>
    <xf numFmtId="0" fontId="55" fillId="27" borderId="48" xfId="89" applyFont="1" applyFill="1" applyBorder="1" applyAlignment="1">
      <alignment horizontal="left" vertical="top" wrapText="1"/>
    </xf>
    <xf numFmtId="0" fontId="55" fillId="27" borderId="20" xfId="89" applyFont="1" applyFill="1" applyBorder="1" applyAlignment="1">
      <alignment horizontal="left" vertical="top" wrapText="1"/>
    </xf>
    <xf numFmtId="0" fontId="55" fillId="27" borderId="42" xfId="89" applyFont="1" applyFill="1" applyBorder="1" applyAlignment="1">
      <alignment horizontal="left" vertical="top" wrapText="1"/>
    </xf>
    <xf numFmtId="0" fontId="48" fillId="26" borderId="73" xfId="89" applyFont="1" applyFill="1" applyBorder="1" applyAlignment="1">
      <alignment horizontal="center" wrapText="1"/>
    </xf>
    <xf numFmtId="0" fontId="48" fillId="26" borderId="56" xfId="89" applyFont="1" applyFill="1" applyBorder="1" applyAlignment="1">
      <alignment horizontal="center" wrapText="1"/>
    </xf>
    <xf numFmtId="0" fontId="48" fillId="26" borderId="72" xfId="89" applyFont="1" applyFill="1" applyBorder="1" applyAlignment="1">
      <alignment horizontal="center" wrapText="1"/>
    </xf>
    <xf numFmtId="0" fontId="6" fillId="0" borderId="85" xfId="0" applyFont="1" applyBorder="1" applyAlignment="1">
      <alignment horizontal="center" wrapText="1"/>
    </xf>
    <xf numFmtId="0" fontId="43" fillId="0" borderId="85" xfId="0" applyFont="1" applyBorder="1" applyAlignment="1">
      <alignment horizontal="center" wrapText="1"/>
    </xf>
    <xf numFmtId="0" fontId="48" fillId="27" borderId="18" xfId="0" applyFont="1" applyFill="1" applyBorder="1" applyAlignment="1">
      <alignment horizontal="center" vertical="center" wrapText="1"/>
    </xf>
    <xf numFmtId="0" fontId="48" fillId="0" borderId="77" xfId="253" applyFont="1" applyBorder="1" applyAlignment="1">
      <alignment horizontal="center" vertical="center"/>
    </xf>
    <xf numFmtId="0" fontId="48" fillId="0" borderId="49" xfId="253" applyFont="1" applyBorder="1" applyAlignment="1">
      <alignment horizontal="center" vertical="center"/>
    </xf>
    <xf numFmtId="0" fontId="50" fillId="0" borderId="75" xfId="0" applyFont="1" applyBorder="1" applyAlignment="1">
      <alignment horizontal="center"/>
    </xf>
    <xf numFmtId="0" fontId="50" fillId="0" borderId="0" xfId="0" applyFont="1" applyAlignment="1">
      <alignment horizontal="center"/>
    </xf>
    <xf numFmtId="0" fontId="50" fillId="0" borderId="45" xfId="0" applyFont="1" applyBorder="1" applyAlignment="1">
      <alignment horizontal="center"/>
    </xf>
    <xf numFmtId="0" fontId="50" fillId="0" borderId="75" xfId="0" applyFont="1" applyBorder="1" applyAlignment="1">
      <alignment horizontal="center" vertical="center" wrapText="1"/>
    </xf>
    <xf numFmtId="0" fontId="50" fillId="0" borderId="0" xfId="0" applyFont="1" applyAlignment="1">
      <alignment horizontal="center" vertical="center" wrapText="1"/>
    </xf>
    <xf numFmtId="0" fontId="50" fillId="0" borderId="45" xfId="0" applyFont="1" applyBorder="1" applyAlignment="1">
      <alignment horizontal="center" vertical="center" wrapText="1"/>
    </xf>
    <xf numFmtId="0" fontId="50" fillId="0" borderId="41" xfId="0" applyFont="1" applyBorder="1" applyAlignment="1">
      <alignment horizontal="right"/>
    </xf>
    <xf numFmtId="0" fontId="50" fillId="0" borderId="43" xfId="0" applyFont="1" applyBorder="1" applyAlignment="1">
      <alignment horizontal="right"/>
    </xf>
    <xf numFmtId="0" fontId="50" fillId="0" borderId="44" xfId="0" applyFont="1" applyBorder="1" applyAlignment="1">
      <alignment horizontal="right"/>
    </xf>
    <xf numFmtId="0" fontId="50" fillId="24" borderId="46" xfId="0" applyFont="1" applyFill="1" applyBorder="1" applyAlignment="1">
      <alignment horizontal="center"/>
    </xf>
    <xf numFmtId="0" fontId="50" fillId="24" borderId="17" xfId="0" applyFont="1" applyFill="1" applyBorder="1" applyAlignment="1">
      <alignment horizontal="center"/>
    </xf>
    <xf numFmtId="0" fontId="50" fillId="24" borderId="34" xfId="0" applyFont="1" applyFill="1" applyBorder="1" applyAlignment="1">
      <alignment horizontal="center" vertical="center"/>
    </xf>
    <xf numFmtId="0" fontId="50" fillId="24" borderId="26" xfId="0" applyFont="1" applyFill="1" applyBorder="1" applyAlignment="1">
      <alignment horizontal="center" vertical="center"/>
    </xf>
    <xf numFmtId="0" fontId="50" fillId="0" borderId="60" xfId="0" applyFont="1" applyBorder="1" applyAlignment="1" applyProtection="1">
      <alignment horizontal="center"/>
      <protection locked="0"/>
    </xf>
    <xf numFmtId="0" fontId="50" fillId="0" borderId="59" xfId="0" applyFont="1" applyBorder="1" applyAlignment="1" applyProtection="1">
      <alignment horizontal="center"/>
      <protection locked="0"/>
    </xf>
    <xf numFmtId="0" fontId="50" fillId="0" borderId="58" xfId="0" applyFont="1" applyBorder="1" applyAlignment="1" applyProtection="1">
      <alignment horizontal="center"/>
      <protection locked="0"/>
    </xf>
    <xf numFmtId="0" fontId="48" fillId="0" borderId="21" xfId="0" applyFont="1" applyBorder="1" applyAlignment="1"/>
    <xf numFmtId="0" fontId="48" fillId="0" borderId="22" xfId="0" applyFont="1" applyBorder="1" applyAlignment="1"/>
    <xf numFmtId="0" fontId="48" fillId="0" borderId="23" xfId="0" applyFont="1" applyBorder="1" applyAlignment="1"/>
    <xf numFmtId="0" fontId="48" fillId="0" borderId="19" xfId="0" applyFont="1" applyBorder="1" applyAlignment="1"/>
    <xf numFmtId="0" fontId="48" fillId="0" borderId="19" xfId="0" applyFont="1" applyBorder="1" applyAlignment="1">
      <alignment horizontal="center"/>
    </xf>
    <xf numFmtId="0" fontId="48" fillId="0" borderId="23" xfId="0" applyFont="1" applyBorder="1" applyAlignment="1">
      <alignment horizontal="center"/>
    </xf>
    <xf numFmtId="0" fontId="48" fillId="0" borderId="27" xfId="0" applyFont="1" applyBorder="1" applyAlignment="1"/>
    <xf numFmtId="0" fontId="48" fillId="0" borderId="31" xfId="0" applyFont="1" applyBorder="1" applyAlignment="1"/>
    <xf numFmtId="0" fontId="48" fillId="0" borderId="28" xfId="0" applyFont="1" applyBorder="1" applyAlignment="1"/>
    <xf numFmtId="0" fontId="48" fillId="0" borderId="62" xfId="0" applyFont="1" applyBorder="1" applyAlignment="1">
      <alignment horizontal="center"/>
    </xf>
    <xf numFmtId="0" fontId="48" fillId="0" borderId="28" xfId="0" applyFont="1" applyBorder="1" applyAlignment="1">
      <alignment horizontal="center"/>
    </xf>
    <xf numFmtId="172" fontId="48" fillId="0" borderId="19" xfId="34" applyFont="1" applyBorder="1" applyAlignment="1">
      <alignment horizontal="center"/>
    </xf>
    <xf numFmtId="172" fontId="48" fillId="0" borderId="23" xfId="34" applyFont="1" applyBorder="1" applyAlignment="1">
      <alignment horizontal="center"/>
    </xf>
    <xf numFmtId="0" fontId="48" fillId="24" borderId="27" xfId="0" applyFont="1" applyFill="1" applyBorder="1" applyAlignment="1">
      <alignment horizontal="center" vertical="center"/>
    </xf>
    <xf numFmtId="0" fontId="48" fillId="24" borderId="70" xfId="0" applyFont="1" applyFill="1" applyBorder="1" applyAlignment="1">
      <alignment horizontal="center" vertical="center"/>
    </xf>
    <xf numFmtId="0" fontId="50" fillId="24" borderId="34" xfId="0" applyFont="1" applyFill="1" applyBorder="1" applyAlignment="1">
      <alignment horizontal="center"/>
    </xf>
    <xf numFmtId="0" fontId="48" fillId="24" borderId="16" xfId="0" applyFont="1" applyFill="1" applyBorder="1" applyAlignment="1">
      <alignment horizontal="center"/>
    </xf>
    <xf numFmtId="0" fontId="48" fillId="24" borderId="17" xfId="0" applyFont="1" applyFill="1" applyBorder="1" applyAlignment="1">
      <alignment horizontal="center"/>
    </xf>
    <xf numFmtId="0" fontId="50" fillId="0" borderId="60" xfId="0" applyFont="1" applyBorder="1" applyAlignment="1">
      <alignment horizontal="left" vertical="center"/>
    </xf>
    <xf numFmtId="0" fontId="50" fillId="0" borderId="59" xfId="0" applyFont="1" applyBorder="1" applyAlignment="1">
      <alignment horizontal="left" vertical="center"/>
    </xf>
    <xf numFmtId="0" fontId="50" fillId="0" borderId="58" xfId="0" applyFont="1" applyBorder="1" applyAlignment="1">
      <alignment horizontal="left" vertical="center"/>
    </xf>
    <xf numFmtId="0" fontId="50" fillId="0" borderId="11" xfId="0" applyFont="1" applyBorder="1" applyAlignment="1">
      <alignment horizontal="left" vertical="center"/>
    </xf>
    <xf numFmtId="0" fontId="50" fillId="0" borderId="0" xfId="0" applyFont="1" applyAlignment="1">
      <alignment horizontal="left" vertical="center"/>
    </xf>
    <xf numFmtId="0" fontId="50" fillId="0" borderId="12" xfId="0" applyFont="1" applyBorder="1" applyAlignment="1">
      <alignment horizontal="left" vertical="center"/>
    </xf>
    <xf numFmtId="0" fontId="50" fillId="0" borderId="13" xfId="0" applyFont="1" applyBorder="1" applyAlignment="1">
      <alignment horizontal="left" vertical="center"/>
    </xf>
    <xf numFmtId="0" fontId="50" fillId="0" borderId="14" xfId="0" applyFont="1" applyBorder="1" applyAlignment="1">
      <alignment horizontal="left" vertical="center"/>
    </xf>
    <xf numFmtId="0" fontId="50" fillId="0" borderId="15" xfId="0" applyFont="1" applyBorder="1" applyAlignment="1">
      <alignment horizontal="left" vertical="center"/>
    </xf>
    <xf numFmtId="0" fontId="49" fillId="0" borderId="80" xfId="254" applyFont="1" applyBorder="1" applyAlignment="1" applyProtection="1">
      <alignment horizontal="center"/>
    </xf>
    <xf numFmtId="0" fontId="49" fillId="0" borderId="51" xfId="254" applyFont="1" applyBorder="1" applyAlignment="1" applyProtection="1">
      <alignment horizontal="center"/>
    </xf>
    <xf numFmtId="0" fontId="50" fillId="0" borderId="78" xfId="0" applyFont="1" applyBorder="1" applyAlignment="1">
      <alignment horizontal="center"/>
    </xf>
    <xf numFmtId="0" fontId="50" fillId="0" borderId="59" xfId="0" applyFont="1" applyBorder="1" applyAlignment="1">
      <alignment horizontal="center"/>
    </xf>
    <xf numFmtId="0" fontId="50" fillId="0" borderId="79" xfId="0" applyFont="1" applyBorder="1" applyAlignment="1">
      <alignment horizontal="center"/>
    </xf>
    <xf numFmtId="0" fontId="48" fillId="0" borderId="25" xfId="0" applyFont="1" applyBorder="1" applyAlignment="1">
      <alignment horizontal="center" vertical="center"/>
    </xf>
    <xf numFmtId="0" fontId="50" fillId="24" borderId="34" xfId="0" applyFont="1" applyFill="1" applyBorder="1" applyAlignment="1">
      <alignment horizontal="center" vertical="center" wrapText="1"/>
    </xf>
    <xf numFmtId="0" fontId="50" fillId="24" borderId="16" xfId="0" applyFont="1" applyFill="1" applyBorder="1" applyAlignment="1">
      <alignment horizontal="center" vertical="center" wrapText="1"/>
    </xf>
    <xf numFmtId="0" fontId="50" fillId="24" borderId="26" xfId="0" applyFont="1" applyFill="1" applyBorder="1" applyAlignment="1">
      <alignment horizontal="center" vertical="center" wrapText="1"/>
    </xf>
    <xf numFmtId="0" fontId="48" fillId="0" borderId="76" xfId="253" applyFont="1" applyBorder="1" applyAlignment="1">
      <alignment horizontal="center" vertical="center"/>
    </xf>
    <xf numFmtId="0" fontId="48" fillId="0" borderId="50" xfId="253" applyFont="1" applyBorder="1" applyAlignment="1">
      <alignment horizontal="center" vertical="center"/>
    </xf>
    <xf numFmtId="0" fontId="48" fillId="0" borderId="78" xfId="253" applyFont="1" applyBorder="1" applyAlignment="1">
      <alignment horizontal="center" vertical="center"/>
    </xf>
    <xf numFmtId="0" fontId="48" fillId="0" borderId="59" xfId="253" applyFont="1" applyBorder="1" applyAlignment="1">
      <alignment horizontal="center" vertical="center"/>
    </xf>
    <xf numFmtId="0" fontId="48" fillId="0" borderId="58" xfId="253" applyFont="1" applyBorder="1" applyAlignment="1">
      <alignment horizontal="center" vertical="center"/>
    </xf>
    <xf numFmtId="0" fontId="48" fillId="0" borderId="68" xfId="253" applyFont="1" applyBorder="1" applyAlignment="1">
      <alignment horizontal="center" vertical="center"/>
    </xf>
    <xf numFmtId="0" fontId="48" fillId="0" borderId="56" xfId="253" applyFont="1" applyBorder="1" applyAlignment="1">
      <alignment horizontal="center" vertical="center"/>
    </xf>
    <xf numFmtId="0" fontId="48" fillId="0" borderId="72" xfId="253" applyFont="1" applyBorder="1" applyAlignment="1">
      <alignment horizontal="center" vertical="center"/>
    </xf>
    <xf numFmtId="0" fontId="48" fillId="0" borderId="66" xfId="253" applyFont="1" applyBorder="1" applyAlignment="1">
      <alignment horizontal="center" vertical="center"/>
    </xf>
    <xf numFmtId="0" fontId="48" fillId="0" borderId="55" xfId="253" applyFont="1" applyBorder="1" applyAlignment="1">
      <alignment horizontal="center" vertical="center"/>
    </xf>
    <xf numFmtId="0" fontId="48" fillId="0" borderId="74" xfId="253" applyFont="1" applyBorder="1" applyAlignment="1">
      <alignment horizontal="center" vertical="center"/>
    </xf>
    <xf numFmtId="0" fontId="48" fillId="0" borderId="68" xfId="0" applyFont="1" applyBorder="1" applyAlignment="1">
      <alignment horizontal="center" vertical="center"/>
    </xf>
    <xf numFmtId="0" fontId="48" fillId="0" borderId="56" xfId="0" applyFont="1" applyBorder="1" applyAlignment="1">
      <alignment horizontal="center" vertical="center"/>
    </xf>
    <xf numFmtId="0" fontId="48" fillId="0" borderId="72" xfId="0" applyFont="1" applyBorder="1" applyAlignment="1">
      <alignment horizontal="center" vertical="center"/>
    </xf>
    <xf numFmtId="0" fontId="50" fillId="24" borderId="16" xfId="0" applyFont="1" applyFill="1" applyBorder="1" applyAlignment="1">
      <alignment horizontal="center"/>
    </xf>
    <xf numFmtId="0" fontId="50" fillId="24" borderId="68" xfId="0" applyFont="1" applyFill="1" applyBorder="1" applyAlignment="1">
      <alignment horizontal="center"/>
    </xf>
    <xf numFmtId="0" fontId="50" fillId="24" borderId="67" xfId="0" applyFont="1" applyFill="1" applyBorder="1" applyAlignment="1">
      <alignment horizontal="center"/>
    </xf>
    <xf numFmtId="0" fontId="48" fillId="24" borderId="31" xfId="0" applyFont="1" applyFill="1" applyBorder="1" applyAlignment="1">
      <alignment horizontal="center" vertical="center"/>
    </xf>
    <xf numFmtId="0" fontId="48" fillId="0" borderId="62" xfId="0" applyFont="1" applyBorder="1" applyAlignment="1"/>
    <xf numFmtId="2" fontId="48" fillId="0" borderId="62" xfId="0" applyNumberFormat="1" applyFont="1" applyBorder="1" applyAlignment="1">
      <alignment horizontal="center"/>
    </xf>
    <xf numFmtId="2" fontId="48" fillId="0" borderId="28" xfId="0" applyNumberFormat="1" applyFont="1" applyBorder="1" applyAlignment="1">
      <alignment horizontal="center"/>
    </xf>
    <xf numFmtId="0" fontId="50" fillId="24" borderId="41" xfId="0" applyFont="1" applyFill="1" applyBorder="1" applyAlignment="1">
      <alignment horizontal="right"/>
    </xf>
    <xf numFmtId="0" fontId="50" fillId="24" borderId="43" xfId="0" applyFont="1" applyFill="1" applyBorder="1" applyAlignment="1">
      <alignment horizontal="right"/>
    </xf>
    <xf numFmtId="0" fontId="50" fillId="24" borderId="44" xfId="0" applyFont="1" applyFill="1" applyBorder="1" applyAlignment="1">
      <alignment horizontal="right"/>
    </xf>
    <xf numFmtId="0" fontId="50" fillId="24" borderId="46" xfId="0" applyFont="1" applyFill="1" applyBorder="1" applyAlignment="1">
      <alignment horizontal="center" wrapText="1"/>
    </xf>
    <xf numFmtId="0" fontId="50" fillId="24" borderId="17" xfId="0" applyFont="1" applyFill="1" applyBorder="1" applyAlignment="1">
      <alignment horizontal="center" wrapText="1"/>
    </xf>
    <xf numFmtId="2" fontId="48" fillId="0" borderId="19" xfId="0" applyNumberFormat="1" applyFont="1" applyBorder="1" applyAlignment="1">
      <alignment horizontal="center"/>
    </xf>
    <xf numFmtId="2" fontId="48" fillId="0" borderId="23" xfId="0" applyNumberFormat="1" applyFont="1" applyBorder="1" applyAlignment="1">
      <alignment horizontal="center"/>
    </xf>
    <xf numFmtId="2" fontId="48" fillId="0" borderId="19" xfId="0" applyNumberFormat="1" applyFont="1" applyBorder="1" applyAlignment="1">
      <alignment horizontal="center" wrapText="1"/>
    </xf>
    <xf numFmtId="2" fontId="48" fillId="0" borderId="23" xfId="0" applyNumberFormat="1" applyFont="1" applyBorder="1" applyAlignment="1">
      <alignment horizontal="center" wrapText="1"/>
    </xf>
    <xf numFmtId="0" fontId="48" fillId="0" borderId="14" xfId="0" applyFont="1" applyBorder="1" applyAlignment="1">
      <alignment horizontal="right"/>
    </xf>
    <xf numFmtId="0" fontId="48" fillId="0" borderId="15" xfId="0" applyFont="1" applyBorder="1" applyAlignment="1">
      <alignment horizontal="right"/>
    </xf>
    <xf numFmtId="0" fontId="48" fillId="0" borderId="13" xfId="0" applyFont="1" applyBorder="1" applyAlignment="1">
      <alignment horizontal="left"/>
    </xf>
    <xf numFmtId="0" fontId="48" fillId="0" borderId="14" xfId="0" applyFont="1" applyBorder="1" applyAlignment="1">
      <alignment horizontal="left"/>
    </xf>
    <xf numFmtId="0" fontId="50" fillId="0" borderId="11" xfId="0" applyFont="1" applyBorder="1" applyAlignment="1">
      <alignment horizontal="right" vertical="center"/>
    </xf>
    <xf numFmtId="0" fontId="50" fillId="0" borderId="0" xfId="0" applyFont="1" applyAlignment="1">
      <alignment horizontal="right" vertical="center"/>
    </xf>
    <xf numFmtId="0" fontId="50" fillId="0" borderId="11" xfId="0" applyFont="1" applyBorder="1" applyAlignment="1">
      <alignment wrapText="1"/>
    </xf>
    <xf numFmtId="0" fontId="50" fillId="0" borderId="0" xfId="0" applyFont="1" applyAlignment="1">
      <alignment wrapText="1"/>
    </xf>
    <xf numFmtId="0" fontId="50" fillId="0" borderId="12" xfId="0" applyFont="1" applyBorder="1" applyAlignment="1">
      <alignment wrapText="1"/>
    </xf>
    <xf numFmtId="0" fontId="48" fillId="0" borderId="21" xfId="0" applyFont="1" applyBorder="1" applyAlignment="1">
      <alignment horizontal="center"/>
    </xf>
    <xf numFmtId="0" fontId="48" fillId="0" borderId="22" xfId="0" applyFont="1" applyBorder="1" applyAlignment="1">
      <alignment horizontal="center"/>
    </xf>
    <xf numFmtId="0" fontId="48" fillId="0" borderId="57" xfId="0" applyFont="1" applyBorder="1" applyAlignment="1">
      <alignment horizontal="center"/>
    </xf>
    <xf numFmtId="43" fontId="48" fillId="0" borderId="19" xfId="34" applyNumberFormat="1" applyFont="1" applyBorder="1" applyAlignment="1">
      <alignment horizontal="center"/>
    </xf>
    <xf numFmtId="43" fontId="48" fillId="0" borderId="23" xfId="34" applyNumberFormat="1" applyFont="1" applyBorder="1" applyAlignment="1">
      <alignment horizontal="center"/>
    </xf>
    <xf numFmtId="43" fontId="48" fillId="0" borderId="62" xfId="34" applyNumberFormat="1" applyFont="1" applyBorder="1" applyAlignment="1">
      <alignment horizontal="center"/>
    </xf>
    <xf numFmtId="43" fontId="48" fillId="0" borderId="28" xfId="34" applyNumberFormat="1" applyFont="1" applyBorder="1" applyAlignment="1">
      <alignment horizontal="center"/>
    </xf>
    <xf numFmtId="175" fontId="57" fillId="0" borderId="15" xfId="39" applyNumberFormat="1" applyFont="1" applyBorder="1" applyAlignment="1">
      <alignment horizontal="right" vertical="center"/>
    </xf>
    <xf numFmtId="0" fontId="57" fillId="24" borderId="43" xfId="73" applyFont="1" applyFill="1" applyBorder="1" applyAlignment="1">
      <alignment horizontal="center" vertical="center"/>
    </xf>
    <xf numFmtId="49" fontId="57" fillId="0" borderId="0" xfId="131" applyNumberFormat="1" applyFont="1" applyAlignment="1">
      <alignment horizontal="center" vertical="center"/>
    </xf>
    <xf numFmtId="0" fontId="56" fillId="0" borderId="0" xfId="90" applyFont="1" applyAlignment="1">
      <alignment horizontal="center"/>
    </xf>
    <xf numFmtId="0" fontId="59" fillId="0" borderId="0" xfId="0" applyFont="1" applyAlignment="1">
      <alignment horizontal="center" vertical="center" wrapText="1"/>
    </xf>
    <xf numFmtId="175" fontId="57" fillId="24" borderId="44" xfId="255" applyNumberFormat="1" applyFont="1" applyFill="1" applyBorder="1" applyAlignment="1">
      <alignment vertical="center"/>
    </xf>
    <xf numFmtId="0" fontId="66" fillId="24" borderId="13" xfId="73" applyFont="1" applyFill="1" applyBorder="1" applyAlignment="1">
      <alignment horizontal="center" vertical="center"/>
    </xf>
    <xf numFmtId="0" fontId="66" fillId="24" borderId="14" xfId="73" applyFont="1" applyFill="1" applyBorder="1" applyAlignment="1">
      <alignment horizontal="center" vertical="center"/>
    </xf>
    <xf numFmtId="0" fontId="66" fillId="24" borderId="15" xfId="73" applyFont="1" applyFill="1" applyBorder="1" applyAlignment="1">
      <alignment horizontal="center" vertical="center"/>
    </xf>
    <xf numFmtId="0" fontId="66" fillId="24" borderId="13" xfId="73" applyFont="1" applyFill="1" applyBorder="1" applyAlignment="1">
      <alignment horizontal="center" vertical="center" wrapText="1"/>
    </xf>
    <xf numFmtId="0" fontId="66" fillId="24" borderId="14" xfId="73" applyFont="1" applyFill="1" applyBorder="1" applyAlignment="1">
      <alignment horizontal="center" vertical="center" wrapText="1"/>
    </xf>
    <xf numFmtId="0" fontId="66" fillId="24" borderId="15" xfId="73" applyFont="1" applyFill="1" applyBorder="1" applyAlignment="1">
      <alignment horizontal="center" vertical="center" wrapText="1"/>
    </xf>
    <xf numFmtId="0" fontId="66" fillId="24" borderId="41" xfId="73" applyFont="1" applyFill="1" applyBorder="1" applyAlignment="1">
      <alignment horizontal="center" vertical="center"/>
    </xf>
    <xf numFmtId="0" fontId="66" fillId="24" borderId="43" xfId="73" applyFont="1" applyFill="1" applyBorder="1" applyAlignment="1">
      <alignment horizontal="center" vertical="center"/>
    </xf>
    <xf numFmtId="0" fontId="66" fillId="24" borderId="44" xfId="73" applyFont="1" applyFill="1" applyBorder="1" applyAlignment="1">
      <alignment horizontal="center" vertical="center"/>
    </xf>
    <xf numFmtId="0" fontId="57" fillId="24" borderId="41" xfId="73" applyFont="1" applyFill="1" applyBorder="1" applyAlignment="1">
      <alignment horizontal="center" vertical="center" wrapText="1"/>
    </xf>
    <xf numFmtId="0" fontId="57" fillId="24" borderId="43" xfId="73" applyFont="1" applyFill="1" applyBorder="1" applyAlignment="1">
      <alignment horizontal="center" vertical="center" wrapText="1"/>
    </xf>
    <xf numFmtId="0" fontId="59" fillId="0" borderId="13" xfId="73" applyFont="1" applyBorder="1" applyAlignment="1">
      <alignment horizontal="left" vertical="center" wrapText="1"/>
    </xf>
    <xf numFmtId="0" fontId="59" fillId="0" borderId="31" xfId="74" applyFont="1" applyBorder="1" applyAlignment="1">
      <alignment horizontal="center" vertical="center" wrapText="1"/>
    </xf>
    <xf numFmtId="44" fontId="57" fillId="24" borderId="44" xfId="255" applyFont="1" applyFill="1" applyBorder="1" applyAlignment="1">
      <alignment horizontal="center" vertical="center" wrapText="1"/>
    </xf>
    <xf numFmtId="175" fontId="57" fillId="0" borderId="15" xfId="39" applyNumberFormat="1" applyFont="1" applyBorder="1" applyAlignment="1">
      <alignment horizontal="right" vertical="center" wrapText="1"/>
    </xf>
    <xf numFmtId="0" fontId="57" fillId="24" borderId="44" xfId="73" applyFont="1" applyFill="1" applyBorder="1" applyAlignment="1">
      <alignment horizontal="center" vertical="center" wrapText="1"/>
    </xf>
    <xf numFmtId="0" fontId="59" fillId="0" borderId="70" xfId="74" applyFont="1" applyBorder="1" applyAlignment="1">
      <alignment horizontal="center" vertical="center" wrapText="1"/>
    </xf>
    <xf numFmtId="0" fontId="59" fillId="0" borderId="70" xfId="74" applyFont="1" applyBorder="1" applyAlignment="1">
      <alignment horizontal="center" vertical="center"/>
    </xf>
    <xf numFmtId="0" fontId="57" fillId="0" borderId="41" xfId="73" applyFont="1" applyFill="1" applyBorder="1" applyAlignment="1">
      <alignment vertical="center"/>
    </xf>
    <xf numFmtId="0" fontId="59" fillId="0" borderId="52" xfId="73" applyFont="1" applyFill="1" applyBorder="1" applyAlignment="1">
      <alignment horizontal="center" vertical="center"/>
    </xf>
    <xf numFmtId="0" fontId="59" fillId="0" borderId="11" xfId="73" applyFont="1" applyFill="1" applyBorder="1" applyAlignment="1">
      <alignment horizontal="center" vertical="center"/>
    </xf>
    <xf numFmtId="0" fontId="59" fillId="0" borderId="13" xfId="73" applyFont="1" applyFill="1" applyBorder="1" applyAlignment="1">
      <alignment horizontal="left" vertical="center"/>
    </xf>
    <xf numFmtId="0" fontId="59" fillId="0" borderId="51" xfId="73" applyFont="1" applyFill="1" applyBorder="1" applyAlignment="1">
      <alignment horizontal="left" vertical="center"/>
    </xf>
    <xf numFmtId="0" fontId="57" fillId="0" borderId="11" xfId="73" applyFont="1" applyFill="1" applyBorder="1" applyAlignment="1">
      <alignment vertical="center"/>
    </xf>
    <xf numFmtId="0" fontId="59" fillId="0" borderId="11" xfId="73" applyFont="1" applyFill="1" applyBorder="1" applyAlignment="1">
      <alignment horizontal="left" vertical="center"/>
    </xf>
  </cellXfs>
  <cellStyles count="25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5"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Estado Resumen"/>
      <sheetName val="TORTA"/>
      <sheetName val="Resum_Pav"/>
      <sheetName val="INVENT.ALC-CUNETAS 90BLB"/>
      <sheetName val="PUENTES Y PONTONES"/>
      <sheetName val="SEÑAL VERTICAL90BLB"/>
      <sheetName val="SEÑAL HORIZONTAL90BLB"/>
      <sheetName val="Tabla"/>
      <sheetName val="#¡REF"/>
      <sheetName val="Formulario No.1 "/>
      <sheetName val="450.2P  Vía 9003"/>
      <sheetName val="632.1P "/>
      <sheetName val="630.4 Vía 9003"/>
      <sheetName val="630.6 Vía 7801"/>
      <sheetName val="matriz"/>
      <sheetName val="FormCan"/>
      <sheetName val="Prog"/>
      <sheetName val="PrecRec"/>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SUB APU"/>
      <sheetName val="SUB_APU"/>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V%C3%ADnculoExternoRecuperado1"/>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sheetName val="Hoja4 (2)"/>
      <sheetName val="Hoja4 (3)"/>
      <sheetName val="4. Norte 2005"/>
      <sheetName val="Inversión"/>
      <sheetName val="A.I.U (2)"/>
      <sheetName val="Datos generales"/>
      <sheetName val="Datos de entrada"/>
      <sheetName val="FOR-001"/>
      <sheetName val="Sábana"/>
      <sheetName val="AIUI calculado"/>
      <sheetName val="Cuadro1"/>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NEC. PONTONES"/>
      <sheetName val="MdeO"/>
      <sheetName val="Concretos"/>
      <sheetName val="Total Insumos"/>
      <sheetName val="PRECIOS INSUMOS"/>
      <sheetName val="APUs"/>
      <sheetName val="Presupuesto HMP E1"/>
      <sheetName val="Presupuesto HMP CIRUGÍA"/>
      <sheetName val="Presupuesto HMP E2A"/>
      <sheetName val="Presupuesto HMP E2B"/>
      <sheetName val="Total Etapas Presupuesto HMP"/>
      <sheetName val="Presupuesto Estructural"/>
      <sheetName val="Gráfico1"/>
      <sheetName val="Resumen Presupuesto"/>
      <sheetName val="ACERO chele "/>
      <sheetName val="CANTIDAD DE OBRA"/>
      <sheetName val="CANT"/>
      <sheetName val="ACERO ITA "/>
      <sheetName val="CANTIDAD DE OBRA ITA"/>
      <sheetName val="ACERO "/>
      <sheetName val="PRESUPUESTO LICITACIÓN SRN 001"/>
      <sheetName val="SRN_005"/>
      <sheetName val="Dato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antidades"/>
      <sheetName val="CntrlCantidades"/>
      <sheetName val="Graf_fondos"/>
      <sheetName val="%programado"/>
      <sheetName val="Control"/>
      <sheetName val="AVANCE"/>
      <sheetName val="curva_Avance"/>
      <sheetName val="ejecutivo"/>
      <sheetName val="Módulo2"/>
      <sheetName val="Módulo3"/>
      <sheetName val="LN5-CHC.4-7-SS7"/>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BARANDAS"/>
      <sheetName val="ACERO DE REF"/>
      <sheetName val="ACERO DE PREESF."/>
      <sheetName val="JUNTAS PTES"/>
      <sheetName val="ESTR. ACERO"/>
      <sheetName val="TUBERIA REF"/>
      <sheetName val="DISIPADOR"/>
      <sheetName val="FILTROS"/>
      <sheetName val="MARCA VIAL"/>
      <sheetName val="OBRAS VARIAS"/>
      <sheetName val="CUADRILLA"/>
      <sheetName val="interventoria"/>
      <sheetName val="PPT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Informacion"/>
      <sheetName val="a"/>
      <sheetName val="armada"/>
      <sheetName val="RESUMEN ITEMS (2)"/>
      <sheetName val="RESUMEN ITEMS"/>
      <sheetName val="OBRAS"/>
      <sheetName val="drenaje"/>
      <sheetName val="protec"/>
      <sheetName val="ubicacion"/>
      <sheetName val="contenido"/>
      <sheetName val="PORTADA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Aobra 1"/>
      <sheetName val="Amodif 1"/>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EJECUCION PRESUPUESTAL"/>
      <sheetName val="AFECTACION"/>
      <sheetName val="COPIA PARAFISCALES"/>
      <sheetName val="Financiera "/>
      <sheetName val="ACTA DE COSTOS 8"/>
      <sheetName val="HOJA DE RUTA 11-2-6"/>
      <sheetName val="CAMBIA (A)"/>
      <sheetName val="ACTA DE COSTOS 7"/>
      <sheetName val="ACTA DE COSTOS 10"/>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91"/>
      <sheetName val="92"/>
      <sheetName val="93"/>
      <sheetName val="94"/>
      <sheetName val="95"/>
      <sheetName val="96"/>
      <sheetName val="97"/>
      <sheetName val="98"/>
      <sheetName val="99"/>
      <sheetName val="100"/>
      <sheetName val="VR-PROP MOD 1"/>
      <sheetName val="FORMULA"/>
      <sheetName val="PRECIO"/>
      <sheetName val="I M"/>
      <sheetName val="SOÑANDO"/>
      <sheetName val="EV 424 CON 5 (2)"/>
      <sheetName val="Precios no oficial"/>
      <sheetName val="PROY ORIGINAL"/>
      <sheetName val="PRESUP"/>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Recursos"/>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Q"/>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graficos"/>
      <sheetName val="Tiempo"/>
      <sheetName val="Costos"/>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DICIEMBRE"/>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
      <sheetName val="502"/>
      <sheetName val="503"/>
      <sheetName val="504"/>
      <sheetName val="505"/>
      <sheetName val="506"/>
      <sheetName val="507"/>
      <sheetName val="508"/>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MATERIALES "/>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CALCULATIONS"/>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ANALISIS"/>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ENERO"/>
      <sheetName val="Aforos"/>
      <sheetName val="Well head"/>
      <sheetName val="Prueba LCN-02"/>
      <sheetName val="General"/>
      <sheetName val="AGOSTO"/>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D"/>
      <sheetName val="2500psi"/>
      <sheetName val="3000psi"/>
      <sheetName val="fi"/>
      <sheetName val="1.2"/>
      <sheetName val="1,3"/>
      <sheetName val="1,4"/>
      <sheetName val="1,5"/>
      <sheetName val="aCCIDENTES DE 19"/>
      <sheetName val="1.1"/>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PPTO (VIEJO)"/>
      <sheetName val="CO"/>
      <sheetName val="PPTO"/>
      <sheetName val="BASICOS"/>
      <sheetName val="MANUAL"/>
      <sheetName val="Insumo"/>
      <sheetName val="M.Obra"/>
      <sheetName val="Precios 08-arquit en proceso"/>
      <sheetName val="unit2008-ARQUIT EN PROCESO"/>
      <sheetName val="Precios 08-vias"/>
      <sheetName val="unit2008-VIAS"/>
      <sheetName val="Costo Real 2008"/>
      <sheetName val="cotizaciones 2008"/>
      <sheetName val="ACEROS 60000 PSI"/>
      <sheetName val="cuadrilla 2008"/>
      <sheetName val="RENDI"/>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Listado"/>
      <sheetName val="des_rps"/>
      <sheetName val="SOLICITUD"/>
      <sheetName val=" NIVEL DE CRITICIDAD"/>
      <sheetName val="REQUISITOS MINIMOS"/>
      <sheetName val="FACTORES DE EVALUACION"/>
      <sheetName val="EVALUACION DEL RIESGO"/>
      <sheetName val="MATRIZ RIESGO Y EXPOSICION"/>
      <sheetName val="FACTOR J"/>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1.Coordenadas"/>
      <sheetName val="0."/>
      <sheetName val="ENE"/>
      <sheetName val="FEB"/>
      <sheetName val="MAR"/>
      <sheetName val="\Users\JoseGabriel\Downloads\Ví"/>
      <sheetName val="\Users\JoseGabriel\Documents\Mi"/>
      <sheetName val="OCTUBRE"/>
      <sheetName val="ACARREO"/>
      <sheetName val="PREACTA No. 1 MAYO DE 2009"/>
      <sheetName val="Vr Ejecu Preacta No. 1 MAY 2009"/>
      <sheetName val="CAMBIA"/>
      <sheetName val="preac-1"/>
      <sheetName val="preac-2"/>
      <sheetName val="preac-3"/>
      <sheetName val="preac-8"/>
      <sheetName val="CONT_ADI"/>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Acero"/>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BDATOS"/>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PU (2)"/>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CONCRET"/>
      <sheetName val="MANO OBRA"/>
      <sheetName val="PROG TRAB (2)"/>
      <sheetName val="Compensada"/>
      <sheetName val="3.2"/>
      <sheetName val="3.3"/>
      <sheetName val="3.4"/>
      <sheetName val="3.5"/>
      <sheetName val="3.6"/>
      <sheetName val="3.7"/>
      <sheetName val="7.8"/>
      <sheetName val="7.9"/>
      <sheetName val="7.10"/>
      <sheetName val="7.11"/>
      <sheetName val="F Fdos"/>
      <sheetName val="Presup(2)"/>
      <sheetName val="Presupuesto GABO"/>
      <sheetName val="4.3"/>
      <sheetName val="9.4"/>
      <sheetName val="10.1"/>
      <sheetName val="11.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FS-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499"/>
      <sheetName val="492"/>
      <sheetName val="490"/>
      <sheetName val="488"/>
      <sheetName val="487"/>
      <sheetName val="486"/>
      <sheetName val="485"/>
      <sheetName val="483"/>
      <sheetName val="482"/>
      <sheetName val="481"/>
      <sheetName val="479"/>
      <sheetName val="478"/>
      <sheetName val="477"/>
      <sheetName val="ELECTRICO"/>
      <sheetName val="Vuelta"/>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Portada Sobre 1"/>
      <sheetName val="Generales"/>
      <sheetName val="Documentos Sobre 1"/>
      <sheetName val="Experencia Epecifica"/>
      <sheetName val="Evaluación Sobre 1"/>
      <sheetName val="Documentos Resp Sobre 1"/>
      <sheetName val="Respuesta a Obs Sobre 1"/>
      <sheetName val="Acta Sobre 2"/>
      <sheetName val="Chequeo Aritmetico"/>
      <sheetName val="Económico"/>
      <sheetName val="Resumen Evaluación"/>
      <sheetName val="Informe Final Evaluación"/>
      <sheetName val="Presupuesto_Via_distribuidora"/>
      <sheetName val="Presupuesto V2 "/>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INFLA Y DEPR 2004"/>
      <sheetName val="BORRADOR"/>
      <sheetName val="ACT AXAPTA"/>
      <sheetName val="MAYO"/>
      <sheetName val="JUNIO"/>
      <sheetName val="JULI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INFOR. GENERAL"/>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TARIF2002"/>
      <sheetName val="Preacta N°5"/>
      <sheetName val="resumen carcel x 16.7%"/>
      <sheetName val="resumen carcel "/>
      <sheetName val="resumen carcel con baño x 16.7%"/>
      <sheetName val="resumen carcel con baño"/>
      <sheetName val="Unitario "/>
      <sheetName val="Auxiliares "/>
      <sheetName val="Análisis de cuadrillas"/>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DISEÑO HIDROSANITARIO"/>
      <sheetName val="DISEÑO ELECTRICO"/>
      <sheetName val="OBRA EJECUTADA"/>
      <sheetName val="OBRA EJECUTADA POR CANCELAR"/>
      <sheetName val="OBRA A EJECUTAR"/>
      <sheetName val="BALANCE 1P INICIAL"/>
      <sheetName val="BALANCE 1P FINAL"/>
      <sheetName val="C-M-H"/>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OFERTA ECON"/>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NALISIS BASICOS"/>
      <sheetName val="Base_de_Diseño"/>
      <sheetName val="Ppto_total"/>
      <sheetName val="Resumen_tubería"/>
      <sheetName val="Tabla_4_1_Distrito_Nº1"/>
      <sheetName val="Tabla_4_2_Distrito_Nº2"/>
      <sheetName val="Tabal_4_3_Resumén_distritos"/>
      <sheetName val="Tabla_4_4_Sistemas"/>
      <sheetName val="Ppto_alcantarillado"/>
      <sheetName val="Ppto EL COPEY"/>
      <sheetName val="bocatoma"/>
      <sheetName val="MO"/>
      <sheetName val="ANALISIS DE PRECIOS BASICOS"/>
      <sheetName val="PRESUPUESTO GENERAL"/>
      <sheetName val="P. MATERIAL A.C.T CER"/>
      <sheetName val="ANALISIS DE PRECIOS UNITARIOS"/>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STRSUMM0"/>
      <sheetName val="$ Directo"/>
      <sheetName val="mat&amp;sub"/>
      <sheetName val="indir"/>
      <sheetName val="gene"/>
      <sheetName val="tot"/>
      <sheetName val="prog "/>
      <sheetName val="pres_comp"/>
      <sheetName val="civ_1"/>
      <sheetName val="kp_civ1"/>
      <sheetName val="KP"/>
      <sheetName val="civpl1"/>
      <sheetName val="7417stiA"/>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PRES_RES"/>
      <sheetName val="PRES_GEN"/>
      <sheetName val="ANALISIS DE CANTIDADES"/>
      <sheetName val="APU-2"/>
      <sheetName val="JUSTIFICACION AIU"/>
      <sheetName val="CRONOGRAMA DE OBRA"/>
      <sheetName val="COMPONENTES"/>
      <sheetName val="XComponentes"/>
      <sheetName val="XActividades"/>
      <sheetName val="Datos entrada"/>
      <sheetName val="Salarios"/>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PROY_ORIGINAL"/>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ACTA DE MODIFICACION  (2)"/>
      <sheetName val="EQALT"/>
      <sheetName val="anexo2"/>
      <sheetName val="CDItem"/>
      <sheetName val="ARMENIA-CLUB DE TIRO"/>
      <sheetName val="\Users\aljipego\Downloads\Víncu"/>
      <sheetName val="COMPONENTE II"/>
      <sheetName val="CONSOLIDADO."/>
      <sheetName val="PtoOficial"/>
      <sheetName val="APU II"/>
      <sheetName val="Hora efectiva (base calendario)"/>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MC SF GAVIONES"/>
      <sheetName val="MC MALLA DE RETENCION EN VIA"/>
      <sheetName val="SF ANCLAJES  Y CONCRETO LANZADO"/>
      <sheetName val="SF ANCLAJES M DE RETENCION"/>
      <sheetName val="VEGETALIZACIÓN"/>
      <sheetName val="Cantiades_Zonas_Inestables_Jul_"/>
      <sheetName val="AutoOpen Stub Data"/>
      <sheetName val="Personalizar"/>
      <sheetName val="ATW"/>
      <sheetName val="Lock"/>
      <sheetName val="TemplateInformation"/>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LSAL"/>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HITO I (Fase I)"/>
      <sheetName val="Hito II (Actualización)"/>
      <sheetName val="PRESUPUESTO ORDEN DE SERVICIO"/>
      <sheetName val="Covid19 Consultoria"/>
      <sheetName val="PRESUPUESTO OFICIAL"/>
      <sheetName val="INDICMICROEMP"/>
      <sheetName val="[aCCIDENTES DE 1995 - 1996.xls]"/>
      <sheetName val="Datos Básicos"/>
      <sheetName val="OBRA"/>
      <sheetName val="factor (2)"/>
      <sheetName val="VentaMes"/>
      <sheetName val="Tecnicos"/>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APU PART"/>
      <sheetName val="PPTOS"/>
      <sheetName val="Borrable"/>
      <sheetName val="Analisis de Precios Unitarios A"/>
      <sheetName val="Analisis%20de%20Precios%20Unita"/>
      <sheetName val="APU_PART1"/>
      <sheetName val="A__P__U_1"/>
      <sheetName val="Analisis_de_Precios_Unitarios_1"/>
      <sheetName val="APU_PART"/>
      <sheetName val="A__P__U_"/>
      <sheetName val="Analisis_de_Precios_Unitarios_A"/>
      <sheetName val="AiuApoSaraBrut2000"/>
      <sheetName val="MA"/>
      <sheetName val="PT"/>
      <sheetName val="admon99"/>
      <sheetName val="nelson"/>
      <sheetName val="SALIDA"/>
      <sheetName val="glvc"/>
      <sheetName val="cyrb"/>
      <sheetName val="gapr"/>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Pres gral (2)"/>
      <sheetName val="36 (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Select Employee"/>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47,,3"/>
      <sheetName val="685"/>
      <sheetName val="List Equ (2)"/>
      <sheetName val="Base_Datos1"/>
      <sheetName val="Base_Datos"/>
      <sheetName val="Base_Datos2"/>
      <sheetName val="PRESE"/>
      <sheetName val="CORPOR"/>
      <sheetName val="ANTECED"/>
      <sheetName val="INSUMOS (2)"/>
      <sheetName val="ITEM"/>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CANT. TOTAL"/>
      <sheetName val="XX-30"/>
      <sheetName val="SEPARADORAS"/>
      <sheetName val="RESUMEN GENERAL OBRAS"/>
      <sheetName val="CAPTACIÓN"/>
      <sheetName val="APU CAPTACION"/>
      <sheetName val="APU DESARENDOR"/>
      <sheetName val="ADUCCION"/>
      <sheetName val="APU ADUCCION"/>
      <sheetName val="POZO "/>
      <sheetName val="APU POZO"/>
      <sheetName val="CASETA"/>
      <sheetName val="APU CASETA"/>
      <sheetName val="SIS. BOMBEO"/>
      <sheetName val="APU SIST BOMBEO"/>
      <sheetName val="SIS. ELECTRICO"/>
      <sheetName val="APU SIS. ELECTRICO"/>
      <sheetName val="Circuitos"/>
      <sheetName val="LISTADO PRECIOS"/>
      <sheetName val="SEGM"/>
      <sheetName val="CANT PAV-1"/>
      <sheetName val="MMTO"/>
      <sheetName val="PRESUPUESTO2"/>
      <sheetName val="SEGM2"/>
      <sheetName val="CANT PAV-2"/>
      <sheetName val="MMTO2"/>
      <sheetName val="CANT_PAV-1"/>
      <sheetName val="CANT_PAV-2"/>
      <sheetName val="DESPIECE REDES"/>
      <sheetName val="4.1 EBAC"/>
      <sheetName val="4.2 IMPULSION"/>
      <sheetName val="4.3 CONDUCCION"/>
      <sheetName val="4.4 TANQUES"/>
      <sheetName val="4.6 REDES"/>
      <sheetName val="4.7 RESUMEN"/>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PRIMARIOS"/>
      <sheetName val="PRECIOS BASICOS"/>
      <sheetName val="costos para formaletas"/>
      <sheetName val="PRE.UNITA"/>
      <sheetName val="Pres.DEFI"/>
      <sheetName val="PPTO. PMA"/>
      <sheetName val="PPTO PMT"/>
      <sheetName val="APORTES"/>
      <sheetName val="CANT. OBRA"/>
      <sheetName val="JORNALES y EQUIPO"/>
      <sheetName val="PR PARQUE"/>
      <sheetName val="5.11"/>
      <sheetName val="5.22"/>
      <sheetName val="5.33"/>
      <sheetName val="5,5"/>
      <sheetName val="5,6"/>
      <sheetName val="5,7"/>
      <sheetName val="5,8"/>
      <sheetName val="5,9"/>
      <sheetName val="5,10"/>
      <sheetName val="5,11"/>
      <sheetName val="PRES PARQUE"/>
      <sheetName val="PRES PARQUE (2)"/>
      <sheetName val="18.2"/>
      <sheetName val="4,5"/>
      <sheetName val="4,6"/>
      <sheetName val="4,7"/>
      <sheetName val="4.8"/>
      <sheetName val="4,9"/>
      <sheetName val="5.7"/>
      <sheetName val="2000 psi"/>
      <sheetName val="2500 psi"/>
      <sheetName val="3000 psi "/>
      <sheetName val="Mortero 1 5"/>
      <sheetName val="Mortero 14"/>
      <sheetName val="Mortero 13"/>
      <sheetName val="Mortero IMP"/>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CANT CUBIERTA (2)"/>
      <sheetName val="CANT CUBIERTA"/>
      <sheetName val="CANT PORTICO"/>
      <sheetName val="CANT GRADERIA"/>
      <sheetName val="PROGRAMACION DE OBRA"/>
      <sheetName val="FLUJO DE CAJA"/>
      <sheetName val="F.M."/>
      <sheetName val="PERS."/>
      <sheetName val="ACTI."/>
      <sheetName val="MAT. Y EQ."/>
      <sheetName val="INFORME BT"/>
      <sheetName val="INFORME TLP"/>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Pulldown Menus"/>
      <sheetName val="LookUp tables"/>
      <sheetName val="Graphs"/>
      <sheetName val="CAPIT &amp; CIUDS"/>
      <sheetName val="FACTOR PRESTACIONAL 2008"/>
      <sheetName val="SALARIO CELADOR 2008"/>
      <sheetName val="TARIFAS DIARIO OFICIAL 2008"/>
      <sheetName val="ETAPA 50 SMMLV"/>
      <sheetName val="Capacidad M3"/>
      <sheetName val="Contrato"/>
      <sheetName val="SOL"/>
      <sheetName val="Soporte Cantidades"/>
      <sheetName val="FORMATO ACOM ALDO. FRENTE"/>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MINFRA-MN-IN-4-FR-1"/>
      <sheetName val="OBRAS EXTRAS"/>
      <sheetName val="2,1 (2)"/>
      <sheetName val="PREC-BASE"/>
      <sheetName val="2,01"/>
      <sheetName val="2,02"/>
      <sheetName val="2,03"/>
      <sheetName val="4,01"/>
      <sheetName val="4,02"/>
      <sheetName val="4,03"/>
      <sheetName val="4,04"/>
      <sheetName val="4,05"/>
      <sheetName val="4,06"/>
      <sheetName val="4,07"/>
      <sheetName val="4,08"/>
      <sheetName val="4,09"/>
      <sheetName val="4,10"/>
      <sheetName val="4,11"/>
      <sheetName val="5,01"/>
      <sheetName val="6,01"/>
      <sheetName val="6,02"/>
      <sheetName val="Unitarios"/>
      <sheetName val="Formato Presupuesto Consultoria"/>
      <sheetName val="Cuadro No.1"/>
      <sheetName val="642.2P"/>
      <sheetName val="650.1P"/>
      <sheetName val="650.4P"/>
      <sheetName val="720.1P"/>
      <sheetName val="Cant-Puentes"/>
      <sheetName val="Informe de compatibilidad"/>
      <sheetName val="PROPUESTA CONCREARMADO "/>
      <sheetName val="VARIOS CALCULOS DISEÑO ACTUAL"/>
      <sheetName val="T.REND DISEÑO ACTUAL"/>
      <sheetName val="FLUJO DE FONDOS DISEÑO ACTUAL"/>
      <sheetName val="TD"/>
      <sheetName val="BD"/>
      <sheetName val="subproductos"/>
      <sheetName val="licitacion"/>
      <sheetName val="BD COD LICITA"/>
      <sheetName val="a%20%20aaInformación"/>
      <sheetName val="a%20%20aaInformaci%C3%B3n"/>
      <sheetName val="A%20MInformes%20M"/>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CORTE EXPLANACION"/>
      <sheetName val="Localizacion"/>
      <sheetName val="REMOCION ALCANTARILLAS"/>
      <sheetName val="demolicion de estructuras"/>
      <sheetName val="Desmonte y Limpieza"/>
      <sheetName val="Excavacion de explanacion"/>
      <sheetName val="Confornmacion de Sobrantes"/>
      <sheetName val="cercas de alambre"/>
      <sheetName val="Geotextil para separacion de su"/>
      <sheetName val="Lleno de Cajeo "/>
      <sheetName val="Excavaciones varias"/>
      <sheetName val="Excavaciones en Roca"/>
      <sheetName val="Placa de concreto MR"/>
      <sheetName val="Material filtrante"/>
      <sheetName val="Material de Cobertura"/>
      <sheetName val="Geiotextil para Filtros"/>
      <sheetName val="Tuberia de 36"/>
      <sheetName val="Concreto D"/>
      <sheetName val="Relleno estructural"/>
      <sheetName val="Gavion"/>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TRANSPORTE  X ESTACION DE DERRU"/>
      <sheetName val="Mejoramiento suelo existente"/>
      <sheetName val="P&amp;G DEF"/>
      <sheetName val="FCL2011 DEF"/>
      <sheetName val="EJECUCIÓN"/>
      <sheetName val="a%20%20aaInformaci%C3%B3n%20GRU"/>
      <sheetName val="LISTA DE ACTIVIDADES"/>
      <sheetName val="CUB. TIPO "/>
      <sheetName val="CUB. GRAD. TRILLADORA"/>
      <sheetName val="CUB PROT. MAR. GAVIONES"/>
      <sheetName val="CUB. MUROS CONTEN. PASAR."/>
      <sheetName val="CUB. PASARELA TRILLAD"/>
      <sheetName val="RESUMEN CANTIDADES"/>
      <sheetName val="REFERENCIAS"/>
      <sheetName val="AAA"/>
      <sheetName val="aputipo"/>
      <sheetName val="Agregados"/>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PMA"/>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PROPUESTA PRESENTADA"/>
      <sheetName val="comparprecunit"/>
      <sheetName val="reversión"/>
      <sheetName val="(1)"/>
      <sheetName val="(2)"/>
      <sheetName val="(3)"/>
      <sheetName val="PROPUESTA"/>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F-3 ACTA COMPROMISO"/>
      <sheetName val="APu1"/>
      <sheetName val="APu2"/>
      <sheetName val="APu3"/>
      <sheetName val="APu4"/>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ADICIONAL X  604"/>
      <sheetName val="ADIC.X 604 DEF."/>
      <sheetName val="4,8"/>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2.6.2 Tabla No.1"/>
      <sheetName val="2.6.2 Tabla No.2"/>
      <sheetName val="2.6.2 Tabla No.3"/>
      <sheetName val="2.6.2 Tabla No.4"/>
      <sheetName val="2.6.2 Tabla No.5 "/>
      <sheetName val="2.6.2 Tabla No.6"/>
      <sheetName val="2.6.2 Tabla No.7"/>
      <sheetName val="2.6.2 Tabla No.8"/>
      <sheetName val="2.6.2 Tabla No.9"/>
      <sheetName val="2.6.2 Tabla No.10"/>
      <sheetName val="2.6.2 Tabla No.11"/>
      <sheetName val="2.6.2 Tabla No.12"/>
      <sheetName val="2.6.2 Tabla No.13"/>
      <sheetName val="2.6.2 Tabla No.14"/>
      <sheetName val="Trabajos específicos"/>
      <sheetName val="Salarios promigas"/>
      <sheetName val="CONTRACTUAL"/>
      <sheetName val="MODIFICATORIO 1"/>
      <sheetName val="MODIFICATORIO 2"/>
      <sheetName val="AULAS"/>
      <sheetName val="PARCIAL 1"/>
      <sheetName val="PARCIAL 2 INTER"/>
      <sheetName val="PARCIAL 2 OBRA"/>
      <sheetName val="PARCIAL 3 OBRA"/>
      <sheetName val="Aobra_1"/>
      <sheetName val="Amodif_1"/>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310_1"/>
      <sheetName val="201P_1"/>
      <sheetName val="210_2_4"/>
      <sheetName val="220_1"/>
      <sheetName val="201_7"/>
      <sheetName val="311P_1"/>
      <sheetName val="600_1"/>
      <sheetName val="610_1"/>
      <sheetName val="630_6"/>
      <sheetName val="630_4"/>
      <sheetName val="640_1"/>
      <sheetName val="900_2"/>
      <sheetName val="V_R__13_AL_26_MAR"/>
      <sheetName val="B_A__13_AL_26_MAR"/>
      <sheetName val="L_M_10_AL_23_DE_ABRIL"/>
      <sheetName val="V_R_10_AL_23_ABRIL"/>
      <sheetName val="J_CRUZ_10AL23_ABRIL"/>
      <sheetName val="J__BUELVAS_1-15_FEB"/>
      <sheetName val="Vía 9004"/>
      <sheetName val="450.9 "/>
      <sheetName val="450.9P  "/>
      <sheetName val="330.1P"/>
      <sheetName val="900.4P"/>
      <sheetName val="FIBRA ÓPTICA"/>
      <sheetName val="presupuesto obra (2)"/>
      <sheetName val="ETIQUETAS"/>
      <sheetName val="PRESUPUESTO GRADAS SOTFBALL"/>
      <sheetName val="F.PRESTAC"/>
      <sheetName val="UTILI"/>
      <sheetName val="IMPR"/>
      <sheetName val="ADM"/>
      <sheetName val="PGIO FINAL"/>
      <sheetName val="PAPSO"/>
      <sheetName val="F.M"/>
      <sheetName val="PLAN FINANCIERO GRADAS"/>
      <sheetName val="LISTA MATERIALES"/>
      <sheetName val=" EQUIPO MATERIALES"/>
      <sheetName val="INF"/>
      <sheetName val="CUADRO AREAS ARQ."/>
      <sheetName val="ACERO PARA JARDINERAS"/>
      <sheetName val="REPORTE MEDELLIN"/>
      <sheetName val="meses"/>
      <sheetName val="REPORTE 10"/>
      <sheetName val="GUIAS 1"/>
      <sheetName val="GUIAS 2"/>
      <sheetName val="OFICIO DE ENTREGA"/>
      <sheetName val="CORRECCION DE FOLIOS"/>
      <sheetName val="Lista_Equipos"/>
      <sheetName val="Planilleros"/>
      <sheetName val="Sensibilidad"/>
      <sheetName val="Viajes_Hora"/>
      <sheetName val="ó&gt;"/>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RESUPUESTO ESTADIO 1"/>
      <sheetName val="\a  aaInformación GRUPO 4\A MIn"/>
      <sheetName val="Prog. y Control_ECOBRAS_V1"/>
      <sheetName val="Varios_"/>
      <sheetName val="Interc_válv_"/>
      <sheetName val="Interc_tapones"/>
      <sheetName val="Itemes_Renovación"/>
      <sheetName val="Interc_de_Hidr_"/>
      <sheetName val="Cambio_de_Valv_"/>
      <sheetName val="Coloc__e_Interc__Tapones"/>
      <sheetName val="Paral_4"/>
      <sheetName val="Paral__3"/>
      <sheetName val="Paral__2"/>
      <sheetName val="Paral_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ow r="52">
          <cell r="H52">
            <v>117768</v>
          </cell>
        </row>
      </sheetData>
      <sheetData sheetId="73"/>
      <sheetData sheetId="74"/>
      <sheetData sheetId="75" refreshError="1"/>
      <sheetData sheetId="76" refreshError="1"/>
      <sheetData sheetId="77" refreshError="1"/>
      <sheetData sheetId="78" refreshError="1"/>
      <sheetData sheetId="79">
        <row r="6">
          <cell r="A6" t="str">
            <v>CO-A1</v>
          </cell>
        </row>
      </sheetData>
      <sheetData sheetId="80"/>
      <sheetData sheetId="81">
        <row r="1">
          <cell r="A1" t="str">
            <v>1P</v>
          </cell>
        </row>
      </sheetData>
      <sheetData sheetId="82" refreshError="1"/>
      <sheetData sheetId="83" refreshError="1"/>
      <sheetData sheetId="84">
        <row r="1">
          <cell r="A1" t="str">
            <v>ITEM</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ow r="1">
          <cell r="A1" t="str">
            <v>1P</v>
          </cell>
        </row>
      </sheetData>
      <sheetData sheetId="188"/>
      <sheetData sheetId="189"/>
      <sheetData sheetId="190">
        <row r="1">
          <cell r="A1" t="str">
            <v>ITEM</v>
          </cell>
        </row>
      </sheetData>
      <sheetData sheetId="191">
        <row r="1">
          <cell r="A1" t="str">
            <v>EQUIPO</v>
          </cell>
        </row>
      </sheetData>
      <sheetData sheetId="192">
        <row r="1">
          <cell r="A1" t="str">
            <v>ADMINISTRACION</v>
          </cell>
        </row>
      </sheetData>
      <sheetData sheetId="193">
        <row r="1">
          <cell r="A1" t="str">
            <v>EQUIPO</v>
          </cell>
        </row>
      </sheetData>
      <sheetData sheetId="194">
        <row r="1">
          <cell r="A1" t="str">
            <v>ADMINISTRACION</v>
          </cell>
        </row>
      </sheetData>
      <sheetData sheetId="195"/>
      <sheetData sheetId="196"/>
      <sheetData sheetId="197" refreshError="1"/>
      <sheetData sheetId="198" refreshError="1"/>
      <sheetData sheetId="199" refreshError="1"/>
      <sheetData sheetId="200" refreshError="1"/>
      <sheetData sheetId="201"/>
      <sheetData sheetId="202">
        <row r="2">
          <cell r="A2">
            <v>2</v>
          </cell>
        </row>
      </sheetData>
      <sheetData sheetId="203">
        <row r="1">
          <cell r="A1" t="str">
            <v>ITEM</v>
          </cell>
        </row>
      </sheetData>
      <sheetData sheetId="204">
        <row r="1">
          <cell r="A1" t="str">
            <v>EQUIPO</v>
          </cell>
        </row>
      </sheetData>
      <sheetData sheetId="205" refreshError="1"/>
      <sheetData sheetId="206">
        <row r="1">
          <cell r="A1" t="str">
            <v>ADMINISTRACION</v>
          </cell>
        </row>
      </sheetData>
      <sheetData sheetId="207"/>
      <sheetData sheetId="208"/>
      <sheetData sheetId="209"/>
      <sheetData sheetId="210">
        <row r="33">
          <cell r="C33">
            <v>0.77967625899280601</v>
          </cell>
        </row>
      </sheetData>
      <sheetData sheetId="211"/>
      <sheetData sheetId="212"/>
      <sheetData sheetId="213">
        <row r="168">
          <cell r="D168">
            <v>0.16</v>
          </cell>
        </row>
      </sheetData>
      <sheetData sheetId="214">
        <row r="1">
          <cell r="A1" t="str">
            <v>ITEM</v>
          </cell>
        </row>
      </sheetData>
      <sheetData sheetId="215">
        <row r="1">
          <cell r="A1" t="str">
            <v>EQUIPO</v>
          </cell>
        </row>
      </sheetData>
      <sheetData sheetId="216">
        <row r="1">
          <cell r="A1" t="str">
            <v>ITEM</v>
          </cell>
        </row>
      </sheetData>
      <sheetData sheetId="217">
        <row r="1">
          <cell r="A1" t="str">
            <v>EQUIPO</v>
          </cell>
        </row>
      </sheetData>
      <sheetData sheetId="218">
        <row r="1">
          <cell r="A1" t="str">
            <v>ADMINISTRACION</v>
          </cell>
        </row>
      </sheetData>
      <sheetData sheetId="219">
        <row r="2">
          <cell r="A2">
            <v>2</v>
          </cell>
        </row>
      </sheetData>
      <sheetData sheetId="220"/>
      <sheetData sheetId="221">
        <row r="3">
          <cell r="A3">
            <v>5.0999999999999996</v>
          </cell>
        </row>
      </sheetData>
      <sheetData sheetId="222">
        <row r="1">
          <cell r="A1" t="str">
            <v>ADMINISTRACION</v>
          </cell>
        </row>
      </sheetData>
      <sheetData sheetId="223"/>
      <sheetData sheetId="224"/>
      <sheetData sheetId="225">
        <row r="1">
          <cell r="A1" t="str">
            <v>ITEM</v>
          </cell>
        </row>
      </sheetData>
      <sheetData sheetId="226">
        <row r="1">
          <cell r="A1" t="str">
            <v>ADMINISTRACION</v>
          </cell>
        </row>
      </sheetData>
      <sheetData sheetId="227">
        <row r="1">
          <cell r="A1" t="str">
            <v>ADMINISTRACION</v>
          </cell>
        </row>
      </sheetData>
      <sheetData sheetId="228"/>
      <sheetData sheetId="229"/>
      <sheetData sheetId="230"/>
      <sheetData sheetId="231"/>
      <sheetData sheetId="232"/>
      <sheetData sheetId="233">
        <row r="168">
          <cell r="D168">
            <v>0.16</v>
          </cell>
        </row>
      </sheetData>
      <sheetData sheetId="234"/>
      <sheetData sheetId="235">
        <row r="7">
          <cell r="B7">
            <v>1</v>
          </cell>
        </row>
      </sheetData>
      <sheetData sheetId="236">
        <row r="33">
          <cell r="G33">
            <v>0.59504299999999999</v>
          </cell>
        </row>
      </sheetData>
      <sheetData sheetId="237"/>
      <sheetData sheetId="238">
        <row r="1">
          <cell r="A1" t="str">
            <v>ITEM</v>
          </cell>
        </row>
      </sheetData>
      <sheetData sheetId="239">
        <row r="1">
          <cell r="A1" t="str">
            <v>EQUIPO</v>
          </cell>
        </row>
      </sheetData>
      <sheetData sheetId="240">
        <row r="1">
          <cell r="A1" t="str">
            <v>ITEM</v>
          </cell>
        </row>
      </sheetData>
      <sheetData sheetId="241">
        <row r="1">
          <cell r="A1" t="str">
            <v>EQUIPO</v>
          </cell>
        </row>
      </sheetData>
      <sheetData sheetId="242">
        <row r="1">
          <cell r="A1" t="str">
            <v>ADMINISTRACION</v>
          </cell>
        </row>
      </sheetData>
      <sheetData sheetId="243">
        <row r="1">
          <cell r="A1" t="str">
            <v>ADMINISTRACION</v>
          </cell>
        </row>
      </sheetData>
      <sheetData sheetId="244">
        <row r="1">
          <cell r="A1" t="str">
            <v>ADMINISTRACION</v>
          </cell>
        </row>
      </sheetData>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row r="1">
          <cell r="A1" t="str">
            <v>ITEM</v>
          </cell>
        </row>
      </sheetData>
      <sheetData sheetId="276">
        <row r="1">
          <cell r="A1" t="str">
            <v>EQUIPO</v>
          </cell>
        </row>
      </sheetData>
      <sheetData sheetId="277">
        <row r="1">
          <cell r="A1" t="str">
            <v>ITEM</v>
          </cell>
        </row>
      </sheetData>
      <sheetData sheetId="278">
        <row r="1">
          <cell r="A1" t="str">
            <v>EQUIPO</v>
          </cell>
        </row>
      </sheetData>
      <sheetData sheetId="279">
        <row r="1">
          <cell r="A1" t="str">
            <v>ADMINISTRACION</v>
          </cell>
        </row>
      </sheetData>
      <sheetData sheetId="280">
        <row r="1">
          <cell r="A1" t="str">
            <v>ADMINISTRACION</v>
          </cell>
        </row>
      </sheetData>
      <sheetData sheetId="281">
        <row r="1">
          <cell r="A1" t="str">
            <v>ADMINISTRACION</v>
          </cell>
        </row>
      </sheetData>
      <sheetData sheetId="282">
        <row r="2">
          <cell r="AM2">
            <v>25</v>
          </cell>
        </row>
      </sheetData>
      <sheetData sheetId="283"/>
      <sheetData sheetId="284"/>
      <sheetData sheetId="285">
        <row r="1">
          <cell r="A1" t="str">
            <v>ITEM</v>
          </cell>
        </row>
      </sheetData>
      <sheetData sheetId="286">
        <row r="1">
          <cell r="A1" t="str">
            <v>EQUIPO</v>
          </cell>
        </row>
      </sheetData>
      <sheetData sheetId="287">
        <row r="1">
          <cell r="A1" t="str">
            <v>ADMINISTRACION</v>
          </cell>
        </row>
      </sheetData>
      <sheetData sheetId="288">
        <row r="1">
          <cell r="A1" t="str">
            <v>ADMINISTRACION</v>
          </cell>
        </row>
      </sheetData>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row r="1">
          <cell r="A1" t="str">
            <v>ITEM</v>
          </cell>
        </row>
      </sheetData>
      <sheetData sheetId="297">
        <row r="1">
          <cell r="A1" t="str">
            <v>EQUIPO</v>
          </cell>
        </row>
      </sheetData>
      <sheetData sheetId="298">
        <row r="1">
          <cell r="A1" t="str">
            <v>ADMINISTRACION</v>
          </cell>
        </row>
      </sheetData>
      <sheetData sheetId="299"/>
      <sheetData sheetId="300"/>
      <sheetData sheetId="301"/>
      <sheetData sheetId="302"/>
      <sheetData sheetId="303"/>
      <sheetData sheetId="304">
        <row r="1">
          <cell r="A1" t="str">
            <v>ADMINISTRACION</v>
          </cell>
        </row>
      </sheetData>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row r="2">
          <cell r="A2">
            <v>2</v>
          </cell>
        </row>
      </sheetData>
      <sheetData sheetId="314">
        <row r="1">
          <cell r="A1" t="str">
            <v>ITEM</v>
          </cell>
        </row>
      </sheetData>
      <sheetData sheetId="315">
        <row r="1">
          <cell r="A1" t="str">
            <v>EQUIPO</v>
          </cell>
        </row>
      </sheetData>
      <sheetData sheetId="316">
        <row r="1">
          <cell r="A1" t="str">
            <v>ADMINISTRACION</v>
          </cell>
        </row>
      </sheetData>
      <sheetData sheetId="317"/>
      <sheetData sheetId="318">
        <row r="1">
          <cell r="A1" t="str">
            <v>ADMINISTRACION</v>
          </cell>
        </row>
      </sheetData>
      <sheetData sheetId="319"/>
      <sheetData sheetId="320">
        <row r="2">
          <cell r="A2" t="str">
            <v>HOSPITAL HERNANDO MONCALEANO PERDOMO ETAPA 1</v>
          </cell>
        </row>
      </sheetData>
      <sheetData sheetId="321">
        <row r="3">
          <cell r="B3">
            <v>200</v>
          </cell>
        </row>
      </sheetData>
      <sheetData sheetId="322">
        <row r="1">
          <cell r="A1" t="str">
            <v>ITEM</v>
          </cell>
        </row>
      </sheetData>
      <sheetData sheetId="323">
        <row r="1">
          <cell r="A1" t="str">
            <v>EQUIPO</v>
          </cell>
        </row>
      </sheetData>
      <sheetData sheetId="324">
        <row r="1">
          <cell r="A1" t="str">
            <v>EQUIPO</v>
          </cell>
        </row>
      </sheetData>
      <sheetData sheetId="325">
        <row r="1">
          <cell r="A1" t="str">
            <v>ADMINISTRACION</v>
          </cell>
        </row>
      </sheetData>
      <sheetData sheetId="326"/>
      <sheetData sheetId="327"/>
      <sheetData sheetId="328"/>
      <sheetData sheetId="329"/>
      <sheetData sheetId="330"/>
      <sheetData sheetId="331"/>
      <sheetData sheetId="332"/>
      <sheetData sheetId="333"/>
      <sheetData sheetId="334"/>
      <sheetData sheetId="335"/>
      <sheetData sheetId="336">
        <row r="4">
          <cell r="C4" t="str">
            <v>INTERVENTORIA TECNICO ADMINISTRATIVA PARA LA CONSTRUCCION, INSTALACION DE EQUIPOS, PRUEBAS Y PUESTA EN MARCHA DEL SISTEMA DE SECTORIZACION DEL OLEODUCTO TRANSANDINO.</v>
          </cell>
        </row>
      </sheetData>
      <sheetData sheetId="337"/>
      <sheetData sheetId="338"/>
      <sheetData sheetId="339"/>
      <sheetData sheetId="340"/>
      <sheetData sheetId="341"/>
      <sheetData sheetId="342"/>
      <sheetData sheetId="343"/>
      <sheetData sheetId="344">
        <row r="1">
          <cell r="A1" t="str">
            <v>ITEM</v>
          </cell>
        </row>
      </sheetData>
      <sheetData sheetId="345">
        <row r="1">
          <cell r="A1" t="str">
            <v>EQUIPO</v>
          </cell>
        </row>
      </sheetData>
      <sheetData sheetId="346">
        <row r="1">
          <cell r="A1" t="str">
            <v>ADMINISTRACION</v>
          </cell>
        </row>
      </sheetData>
      <sheetData sheetId="347">
        <row r="1">
          <cell r="A1" t="str">
            <v>ITEM</v>
          </cell>
        </row>
      </sheetData>
      <sheetData sheetId="348"/>
      <sheetData sheetId="349">
        <row r="1">
          <cell r="A1" t="str">
            <v>EQUIPO</v>
          </cell>
        </row>
      </sheetData>
      <sheetData sheetId="350">
        <row r="1">
          <cell r="A1" t="str">
            <v>ADMINISTRACION</v>
          </cell>
        </row>
      </sheetData>
      <sheetData sheetId="351">
        <row r="1">
          <cell r="A1" t="str">
            <v>ADMINISTRACION</v>
          </cell>
        </row>
      </sheetData>
      <sheetData sheetId="352"/>
      <sheetData sheetId="353"/>
      <sheetData sheetId="354">
        <row r="4">
          <cell r="E4" t="str">
            <v>GUPCO</v>
          </cell>
        </row>
      </sheetData>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row r="1">
          <cell r="A1" t="str">
            <v>ITEM</v>
          </cell>
        </row>
      </sheetData>
      <sheetData sheetId="370">
        <row r="1">
          <cell r="A1" t="str">
            <v>EQUIPO</v>
          </cell>
        </row>
      </sheetData>
      <sheetData sheetId="371">
        <row r="1">
          <cell r="A1" t="str">
            <v>ADMINISTRACION</v>
          </cell>
        </row>
      </sheetData>
      <sheetData sheetId="372"/>
      <sheetData sheetId="373"/>
      <sheetData sheetId="374"/>
      <sheetData sheetId="375"/>
      <sheetData sheetId="376"/>
      <sheetData sheetId="377"/>
      <sheetData sheetId="378"/>
      <sheetData sheetId="379"/>
      <sheetData sheetId="380"/>
      <sheetData sheetId="381">
        <row r="1">
          <cell r="A1" t="str">
            <v>ITEM</v>
          </cell>
        </row>
      </sheetData>
      <sheetData sheetId="382">
        <row r="1">
          <cell r="A1" t="str">
            <v>EQUIPO</v>
          </cell>
        </row>
      </sheetData>
      <sheetData sheetId="383">
        <row r="1">
          <cell r="A1" t="str">
            <v>ADMINISTRACION</v>
          </cell>
        </row>
      </sheetData>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row r="1">
          <cell r="A1" t="str">
            <v>ITEM</v>
          </cell>
        </row>
      </sheetData>
      <sheetData sheetId="399">
        <row r="1">
          <cell r="A1" t="str">
            <v>EQUIPO</v>
          </cell>
        </row>
      </sheetData>
      <sheetData sheetId="400">
        <row r="1">
          <cell r="A1" t="str">
            <v>ADMINISTRACION</v>
          </cell>
        </row>
      </sheetData>
      <sheetData sheetId="401">
        <row r="1">
          <cell r="A1" t="str">
            <v>MATERIALES</v>
          </cell>
        </row>
      </sheetData>
      <sheetData sheetId="402"/>
      <sheetData sheetId="403"/>
      <sheetData sheetId="404"/>
      <sheetData sheetId="405">
        <row r="1">
          <cell r="A1" t="str">
            <v>INSTITUTO NACIONAL DE VIAS</v>
          </cell>
        </row>
      </sheetData>
      <sheetData sheetId="406"/>
      <sheetData sheetId="407"/>
      <sheetData sheetId="408"/>
      <sheetData sheetId="409"/>
      <sheetData sheetId="410"/>
      <sheetData sheetId="411"/>
      <sheetData sheetId="412"/>
      <sheetData sheetId="413">
        <row r="1">
          <cell r="A1" t="str">
            <v>INSTITUTO NACIONAL DE VIAS</v>
          </cell>
        </row>
      </sheetData>
      <sheetData sheetId="414"/>
      <sheetData sheetId="415"/>
      <sheetData sheetId="416"/>
      <sheetData sheetId="417"/>
      <sheetData sheetId="418">
        <row r="1">
          <cell r="B1" t="str">
            <v>CTO-102-2002</v>
          </cell>
        </row>
      </sheetData>
      <sheetData sheetId="419">
        <row r="1">
          <cell r="A1" t="str">
            <v>INSTITUTO NACIONAL DE VIAS</v>
          </cell>
        </row>
      </sheetData>
      <sheetData sheetId="420"/>
      <sheetData sheetId="421"/>
      <sheetData sheetId="422">
        <row r="1">
          <cell r="A1" t="str">
            <v>ITEM</v>
          </cell>
        </row>
      </sheetData>
      <sheetData sheetId="423"/>
      <sheetData sheetId="424"/>
      <sheetData sheetId="425">
        <row r="1">
          <cell r="A1" t="str">
            <v>INSTITUTO NACIONAL DE VIAS</v>
          </cell>
        </row>
      </sheetData>
      <sheetData sheetId="426"/>
      <sheetData sheetId="427"/>
      <sheetData sheetId="428">
        <row r="1">
          <cell r="A1" t="str">
            <v>EQUIPO</v>
          </cell>
        </row>
      </sheetData>
      <sheetData sheetId="429"/>
      <sheetData sheetId="430"/>
      <sheetData sheetId="431"/>
      <sheetData sheetId="432"/>
      <sheetData sheetId="433"/>
      <sheetData sheetId="434"/>
      <sheetData sheetId="435">
        <row r="1">
          <cell r="A1" t="str">
            <v>ITEM</v>
          </cell>
        </row>
      </sheetData>
      <sheetData sheetId="436">
        <row r="1">
          <cell r="A1" t="str">
            <v>EQUIPO</v>
          </cell>
        </row>
      </sheetData>
      <sheetData sheetId="437">
        <row r="1">
          <cell r="A1" t="str">
            <v>ADMINISTRACION</v>
          </cell>
        </row>
      </sheetData>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row r="1">
          <cell r="A1" t="str">
            <v>ITEM</v>
          </cell>
        </row>
      </sheetData>
      <sheetData sheetId="455">
        <row r="1">
          <cell r="A1" t="str">
            <v>EQUIPO</v>
          </cell>
        </row>
      </sheetData>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row r="1">
          <cell r="A1" t="str">
            <v>ADMINISTRACION</v>
          </cell>
        </row>
      </sheetData>
      <sheetData sheetId="470"/>
      <sheetData sheetId="471"/>
      <sheetData sheetId="472"/>
      <sheetData sheetId="473"/>
      <sheetData sheetId="474"/>
      <sheetData sheetId="475"/>
      <sheetData sheetId="476"/>
      <sheetData sheetId="477"/>
      <sheetData sheetId="478"/>
      <sheetData sheetId="479"/>
      <sheetData sheetId="480">
        <row r="1">
          <cell r="A1" t="str">
            <v>ITEM</v>
          </cell>
        </row>
      </sheetData>
      <sheetData sheetId="481">
        <row r="1">
          <cell r="A1" t="str">
            <v>EQUIPO</v>
          </cell>
        </row>
      </sheetData>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row r="33">
          <cell r="C33">
            <v>0.77967625899280601</v>
          </cell>
        </row>
      </sheetData>
      <sheetData sheetId="497"/>
      <sheetData sheetId="498"/>
      <sheetData sheetId="499"/>
      <sheetData sheetId="500">
        <row r="1">
          <cell r="B1" t="str">
            <v>CTO-102-2002</v>
          </cell>
        </row>
      </sheetData>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row r="5">
          <cell r="E5" t="str">
            <v>CANTIDAD</v>
          </cell>
        </row>
      </sheetData>
      <sheetData sheetId="510">
        <row r="5">
          <cell r="E5" t="str">
            <v>CANTIDAD</v>
          </cell>
        </row>
      </sheetData>
      <sheetData sheetId="511"/>
      <sheetData sheetId="512">
        <row r="168">
          <cell r="D168">
            <v>10046</v>
          </cell>
        </row>
      </sheetData>
      <sheetData sheetId="513">
        <row r="5">
          <cell r="E5" t="str">
            <v>CANTIDAD</v>
          </cell>
        </row>
      </sheetData>
      <sheetData sheetId="514">
        <row r="5">
          <cell r="E5" t="str">
            <v>CANTIDAD</v>
          </cell>
        </row>
      </sheetData>
      <sheetData sheetId="515">
        <row r="5">
          <cell r="E5" t="str">
            <v>CANTIDAD</v>
          </cell>
        </row>
      </sheetData>
      <sheetData sheetId="516">
        <row r="5">
          <cell r="E5" t="str">
            <v>CANTIDAD</v>
          </cell>
        </row>
      </sheetData>
      <sheetData sheetId="517">
        <row r="1">
          <cell r="A1" t="str">
            <v>ITEM</v>
          </cell>
        </row>
      </sheetData>
      <sheetData sheetId="518">
        <row r="1">
          <cell r="A1" t="str">
            <v>EQUIPO</v>
          </cell>
        </row>
      </sheetData>
      <sheetData sheetId="519">
        <row r="1">
          <cell r="A1" t="str">
            <v>ADMINISTRACION</v>
          </cell>
        </row>
      </sheetData>
      <sheetData sheetId="520">
        <row r="5">
          <cell r="E5" t="str">
            <v>CANTIDAD</v>
          </cell>
        </row>
      </sheetData>
      <sheetData sheetId="521">
        <row r="5">
          <cell r="E5" t="str">
            <v>CANTIDAD</v>
          </cell>
        </row>
      </sheetData>
      <sheetData sheetId="522">
        <row r="5">
          <cell r="E5" t="str">
            <v>CANTIDAD</v>
          </cell>
        </row>
      </sheetData>
      <sheetData sheetId="523"/>
      <sheetData sheetId="524">
        <row r="1">
          <cell r="A1" t="str">
            <v>INSTITUTO NACIONAL DE VIAS</v>
          </cell>
        </row>
      </sheetData>
      <sheetData sheetId="525">
        <row r="1">
          <cell r="A1" t="str">
            <v>EQUIPO</v>
          </cell>
        </row>
      </sheetData>
      <sheetData sheetId="526">
        <row r="1">
          <cell r="A1" t="str">
            <v>ADMINISTRACION</v>
          </cell>
        </row>
      </sheetData>
      <sheetData sheetId="527">
        <row r="2">
          <cell r="A2" t="str">
            <v>ACTA No</v>
          </cell>
        </row>
      </sheetData>
      <sheetData sheetId="528">
        <row r="1">
          <cell r="A1" t="str">
            <v>ADMINISTRACION</v>
          </cell>
        </row>
      </sheetData>
      <sheetData sheetId="529"/>
      <sheetData sheetId="530"/>
      <sheetData sheetId="531">
        <row r="6">
          <cell r="A6" t="str">
            <v>TOPÓGRAFO</v>
          </cell>
        </row>
      </sheetData>
      <sheetData sheetId="532"/>
      <sheetData sheetId="533"/>
      <sheetData sheetId="534">
        <row r="5">
          <cell r="A5">
            <v>1</v>
          </cell>
        </row>
      </sheetData>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sheetData sheetId="561">
        <row r="1">
          <cell r="A1" t="str">
            <v>INSTITUTO NACIONAL DE VIAS</v>
          </cell>
        </row>
      </sheetData>
      <sheetData sheetId="562">
        <row r="1">
          <cell r="A1" t="str">
            <v>ITEM</v>
          </cell>
        </row>
      </sheetData>
      <sheetData sheetId="563">
        <row r="1">
          <cell r="A1" t="str">
            <v>EQUIPO</v>
          </cell>
        </row>
      </sheetData>
      <sheetData sheetId="564"/>
      <sheetData sheetId="565">
        <row r="1">
          <cell r="A1" t="str">
            <v>INSTITUTO NACIONAL DE VIAS</v>
          </cell>
        </row>
      </sheetData>
      <sheetData sheetId="566"/>
      <sheetData sheetId="567" refreshError="1"/>
      <sheetData sheetId="568" refreshError="1"/>
      <sheetData sheetId="569" refreshError="1"/>
      <sheetData sheetId="570">
        <row r="1">
          <cell r="B1" t="str">
            <v>CTO-102-2002</v>
          </cell>
        </row>
      </sheetData>
      <sheetData sheetId="571"/>
      <sheetData sheetId="572"/>
      <sheetData sheetId="573"/>
      <sheetData sheetId="574"/>
      <sheetData sheetId="575"/>
      <sheetData sheetId="576"/>
      <sheetData sheetId="577"/>
      <sheetData sheetId="578"/>
      <sheetData sheetId="579"/>
      <sheetData sheetId="580"/>
      <sheetData sheetId="581"/>
      <sheetData sheetId="582">
        <row r="2">
          <cell r="A2" t="str">
            <v>ACTA No</v>
          </cell>
        </row>
      </sheetData>
      <sheetData sheetId="583"/>
      <sheetData sheetId="584"/>
      <sheetData sheetId="585"/>
      <sheetData sheetId="586"/>
      <sheetData sheetId="587"/>
      <sheetData sheetId="588"/>
      <sheetData sheetId="589"/>
      <sheetData sheetId="590"/>
      <sheetData sheetId="591">
        <row r="2">
          <cell r="A2" t="str">
            <v>ACTA No</v>
          </cell>
        </row>
      </sheetData>
      <sheetData sheetId="592">
        <row r="2">
          <cell r="A2" t="str">
            <v>ACTA No</v>
          </cell>
        </row>
      </sheetData>
      <sheetData sheetId="593"/>
      <sheetData sheetId="594"/>
      <sheetData sheetId="595"/>
      <sheetData sheetId="596"/>
      <sheetData sheetId="597"/>
      <sheetData sheetId="598"/>
      <sheetData sheetId="599"/>
      <sheetData sheetId="600">
        <row r="168">
          <cell r="D168">
            <v>10046</v>
          </cell>
        </row>
      </sheetData>
      <sheetData sheetId="601">
        <row r="168">
          <cell r="D168">
            <v>10046</v>
          </cell>
        </row>
      </sheetData>
      <sheetData sheetId="602" refreshError="1"/>
      <sheetData sheetId="603">
        <row r="1">
          <cell r="A1" t="str">
            <v>ABRAZADERA DE SALIDA TIPO 1</v>
          </cell>
        </row>
      </sheetData>
      <sheetData sheetId="604"/>
      <sheetData sheetId="605" refreshError="1"/>
      <sheetData sheetId="606"/>
      <sheetData sheetId="607"/>
      <sheetData sheetId="608">
        <row r="33">
          <cell r="C33">
            <v>0.77967625899280601</v>
          </cell>
        </row>
      </sheetData>
      <sheetData sheetId="609">
        <row r="1">
          <cell r="A1" t="str">
            <v>ITEM</v>
          </cell>
        </row>
      </sheetData>
      <sheetData sheetId="610">
        <row r="1">
          <cell r="A1" t="str">
            <v>EQUIPO</v>
          </cell>
        </row>
      </sheetData>
      <sheetData sheetId="611" refreshError="1"/>
      <sheetData sheetId="612" refreshError="1"/>
      <sheetData sheetId="613">
        <row r="52">
          <cell r="H52">
            <v>117768</v>
          </cell>
        </row>
      </sheetData>
      <sheetData sheetId="614" refreshError="1"/>
      <sheetData sheetId="615" refreshError="1"/>
      <sheetData sheetId="616" refreshError="1"/>
      <sheetData sheetId="617" refreshError="1"/>
      <sheetData sheetId="618"/>
      <sheetData sheetId="619" refreshError="1"/>
      <sheetData sheetId="620" refreshError="1"/>
      <sheetData sheetId="621">
        <row r="33">
          <cell r="C33">
            <v>0.77967625899280601</v>
          </cell>
        </row>
      </sheetData>
      <sheetData sheetId="622">
        <row r="2">
          <cell r="A2" t="str">
            <v>ACTA No</v>
          </cell>
        </row>
      </sheetData>
      <sheetData sheetId="623" refreshError="1"/>
      <sheetData sheetId="624"/>
      <sheetData sheetId="625"/>
      <sheetData sheetId="626"/>
      <sheetData sheetId="627">
        <row r="5">
          <cell r="E5" t="str">
            <v>CANTIDAD</v>
          </cell>
        </row>
      </sheetData>
      <sheetData sheetId="628">
        <row r="5">
          <cell r="E5" t="str">
            <v>CANTIDAD</v>
          </cell>
        </row>
      </sheetData>
      <sheetData sheetId="629"/>
      <sheetData sheetId="630">
        <row r="1">
          <cell r="A1" t="str">
            <v>ITEM</v>
          </cell>
        </row>
      </sheetData>
      <sheetData sheetId="631">
        <row r="1">
          <cell r="A1" t="str">
            <v>EQUIPO</v>
          </cell>
        </row>
      </sheetData>
      <sheetData sheetId="632">
        <row r="1">
          <cell r="A1" t="str">
            <v>ADMINISTRACION</v>
          </cell>
        </row>
      </sheetData>
      <sheetData sheetId="633">
        <row r="7">
          <cell r="B7">
            <v>1</v>
          </cell>
        </row>
      </sheetData>
      <sheetData sheetId="634">
        <row r="33">
          <cell r="C33">
            <v>0.77967625899280601</v>
          </cell>
        </row>
      </sheetData>
      <sheetData sheetId="635">
        <row r="1">
          <cell r="A1" t="str">
            <v>ABRAZADERA DE SALIDA TIPO 1</v>
          </cell>
        </row>
      </sheetData>
      <sheetData sheetId="636">
        <row r="4">
          <cell r="B4" t="str">
            <v xml:space="preserve"> Bisagra Pivotante </v>
          </cell>
        </row>
      </sheetData>
      <sheetData sheetId="637"/>
      <sheetData sheetId="638"/>
      <sheetData sheetId="639"/>
      <sheetData sheetId="640">
        <row r="1">
          <cell r="B1" t="str">
            <v>CTO-102-2002</v>
          </cell>
        </row>
      </sheetData>
      <sheetData sheetId="641">
        <row r="4">
          <cell r="E4" t="str">
            <v>GUPCO</v>
          </cell>
        </row>
      </sheetData>
      <sheetData sheetId="642">
        <row r="1">
          <cell r="B1" t="str">
            <v>CTO-102-2002</v>
          </cell>
        </row>
      </sheetData>
      <sheetData sheetId="643">
        <row r="1">
          <cell r="A1" t="str">
            <v>ITEM</v>
          </cell>
        </row>
      </sheetData>
      <sheetData sheetId="644">
        <row r="1">
          <cell r="A1" t="str">
            <v>EQUIPO</v>
          </cell>
        </row>
      </sheetData>
      <sheetData sheetId="645">
        <row r="1">
          <cell r="A1" t="str">
            <v>ADMINISTRACION</v>
          </cell>
        </row>
      </sheetData>
      <sheetData sheetId="646">
        <row r="1">
          <cell r="A1" t="str">
            <v>1P</v>
          </cell>
        </row>
      </sheetData>
      <sheetData sheetId="647">
        <row r="50">
          <cell r="H50">
            <v>1192</v>
          </cell>
        </row>
      </sheetData>
      <sheetData sheetId="648">
        <row r="1">
          <cell r="A1" t="str">
            <v>1P</v>
          </cell>
        </row>
      </sheetData>
      <sheetData sheetId="649">
        <row r="168">
          <cell r="D168">
            <v>10046</v>
          </cell>
        </row>
      </sheetData>
      <sheetData sheetId="650">
        <row r="51">
          <cell r="D51">
            <v>698</v>
          </cell>
        </row>
      </sheetData>
      <sheetData sheetId="651"/>
      <sheetData sheetId="652">
        <row r="51">
          <cell r="D51">
            <v>698</v>
          </cell>
        </row>
      </sheetData>
      <sheetData sheetId="653"/>
      <sheetData sheetId="654"/>
      <sheetData sheetId="655"/>
      <sheetData sheetId="656"/>
      <sheetData sheetId="657"/>
      <sheetData sheetId="658"/>
      <sheetData sheetId="659"/>
      <sheetData sheetId="660"/>
      <sheetData sheetId="661"/>
      <sheetData sheetId="662"/>
      <sheetData sheetId="663">
        <row r="168">
          <cell r="D168">
            <v>0.16</v>
          </cell>
        </row>
      </sheetData>
      <sheetData sheetId="664"/>
      <sheetData sheetId="665">
        <row r="7">
          <cell r="B7">
            <v>1</v>
          </cell>
        </row>
      </sheetData>
      <sheetData sheetId="666">
        <row r="1">
          <cell r="A1" t="str">
            <v>INSTITUTO NACIONAL DE VIAS</v>
          </cell>
        </row>
      </sheetData>
      <sheetData sheetId="667"/>
      <sheetData sheetId="668"/>
      <sheetData sheetId="669"/>
      <sheetData sheetId="670">
        <row r="33">
          <cell r="C33">
            <v>0.77967625899280601</v>
          </cell>
        </row>
      </sheetData>
      <sheetData sheetId="671"/>
      <sheetData sheetId="672">
        <row r="33">
          <cell r="C33">
            <v>0.77967625899280601</v>
          </cell>
        </row>
      </sheetData>
      <sheetData sheetId="673">
        <row r="4">
          <cell r="E4" t="str">
            <v>GUPCO</v>
          </cell>
        </row>
      </sheetData>
      <sheetData sheetId="674">
        <row r="52">
          <cell r="H52">
            <v>117768</v>
          </cell>
        </row>
      </sheetData>
      <sheetData sheetId="675">
        <row r="52">
          <cell r="H52">
            <v>117768</v>
          </cell>
        </row>
      </sheetData>
      <sheetData sheetId="676"/>
      <sheetData sheetId="677" refreshError="1"/>
      <sheetData sheetId="678"/>
      <sheetData sheetId="679">
        <row r="33">
          <cell r="C33">
            <v>0.77967625899280601</v>
          </cell>
        </row>
      </sheetData>
      <sheetData sheetId="680"/>
      <sheetData sheetId="681">
        <row r="33">
          <cell r="C33">
            <v>0.77967625899280601</v>
          </cell>
        </row>
      </sheetData>
      <sheetData sheetId="682"/>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sheetData sheetId="692"/>
      <sheetData sheetId="693"/>
      <sheetData sheetId="694"/>
      <sheetData sheetId="695"/>
      <sheetData sheetId="696"/>
      <sheetData sheetId="697" refreshError="1"/>
      <sheetData sheetId="698"/>
      <sheetData sheetId="699" refreshError="1"/>
      <sheetData sheetId="700" refreshError="1"/>
      <sheetData sheetId="701"/>
      <sheetData sheetId="702" refreshError="1"/>
      <sheetData sheetId="703">
        <row r="154">
          <cell r="G154">
            <v>12880</v>
          </cell>
        </row>
      </sheetData>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sheetData sheetId="728"/>
      <sheetData sheetId="729"/>
      <sheetData sheetId="730"/>
      <sheetData sheetId="731"/>
      <sheetData sheetId="732"/>
      <sheetData sheetId="733"/>
      <sheetData sheetId="734"/>
      <sheetData sheetId="735"/>
      <sheetData sheetId="736"/>
      <sheetData sheetId="737"/>
      <sheetData sheetId="738" refreshError="1"/>
      <sheetData sheetId="739">
        <row r="1">
          <cell r="B1" t="str">
            <v>CTO-102-2002</v>
          </cell>
        </row>
      </sheetData>
      <sheetData sheetId="740">
        <row r="168">
          <cell r="D168">
            <v>10046</v>
          </cell>
        </row>
      </sheetData>
      <sheetData sheetId="741"/>
      <sheetData sheetId="742">
        <row r="1">
          <cell r="A1" t="str">
            <v>ITEM</v>
          </cell>
        </row>
      </sheetData>
      <sheetData sheetId="743">
        <row r="1">
          <cell r="A1" t="str">
            <v>EQUIPO</v>
          </cell>
        </row>
      </sheetData>
      <sheetData sheetId="744">
        <row r="1">
          <cell r="A1" t="str">
            <v>ADMINISTRACION</v>
          </cell>
        </row>
      </sheetData>
      <sheetData sheetId="745">
        <row r="1">
          <cell r="A1" t="str">
            <v>ADMINISTRACION</v>
          </cell>
        </row>
      </sheetData>
      <sheetData sheetId="746">
        <row r="33">
          <cell r="C33">
            <v>0.77967625899280601</v>
          </cell>
        </row>
      </sheetData>
      <sheetData sheetId="747"/>
      <sheetData sheetId="748" refreshError="1"/>
      <sheetData sheetId="749" refreshError="1"/>
      <sheetData sheetId="750" refreshError="1"/>
      <sheetData sheetId="751" refreshError="1"/>
      <sheetData sheetId="752"/>
      <sheetData sheetId="753"/>
      <sheetData sheetId="754"/>
      <sheetData sheetId="755"/>
      <sheetData sheetId="756">
        <row r="1">
          <cell r="A1" t="str">
            <v>ITEM</v>
          </cell>
        </row>
      </sheetData>
      <sheetData sheetId="757">
        <row r="1">
          <cell r="A1" t="str">
            <v>EQUIPO</v>
          </cell>
        </row>
      </sheetData>
      <sheetData sheetId="758">
        <row r="1">
          <cell r="A1" t="str">
            <v>ADMINISTRACION</v>
          </cell>
        </row>
      </sheetData>
      <sheetData sheetId="759">
        <row r="1">
          <cell r="A1" t="str">
            <v>ITEM</v>
          </cell>
        </row>
      </sheetData>
      <sheetData sheetId="760">
        <row r="1">
          <cell r="A1" t="str">
            <v>EQUIPO</v>
          </cell>
        </row>
      </sheetData>
      <sheetData sheetId="761">
        <row r="1">
          <cell r="A1" t="str">
            <v>ADMINISTRACION</v>
          </cell>
        </row>
      </sheetData>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row r="1">
          <cell r="A1" t="str">
            <v>EQUIPO</v>
          </cell>
        </row>
      </sheetData>
      <sheetData sheetId="784"/>
      <sheetData sheetId="785"/>
      <sheetData sheetId="786">
        <row r="1">
          <cell r="A1" t="str">
            <v>ITEM</v>
          </cell>
        </row>
      </sheetData>
      <sheetData sheetId="787">
        <row r="1">
          <cell r="A1" t="str">
            <v>EQUIPO</v>
          </cell>
        </row>
      </sheetData>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row r="1">
          <cell r="A1" t="str">
            <v>ITEM</v>
          </cell>
        </row>
      </sheetData>
      <sheetData sheetId="814">
        <row r="1">
          <cell r="A1" t="str">
            <v>EQUIPO</v>
          </cell>
        </row>
      </sheetData>
      <sheetData sheetId="815">
        <row r="1">
          <cell r="A1" t="str">
            <v>ADMINISTRACION</v>
          </cell>
        </row>
      </sheetData>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row r="1">
          <cell r="A1" t="str">
            <v>ITEM</v>
          </cell>
        </row>
      </sheetData>
      <sheetData sheetId="835">
        <row r="1">
          <cell r="A1" t="str">
            <v>EQUIPO</v>
          </cell>
        </row>
      </sheetData>
      <sheetData sheetId="836">
        <row r="1">
          <cell r="A1" t="str">
            <v>ADMINISTRACION</v>
          </cell>
        </row>
      </sheetData>
      <sheetData sheetId="837"/>
      <sheetData sheetId="838"/>
      <sheetData sheetId="839"/>
      <sheetData sheetId="840"/>
      <sheetData sheetId="841"/>
      <sheetData sheetId="842"/>
      <sheetData sheetId="843">
        <row r="1">
          <cell r="A1" t="str">
            <v>ITEM</v>
          </cell>
        </row>
      </sheetData>
      <sheetData sheetId="844">
        <row r="1">
          <cell r="A1" t="str">
            <v>EQUIPO</v>
          </cell>
        </row>
      </sheetData>
      <sheetData sheetId="845">
        <row r="1">
          <cell r="A1" t="str">
            <v>ADMINISTRACION</v>
          </cell>
        </row>
      </sheetData>
      <sheetData sheetId="846"/>
      <sheetData sheetId="847"/>
      <sheetData sheetId="848"/>
      <sheetData sheetId="849"/>
      <sheetData sheetId="850"/>
      <sheetData sheetId="851"/>
      <sheetData sheetId="852"/>
      <sheetData sheetId="853"/>
      <sheetData sheetId="854"/>
      <sheetData sheetId="855">
        <row r="1">
          <cell r="A1" t="str">
            <v>ITEM</v>
          </cell>
        </row>
      </sheetData>
      <sheetData sheetId="856">
        <row r="1">
          <cell r="A1" t="str">
            <v>EQUIPO</v>
          </cell>
        </row>
      </sheetData>
      <sheetData sheetId="857">
        <row r="1">
          <cell r="A1" t="str">
            <v>ADMINISTRACION</v>
          </cell>
        </row>
      </sheetData>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row r="1">
          <cell r="A1" t="str">
            <v>ITEM</v>
          </cell>
        </row>
      </sheetData>
      <sheetData sheetId="955">
        <row r="1">
          <cell r="A1" t="str">
            <v>EQUIPO</v>
          </cell>
        </row>
      </sheetData>
      <sheetData sheetId="956">
        <row r="1">
          <cell r="A1" t="str">
            <v>ADMINISTRACION</v>
          </cell>
        </row>
      </sheetData>
      <sheetData sheetId="957">
        <row r="1">
          <cell r="A1" t="str">
            <v>ITEM</v>
          </cell>
        </row>
      </sheetData>
      <sheetData sheetId="958">
        <row r="1">
          <cell r="A1" t="str">
            <v>EQUIPO</v>
          </cell>
        </row>
      </sheetData>
      <sheetData sheetId="959">
        <row r="1">
          <cell r="A1" t="str">
            <v>ADMINISTRACION</v>
          </cell>
        </row>
      </sheetData>
      <sheetData sheetId="960"/>
      <sheetData sheetId="961"/>
      <sheetData sheetId="962"/>
      <sheetData sheetId="963"/>
      <sheetData sheetId="964"/>
      <sheetData sheetId="965"/>
      <sheetData sheetId="966">
        <row r="1">
          <cell r="A1" t="str">
            <v>ITEM</v>
          </cell>
        </row>
      </sheetData>
      <sheetData sheetId="967">
        <row r="1">
          <cell r="A1" t="str">
            <v>EQUIPO</v>
          </cell>
        </row>
      </sheetData>
      <sheetData sheetId="968">
        <row r="1">
          <cell r="A1" t="str">
            <v>ADMINISTRACION</v>
          </cell>
        </row>
      </sheetData>
      <sheetData sheetId="969"/>
      <sheetData sheetId="970"/>
      <sheetData sheetId="971">
        <row r="1">
          <cell r="A1" t="str">
            <v>ITEM</v>
          </cell>
        </row>
      </sheetData>
      <sheetData sheetId="972">
        <row r="1">
          <cell r="A1" t="str">
            <v>EQUIPO</v>
          </cell>
        </row>
      </sheetData>
      <sheetData sheetId="973">
        <row r="1">
          <cell r="A1" t="str">
            <v>ADMINISTRACION</v>
          </cell>
        </row>
      </sheetData>
      <sheetData sheetId="974"/>
      <sheetData sheetId="975"/>
      <sheetData sheetId="976">
        <row r="1">
          <cell r="A1" t="str">
            <v>ITEM</v>
          </cell>
        </row>
      </sheetData>
      <sheetData sheetId="977">
        <row r="1">
          <cell r="A1" t="str">
            <v>EQUIPO</v>
          </cell>
        </row>
      </sheetData>
      <sheetData sheetId="978">
        <row r="1">
          <cell r="A1" t="str">
            <v>ADMINISTRACION</v>
          </cell>
        </row>
      </sheetData>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row r="1">
          <cell r="A1" t="str">
            <v>ITEM</v>
          </cell>
        </row>
      </sheetData>
      <sheetData sheetId="998">
        <row r="1">
          <cell r="A1" t="str">
            <v>EQUIPO</v>
          </cell>
        </row>
      </sheetData>
      <sheetData sheetId="999">
        <row r="1">
          <cell r="A1" t="str">
            <v>ADMINISTRACION</v>
          </cell>
        </row>
      </sheetData>
      <sheetData sheetId="1000" refreshError="1"/>
      <sheetData sheetId="1001" refreshError="1"/>
      <sheetData sheetId="1002" refreshError="1"/>
      <sheetData sheetId="1003">
        <row r="1">
          <cell r="A1" t="str">
            <v>ADMINISTRACION</v>
          </cell>
        </row>
      </sheetData>
      <sheetData sheetId="1004"/>
      <sheetData sheetId="1005"/>
      <sheetData sheetId="1006">
        <row r="1">
          <cell r="A1" t="str">
            <v>ITEM</v>
          </cell>
        </row>
      </sheetData>
      <sheetData sheetId="1007">
        <row r="1">
          <cell r="A1" t="str">
            <v>EQUIPO</v>
          </cell>
        </row>
      </sheetData>
      <sheetData sheetId="1008">
        <row r="1">
          <cell r="A1" t="str">
            <v>ADMINISTRACION</v>
          </cell>
        </row>
      </sheetData>
      <sheetData sheetId="1009"/>
      <sheetData sheetId="1010"/>
      <sheetData sheetId="1011" refreshError="1"/>
      <sheetData sheetId="1012"/>
      <sheetData sheetId="1013">
        <row r="1">
          <cell r="A1" t="str">
            <v>ITEM</v>
          </cell>
        </row>
      </sheetData>
      <sheetData sheetId="1014">
        <row r="1">
          <cell r="A1" t="str">
            <v>EQUIPO</v>
          </cell>
        </row>
      </sheetData>
      <sheetData sheetId="1015">
        <row r="1">
          <cell r="A1" t="str">
            <v>ADMINISTRACION</v>
          </cell>
        </row>
      </sheetData>
      <sheetData sheetId="1016"/>
      <sheetData sheetId="1017"/>
      <sheetData sheetId="1018">
        <row r="1">
          <cell r="A1" t="str">
            <v>ITEM</v>
          </cell>
        </row>
      </sheetData>
      <sheetData sheetId="1019">
        <row r="1">
          <cell r="A1" t="str">
            <v>EQUIPO</v>
          </cell>
        </row>
      </sheetData>
      <sheetData sheetId="1020">
        <row r="1">
          <cell r="A1" t="str">
            <v>ADMINISTRACION</v>
          </cell>
        </row>
      </sheetData>
      <sheetData sheetId="1021">
        <row r="1">
          <cell r="A1" t="str">
            <v>INSTITUTO NACIONAL DE VIAS</v>
          </cell>
        </row>
      </sheetData>
      <sheetData sheetId="1022"/>
      <sheetData sheetId="1023"/>
      <sheetData sheetId="1024"/>
      <sheetData sheetId="1025"/>
      <sheetData sheetId="1026"/>
      <sheetData sheetId="1027"/>
      <sheetData sheetId="1028"/>
      <sheetData sheetId="1029"/>
      <sheetData sheetId="1030"/>
      <sheetData sheetId="1031"/>
      <sheetData sheetId="1032" refreshError="1"/>
      <sheetData sheetId="1033">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1034"/>
      <sheetData sheetId="1035"/>
      <sheetData sheetId="1036"/>
      <sheetData sheetId="1037"/>
      <sheetData sheetId="1038">
        <row r="2">
          <cell r="A2" t="str">
            <v>HOSPITAL HERNANDO MONCALEANO PERDOMO ETAPA 1</v>
          </cell>
        </row>
      </sheetData>
      <sheetData sheetId="1039"/>
      <sheetData sheetId="1040">
        <row r="2">
          <cell r="A2" t="str">
            <v>HOSPITAL HERNANDO MONCALEANO PERDOMO ETAPA 2 A</v>
          </cell>
        </row>
      </sheetData>
      <sheetData sheetId="1041">
        <row r="2">
          <cell r="A2" t="str">
            <v>HOSPITAL HERNANDO MONCALEANO PERDOMO ETAPA 2B</v>
          </cell>
        </row>
      </sheetData>
      <sheetData sheetId="1042"/>
      <sheetData sheetId="1043"/>
      <sheetData sheetId="1044" refreshError="1"/>
      <sheetData sheetId="1045"/>
      <sheetData sheetId="1046"/>
      <sheetData sheetId="1047"/>
      <sheetData sheetId="1048"/>
      <sheetData sheetId="1049" refreshError="1"/>
      <sheetData sheetId="1050"/>
      <sheetData sheetId="1051"/>
      <sheetData sheetId="1052">
        <row r="33">
          <cell r="C33">
            <v>0.77967625899280601</v>
          </cell>
        </row>
      </sheetData>
      <sheetData sheetId="1053">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1054">
        <row r="1">
          <cell r="A1" t="str">
            <v>EQUIPO</v>
          </cell>
        </row>
      </sheetData>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sheetData sheetId="1225"/>
      <sheetData sheetId="1226">
        <row r="1">
          <cell r="A1" t="str">
            <v>INSTITUTO NACIONAL DE VIAS</v>
          </cell>
        </row>
      </sheetData>
      <sheetData sheetId="1227" refreshError="1"/>
      <sheetData sheetId="1228" refreshError="1"/>
      <sheetData sheetId="1229" refreshError="1"/>
      <sheetData sheetId="1230"/>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ow r="5">
          <cell r="E5" t="str">
            <v>CANTIDAD</v>
          </cell>
        </row>
      </sheetData>
      <sheetData sheetId="1241" refreshError="1"/>
      <sheetData sheetId="1242">
        <row r="5">
          <cell r="E5" t="str">
            <v>CANTIDAD</v>
          </cell>
        </row>
      </sheetData>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ow r="168">
          <cell r="D168">
            <v>0.16</v>
          </cell>
        </row>
      </sheetData>
      <sheetData sheetId="1276">
        <row r="1">
          <cell r="A1" t="str">
            <v>INSTITUTO NACIONAL DE VIAS</v>
          </cell>
        </row>
      </sheetData>
      <sheetData sheetId="1277">
        <row r="7">
          <cell r="B7">
            <v>1</v>
          </cell>
        </row>
      </sheetData>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ow r="1">
          <cell r="A1" t="str">
            <v>INSTITUTO NACIONAL DE VIAS</v>
          </cell>
        </row>
      </sheetData>
      <sheetData sheetId="1315">
        <row r="1">
          <cell r="A1" t="str">
            <v>EQUIPO</v>
          </cell>
        </row>
      </sheetData>
      <sheetData sheetId="1316"/>
      <sheetData sheetId="1317"/>
      <sheetData sheetId="1318"/>
      <sheetData sheetId="1319"/>
      <sheetData sheetId="1320"/>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ow r="5">
          <cell r="E5" t="str">
            <v>CANTIDAD</v>
          </cell>
        </row>
      </sheetData>
      <sheetData sheetId="1346">
        <row r="5">
          <cell r="E5" t="str">
            <v>CANTIDAD</v>
          </cell>
        </row>
      </sheetData>
      <sheetData sheetId="1347">
        <row r="5">
          <cell r="E5" t="str">
            <v>CANTIDAD</v>
          </cell>
        </row>
      </sheetData>
      <sheetData sheetId="1348">
        <row r="5">
          <cell r="E5" t="str">
            <v>CANTIDAD</v>
          </cell>
        </row>
      </sheetData>
      <sheetData sheetId="1349">
        <row r="1">
          <cell r="A1" t="str">
            <v>INSTITUTO NACIONAL DE VIAS</v>
          </cell>
        </row>
      </sheetData>
      <sheetData sheetId="1350">
        <row r="5">
          <cell r="E5" t="str">
            <v>CANTIDAD</v>
          </cell>
        </row>
      </sheetData>
      <sheetData sheetId="1351">
        <row r="5">
          <cell r="E5" t="str">
            <v>CANTIDAD</v>
          </cell>
        </row>
      </sheetData>
      <sheetData sheetId="1352">
        <row r="5">
          <cell r="E5" t="str">
            <v>CANTIDAD</v>
          </cell>
        </row>
      </sheetData>
      <sheetData sheetId="1353">
        <row r="5">
          <cell r="E5" t="str">
            <v>CANTIDAD</v>
          </cell>
        </row>
      </sheetData>
      <sheetData sheetId="1354">
        <row r="5">
          <cell r="E5" t="str">
            <v>CANTIDAD</v>
          </cell>
        </row>
      </sheetData>
      <sheetData sheetId="1355">
        <row r="5">
          <cell r="E5" t="str">
            <v>CANTIDAD</v>
          </cell>
        </row>
      </sheetData>
      <sheetData sheetId="1356">
        <row r="5">
          <cell r="E5" t="str">
            <v>CANTIDAD</v>
          </cell>
        </row>
      </sheetData>
      <sheetData sheetId="1357"/>
      <sheetData sheetId="1358"/>
      <sheetData sheetId="1359"/>
      <sheetData sheetId="1360"/>
      <sheetData sheetId="1361"/>
      <sheetData sheetId="1362"/>
      <sheetData sheetId="1363"/>
      <sheetData sheetId="1364"/>
      <sheetData sheetId="1365"/>
      <sheetData sheetId="1366">
        <row r="1">
          <cell r="A1" t="str">
            <v>INSTITUTO NACIONAL DE VIAS</v>
          </cell>
        </row>
      </sheetData>
      <sheetData sheetId="1367"/>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sheetData sheetId="1420"/>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ow r="2">
          <cell r="A2" t="str">
            <v>(ºF)</v>
          </cell>
        </row>
      </sheetData>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sheetData sheetId="1853"/>
      <sheetData sheetId="1854"/>
      <sheetData sheetId="1855"/>
      <sheetData sheetId="1856">
        <row r="18">
          <cell r="C18">
            <v>9000</v>
          </cell>
        </row>
      </sheetData>
      <sheetData sheetId="1857">
        <row r="154">
          <cell r="G154">
            <v>12880</v>
          </cell>
        </row>
      </sheetData>
      <sheetData sheetId="1858"/>
      <sheetData sheetId="1859"/>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sheetData sheetId="1977"/>
      <sheetData sheetId="1978"/>
      <sheetData sheetId="1979"/>
      <sheetData sheetId="1980"/>
      <sheetData sheetId="1981"/>
      <sheetData sheetId="1982"/>
      <sheetData sheetId="1983"/>
      <sheetData sheetId="1984"/>
      <sheetData sheetId="1985"/>
      <sheetData sheetId="1986"/>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sheetData sheetId="1998"/>
      <sheetData sheetId="1999"/>
      <sheetData sheetId="2000"/>
      <sheetData sheetId="2001"/>
      <sheetData sheetId="2002"/>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sheetData sheetId="2023"/>
      <sheetData sheetId="2024" refreshError="1"/>
      <sheetData sheetId="2025"/>
      <sheetData sheetId="2026">
        <row r="8">
          <cell r="A8">
            <v>2.1</v>
          </cell>
        </row>
      </sheetData>
      <sheetData sheetId="2027" refreshError="1"/>
      <sheetData sheetId="2028">
        <row r="7">
          <cell r="B7">
            <v>1</v>
          </cell>
        </row>
      </sheetData>
      <sheetData sheetId="2029">
        <row r="1">
          <cell r="A1" t="str">
            <v>OCCIDENTAL DE COLOMBIA, LLC. / OCCIDENTAL ANDINA, LLC</v>
          </cell>
        </row>
      </sheetData>
      <sheetData sheetId="2030">
        <row r="7">
          <cell r="B7">
            <v>1</v>
          </cell>
        </row>
      </sheetData>
      <sheetData sheetId="2031">
        <row r="7">
          <cell r="B7">
            <v>1</v>
          </cell>
        </row>
      </sheetData>
      <sheetData sheetId="2032">
        <row r="33">
          <cell r="G33">
            <v>0.59504299999999999</v>
          </cell>
        </row>
      </sheetData>
      <sheetData sheetId="2033"/>
      <sheetData sheetId="2034">
        <row r="1">
          <cell r="A1" t="str">
            <v>INSTITUTO NACIONAL DE VIAS</v>
          </cell>
        </row>
      </sheetData>
      <sheetData sheetId="2035"/>
      <sheetData sheetId="2036"/>
      <sheetData sheetId="2037"/>
      <sheetData sheetId="2038"/>
      <sheetData sheetId="2039"/>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sheetData sheetId="2081"/>
      <sheetData sheetId="2082"/>
      <sheetData sheetId="2083"/>
      <sheetData sheetId="2084"/>
      <sheetData sheetId="2085"/>
      <sheetData sheetId="2086"/>
      <sheetData sheetId="2087"/>
      <sheetData sheetId="2088"/>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sheetData sheetId="2466"/>
      <sheetData sheetId="2467">
        <row r="34">
          <cell r="E34">
            <v>38196</v>
          </cell>
        </row>
      </sheetData>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row r="3">
          <cell r="A3">
            <v>1</v>
          </cell>
        </row>
      </sheetData>
      <sheetData sheetId="2738">
        <row r="8">
          <cell r="A8">
            <v>3.1</v>
          </cell>
        </row>
      </sheetData>
      <sheetData sheetId="2739"/>
      <sheetData sheetId="2740"/>
      <sheetData sheetId="2741"/>
      <sheetData sheetId="2742"/>
      <sheetData sheetId="2743"/>
      <sheetData sheetId="2744">
        <row r="1">
          <cell r="A1" t="str">
            <v>LISTADO DE INSUMOS GENERAL</v>
          </cell>
        </row>
      </sheetData>
      <sheetData sheetId="2745"/>
      <sheetData sheetId="2746"/>
      <sheetData sheetId="2747"/>
      <sheetData sheetId="2748"/>
      <sheetData sheetId="2749"/>
      <sheetData sheetId="2750"/>
      <sheetData sheetId="2751">
        <row r="1">
          <cell r="A1" t="str">
            <v>LISTADO DE INSUMOS GENERAL</v>
          </cell>
        </row>
      </sheetData>
      <sheetData sheetId="2752">
        <row r="8">
          <cell r="A8">
            <v>3.1</v>
          </cell>
        </row>
      </sheetData>
      <sheetData sheetId="2753">
        <row r="8">
          <cell r="A8">
            <v>2.1</v>
          </cell>
        </row>
      </sheetData>
      <sheetData sheetId="2754">
        <row r="8">
          <cell r="A8">
            <v>3.1</v>
          </cell>
        </row>
      </sheetData>
      <sheetData sheetId="2755"/>
      <sheetData sheetId="2756"/>
      <sheetData sheetId="2757"/>
      <sheetData sheetId="2758">
        <row r="3">
          <cell r="A3">
            <v>1</v>
          </cell>
        </row>
      </sheetData>
      <sheetData sheetId="2759"/>
      <sheetData sheetId="2760">
        <row r="3">
          <cell r="A3">
            <v>1</v>
          </cell>
        </row>
      </sheetData>
      <sheetData sheetId="2761"/>
      <sheetData sheetId="2762"/>
      <sheetData sheetId="2763"/>
      <sheetData sheetId="2764"/>
      <sheetData sheetId="2765">
        <row r="1">
          <cell r="A1" t="str">
            <v>LISTADO DE INSUMOS GENERAL</v>
          </cell>
        </row>
      </sheetData>
      <sheetData sheetId="2766"/>
      <sheetData sheetId="2767">
        <row r="1">
          <cell r="A1" t="str">
            <v>LISTADO DE INSUMOS GENERAL</v>
          </cell>
        </row>
      </sheetData>
      <sheetData sheetId="2768">
        <row r="8">
          <cell r="A8">
            <v>3.1</v>
          </cell>
        </row>
      </sheetData>
      <sheetData sheetId="2769">
        <row r="8">
          <cell r="A8">
            <v>2.1</v>
          </cell>
        </row>
      </sheetData>
      <sheetData sheetId="2770">
        <row r="8">
          <cell r="A8">
            <v>3.1</v>
          </cell>
        </row>
      </sheetData>
      <sheetData sheetId="2771">
        <row r="1">
          <cell r="A1" t="str">
            <v>ITEM</v>
          </cell>
        </row>
      </sheetData>
      <sheetData sheetId="2772">
        <row r="1">
          <cell r="A1" t="str">
            <v>EQUIPO</v>
          </cell>
        </row>
      </sheetData>
      <sheetData sheetId="2773">
        <row r="1">
          <cell r="A1" t="str">
            <v>ADMINISTRACION</v>
          </cell>
        </row>
      </sheetData>
      <sheetData sheetId="2774">
        <row r="3">
          <cell r="A3">
            <v>1</v>
          </cell>
        </row>
      </sheetData>
      <sheetData sheetId="2775">
        <row r="8">
          <cell r="A8">
            <v>3.1</v>
          </cell>
        </row>
      </sheetData>
      <sheetData sheetId="2776">
        <row r="3">
          <cell r="A3">
            <v>1</v>
          </cell>
        </row>
      </sheetData>
      <sheetData sheetId="2777">
        <row r="3">
          <cell r="A3">
            <v>1</v>
          </cell>
        </row>
      </sheetData>
      <sheetData sheetId="2778">
        <row r="3">
          <cell r="A3">
            <v>1</v>
          </cell>
        </row>
      </sheetData>
      <sheetData sheetId="2779">
        <row r="3">
          <cell r="A3">
            <v>1</v>
          </cell>
        </row>
      </sheetData>
      <sheetData sheetId="2780" refreshError="1"/>
      <sheetData sheetId="2781">
        <row r="1">
          <cell r="A1" t="str">
            <v>LISTADO DE INSUMOS GENERAL</v>
          </cell>
        </row>
      </sheetData>
      <sheetData sheetId="2782" refreshError="1"/>
      <sheetData sheetId="2783">
        <row r="1">
          <cell r="A1" t="str">
            <v>LISTADO DE INSUMOS GENERAL</v>
          </cell>
        </row>
      </sheetData>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ow r="18">
          <cell r="C18">
            <v>7000</v>
          </cell>
        </row>
      </sheetData>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row r="1">
          <cell r="A1" t="str">
            <v>ADMINISTRACION</v>
          </cell>
        </row>
      </sheetData>
      <sheetData sheetId="2986"/>
      <sheetData sheetId="2987"/>
      <sheetData sheetId="2988"/>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sheetData sheetId="3096"/>
      <sheetData sheetId="3097" refreshError="1"/>
      <sheetData sheetId="3098">
        <row r="4">
          <cell r="C4" t="str">
            <v>INTERVENTORIA TECNICO ADMINISTRATIVA PARA LA CONSTRUCCION, INSTALACION DE EQUIPOS, PRUEBAS Y PUESTA EN MARCHA DEL SISTEMA DE SECTORIZACION DEL OLEODUCTO TRANSANDINO.</v>
          </cell>
        </row>
      </sheetData>
      <sheetData sheetId="3099"/>
      <sheetData sheetId="3100"/>
      <sheetData sheetId="3101"/>
      <sheetData sheetId="3102"/>
      <sheetData sheetId="3103"/>
      <sheetData sheetId="3104">
        <row r="34">
          <cell r="E34">
            <v>38196</v>
          </cell>
        </row>
      </sheetData>
      <sheetData sheetId="3105"/>
      <sheetData sheetId="3106"/>
      <sheetData sheetId="3107" refreshError="1"/>
      <sheetData sheetId="3108" refreshError="1"/>
      <sheetData sheetId="3109" refreshError="1"/>
      <sheetData sheetId="3110" refreshError="1"/>
      <sheetData sheetId="3111">
        <row r="4">
          <cell r="E4" t="str">
            <v>GUPCO</v>
          </cell>
        </row>
      </sheetData>
      <sheetData sheetId="3112"/>
      <sheetData sheetId="3113"/>
      <sheetData sheetId="3114"/>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sheetData sheetId="3141"/>
      <sheetData sheetId="3142">
        <row r="6">
          <cell r="A6" t="str">
            <v>CO-A1</v>
          </cell>
        </row>
      </sheetData>
      <sheetData sheetId="3143"/>
      <sheetData sheetId="3144">
        <row r="6">
          <cell r="A6" t="str">
            <v>CO-A1</v>
          </cell>
        </row>
      </sheetData>
      <sheetData sheetId="3145">
        <row r="6">
          <cell r="A6" t="str">
            <v>CO-A1</v>
          </cell>
        </row>
      </sheetData>
      <sheetData sheetId="3146" refreshError="1"/>
      <sheetData sheetId="3147"/>
      <sheetData sheetId="3148">
        <row r="4">
          <cell r="E4" t="str">
            <v>GUPCO</v>
          </cell>
        </row>
      </sheetData>
      <sheetData sheetId="3149"/>
      <sheetData sheetId="3150">
        <row r="4">
          <cell r="E4" t="str">
            <v>GUPCO</v>
          </cell>
        </row>
      </sheetData>
      <sheetData sheetId="3151">
        <row r="4">
          <cell r="E4" t="str">
            <v>GUPCO</v>
          </cell>
        </row>
      </sheetData>
      <sheetData sheetId="3152"/>
      <sheetData sheetId="3153"/>
      <sheetData sheetId="3154"/>
      <sheetData sheetId="3155"/>
      <sheetData sheetId="3156"/>
      <sheetData sheetId="3157"/>
      <sheetData sheetId="3158"/>
      <sheetData sheetId="3159"/>
      <sheetData sheetId="3160"/>
      <sheetData sheetId="3161"/>
      <sheetData sheetId="3162"/>
      <sheetData sheetId="3163" refreshError="1"/>
      <sheetData sheetId="3164"/>
      <sheetData sheetId="3165"/>
      <sheetData sheetId="3166"/>
      <sheetData sheetId="3167"/>
      <sheetData sheetId="3168"/>
      <sheetData sheetId="3169"/>
      <sheetData sheetId="3170" refreshError="1"/>
      <sheetData sheetId="3171" refreshError="1"/>
      <sheetData sheetId="3172" refreshError="1"/>
      <sheetData sheetId="3173" refreshError="1"/>
      <sheetData sheetId="3174" refreshError="1"/>
      <sheetData sheetId="3175" refreshError="1"/>
      <sheetData sheetId="3176" refreshError="1"/>
      <sheetData sheetId="3177">
        <row r="2">
          <cell r="A2" t="str">
            <v>(ºF)</v>
          </cell>
        </row>
      </sheetData>
      <sheetData sheetId="3178" refreshError="1"/>
      <sheetData sheetId="3179"/>
      <sheetData sheetId="3180" refreshError="1"/>
      <sheetData sheetId="3181"/>
      <sheetData sheetId="3182"/>
      <sheetData sheetId="3183"/>
      <sheetData sheetId="3184"/>
      <sheetData sheetId="3185"/>
      <sheetData sheetId="3186"/>
      <sheetData sheetId="3187"/>
      <sheetData sheetId="3188"/>
      <sheetData sheetId="3189"/>
      <sheetData sheetId="3190"/>
      <sheetData sheetId="3191" refreshError="1"/>
      <sheetData sheetId="3192"/>
      <sheetData sheetId="3193"/>
      <sheetData sheetId="3194"/>
      <sheetData sheetId="3195"/>
      <sheetData sheetId="3196" refreshError="1"/>
      <sheetData sheetId="3197" refreshError="1"/>
      <sheetData sheetId="3198" refreshError="1"/>
      <sheetData sheetId="3199"/>
      <sheetData sheetId="3200" refreshError="1"/>
      <sheetData sheetId="3201" refreshError="1"/>
      <sheetData sheetId="3202"/>
      <sheetData sheetId="3203"/>
      <sheetData sheetId="3204" refreshError="1"/>
      <sheetData sheetId="3205" refreshError="1"/>
      <sheetData sheetId="3206"/>
      <sheetData sheetId="3207" refreshError="1"/>
      <sheetData sheetId="3208" refreshError="1"/>
      <sheetData sheetId="3209"/>
      <sheetData sheetId="3210"/>
      <sheetData sheetId="3211"/>
      <sheetData sheetId="3212"/>
      <sheetData sheetId="3213"/>
      <sheetData sheetId="3214"/>
      <sheetData sheetId="3215"/>
      <sheetData sheetId="3216"/>
      <sheetData sheetId="3217"/>
      <sheetData sheetId="3218"/>
      <sheetData sheetId="3219"/>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ow r="4">
          <cell r="B4">
            <v>39886</v>
          </cell>
        </row>
      </sheetData>
      <sheetData sheetId="3246"/>
      <sheetData sheetId="3247"/>
      <sheetData sheetId="3248"/>
      <sheetData sheetId="3249">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3250"/>
      <sheetData sheetId="3251"/>
      <sheetData sheetId="3252"/>
      <sheetData sheetId="3253"/>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sheetData sheetId="3264"/>
      <sheetData sheetId="3265">
        <row r="1">
          <cell r="A1" t="str">
            <v>ITEM</v>
          </cell>
        </row>
      </sheetData>
      <sheetData sheetId="3266">
        <row r="1">
          <cell r="A1" t="str">
            <v>EQUIPO</v>
          </cell>
        </row>
      </sheetData>
      <sheetData sheetId="3267">
        <row r="1">
          <cell r="A1" t="str">
            <v>ADMINISTRACION</v>
          </cell>
        </row>
      </sheetData>
      <sheetData sheetId="3268">
        <row r="1">
          <cell r="A1" t="str">
            <v>ADMINISTRACION</v>
          </cell>
        </row>
      </sheetData>
      <sheetData sheetId="3269"/>
      <sheetData sheetId="3270"/>
      <sheetData sheetId="3271"/>
      <sheetData sheetId="3272"/>
      <sheetData sheetId="3273"/>
      <sheetData sheetId="3274"/>
      <sheetData sheetId="3275"/>
      <sheetData sheetId="3276"/>
      <sheetData sheetId="3277"/>
      <sheetData sheetId="3278"/>
      <sheetData sheetId="3279">
        <row r="4">
          <cell r="A4">
            <v>0</v>
          </cell>
        </row>
      </sheetData>
      <sheetData sheetId="3280"/>
      <sheetData sheetId="3281">
        <row r="3">
          <cell r="A3">
            <v>5.0999999999999996</v>
          </cell>
        </row>
      </sheetData>
      <sheetData sheetId="3282">
        <row r="4">
          <cell r="A4">
            <v>0</v>
          </cell>
        </row>
      </sheetData>
      <sheetData sheetId="3283">
        <row r="3">
          <cell r="A3">
            <v>5.0999999999999996</v>
          </cell>
        </row>
      </sheetData>
      <sheetData sheetId="3284" refreshError="1"/>
      <sheetData sheetId="3285"/>
      <sheetData sheetId="3286" refreshError="1"/>
      <sheetData sheetId="3287" refreshError="1"/>
      <sheetData sheetId="3288">
        <row r="1">
          <cell r="A1" t="str">
            <v>ADMINISTRACION</v>
          </cell>
        </row>
      </sheetData>
      <sheetData sheetId="3289"/>
      <sheetData sheetId="3290"/>
      <sheetData sheetId="3291"/>
      <sheetData sheetId="3292"/>
      <sheetData sheetId="3293"/>
      <sheetData sheetId="3294"/>
      <sheetData sheetId="3295"/>
      <sheetData sheetId="3296"/>
      <sheetData sheetId="3297"/>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ow r="2">
          <cell r="A2" t="str">
            <v>(ºF)</v>
          </cell>
        </row>
      </sheetData>
      <sheetData sheetId="3342"/>
      <sheetData sheetId="3343">
        <row r="2">
          <cell r="A2" t="str">
            <v>(ºF)</v>
          </cell>
        </row>
      </sheetData>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row r="2">
          <cell r="A2" t="str">
            <v>HOSPITAL HERNANDO MONCALEANO PERDOMO ETAPA 1</v>
          </cell>
        </row>
      </sheetData>
      <sheetData sheetId="3383"/>
      <sheetData sheetId="3384">
        <row r="2">
          <cell r="A2" t="str">
            <v>HOSPITAL HERNANDO MONCALEANO PERDOMO ETAPA 2 A</v>
          </cell>
        </row>
      </sheetData>
      <sheetData sheetId="3385">
        <row r="2">
          <cell r="A2" t="str">
            <v>HOSPITAL HERNANDO MONCALEANO PERDOMO ETAPA 2B</v>
          </cell>
        </row>
      </sheetData>
      <sheetData sheetId="3386"/>
      <sheetData sheetId="3387"/>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ow r="15">
          <cell r="B15" t="str">
            <v>ROSY ARTEAGA ORTEGA</v>
          </cell>
        </row>
      </sheetData>
      <sheetData sheetId="3567">
        <row r="15">
          <cell r="B15" t="str">
            <v>ROSY ARTEAGA ORTEGA</v>
          </cell>
        </row>
      </sheetData>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ow r="1">
          <cell r="B1" t="str">
            <v>CTO-102-2002</v>
          </cell>
        </row>
      </sheetData>
      <sheetData sheetId="3684"/>
      <sheetData sheetId="3685"/>
      <sheetData sheetId="3686"/>
      <sheetData sheetId="3687" refreshError="1"/>
      <sheetData sheetId="3688"/>
      <sheetData sheetId="3689"/>
      <sheetData sheetId="3690"/>
      <sheetData sheetId="3691"/>
      <sheetData sheetId="3692"/>
      <sheetData sheetId="3693"/>
      <sheetData sheetId="3694"/>
      <sheetData sheetId="3695"/>
      <sheetData sheetId="3696" refreshError="1"/>
      <sheetData sheetId="3697" refreshError="1"/>
      <sheetData sheetId="3698"/>
      <sheetData sheetId="3699" refreshError="1"/>
      <sheetData sheetId="3700" refreshError="1"/>
      <sheetData sheetId="3701" refreshError="1"/>
      <sheetData sheetId="3702"/>
      <sheetData sheetId="3703" refreshError="1"/>
      <sheetData sheetId="3704"/>
      <sheetData sheetId="3705"/>
      <sheetData sheetId="3706"/>
      <sheetData sheetId="3707"/>
      <sheetData sheetId="3708">
        <row r="1">
          <cell r="C1">
            <v>0.2</v>
          </cell>
        </row>
      </sheetData>
      <sheetData sheetId="3709"/>
      <sheetData sheetId="3710"/>
      <sheetData sheetId="3711"/>
      <sheetData sheetId="3712"/>
      <sheetData sheetId="3713"/>
      <sheetData sheetId="3714"/>
      <sheetData sheetId="3715"/>
      <sheetData sheetId="3716"/>
      <sheetData sheetId="3717"/>
      <sheetData sheetId="3718"/>
      <sheetData sheetId="3719">
        <row r="1">
          <cell r="B1" t="str">
            <v>CTO-102-2002</v>
          </cell>
        </row>
      </sheetData>
      <sheetData sheetId="3720"/>
      <sheetData sheetId="3721"/>
      <sheetData sheetId="3722">
        <row r="8">
          <cell r="A8">
            <v>2.1</v>
          </cell>
        </row>
      </sheetData>
      <sheetData sheetId="3723">
        <row r="8">
          <cell r="A8">
            <v>3.1</v>
          </cell>
        </row>
      </sheetData>
      <sheetData sheetId="3724"/>
      <sheetData sheetId="3725"/>
      <sheetData sheetId="3726"/>
      <sheetData sheetId="3727"/>
      <sheetData sheetId="3728"/>
      <sheetData sheetId="3729"/>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ow r="1">
          <cell r="C1">
            <v>0.2</v>
          </cell>
        </row>
      </sheetData>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sheetData sheetId="3778" refreshError="1"/>
      <sheetData sheetId="3779" refreshError="1"/>
      <sheetData sheetId="3780" refreshError="1"/>
      <sheetData sheetId="3781" refreshError="1"/>
      <sheetData sheetId="3782"/>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ow r="4">
          <cell r="E4" t="str">
            <v>GUPCO</v>
          </cell>
        </row>
      </sheetData>
      <sheetData sheetId="4019"/>
      <sheetData sheetId="4020"/>
      <sheetData sheetId="4021"/>
      <sheetData sheetId="4022" refreshError="1"/>
      <sheetData sheetId="4023" refreshError="1"/>
      <sheetData sheetId="4024" refreshError="1"/>
      <sheetData sheetId="4025" refreshError="1"/>
      <sheetData sheetId="4026" refreshError="1"/>
      <sheetData sheetId="4027" refreshError="1"/>
      <sheetData sheetId="4028"/>
      <sheetData sheetId="4029"/>
      <sheetData sheetId="4030"/>
      <sheetData sheetId="4031" refreshError="1"/>
      <sheetData sheetId="4032"/>
      <sheetData sheetId="4033"/>
      <sheetData sheetId="4034"/>
      <sheetData sheetId="4035"/>
      <sheetData sheetId="4036"/>
      <sheetData sheetId="4037"/>
      <sheetData sheetId="4038"/>
      <sheetData sheetId="4039"/>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sheetData sheetId="4051" refreshError="1"/>
      <sheetData sheetId="4052" refreshError="1"/>
      <sheetData sheetId="4053"/>
      <sheetData sheetId="4054" refreshError="1"/>
      <sheetData sheetId="4055"/>
      <sheetData sheetId="4056"/>
      <sheetData sheetId="4057"/>
      <sheetData sheetId="4058"/>
      <sheetData sheetId="4059"/>
      <sheetData sheetId="4060"/>
      <sheetData sheetId="4061" refreshError="1"/>
      <sheetData sheetId="4062"/>
      <sheetData sheetId="4063" refreshError="1"/>
      <sheetData sheetId="4064"/>
      <sheetData sheetId="4065" refreshError="1"/>
      <sheetData sheetId="4066" refreshError="1"/>
      <sheetData sheetId="4067" refreshError="1"/>
      <sheetData sheetId="4068"/>
      <sheetData sheetId="4069"/>
      <sheetData sheetId="4070"/>
      <sheetData sheetId="4071"/>
      <sheetData sheetId="4072"/>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sheetData sheetId="4119"/>
      <sheetData sheetId="4120"/>
      <sheetData sheetId="4121"/>
      <sheetData sheetId="4122"/>
      <sheetData sheetId="4123"/>
      <sheetData sheetId="4124"/>
      <sheetData sheetId="4125"/>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sheetData sheetId="4135"/>
      <sheetData sheetId="4136"/>
      <sheetData sheetId="4137"/>
      <sheetData sheetId="4138"/>
      <sheetData sheetId="4139"/>
      <sheetData sheetId="4140"/>
      <sheetData sheetId="4141"/>
      <sheetData sheetId="4142"/>
      <sheetData sheetId="4143"/>
      <sheetData sheetId="4144"/>
      <sheetData sheetId="4145" refreshError="1"/>
      <sheetData sheetId="4146" refreshError="1"/>
      <sheetData sheetId="4147" refreshError="1"/>
      <sheetData sheetId="4148" refreshError="1"/>
      <sheetData sheetId="4149" refreshError="1"/>
      <sheetData sheetId="4150"/>
      <sheetData sheetId="4151"/>
      <sheetData sheetId="4152" refreshError="1"/>
      <sheetData sheetId="4153"/>
      <sheetData sheetId="4154">
        <row r="4">
          <cell r="B4">
            <v>39886</v>
          </cell>
        </row>
      </sheetData>
      <sheetData sheetId="4155"/>
      <sheetData sheetId="4156"/>
      <sheetData sheetId="4157"/>
      <sheetData sheetId="4158"/>
      <sheetData sheetId="4159"/>
      <sheetData sheetId="4160"/>
      <sheetData sheetId="4161">
        <row r="4">
          <cell r="B4">
            <v>39886</v>
          </cell>
        </row>
      </sheetData>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refreshError="1"/>
      <sheetData sheetId="4188" refreshError="1"/>
      <sheetData sheetId="4189"/>
      <sheetData sheetId="4190"/>
      <sheetData sheetId="4191"/>
      <sheetData sheetId="4192"/>
      <sheetData sheetId="4193"/>
      <sheetData sheetId="4194"/>
      <sheetData sheetId="4195">
        <row r="1">
          <cell r="A1" t="str">
            <v>INSTITUTO NACIONAL DE VIAS</v>
          </cell>
        </row>
      </sheetData>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refreshError="1"/>
      <sheetData sheetId="4209"/>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sheetData sheetId="4290"/>
      <sheetData sheetId="4291">
        <row r="4">
          <cell r="E4" t="str">
            <v>GUPCO</v>
          </cell>
        </row>
      </sheetData>
      <sheetData sheetId="4292"/>
      <sheetData sheetId="4293">
        <row r="4">
          <cell r="E4" t="str">
            <v>GUPCO</v>
          </cell>
        </row>
      </sheetData>
      <sheetData sheetId="4294"/>
      <sheetData sheetId="4295"/>
      <sheetData sheetId="4296"/>
      <sheetData sheetId="4297"/>
      <sheetData sheetId="4298"/>
      <sheetData sheetId="4299" refreshError="1"/>
      <sheetData sheetId="4300"/>
      <sheetData sheetId="4301" refreshError="1"/>
      <sheetData sheetId="4302"/>
      <sheetData sheetId="4303" refreshError="1"/>
      <sheetData sheetId="4304" refreshError="1"/>
      <sheetData sheetId="4305" refreshError="1"/>
      <sheetData sheetId="4306" refreshError="1"/>
      <sheetData sheetId="4307"/>
      <sheetData sheetId="4308"/>
      <sheetData sheetId="4309"/>
      <sheetData sheetId="4310"/>
      <sheetData sheetId="4311"/>
      <sheetData sheetId="4312" refreshError="1"/>
      <sheetData sheetId="4313" refreshError="1"/>
      <sheetData sheetId="4314" refreshError="1"/>
      <sheetData sheetId="4315" refreshError="1"/>
      <sheetData sheetId="4316"/>
      <sheetData sheetId="4317" refreshError="1"/>
      <sheetData sheetId="4318" refreshError="1"/>
      <sheetData sheetId="4319" refreshError="1"/>
      <sheetData sheetId="4320"/>
      <sheetData sheetId="432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refreshError="1"/>
      <sheetData sheetId="4377"/>
      <sheetData sheetId="4378"/>
      <sheetData sheetId="4379" refreshError="1"/>
      <sheetData sheetId="4380"/>
      <sheetData sheetId="4381" refreshError="1"/>
      <sheetData sheetId="4382"/>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sheetData sheetId="4398"/>
      <sheetData sheetId="4399"/>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sheetData sheetId="4410"/>
      <sheetData sheetId="4411"/>
      <sheetData sheetId="4412"/>
      <sheetData sheetId="4413"/>
      <sheetData sheetId="4414"/>
      <sheetData sheetId="4415"/>
      <sheetData sheetId="4416"/>
      <sheetData sheetId="4417"/>
      <sheetData sheetId="4418"/>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ow r="6">
          <cell r="AB6">
            <v>40179</v>
          </cell>
        </row>
      </sheetData>
      <sheetData sheetId="4454"/>
      <sheetData sheetId="4455">
        <row r="6">
          <cell r="AB6">
            <v>40179</v>
          </cell>
        </row>
      </sheetData>
      <sheetData sheetId="4456"/>
      <sheetData sheetId="4457"/>
      <sheetData sheetId="4458"/>
      <sheetData sheetId="4459"/>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sheetData sheetId="4525"/>
      <sheetData sheetId="4526"/>
      <sheetData sheetId="4527" refreshError="1"/>
      <sheetData sheetId="4528" refreshError="1"/>
      <sheetData sheetId="4529" refreshError="1"/>
      <sheetData sheetId="4530" refreshError="1"/>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row r="1">
          <cell r="A1" t="str">
            <v>ITEM</v>
          </cell>
        </row>
      </sheetData>
      <sheetData sheetId="4555">
        <row r="1">
          <cell r="A1" t="str">
            <v>EQUIPO</v>
          </cell>
        </row>
      </sheetData>
      <sheetData sheetId="4556">
        <row r="1">
          <cell r="A1" t="str">
            <v>ADMINISTRACION</v>
          </cell>
        </row>
      </sheetData>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row r="1">
          <cell r="A1" t="str">
            <v>ITEM</v>
          </cell>
        </row>
      </sheetData>
      <sheetData sheetId="4576">
        <row r="1">
          <cell r="A1" t="str">
            <v>EQUIPO</v>
          </cell>
        </row>
      </sheetData>
      <sheetData sheetId="4577">
        <row r="1">
          <cell r="A1" t="str">
            <v>ADMINISTRACION</v>
          </cell>
        </row>
      </sheetData>
      <sheetData sheetId="4578"/>
      <sheetData sheetId="4579"/>
      <sheetData sheetId="4580"/>
      <sheetData sheetId="4581"/>
      <sheetData sheetId="4582"/>
      <sheetData sheetId="4583">
        <row r="1">
          <cell r="A1" t="str">
            <v>ITEM</v>
          </cell>
        </row>
      </sheetData>
      <sheetData sheetId="4584">
        <row r="1">
          <cell r="A1" t="str">
            <v>EQUIPO</v>
          </cell>
        </row>
      </sheetData>
      <sheetData sheetId="4585">
        <row r="1">
          <cell r="A1" t="str">
            <v>ADMINISTRACION</v>
          </cell>
        </row>
      </sheetData>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ow r="8">
          <cell r="D8" t="str">
            <v>M3</v>
          </cell>
        </row>
      </sheetData>
      <sheetData sheetId="4596"/>
      <sheetData sheetId="4597"/>
      <sheetData sheetId="4598"/>
      <sheetData sheetId="4599"/>
      <sheetData sheetId="4600"/>
      <sheetData sheetId="4601"/>
      <sheetData sheetId="4602"/>
      <sheetData sheetId="4603"/>
      <sheetData sheetId="4604"/>
      <sheetData sheetId="4605"/>
      <sheetData sheetId="4606"/>
      <sheetData sheetId="4607">
        <row r="6">
          <cell r="A6" t="str">
            <v>TOPÓGRAFO</v>
          </cell>
        </row>
      </sheetData>
      <sheetData sheetId="4608"/>
      <sheetData sheetId="4609"/>
      <sheetData sheetId="4610">
        <row r="5">
          <cell r="E5" t="str">
            <v>CANTIDAD</v>
          </cell>
        </row>
      </sheetData>
      <sheetData sheetId="4611">
        <row r="5">
          <cell r="E5" t="str">
            <v>CANTIDAD</v>
          </cell>
        </row>
      </sheetData>
      <sheetData sheetId="4612">
        <row r="5">
          <cell r="E5" t="str">
            <v>CANTIDAD</v>
          </cell>
        </row>
      </sheetData>
      <sheetData sheetId="4613">
        <row r="5">
          <cell r="E5" t="str">
            <v>CANTIDAD</v>
          </cell>
        </row>
      </sheetData>
      <sheetData sheetId="4614">
        <row r="5">
          <cell r="E5" t="str">
            <v>CANTIDAD</v>
          </cell>
        </row>
      </sheetData>
      <sheetData sheetId="4615">
        <row r="5">
          <cell r="E5" t="str">
            <v>CANTIDAD</v>
          </cell>
        </row>
      </sheetData>
      <sheetData sheetId="4616">
        <row r="5">
          <cell r="E5" t="str">
            <v>CANTIDAD</v>
          </cell>
        </row>
      </sheetData>
      <sheetData sheetId="4617">
        <row r="5">
          <cell r="E5" t="str">
            <v>CANTIDAD</v>
          </cell>
        </row>
      </sheetData>
      <sheetData sheetId="4618">
        <row r="5">
          <cell r="E5" t="str">
            <v>CANTIDAD</v>
          </cell>
        </row>
      </sheetData>
      <sheetData sheetId="4619">
        <row r="5">
          <cell r="E5" t="str">
            <v>CANTIDAD</v>
          </cell>
        </row>
      </sheetData>
      <sheetData sheetId="4620">
        <row r="5">
          <cell r="E5" t="str">
            <v>CANTIDAD</v>
          </cell>
        </row>
      </sheetData>
      <sheetData sheetId="4621">
        <row r="5">
          <cell r="E5" t="str">
            <v>CANTIDAD</v>
          </cell>
        </row>
      </sheetData>
      <sheetData sheetId="4622">
        <row r="5">
          <cell r="E5" t="str">
            <v>CANTIDAD</v>
          </cell>
        </row>
      </sheetData>
      <sheetData sheetId="4623">
        <row r="5">
          <cell r="E5" t="str">
            <v>CANTIDAD</v>
          </cell>
        </row>
      </sheetData>
      <sheetData sheetId="4624">
        <row r="5">
          <cell r="E5" t="str">
            <v>CANTIDAD</v>
          </cell>
        </row>
      </sheetData>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row r="18">
          <cell r="C18">
            <v>7000</v>
          </cell>
        </row>
      </sheetData>
      <sheetData sheetId="4651"/>
      <sheetData sheetId="4652">
        <row r="18">
          <cell r="C18">
            <v>7000</v>
          </cell>
        </row>
      </sheetData>
      <sheetData sheetId="4653"/>
      <sheetData sheetId="4654">
        <row r="18">
          <cell r="C18">
            <v>7000</v>
          </cell>
        </row>
      </sheetData>
      <sheetData sheetId="4655"/>
      <sheetData sheetId="4656">
        <row r="21">
          <cell r="G21" t="b">
            <v>0</v>
          </cell>
        </row>
      </sheetData>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row r="16">
          <cell r="A16" t="str">
            <v>ABONO 10-30-10</v>
          </cell>
        </row>
      </sheetData>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row r="1">
          <cell r="A1" t="str">
            <v>EQUIPO</v>
          </cell>
        </row>
      </sheetData>
      <sheetData sheetId="4763">
        <row r="1">
          <cell r="A1" t="str">
            <v>ADMINISTRACION</v>
          </cell>
        </row>
      </sheetData>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row r="1">
          <cell r="A1" t="str">
            <v>ITEM</v>
          </cell>
        </row>
      </sheetData>
      <sheetData sheetId="4807">
        <row r="1">
          <cell r="A1" t="str">
            <v>EQUIPO</v>
          </cell>
        </row>
      </sheetData>
      <sheetData sheetId="4808">
        <row r="1">
          <cell r="A1" t="str">
            <v>ADMINISTRACION</v>
          </cell>
        </row>
      </sheetData>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row r="16">
          <cell r="A16" t="str">
            <v>ABONO 10-30-10</v>
          </cell>
        </row>
      </sheetData>
      <sheetData sheetId="4851"/>
      <sheetData sheetId="4852"/>
      <sheetData sheetId="4853"/>
      <sheetData sheetId="4854"/>
      <sheetData sheetId="4855" refreshError="1"/>
      <sheetData sheetId="4856"/>
      <sheetData sheetId="4857" refreshError="1"/>
      <sheetData sheetId="4858" refreshError="1"/>
      <sheetData sheetId="4859" refreshError="1"/>
      <sheetData sheetId="4860" refreshError="1"/>
      <sheetData sheetId="4861" refreshError="1"/>
      <sheetData sheetId="4862"/>
      <sheetData sheetId="4863"/>
      <sheetData sheetId="4864"/>
      <sheetData sheetId="4865"/>
      <sheetData sheetId="4866"/>
      <sheetData sheetId="4867"/>
      <sheetData sheetId="4868"/>
      <sheetData sheetId="4869"/>
      <sheetData sheetId="4870"/>
      <sheetData sheetId="4871"/>
      <sheetData sheetId="4872"/>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sheetData sheetId="4894" refreshError="1"/>
      <sheetData sheetId="4895"/>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sheetData sheetId="4993">
        <row r="1">
          <cell r="A1" t="str">
            <v>EQUIPO</v>
          </cell>
        </row>
      </sheetData>
      <sheetData sheetId="4994" refreshError="1"/>
      <sheetData sheetId="4995"/>
      <sheetData sheetId="4996" refreshError="1"/>
      <sheetData sheetId="4997"/>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sheetData sheetId="5037"/>
      <sheetData sheetId="5038"/>
      <sheetData sheetId="5039"/>
      <sheetData sheetId="5040"/>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sheetData sheetId="5058"/>
      <sheetData sheetId="5059"/>
      <sheetData sheetId="5060"/>
      <sheetData sheetId="5061"/>
      <sheetData sheetId="5062"/>
      <sheetData sheetId="5063"/>
      <sheetData sheetId="5064"/>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sheetData sheetId="5102">
        <row r="1">
          <cell r="A1" t="str">
            <v>ITEM</v>
          </cell>
        </row>
      </sheetData>
      <sheetData sheetId="5103" refreshError="1"/>
      <sheetData sheetId="5104">
        <row r="1">
          <cell r="A1" t="str">
            <v>ADMINISTRACION</v>
          </cell>
        </row>
      </sheetData>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refreshError="1"/>
      <sheetData sheetId="5125" refreshError="1"/>
      <sheetData sheetId="5126" refreshError="1"/>
      <sheetData sheetId="5127" refreshError="1"/>
      <sheetData sheetId="5128"/>
      <sheetData sheetId="5129"/>
      <sheetData sheetId="5130">
        <row r="1">
          <cell r="B1" t="str">
            <v>CTO-102-2002</v>
          </cell>
        </row>
      </sheetData>
      <sheetData sheetId="5131"/>
      <sheetData sheetId="5132"/>
      <sheetData sheetId="5133"/>
      <sheetData sheetId="5134"/>
      <sheetData sheetId="5135"/>
      <sheetData sheetId="5136">
        <row r="1">
          <cell r="A1" t="str">
            <v>ITEM</v>
          </cell>
        </row>
      </sheetData>
      <sheetData sheetId="5137">
        <row r="1">
          <cell r="A1" t="str">
            <v>EQUIPO</v>
          </cell>
        </row>
      </sheetData>
      <sheetData sheetId="5138">
        <row r="1">
          <cell r="A1" t="str">
            <v>ADMINISTRACION</v>
          </cell>
        </row>
      </sheetData>
      <sheetData sheetId="5139"/>
      <sheetData sheetId="5140">
        <row r="1">
          <cell r="A1" t="str">
            <v>ITEM</v>
          </cell>
        </row>
      </sheetData>
      <sheetData sheetId="5141">
        <row r="1">
          <cell r="A1" t="str">
            <v>EQUIPO</v>
          </cell>
        </row>
      </sheetData>
      <sheetData sheetId="5142">
        <row r="1">
          <cell r="A1" t="str">
            <v>ADMINISTRACION</v>
          </cell>
        </row>
      </sheetData>
      <sheetData sheetId="5143"/>
      <sheetData sheetId="5144"/>
      <sheetData sheetId="5145"/>
      <sheetData sheetId="5146"/>
      <sheetData sheetId="5147">
        <row r="1">
          <cell r="A1" t="str">
            <v>ITEM</v>
          </cell>
        </row>
      </sheetData>
      <sheetData sheetId="5148">
        <row r="1">
          <cell r="A1" t="str">
            <v>EQUIPO</v>
          </cell>
        </row>
      </sheetData>
      <sheetData sheetId="5149">
        <row r="1">
          <cell r="A1" t="str">
            <v>ADMINISTRACION</v>
          </cell>
        </row>
      </sheetData>
      <sheetData sheetId="5150"/>
      <sheetData sheetId="5151"/>
      <sheetData sheetId="5152">
        <row r="1">
          <cell r="A1" t="str">
            <v>ITEM</v>
          </cell>
        </row>
      </sheetData>
      <sheetData sheetId="5153">
        <row r="1">
          <cell r="A1" t="str">
            <v>EQUIPO</v>
          </cell>
        </row>
      </sheetData>
      <sheetData sheetId="5154">
        <row r="1">
          <cell r="A1" t="str">
            <v>ADMINISTRACION</v>
          </cell>
        </row>
      </sheetData>
      <sheetData sheetId="5155"/>
      <sheetData sheetId="5156"/>
      <sheetData sheetId="5157"/>
      <sheetData sheetId="5158"/>
      <sheetData sheetId="5159"/>
      <sheetData sheetId="5160">
        <row r="1">
          <cell r="A1" t="str">
            <v>Name</v>
          </cell>
        </row>
      </sheetData>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row r="1">
          <cell r="A1" t="str">
            <v>ADMINISTRACION</v>
          </cell>
        </row>
      </sheetData>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sheetData sheetId="5216"/>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sheetData sheetId="5283"/>
      <sheetData sheetId="5284" refreshError="1"/>
      <sheetData sheetId="5285" refreshError="1"/>
      <sheetData sheetId="5286"/>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sheetData sheetId="5297"/>
      <sheetData sheetId="5298"/>
      <sheetData sheetId="5299"/>
      <sheetData sheetId="5300"/>
      <sheetData sheetId="5301">
        <row r="1">
          <cell r="B1" t="str">
            <v>CTO-102-2002</v>
          </cell>
        </row>
      </sheetData>
      <sheetData sheetId="5302"/>
      <sheetData sheetId="5303"/>
      <sheetData sheetId="5304"/>
      <sheetData sheetId="5305"/>
      <sheetData sheetId="5306"/>
      <sheetData sheetId="5307"/>
      <sheetData sheetId="5308"/>
      <sheetData sheetId="5309"/>
      <sheetData sheetId="5310"/>
      <sheetData sheetId="5311">
        <row r="1">
          <cell r="B1" t="str">
            <v>CTO-102-2002</v>
          </cell>
        </row>
      </sheetData>
      <sheetData sheetId="5312"/>
      <sheetData sheetId="5313"/>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sheetData sheetId="5326"/>
      <sheetData sheetId="5327"/>
      <sheetData sheetId="5328"/>
      <sheetData sheetId="5329"/>
      <sheetData sheetId="5330"/>
      <sheetData sheetId="5331"/>
      <sheetData sheetId="5332"/>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sheetData sheetId="5350"/>
      <sheetData sheetId="5351"/>
      <sheetData sheetId="5352"/>
      <sheetData sheetId="5353"/>
      <sheetData sheetId="5354"/>
      <sheetData sheetId="5355"/>
      <sheetData sheetId="5356"/>
      <sheetData sheetId="5357"/>
      <sheetData sheetId="5358"/>
      <sheetData sheetId="5359">
        <row r="7">
          <cell r="A7" t="str">
            <v>NE-CSJM01</v>
          </cell>
        </row>
      </sheetData>
      <sheetData sheetId="5360">
        <row r="7">
          <cell r="A7" t="str">
            <v>NE-CSJM01</v>
          </cell>
        </row>
      </sheetData>
      <sheetData sheetId="5361">
        <row r="1">
          <cell r="B1" t="str">
            <v>CTO-102-2002</v>
          </cell>
        </row>
      </sheetData>
      <sheetData sheetId="5362"/>
      <sheetData sheetId="5363"/>
      <sheetData sheetId="5364"/>
      <sheetData sheetId="5365"/>
      <sheetData sheetId="5366"/>
      <sheetData sheetId="5367"/>
      <sheetData sheetId="5368" refreshError="1"/>
      <sheetData sheetId="5369" refreshError="1"/>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row r="1">
          <cell r="A1" t="str">
            <v>Name</v>
          </cell>
        </row>
      </sheetData>
      <sheetData sheetId="5389"/>
      <sheetData sheetId="5390"/>
      <sheetData sheetId="5391"/>
      <sheetData sheetId="5392"/>
      <sheetData sheetId="5393"/>
      <sheetData sheetId="5394"/>
      <sheetData sheetId="5395"/>
      <sheetData sheetId="5396">
        <row r="1">
          <cell r="A1" t="str">
            <v>INSTITUTO NACIONAL DE VIAS</v>
          </cell>
        </row>
      </sheetData>
      <sheetData sheetId="5397">
        <row r="1">
          <cell r="A1" t="str">
            <v>INSTITUTO NACIONAL DE VIAS</v>
          </cell>
        </row>
      </sheetData>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row r="1">
          <cell r="A1" t="str">
            <v>INSTITUTO NACIONAL DE VIAS</v>
          </cell>
        </row>
      </sheetData>
      <sheetData sheetId="5428"/>
      <sheetData sheetId="5429"/>
      <sheetData sheetId="5430"/>
      <sheetData sheetId="5431"/>
      <sheetData sheetId="5432"/>
      <sheetData sheetId="5433"/>
      <sheetData sheetId="5434"/>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sheetData sheetId="5447"/>
      <sheetData sheetId="5448"/>
      <sheetData sheetId="5449"/>
      <sheetData sheetId="5450">
        <row r="1">
          <cell r="A1" t="str">
            <v>ITEM</v>
          </cell>
        </row>
      </sheetData>
      <sheetData sheetId="5451">
        <row r="1">
          <cell r="A1" t="str">
            <v>EQUIPO</v>
          </cell>
        </row>
      </sheetData>
      <sheetData sheetId="5452">
        <row r="1">
          <cell r="A1" t="str">
            <v>ADMINISTRACION</v>
          </cell>
        </row>
      </sheetData>
      <sheetData sheetId="5453"/>
      <sheetData sheetId="5454"/>
      <sheetData sheetId="5455"/>
      <sheetData sheetId="5456"/>
      <sheetData sheetId="5457"/>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sheetData sheetId="5530"/>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sheetData sheetId="5565"/>
      <sheetData sheetId="5566"/>
      <sheetData sheetId="5567"/>
      <sheetData sheetId="5568"/>
      <sheetData sheetId="5569"/>
      <sheetData sheetId="5570"/>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sheetData sheetId="6073"/>
      <sheetData sheetId="6074"/>
      <sheetData sheetId="6075"/>
      <sheetData sheetId="6076"/>
      <sheetData sheetId="6077"/>
      <sheetData sheetId="6078"/>
      <sheetData sheetId="6079"/>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sheetData sheetId="6208">
        <row r="168">
          <cell r="D168">
            <v>0.16</v>
          </cell>
        </row>
      </sheetData>
      <sheetData sheetId="6209"/>
      <sheetData sheetId="6210">
        <row r="7">
          <cell r="B7">
            <v>1</v>
          </cell>
        </row>
      </sheetData>
      <sheetData sheetId="6211">
        <row r="33">
          <cell r="G33">
            <v>0.59504299999999999</v>
          </cell>
        </row>
      </sheetData>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sheetData sheetId="6294"/>
      <sheetData sheetId="6295"/>
      <sheetData sheetId="6296"/>
      <sheetData sheetId="6297"/>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sheetData sheetId="6317" refreshError="1"/>
      <sheetData sheetId="6318">
        <row r="5">
          <cell r="E5" t="str">
            <v>CANTIDAD</v>
          </cell>
        </row>
      </sheetData>
      <sheetData sheetId="6319"/>
      <sheetData sheetId="6320">
        <row r="5">
          <cell r="E5" t="str">
            <v>CANTIDAD</v>
          </cell>
        </row>
      </sheetData>
      <sheetData sheetId="6321">
        <row r="5">
          <cell r="E5" t="str">
            <v>CANTIDAD</v>
          </cell>
        </row>
      </sheetData>
      <sheetData sheetId="6322"/>
      <sheetData sheetId="6323">
        <row r="5">
          <cell r="E5" t="str">
            <v>CANTIDAD</v>
          </cell>
        </row>
      </sheetData>
      <sheetData sheetId="6324"/>
      <sheetData sheetId="6325"/>
      <sheetData sheetId="6326"/>
      <sheetData sheetId="6327"/>
      <sheetData sheetId="6328"/>
      <sheetData sheetId="6329"/>
      <sheetData sheetId="6330">
        <row r="5">
          <cell r="E5" t="str">
            <v>CANTIDAD</v>
          </cell>
        </row>
      </sheetData>
      <sheetData sheetId="6331">
        <row r="5">
          <cell r="E5" t="str">
            <v>CANTIDAD</v>
          </cell>
        </row>
      </sheetData>
      <sheetData sheetId="6332"/>
      <sheetData sheetId="6333">
        <row r="5">
          <cell r="E5" t="str">
            <v>CANTIDAD</v>
          </cell>
        </row>
      </sheetData>
      <sheetData sheetId="6334">
        <row r="5">
          <cell r="E5" t="str">
            <v>CANTIDAD</v>
          </cell>
        </row>
      </sheetData>
      <sheetData sheetId="6335"/>
      <sheetData sheetId="6336">
        <row r="5">
          <cell r="E5" t="str">
            <v>CANTIDAD</v>
          </cell>
        </row>
      </sheetData>
      <sheetData sheetId="6337"/>
      <sheetData sheetId="6338"/>
      <sheetData sheetId="6339"/>
      <sheetData sheetId="6340"/>
      <sheetData sheetId="6341">
        <row r="33">
          <cell r="C33">
            <v>0.77967625899280601</v>
          </cell>
        </row>
      </sheetData>
      <sheetData sheetId="6342"/>
      <sheetData sheetId="6343">
        <row r="168">
          <cell r="D168">
            <v>10046</v>
          </cell>
        </row>
      </sheetData>
      <sheetData sheetId="6344"/>
      <sheetData sheetId="6345"/>
      <sheetData sheetId="6346"/>
      <sheetData sheetId="6347"/>
      <sheetData sheetId="6348">
        <row r="33">
          <cell r="C33">
            <v>0.77967625899280601</v>
          </cell>
        </row>
      </sheetData>
      <sheetData sheetId="6349"/>
      <sheetData sheetId="6350"/>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sheetData sheetId="6366" refreshError="1"/>
      <sheetData sheetId="6367"/>
      <sheetData sheetId="6368"/>
      <sheetData sheetId="6369"/>
      <sheetData sheetId="6370"/>
      <sheetData sheetId="6371">
        <row r="1">
          <cell r="A1" t="str">
            <v>ITEM</v>
          </cell>
        </row>
      </sheetData>
      <sheetData sheetId="6372">
        <row r="1">
          <cell r="A1" t="str">
            <v>ADMINISTRACION</v>
          </cell>
        </row>
      </sheetData>
      <sheetData sheetId="6373">
        <row r="1">
          <cell r="A1" t="str">
            <v>ADMINISTRACION</v>
          </cell>
        </row>
      </sheetData>
      <sheetData sheetId="6374">
        <row r="1">
          <cell r="A1" t="str">
            <v>ADMINISTRACION</v>
          </cell>
        </row>
      </sheetData>
      <sheetData sheetId="6375"/>
      <sheetData sheetId="6376">
        <row r="5">
          <cell r="A5">
            <v>4010000</v>
          </cell>
        </row>
      </sheetData>
      <sheetData sheetId="6377"/>
      <sheetData sheetId="6378"/>
      <sheetData sheetId="6379"/>
      <sheetData sheetId="6380"/>
      <sheetData sheetId="6381"/>
      <sheetData sheetId="6382"/>
      <sheetData sheetId="6383"/>
      <sheetData sheetId="6384"/>
      <sheetData sheetId="6385">
        <row r="1">
          <cell r="A1" t="str">
            <v>ADMINISTRACION</v>
          </cell>
        </row>
      </sheetData>
      <sheetData sheetId="6386">
        <row r="1">
          <cell r="A1" t="str">
            <v>EQUIPO</v>
          </cell>
        </row>
      </sheetData>
      <sheetData sheetId="6387">
        <row r="1">
          <cell r="A1" t="str">
            <v>ADMINISTRACION</v>
          </cell>
        </row>
      </sheetData>
      <sheetData sheetId="6388"/>
      <sheetData sheetId="6389">
        <row r="5">
          <cell r="A5">
            <v>4010000</v>
          </cell>
        </row>
      </sheetData>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sheetData sheetId="6415" refreshError="1"/>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refreshError="1"/>
      <sheetData sheetId="6429" refreshError="1"/>
      <sheetData sheetId="6430" refreshError="1"/>
      <sheetData sheetId="6431" refreshError="1"/>
      <sheetData sheetId="6432" refreshError="1"/>
      <sheetData sheetId="6433"/>
      <sheetData sheetId="6434"/>
      <sheetData sheetId="6435"/>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sheetData sheetId="6460" refreshError="1"/>
      <sheetData sheetId="6461"/>
      <sheetData sheetId="6462" refreshError="1"/>
      <sheetData sheetId="6463"/>
      <sheetData sheetId="6464">
        <row r="52">
          <cell r="B52" t="str">
            <v>ANTICIPO</v>
          </cell>
        </row>
      </sheetData>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sheetData sheetId="6590"/>
      <sheetData sheetId="6591" refreshError="1"/>
      <sheetData sheetId="6592" refreshError="1"/>
      <sheetData sheetId="6593" refreshError="1"/>
      <sheetData sheetId="6594" refreshError="1"/>
      <sheetData sheetId="6595" refreshError="1"/>
      <sheetData sheetId="6596"/>
      <sheetData sheetId="6597"/>
      <sheetData sheetId="6598"/>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ow r="5">
          <cell r="E5" t="str">
            <v>CANTIDAD</v>
          </cell>
        </row>
      </sheetData>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sheetData sheetId="6946" refreshError="1"/>
      <sheetData sheetId="6947" refreshError="1"/>
      <sheetData sheetId="6948">
        <row r="3">
          <cell r="A3">
            <v>1</v>
          </cell>
        </row>
      </sheetData>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sheetData sheetId="6962"/>
      <sheetData sheetId="6963"/>
      <sheetData sheetId="6964"/>
      <sheetData sheetId="6965"/>
      <sheetData sheetId="6966">
        <row r="33">
          <cell r="C33">
            <v>0.77967625899280601</v>
          </cell>
        </row>
      </sheetData>
      <sheetData sheetId="6967"/>
      <sheetData sheetId="6968">
        <row r="8">
          <cell r="A8">
            <v>2.1</v>
          </cell>
        </row>
      </sheetData>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ow r="1">
          <cell r="A1" t="str">
            <v>INSTITUTO NACIONAL DE VIAS</v>
          </cell>
        </row>
      </sheetData>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refreshError="1"/>
      <sheetData sheetId="7198">
        <row r="1">
          <cell r="A1" t="str">
            <v>Name</v>
          </cell>
        </row>
      </sheetData>
      <sheetData sheetId="7199"/>
      <sheetData sheetId="7200"/>
      <sheetData sheetId="7201"/>
      <sheetData sheetId="7202"/>
      <sheetData sheetId="7203"/>
      <sheetData sheetId="7204"/>
      <sheetData sheetId="7205"/>
      <sheetData sheetId="7206" refreshError="1"/>
      <sheetData sheetId="7207" refreshError="1"/>
      <sheetData sheetId="7208"/>
      <sheetData sheetId="7209" refreshError="1"/>
      <sheetData sheetId="7210" refreshError="1"/>
      <sheetData sheetId="7211" refreshError="1"/>
      <sheetData sheetId="7212" refreshError="1"/>
      <sheetData sheetId="7213" refreshError="1"/>
      <sheetData sheetId="7214"/>
      <sheetData sheetId="7215"/>
      <sheetData sheetId="7216">
        <row r="6">
          <cell r="A6" t="str">
            <v>CONTRATISTA:</v>
          </cell>
        </row>
      </sheetData>
      <sheetData sheetId="7217" refreshError="1"/>
      <sheetData sheetId="7218" refreshError="1"/>
      <sheetData sheetId="7219" refreshError="1"/>
      <sheetData sheetId="7220"/>
      <sheetData sheetId="7221"/>
      <sheetData sheetId="7222"/>
      <sheetData sheetId="7223"/>
      <sheetData sheetId="7224"/>
      <sheetData sheetId="7225"/>
      <sheetData sheetId="7226"/>
      <sheetData sheetId="7227"/>
      <sheetData sheetId="7228" refreshError="1"/>
      <sheetData sheetId="7229" refreshError="1"/>
      <sheetData sheetId="7230"/>
      <sheetData sheetId="7231"/>
      <sheetData sheetId="7232"/>
      <sheetData sheetId="7233"/>
      <sheetData sheetId="7234"/>
      <sheetData sheetId="7235"/>
      <sheetData sheetId="7236"/>
      <sheetData sheetId="7237">
        <row r="47">
          <cell r="H47">
            <v>17098.051632633331</v>
          </cell>
        </row>
      </sheetData>
      <sheetData sheetId="7238">
        <row r="47">
          <cell r="H47">
            <v>13407.454219619998</v>
          </cell>
        </row>
      </sheetData>
      <sheetData sheetId="7239">
        <row r="47">
          <cell r="H47">
            <v>13178.048204541665</v>
          </cell>
        </row>
      </sheetData>
      <sheetData sheetId="7240">
        <row r="47">
          <cell r="H47">
            <v>17098.051632633331</v>
          </cell>
        </row>
      </sheetData>
      <sheetData sheetId="7241">
        <row r="47">
          <cell r="H47">
            <v>13407.454219619998</v>
          </cell>
        </row>
      </sheetData>
      <sheetData sheetId="7242">
        <row r="47">
          <cell r="H47">
            <v>13178.048204541665</v>
          </cell>
        </row>
      </sheetData>
      <sheetData sheetId="7243">
        <row r="47">
          <cell r="H47">
            <v>19729.199486104168</v>
          </cell>
        </row>
      </sheetData>
      <sheetData sheetId="7244">
        <row r="47">
          <cell r="H47">
            <v>38405.002915416662</v>
          </cell>
        </row>
      </sheetData>
      <sheetData sheetId="7245">
        <row r="47">
          <cell r="H47">
            <v>41159.979021230996</v>
          </cell>
        </row>
      </sheetData>
      <sheetData sheetId="7246">
        <row r="47">
          <cell r="H47">
            <v>16020</v>
          </cell>
        </row>
      </sheetData>
      <sheetData sheetId="7247">
        <row r="47">
          <cell r="H47">
            <v>11675</v>
          </cell>
        </row>
      </sheetData>
      <sheetData sheetId="7248">
        <row r="47">
          <cell r="H47">
            <v>382683.1643235588</v>
          </cell>
        </row>
      </sheetData>
      <sheetData sheetId="7249">
        <row r="47">
          <cell r="H47">
            <v>27108.482479999999</v>
          </cell>
        </row>
      </sheetData>
      <sheetData sheetId="7250">
        <row r="47">
          <cell r="H47">
            <v>18945.0351992</v>
          </cell>
        </row>
      </sheetData>
      <sheetData sheetId="7251">
        <row r="47">
          <cell r="H47">
            <v>88016.225274879995</v>
          </cell>
        </row>
      </sheetData>
      <sheetData sheetId="7252">
        <row r="47">
          <cell r="H47">
            <v>11296.680928966078</v>
          </cell>
        </row>
      </sheetData>
      <sheetData sheetId="7253">
        <row r="47">
          <cell r="H47">
            <v>19660.483631249997</v>
          </cell>
        </row>
      </sheetData>
      <sheetData sheetId="7254">
        <row r="47">
          <cell r="H47">
            <v>19660.483631249997</v>
          </cell>
        </row>
      </sheetData>
      <sheetData sheetId="7255">
        <row r="47">
          <cell r="H47">
            <v>19660.483631249997</v>
          </cell>
        </row>
      </sheetData>
      <sheetData sheetId="7256">
        <row r="47">
          <cell r="H47">
            <v>39947.116768272004</v>
          </cell>
        </row>
      </sheetData>
      <sheetData sheetId="7257">
        <row r="47">
          <cell r="H47">
            <v>37450.421970255004</v>
          </cell>
        </row>
      </sheetData>
      <sheetData sheetId="7258">
        <row r="47">
          <cell r="H47">
            <v>5631.4338221939006</v>
          </cell>
        </row>
      </sheetData>
      <sheetData sheetId="7259">
        <row r="47">
          <cell r="H47">
            <v>29691.867138751997</v>
          </cell>
        </row>
      </sheetData>
      <sheetData sheetId="7260">
        <row r="47">
          <cell r="H47">
            <v>10601.359883464</v>
          </cell>
        </row>
      </sheetData>
      <sheetData sheetId="7261">
        <row r="47">
          <cell r="H47">
            <v>16440.07876665</v>
          </cell>
        </row>
      </sheetData>
      <sheetData sheetId="7262">
        <row r="47">
          <cell r="H47">
            <v>7502.6541280530009</v>
          </cell>
        </row>
      </sheetData>
      <sheetData sheetId="7263">
        <row r="47">
          <cell r="H47">
            <v>63269.394041350002</v>
          </cell>
        </row>
      </sheetData>
      <sheetData sheetId="7264">
        <row r="47">
          <cell r="H47">
            <v>38708.912732384997</v>
          </cell>
        </row>
      </sheetData>
      <sheetData sheetId="7265">
        <row r="47">
          <cell r="H47">
            <v>30140.654422727453</v>
          </cell>
        </row>
      </sheetData>
      <sheetData sheetId="7266">
        <row r="47">
          <cell r="H47">
            <v>39628.094655192057</v>
          </cell>
        </row>
      </sheetData>
      <sheetData sheetId="7267">
        <row r="47">
          <cell r="H47">
            <v>38729.542446049003</v>
          </cell>
        </row>
      </sheetData>
      <sheetData sheetId="7268">
        <row r="47">
          <cell r="H47">
            <v>7116.936965586</v>
          </cell>
        </row>
      </sheetData>
      <sheetData sheetId="7269">
        <row r="47">
          <cell r="H47">
            <v>9391.2743470000005</v>
          </cell>
        </row>
      </sheetData>
      <sheetData sheetId="7270">
        <row r="47">
          <cell r="H47">
            <v>8500.0189065630984</v>
          </cell>
        </row>
      </sheetData>
      <sheetData sheetId="7271">
        <row r="47">
          <cell r="H47">
            <v>32499.094423904498</v>
          </cell>
        </row>
      </sheetData>
      <sheetData sheetId="7272">
        <row r="47">
          <cell r="H47">
            <v>51817.028777055006</v>
          </cell>
        </row>
      </sheetData>
      <sheetData sheetId="7273">
        <row r="47">
          <cell r="H47">
            <v>55430.1575333</v>
          </cell>
        </row>
      </sheetData>
      <sheetData sheetId="7274">
        <row r="47">
          <cell r="H47">
            <v>25786.003498499998</v>
          </cell>
        </row>
      </sheetData>
      <sheetData sheetId="7275">
        <row r="47">
          <cell r="H47">
            <v>21993.806973733335</v>
          </cell>
        </row>
      </sheetData>
      <sheetData sheetId="7276"/>
      <sheetData sheetId="7277"/>
      <sheetData sheetId="7278"/>
      <sheetData sheetId="7279">
        <row r="47">
          <cell r="H47">
            <v>21941.348275</v>
          </cell>
        </row>
      </sheetData>
      <sheetData sheetId="7280">
        <row r="47">
          <cell r="H47">
            <v>576269.26239999989</v>
          </cell>
        </row>
      </sheetData>
      <sheetData sheetId="7281">
        <row r="48">
          <cell r="H48">
            <v>640370.66537874995</v>
          </cell>
        </row>
      </sheetData>
      <sheetData sheetId="7282">
        <row r="47">
          <cell r="H47">
            <v>21941.348275</v>
          </cell>
        </row>
      </sheetData>
      <sheetData sheetId="7283">
        <row r="47">
          <cell r="H47">
            <v>576269.26239999989</v>
          </cell>
        </row>
      </sheetData>
      <sheetData sheetId="7284">
        <row r="47">
          <cell r="H47">
            <v>9078.6352040999991</v>
          </cell>
        </row>
      </sheetData>
      <sheetData sheetId="7285">
        <row r="49">
          <cell r="H49">
            <v>83961.133243064003</v>
          </cell>
        </row>
      </sheetData>
      <sheetData sheetId="7286">
        <row r="47">
          <cell r="H47">
            <v>14670.136122054002</v>
          </cell>
        </row>
      </sheetData>
      <sheetData sheetId="7287">
        <row r="47">
          <cell r="H47">
            <v>9078.6352040999991</v>
          </cell>
        </row>
      </sheetData>
      <sheetData sheetId="7288">
        <row r="51">
          <cell r="H51">
            <v>117309.4992738</v>
          </cell>
        </row>
      </sheetData>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ow r="36">
          <cell r="G36">
            <v>271000.00000162207</v>
          </cell>
        </row>
      </sheetData>
      <sheetData sheetId="7411">
        <row r="33">
          <cell r="G33">
            <v>283000.00002693152</v>
          </cell>
        </row>
      </sheetData>
      <sheetData sheetId="7412">
        <row r="33">
          <cell r="G33">
            <v>290000.00000013626</v>
          </cell>
        </row>
      </sheetData>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sheetData sheetId="7652"/>
      <sheetData sheetId="7653"/>
      <sheetData sheetId="7654"/>
      <sheetData sheetId="7655"/>
      <sheetData sheetId="7656"/>
      <sheetData sheetId="7657"/>
      <sheetData sheetId="7658"/>
      <sheetData sheetId="7659"/>
      <sheetData sheetId="7660"/>
      <sheetData sheetId="7661">
        <row r="8">
          <cell r="D8" t="str">
            <v>P. ALBAÑILERIA</v>
          </cell>
        </row>
      </sheetData>
      <sheetData sheetId="7662">
        <row r="12">
          <cell r="A12" t="str">
            <v>COSTOS DE TRANSPORTE</v>
          </cell>
        </row>
      </sheetData>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sheetData sheetId="7845"/>
      <sheetData sheetId="7846"/>
      <sheetData sheetId="7847"/>
      <sheetData sheetId="7848"/>
      <sheetData sheetId="7849"/>
      <sheetData sheetId="7850"/>
      <sheetData sheetId="7851"/>
      <sheetData sheetId="7852"/>
      <sheetData sheetId="7853"/>
      <sheetData sheetId="7854"/>
      <sheetData sheetId="7855"/>
      <sheetData sheetId="7856"/>
      <sheetData sheetId="7857"/>
      <sheetData sheetId="7858"/>
      <sheetData sheetId="7859"/>
      <sheetData sheetId="7860"/>
      <sheetData sheetId="7861"/>
      <sheetData sheetId="7862"/>
      <sheetData sheetId="7863"/>
      <sheetData sheetId="7864"/>
      <sheetData sheetId="7865"/>
      <sheetData sheetId="7866"/>
      <sheetData sheetId="7867"/>
      <sheetData sheetId="7868"/>
      <sheetData sheetId="7869"/>
      <sheetData sheetId="7870"/>
      <sheetData sheetId="7871"/>
      <sheetData sheetId="7872"/>
      <sheetData sheetId="7873"/>
      <sheetData sheetId="7874"/>
      <sheetData sheetId="7875"/>
      <sheetData sheetId="7876"/>
      <sheetData sheetId="7877"/>
      <sheetData sheetId="7878"/>
      <sheetData sheetId="7879"/>
      <sheetData sheetId="7880"/>
      <sheetData sheetId="7881"/>
      <sheetData sheetId="7882"/>
      <sheetData sheetId="7883"/>
      <sheetData sheetId="7884"/>
      <sheetData sheetId="7885"/>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sheetData sheetId="7922"/>
      <sheetData sheetId="7923"/>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sheetData sheetId="7969"/>
      <sheetData sheetId="7970"/>
      <sheetData sheetId="7971"/>
      <sheetData sheetId="7972"/>
      <sheetData sheetId="7973" refreshError="1"/>
      <sheetData sheetId="7974" refreshError="1"/>
      <sheetData sheetId="7975"/>
      <sheetData sheetId="7976"/>
      <sheetData sheetId="7977"/>
      <sheetData sheetId="7978"/>
      <sheetData sheetId="7979"/>
      <sheetData sheetId="7980"/>
      <sheetData sheetId="7981"/>
      <sheetData sheetId="7982" refreshError="1"/>
      <sheetData sheetId="7983" refreshError="1"/>
      <sheetData sheetId="7984" refreshError="1"/>
      <sheetData sheetId="7985" refreshError="1"/>
      <sheetData sheetId="7986" refreshError="1"/>
      <sheetData sheetId="7987" refreshError="1"/>
      <sheetData sheetId="7988"/>
      <sheetData sheetId="7989"/>
      <sheetData sheetId="7990"/>
      <sheetData sheetId="7991"/>
      <sheetData sheetId="7992"/>
      <sheetData sheetId="7993"/>
      <sheetData sheetId="7994"/>
      <sheetData sheetId="7995"/>
      <sheetData sheetId="7996" refreshError="1"/>
      <sheetData sheetId="7997" refreshError="1"/>
      <sheetData sheetId="7998" refreshError="1"/>
      <sheetData sheetId="7999" refreshError="1"/>
      <sheetData sheetId="8000" refreshError="1"/>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sheetData sheetId="8023"/>
      <sheetData sheetId="8024"/>
      <sheetData sheetId="8025"/>
      <sheetData sheetId="8026"/>
      <sheetData sheetId="8027"/>
      <sheetData sheetId="8028"/>
      <sheetData sheetId="8029"/>
      <sheetData sheetId="8030"/>
      <sheetData sheetId="8031"/>
      <sheetData sheetId="8032"/>
      <sheetData sheetId="8033"/>
      <sheetData sheetId="8034"/>
      <sheetData sheetId="8035"/>
      <sheetData sheetId="8036"/>
      <sheetData sheetId="8037"/>
      <sheetData sheetId="8038"/>
      <sheetData sheetId="8039"/>
      <sheetData sheetId="8040"/>
      <sheetData sheetId="8041"/>
      <sheetData sheetId="8042"/>
      <sheetData sheetId="8043"/>
      <sheetData sheetId="8044"/>
      <sheetData sheetId="8045"/>
      <sheetData sheetId="8046"/>
      <sheetData sheetId="8047"/>
      <sheetData sheetId="8048"/>
      <sheetData sheetId="8049"/>
      <sheetData sheetId="8050"/>
      <sheetData sheetId="8051"/>
      <sheetData sheetId="8052"/>
      <sheetData sheetId="8053"/>
      <sheetData sheetId="8054"/>
      <sheetData sheetId="8055"/>
      <sheetData sheetId="8056"/>
      <sheetData sheetId="8057"/>
      <sheetData sheetId="8058"/>
      <sheetData sheetId="8059"/>
      <sheetData sheetId="8060"/>
      <sheetData sheetId="8061"/>
      <sheetData sheetId="8062"/>
      <sheetData sheetId="8063"/>
      <sheetData sheetId="8064"/>
      <sheetData sheetId="8065"/>
      <sheetData sheetId="8066"/>
      <sheetData sheetId="8067"/>
      <sheetData sheetId="8068"/>
      <sheetData sheetId="8069"/>
      <sheetData sheetId="8070"/>
      <sheetData sheetId="8071"/>
      <sheetData sheetId="8072"/>
      <sheetData sheetId="8073"/>
      <sheetData sheetId="8074"/>
      <sheetData sheetId="8075"/>
      <sheetData sheetId="8076"/>
      <sheetData sheetId="8077"/>
      <sheetData sheetId="8078"/>
      <sheetData sheetId="8079"/>
      <sheetData sheetId="8080"/>
      <sheetData sheetId="8081"/>
      <sheetData sheetId="8082"/>
      <sheetData sheetId="8083"/>
      <sheetData sheetId="8084"/>
      <sheetData sheetId="8085" refreshError="1"/>
      <sheetData sheetId="8086" refreshError="1"/>
      <sheetData sheetId="8087" refreshError="1"/>
      <sheetData sheetId="8088" refreshError="1"/>
      <sheetData sheetId="8089" refreshError="1"/>
      <sheetData sheetId="8090" refreshError="1"/>
      <sheetData sheetId="8091" refreshError="1"/>
      <sheetData sheetId="8092"/>
      <sheetData sheetId="8093"/>
      <sheetData sheetId="8094"/>
      <sheetData sheetId="8095"/>
      <sheetData sheetId="8096"/>
      <sheetData sheetId="8097"/>
      <sheetData sheetId="8098"/>
      <sheetData sheetId="8099"/>
      <sheetData sheetId="8100"/>
      <sheetData sheetId="8101"/>
      <sheetData sheetId="8102"/>
      <sheetData sheetId="8103"/>
      <sheetData sheetId="8104"/>
      <sheetData sheetId="8105"/>
      <sheetData sheetId="8106"/>
      <sheetData sheetId="8107"/>
      <sheetData sheetId="8108"/>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sheetData sheetId="8142" refreshError="1"/>
      <sheetData sheetId="8143" refreshError="1"/>
      <sheetData sheetId="8144" refreshError="1"/>
      <sheetData sheetId="8145" refreshError="1"/>
      <sheetData sheetId="8146" refreshError="1"/>
      <sheetData sheetId="8147"/>
      <sheetData sheetId="8148"/>
      <sheetData sheetId="8149"/>
      <sheetData sheetId="8150"/>
      <sheetData sheetId="8151"/>
      <sheetData sheetId="8152"/>
      <sheetData sheetId="8153"/>
      <sheetData sheetId="8154"/>
      <sheetData sheetId="8155"/>
      <sheetData sheetId="8156"/>
      <sheetData sheetId="8157"/>
      <sheetData sheetId="8158"/>
      <sheetData sheetId="8159"/>
      <sheetData sheetId="8160"/>
      <sheetData sheetId="8161"/>
      <sheetData sheetId="8162"/>
      <sheetData sheetId="8163"/>
      <sheetData sheetId="8164"/>
      <sheetData sheetId="8165"/>
      <sheetData sheetId="8166"/>
      <sheetData sheetId="8167"/>
      <sheetData sheetId="8168"/>
      <sheetData sheetId="8169"/>
      <sheetData sheetId="8170"/>
      <sheetData sheetId="8171"/>
      <sheetData sheetId="8172"/>
      <sheetData sheetId="8173"/>
      <sheetData sheetId="8174"/>
      <sheetData sheetId="8175"/>
      <sheetData sheetId="8176"/>
      <sheetData sheetId="8177" refreshError="1"/>
      <sheetData sheetId="8178"/>
      <sheetData sheetId="8179" refreshError="1"/>
      <sheetData sheetId="8180"/>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sheetData sheetId="8192" refreshError="1"/>
      <sheetData sheetId="8193" refreshError="1"/>
      <sheetData sheetId="8194" refreshError="1"/>
      <sheetData sheetId="8195" refreshError="1"/>
      <sheetData sheetId="8196" refreshError="1"/>
      <sheetData sheetId="8197" refreshError="1"/>
      <sheetData sheetId="8198" refreshError="1"/>
      <sheetData sheetId="8199"/>
      <sheetData sheetId="8200"/>
      <sheetData sheetId="8201"/>
      <sheetData sheetId="8202"/>
      <sheetData sheetId="8203">
        <row r="103">
          <cell r="C103" t="str">
            <v>EXP</v>
          </cell>
        </row>
      </sheetData>
      <sheetData sheetId="8204" refreshError="1"/>
      <sheetData sheetId="8205"/>
      <sheetData sheetId="8206">
        <row r="147">
          <cell r="B147" t="str">
            <v>SUB TOTAL OBRAS DE  INSTALACIONES ELÉCTRICAS DE LAS ESTACIONES (Urbanismo)</v>
          </cell>
        </row>
      </sheetData>
      <sheetData sheetId="8207"/>
      <sheetData sheetId="8208"/>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sheetData sheetId="8524"/>
      <sheetData sheetId="8525"/>
      <sheetData sheetId="8526"/>
      <sheetData sheetId="8527"/>
      <sheetData sheetId="8528"/>
      <sheetData sheetId="8529"/>
      <sheetData sheetId="8530"/>
      <sheetData sheetId="8531"/>
      <sheetData sheetId="8532"/>
      <sheetData sheetId="8533"/>
      <sheetData sheetId="8534"/>
      <sheetData sheetId="8535"/>
      <sheetData sheetId="8536"/>
      <sheetData sheetId="8537"/>
      <sheetData sheetId="8538"/>
      <sheetData sheetId="8539"/>
      <sheetData sheetId="8540"/>
      <sheetData sheetId="8541"/>
      <sheetData sheetId="8542"/>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refreshError="1"/>
      <sheetData sheetId="8588"/>
      <sheetData sheetId="8589"/>
      <sheetData sheetId="8590"/>
      <sheetData sheetId="8591"/>
      <sheetData sheetId="8592"/>
      <sheetData sheetId="8593"/>
      <sheetData sheetId="8594"/>
      <sheetData sheetId="8595"/>
      <sheetData sheetId="8596"/>
      <sheetData sheetId="8597"/>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sheetData sheetId="8634"/>
      <sheetData sheetId="8635"/>
      <sheetData sheetId="8636"/>
      <sheetData sheetId="8637"/>
      <sheetData sheetId="8638"/>
      <sheetData sheetId="8639"/>
      <sheetData sheetId="8640"/>
      <sheetData sheetId="8641"/>
      <sheetData sheetId="8642" refreshError="1"/>
      <sheetData sheetId="8643" refreshError="1"/>
      <sheetData sheetId="8644" refreshError="1"/>
      <sheetData sheetId="8645" refreshError="1"/>
      <sheetData sheetId="8646"/>
      <sheetData sheetId="8647" refreshError="1"/>
      <sheetData sheetId="8648" refreshError="1"/>
      <sheetData sheetId="8649">
        <row r="5">
          <cell r="C5" t="str">
            <v>OBRAS DE PROTECCIÓN Y ADECUACIÓN DE ORILLA DEL PARQUE  RONDA, EN EL RÍO MAGDALENA, ENTRE EL PUENTE VEHICULAR Y EL PUENTE FÉRREO, MUNICIPIO DE GIRARDOT CUNDINAMARCA</v>
          </cell>
        </row>
      </sheetData>
      <sheetData sheetId="8650" refreshError="1"/>
      <sheetData sheetId="8651" refreshError="1"/>
      <sheetData sheetId="8652"/>
      <sheetData sheetId="8653"/>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sheetData sheetId="8665" refreshError="1"/>
      <sheetData sheetId="8666" refreshError="1"/>
      <sheetData sheetId="8667" refreshError="1"/>
      <sheetData sheetId="8668" refreshError="1"/>
      <sheetData sheetId="8669" refreshError="1"/>
      <sheetData sheetId="8670" refreshError="1"/>
      <sheetData sheetId="8671"/>
      <sheetData sheetId="8672"/>
      <sheetData sheetId="8673"/>
      <sheetData sheetId="8674" refreshError="1"/>
      <sheetData sheetId="8675" refreshError="1"/>
      <sheetData sheetId="8676"/>
      <sheetData sheetId="8677"/>
      <sheetData sheetId="8678"/>
      <sheetData sheetId="8679"/>
      <sheetData sheetId="8680"/>
      <sheetData sheetId="8681" refreshError="1"/>
      <sheetData sheetId="8682" refreshError="1"/>
      <sheetData sheetId="8683"/>
      <sheetData sheetId="8684"/>
      <sheetData sheetId="8685"/>
      <sheetData sheetId="8686"/>
      <sheetData sheetId="8687" refreshError="1"/>
      <sheetData sheetId="8688"/>
      <sheetData sheetId="8689"/>
      <sheetData sheetId="8690"/>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sheetData sheetId="8823"/>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ow r="5">
          <cell r="A5" t="str">
            <v>Desperdicio</v>
          </cell>
        </row>
      </sheetData>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sheetData sheetId="9010" refreshError="1"/>
      <sheetData sheetId="9011" refreshError="1"/>
      <sheetData sheetId="9012" refreshError="1"/>
      <sheetData sheetId="9013" refreshError="1"/>
      <sheetData sheetId="9014"/>
      <sheetData sheetId="9015" refreshError="1"/>
      <sheetData sheetId="9016">
        <row r="5">
          <cell r="E5" t="str">
            <v>CANTIDAD</v>
          </cell>
        </row>
      </sheetData>
      <sheetData sheetId="9017">
        <row r="7">
          <cell r="B7">
            <v>0.1</v>
          </cell>
        </row>
      </sheetData>
      <sheetData sheetId="9018">
        <row r="7">
          <cell r="B7">
            <v>0.1</v>
          </cell>
        </row>
      </sheetData>
      <sheetData sheetId="9019"/>
      <sheetData sheetId="9020" refreshError="1"/>
      <sheetData sheetId="9021" refreshError="1"/>
      <sheetData sheetId="9022" refreshError="1"/>
      <sheetData sheetId="9023"/>
      <sheetData sheetId="9024"/>
      <sheetData sheetId="9025"/>
      <sheetData sheetId="9026"/>
      <sheetData sheetId="9027"/>
      <sheetData sheetId="9028"/>
      <sheetData sheetId="9029"/>
      <sheetData sheetId="9030" refreshError="1"/>
      <sheetData sheetId="9031" refreshError="1"/>
      <sheetData sheetId="9032" refreshError="1"/>
      <sheetData sheetId="9033" refreshError="1"/>
      <sheetData sheetId="9034" refreshError="1"/>
      <sheetData sheetId="9035"/>
      <sheetData sheetId="9036"/>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sheetData sheetId="9056"/>
      <sheetData sheetId="9057"/>
      <sheetData sheetId="9058"/>
      <sheetData sheetId="9059"/>
      <sheetData sheetId="9060" refreshError="1"/>
      <sheetData sheetId="9061"/>
      <sheetData sheetId="9062"/>
      <sheetData sheetId="9063"/>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sheetData sheetId="9173"/>
      <sheetData sheetId="9174"/>
      <sheetData sheetId="9175">
        <row r="45">
          <cell r="B45" t="str">
            <v>P-002</v>
          </cell>
        </row>
      </sheetData>
      <sheetData sheetId="9176"/>
      <sheetData sheetId="9177"/>
      <sheetData sheetId="9178"/>
      <sheetData sheetId="9179"/>
      <sheetData sheetId="9180"/>
      <sheetData sheetId="9181"/>
      <sheetData sheetId="9182"/>
      <sheetData sheetId="9183"/>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sheetData sheetId="9215"/>
      <sheetData sheetId="9216"/>
      <sheetData sheetId="9217"/>
      <sheetData sheetId="9218"/>
      <sheetData sheetId="9219"/>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sheetData sheetId="9319" refreshError="1"/>
      <sheetData sheetId="9320"/>
      <sheetData sheetId="9321"/>
      <sheetData sheetId="9322"/>
      <sheetData sheetId="9323"/>
      <sheetData sheetId="9324"/>
      <sheetData sheetId="9325"/>
      <sheetData sheetId="9326"/>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sheetData sheetId="9421"/>
      <sheetData sheetId="9422">
        <row r="14">
          <cell r="D14">
            <v>38504</v>
          </cell>
        </row>
      </sheetData>
      <sheetData sheetId="9423"/>
      <sheetData sheetId="9424"/>
      <sheetData sheetId="9425">
        <row r="14">
          <cell r="D14">
            <v>38504</v>
          </cell>
        </row>
      </sheetData>
      <sheetData sheetId="9426"/>
      <sheetData sheetId="9427"/>
      <sheetData sheetId="9428"/>
      <sheetData sheetId="9429">
        <row r="14">
          <cell r="D14">
            <v>38504</v>
          </cell>
        </row>
      </sheetData>
      <sheetData sheetId="9430"/>
      <sheetData sheetId="9431"/>
      <sheetData sheetId="9432"/>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sheetData sheetId="9477"/>
      <sheetData sheetId="9478"/>
      <sheetData sheetId="9479"/>
      <sheetData sheetId="9480"/>
      <sheetData sheetId="9481"/>
      <sheetData sheetId="9482"/>
      <sheetData sheetId="9483"/>
      <sheetData sheetId="9484" refreshError="1"/>
      <sheetData sheetId="9485"/>
      <sheetData sheetId="9486"/>
      <sheetData sheetId="9487"/>
      <sheetData sheetId="9488"/>
      <sheetData sheetId="9489"/>
      <sheetData sheetId="9490"/>
      <sheetData sheetId="9491"/>
      <sheetData sheetId="9492"/>
      <sheetData sheetId="9493"/>
      <sheetData sheetId="9494"/>
      <sheetData sheetId="9495"/>
      <sheetData sheetId="9496"/>
      <sheetData sheetId="9497"/>
      <sheetData sheetId="9498"/>
      <sheetData sheetId="9499"/>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sheetData sheetId="9529"/>
      <sheetData sheetId="9530"/>
      <sheetData sheetId="9531" refreshError="1"/>
      <sheetData sheetId="9532"/>
      <sheetData sheetId="9533"/>
      <sheetData sheetId="9534" refreshError="1"/>
      <sheetData sheetId="9535" refreshError="1"/>
      <sheetData sheetId="9536" refreshError="1"/>
      <sheetData sheetId="9537" refreshError="1"/>
      <sheetData sheetId="9538" refreshError="1"/>
      <sheetData sheetId="9539" refreshError="1"/>
      <sheetData sheetId="9540" refreshError="1"/>
      <sheetData sheetId="9541" refreshError="1"/>
      <sheetData sheetId="9542" refreshError="1"/>
      <sheetData sheetId="9543"/>
      <sheetData sheetId="9544"/>
      <sheetData sheetId="9545"/>
      <sheetData sheetId="9546"/>
      <sheetData sheetId="9547"/>
      <sheetData sheetId="9548"/>
      <sheetData sheetId="9549"/>
      <sheetData sheetId="9550"/>
      <sheetData sheetId="9551"/>
      <sheetData sheetId="9552"/>
      <sheetData sheetId="9553" refreshError="1"/>
      <sheetData sheetId="9554"/>
      <sheetData sheetId="9555"/>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refreshError="1"/>
      <sheetData sheetId="9572" refreshError="1"/>
      <sheetData sheetId="9573" refreshError="1"/>
      <sheetData sheetId="9574" refreshError="1"/>
      <sheetData sheetId="9575" refreshError="1"/>
      <sheetData sheetId="9576" refreshError="1"/>
      <sheetData sheetId="9577" refreshError="1"/>
      <sheetData sheetId="9578" refreshError="1"/>
      <sheetData sheetId="9579" refreshError="1"/>
      <sheetData sheetId="9580" refreshError="1"/>
      <sheetData sheetId="9581" refreshError="1"/>
      <sheetData sheetId="9582" refreshError="1"/>
      <sheetData sheetId="9583" refreshError="1"/>
      <sheetData sheetId="9584" refreshError="1"/>
      <sheetData sheetId="9585" refreshError="1"/>
      <sheetData sheetId="9586" refreshError="1"/>
      <sheetData sheetId="9587" refreshError="1"/>
      <sheetData sheetId="9588" refreshError="1"/>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refreshError="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sheetData sheetId="9639"/>
      <sheetData sheetId="9640"/>
      <sheetData sheetId="9641"/>
      <sheetData sheetId="9642"/>
      <sheetData sheetId="9643"/>
      <sheetData sheetId="9644"/>
      <sheetData sheetId="9645"/>
      <sheetData sheetId="9646"/>
      <sheetData sheetId="9647"/>
      <sheetData sheetId="9648"/>
      <sheetData sheetId="9649"/>
      <sheetData sheetId="9650"/>
      <sheetData sheetId="9651"/>
      <sheetData sheetId="9652"/>
      <sheetData sheetId="9653"/>
      <sheetData sheetId="9654"/>
      <sheetData sheetId="9655"/>
      <sheetData sheetId="9656"/>
      <sheetData sheetId="9657"/>
      <sheetData sheetId="9658"/>
      <sheetData sheetId="9659" refreshError="1"/>
      <sheetData sheetId="9660" refreshError="1"/>
      <sheetData sheetId="9661" refreshError="1"/>
      <sheetData sheetId="9662" refreshError="1"/>
      <sheetData sheetId="9663"/>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ow r="1">
          <cell r="D1" t="str">
            <v>Supervendor CODE</v>
          </cell>
        </row>
      </sheetData>
      <sheetData sheetId="9708" refreshError="1"/>
      <sheetData sheetId="9709" refreshError="1"/>
      <sheetData sheetId="9710" refreshError="1"/>
      <sheetData sheetId="9711" refreshError="1"/>
      <sheetData sheetId="9712" refreshError="1"/>
      <sheetData sheetId="9713" refreshError="1"/>
      <sheetData sheetId="9714" refreshError="1"/>
      <sheetData sheetId="9715"/>
      <sheetData sheetId="9716">
        <row r="1">
          <cell r="A1" t="str">
            <v>AMAZONAS</v>
          </cell>
        </row>
      </sheetData>
      <sheetData sheetId="9717"/>
      <sheetData sheetId="9718"/>
      <sheetData sheetId="9719"/>
      <sheetData sheetId="9720">
        <row r="15">
          <cell r="B15">
            <v>1</v>
          </cell>
        </row>
      </sheetData>
      <sheetData sheetId="9721" refreshError="1"/>
      <sheetData sheetId="9722"/>
      <sheetData sheetId="9723" refreshError="1"/>
      <sheetData sheetId="9724"/>
      <sheetData sheetId="9725"/>
      <sheetData sheetId="9726"/>
      <sheetData sheetId="9727">
        <row r="1">
          <cell r="D1" t="str">
            <v xml:space="preserve">Supervendor CODE </v>
          </cell>
        </row>
      </sheetData>
      <sheetData sheetId="9728"/>
      <sheetData sheetId="9729">
        <row r="1">
          <cell r="A1" t="str">
            <v>AMAZONAS</v>
          </cell>
        </row>
      </sheetData>
      <sheetData sheetId="9730"/>
      <sheetData sheetId="9731" refreshError="1"/>
      <sheetData sheetId="9732" refreshError="1"/>
      <sheetData sheetId="9733" refreshError="1"/>
      <sheetData sheetId="9734" refreshError="1"/>
      <sheetData sheetId="9735"/>
      <sheetData sheetId="9736" refreshError="1"/>
      <sheetData sheetId="9737" refreshError="1"/>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refreshError="1"/>
      <sheetData sheetId="9752" refreshError="1"/>
      <sheetData sheetId="9753" refreshError="1"/>
      <sheetData sheetId="9754" refreshError="1"/>
      <sheetData sheetId="9755" refreshError="1"/>
      <sheetData sheetId="9756" refreshError="1"/>
      <sheetData sheetId="9757" refreshError="1"/>
      <sheetData sheetId="9758" refreshError="1"/>
      <sheetData sheetId="9759" refreshError="1"/>
      <sheetData sheetId="9760" refreshError="1"/>
      <sheetData sheetId="9761" refreshError="1"/>
      <sheetData sheetId="9762" refreshError="1"/>
      <sheetData sheetId="9763" refreshError="1"/>
      <sheetData sheetId="9764" refreshError="1"/>
      <sheetData sheetId="9765" refreshError="1"/>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refreshError="1"/>
      <sheetData sheetId="9934" refreshError="1"/>
      <sheetData sheetId="9935" refreshError="1"/>
      <sheetData sheetId="9936" refreshError="1"/>
      <sheetData sheetId="9937" refreshError="1"/>
      <sheetData sheetId="9938" refreshError="1"/>
      <sheetData sheetId="9939" refreshError="1"/>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refreshError="1"/>
      <sheetData sheetId="9950" refreshError="1"/>
      <sheetData sheetId="9951" refreshError="1"/>
      <sheetData sheetId="9952" refreshError="1"/>
      <sheetData sheetId="9953" refreshError="1"/>
      <sheetData sheetId="9954" refreshError="1"/>
      <sheetData sheetId="9955" refreshError="1"/>
      <sheetData sheetId="9956" refreshError="1"/>
      <sheetData sheetId="9957" refreshError="1"/>
      <sheetData sheetId="9958" refreshError="1"/>
      <sheetData sheetId="9959" refreshError="1"/>
      <sheetData sheetId="9960" refreshError="1"/>
      <sheetData sheetId="9961" refreshError="1"/>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refreshError="1"/>
      <sheetData sheetId="10009" refreshError="1"/>
      <sheetData sheetId="10010" refreshError="1"/>
      <sheetData sheetId="10011" refreshError="1"/>
      <sheetData sheetId="10012" refreshError="1"/>
      <sheetData sheetId="10013" refreshError="1"/>
      <sheetData sheetId="10014" refreshError="1"/>
      <sheetData sheetId="10015" refreshError="1"/>
      <sheetData sheetId="10016" refreshError="1"/>
      <sheetData sheetId="10017" refreshError="1"/>
      <sheetData sheetId="10018" refreshError="1"/>
      <sheetData sheetId="10019" refreshError="1"/>
      <sheetData sheetId="10020" refreshError="1"/>
      <sheetData sheetId="10021" refreshError="1"/>
      <sheetData sheetId="10022" refreshError="1"/>
      <sheetData sheetId="10023" refreshError="1"/>
      <sheetData sheetId="10024" refreshError="1"/>
      <sheetData sheetId="10025" refreshError="1"/>
      <sheetData sheetId="10026" refreshError="1"/>
      <sheetData sheetId="10027" refreshError="1"/>
      <sheetData sheetId="10028" refreshError="1"/>
      <sheetData sheetId="10029" refreshError="1"/>
      <sheetData sheetId="10030" refreshError="1"/>
      <sheetData sheetId="10031" refreshError="1"/>
      <sheetData sheetId="10032" refreshError="1"/>
      <sheetData sheetId="10033" refreshError="1"/>
      <sheetData sheetId="10034" refreshError="1"/>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refreshError="1"/>
      <sheetData sheetId="10046" refreshError="1"/>
      <sheetData sheetId="10047" refreshError="1"/>
      <sheetData sheetId="10048" refreshError="1"/>
      <sheetData sheetId="10049" refreshError="1"/>
      <sheetData sheetId="10050" refreshError="1"/>
      <sheetData sheetId="10051" refreshError="1"/>
      <sheetData sheetId="10052" refreshError="1"/>
      <sheetData sheetId="10053" refreshError="1"/>
      <sheetData sheetId="10054" refreshError="1"/>
      <sheetData sheetId="10055" refreshError="1"/>
      <sheetData sheetId="10056" refreshError="1"/>
      <sheetData sheetId="10057" refreshError="1"/>
      <sheetData sheetId="10058" refreshError="1"/>
      <sheetData sheetId="10059" refreshError="1"/>
      <sheetData sheetId="10060" refreshError="1"/>
      <sheetData sheetId="10061" refreshError="1"/>
      <sheetData sheetId="10062" refreshError="1"/>
      <sheetData sheetId="10063" refreshError="1"/>
      <sheetData sheetId="10064" refreshError="1"/>
      <sheetData sheetId="10065" refreshError="1"/>
      <sheetData sheetId="10066" refreshError="1"/>
      <sheetData sheetId="10067" refreshError="1"/>
      <sheetData sheetId="10068" refreshError="1"/>
      <sheetData sheetId="10069" refreshError="1"/>
      <sheetData sheetId="10070" refreshError="1"/>
      <sheetData sheetId="10071" refreshError="1"/>
      <sheetData sheetId="10072" refreshError="1"/>
      <sheetData sheetId="10073" refreshError="1"/>
      <sheetData sheetId="10074" refreshError="1"/>
      <sheetData sheetId="10075" refreshError="1"/>
      <sheetData sheetId="10076" refreshError="1"/>
      <sheetData sheetId="10077" refreshError="1"/>
      <sheetData sheetId="10078" refreshError="1"/>
      <sheetData sheetId="10079" refreshError="1"/>
      <sheetData sheetId="10080" refreshError="1"/>
      <sheetData sheetId="10081" refreshError="1"/>
      <sheetData sheetId="10082" refreshError="1"/>
      <sheetData sheetId="10083" refreshError="1"/>
      <sheetData sheetId="10084" refreshError="1"/>
      <sheetData sheetId="10085" refreshError="1"/>
      <sheetData sheetId="10086" refreshError="1"/>
      <sheetData sheetId="10087" refreshError="1"/>
      <sheetData sheetId="10088" refreshError="1"/>
      <sheetData sheetId="10089" refreshError="1"/>
      <sheetData sheetId="10090" refreshError="1"/>
      <sheetData sheetId="10091" refreshError="1"/>
      <sheetData sheetId="10092" refreshError="1"/>
      <sheetData sheetId="10093" refreshError="1"/>
      <sheetData sheetId="10094" refreshError="1"/>
      <sheetData sheetId="10095" refreshError="1"/>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refreshError="1"/>
      <sheetData sheetId="10104" refreshError="1"/>
      <sheetData sheetId="10105" refreshError="1"/>
      <sheetData sheetId="10106">
        <row r="52">
          <cell r="H52">
            <v>0</v>
          </cell>
        </row>
      </sheetData>
      <sheetData sheetId="10107"/>
      <sheetData sheetId="10108"/>
      <sheetData sheetId="10109"/>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sheetData sheetId="10130"/>
      <sheetData sheetId="10131"/>
      <sheetData sheetId="10132"/>
      <sheetData sheetId="10133"/>
      <sheetData sheetId="10134"/>
      <sheetData sheetId="10135"/>
      <sheetData sheetId="10136"/>
      <sheetData sheetId="10137"/>
      <sheetData sheetId="10138"/>
      <sheetData sheetId="10139"/>
      <sheetData sheetId="10140"/>
      <sheetData sheetId="10141"/>
      <sheetData sheetId="10142"/>
      <sheetData sheetId="10143"/>
      <sheetData sheetId="10144"/>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refreshError="1"/>
      <sheetData sheetId="10185" refreshError="1"/>
      <sheetData sheetId="10186" refreshError="1"/>
      <sheetData sheetId="10187" refreshError="1"/>
      <sheetData sheetId="10188" refreshError="1"/>
      <sheetData sheetId="10189" refreshError="1"/>
      <sheetData sheetId="10190" refreshError="1"/>
      <sheetData sheetId="10191" refreshError="1"/>
      <sheetData sheetId="10192" refreshError="1"/>
      <sheetData sheetId="10193" refreshError="1"/>
      <sheetData sheetId="10194" refreshError="1"/>
      <sheetData sheetId="10195" refreshError="1"/>
      <sheetData sheetId="10196" refreshError="1"/>
      <sheetData sheetId="10197" refreshError="1"/>
      <sheetData sheetId="10198" refreshError="1"/>
      <sheetData sheetId="10199" refreshError="1"/>
      <sheetData sheetId="10200" refreshError="1"/>
      <sheetData sheetId="10201" refreshError="1"/>
      <sheetData sheetId="10202" refreshError="1"/>
      <sheetData sheetId="10203" refreshError="1"/>
      <sheetData sheetId="10204" refreshError="1"/>
      <sheetData sheetId="10205" refreshError="1"/>
      <sheetData sheetId="10206" refreshError="1"/>
      <sheetData sheetId="10207" refreshError="1"/>
      <sheetData sheetId="10208" refreshError="1"/>
      <sheetData sheetId="10209" refreshError="1"/>
      <sheetData sheetId="10210" refreshError="1"/>
      <sheetData sheetId="10211" refreshError="1"/>
      <sheetData sheetId="10212" refreshError="1"/>
      <sheetData sheetId="10213" refreshError="1"/>
      <sheetData sheetId="10214" refreshError="1"/>
      <sheetData sheetId="10215" refreshError="1"/>
      <sheetData sheetId="10216" refreshError="1"/>
      <sheetData sheetId="10217" refreshError="1"/>
      <sheetData sheetId="10218" refreshError="1"/>
      <sheetData sheetId="10219" refreshError="1"/>
      <sheetData sheetId="10220" refreshError="1"/>
      <sheetData sheetId="10221" refreshError="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 sheetId="10236" refreshError="1"/>
      <sheetData sheetId="10237" refreshError="1"/>
      <sheetData sheetId="10238" refreshError="1"/>
      <sheetData sheetId="10239" refreshError="1"/>
      <sheetData sheetId="10240" refreshError="1"/>
      <sheetData sheetId="10241" refreshError="1"/>
      <sheetData sheetId="10242" refreshError="1"/>
      <sheetData sheetId="10243" refreshError="1"/>
      <sheetData sheetId="10244" refreshError="1"/>
      <sheetData sheetId="10245" refreshError="1"/>
      <sheetData sheetId="10246" refreshError="1"/>
      <sheetData sheetId="10247" refreshError="1"/>
      <sheetData sheetId="10248" refreshError="1"/>
      <sheetData sheetId="10249" refreshError="1"/>
      <sheetData sheetId="10250" refreshError="1"/>
      <sheetData sheetId="10251" refreshError="1"/>
      <sheetData sheetId="10252" refreshError="1"/>
      <sheetData sheetId="10253" refreshError="1"/>
      <sheetData sheetId="10254" refreshError="1"/>
      <sheetData sheetId="10255" refreshError="1"/>
      <sheetData sheetId="10256" refreshError="1"/>
      <sheetData sheetId="10257" refreshError="1"/>
      <sheetData sheetId="10258" refreshError="1"/>
      <sheetData sheetId="10259" refreshError="1"/>
      <sheetData sheetId="10260" refreshError="1"/>
      <sheetData sheetId="10261" refreshError="1"/>
      <sheetData sheetId="10262" refreshError="1"/>
      <sheetData sheetId="10263" refreshError="1"/>
      <sheetData sheetId="10264" refreshError="1"/>
      <sheetData sheetId="10265" refreshError="1"/>
      <sheetData sheetId="10266" refreshError="1"/>
      <sheetData sheetId="10267" refreshError="1"/>
      <sheetData sheetId="10268" refreshError="1"/>
      <sheetData sheetId="10269" refreshError="1"/>
      <sheetData sheetId="10270" refreshError="1"/>
      <sheetData sheetId="10271" refreshError="1"/>
      <sheetData sheetId="10272" refreshError="1"/>
      <sheetData sheetId="10273" refreshError="1"/>
      <sheetData sheetId="10274" refreshError="1"/>
      <sheetData sheetId="10275" refreshError="1"/>
      <sheetData sheetId="10276" refreshError="1"/>
      <sheetData sheetId="10277" refreshError="1"/>
      <sheetData sheetId="10278" refreshError="1"/>
      <sheetData sheetId="10279" refreshError="1"/>
      <sheetData sheetId="10280" refreshError="1"/>
      <sheetData sheetId="10281" refreshError="1"/>
      <sheetData sheetId="10282" refreshError="1"/>
      <sheetData sheetId="10283" refreshError="1"/>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refreshError="1"/>
      <sheetData sheetId="10293" refreshError="1"/>
      <sheetData sheetId="10294" refreshError="1"/>
      <sheetData sheetId="10295" refreshError="1"/>
      <sheetData sheetId="10296" refreshError="1"/>
      <sheetData sheetId="10297" refreshError="1"/>
      <sheetData sheetId="10298" refreshError="1"/>
      <sheetData sheetId="10299" refreshError="1"/>
      <sheetData sheetId="10300" refreshError="1"/>
      <sheetData sheetId="10301" refreshError="1"/>
      <sheetData sheetId="10302" refreshError="1"/>
      <sheetData sheetId="10303" refreshError="1"/>
      <sheetData sheetId="10304" refreshError="1"/>
      <sheetData sheetId="10305" refreshError="1"/>
      <sheetData sheetId="10306" refreshError="1"/>
      <sheetData sheetId="10307" refreshError="1"/>
      <sheetData sheetId="10308" refreshError="1"/>
      <sheetData sheetId="10309" refreshError="1"/>
      <sheetData sheetId="10310" refreshError="1"/>
      <sheetData sheetId="10311" refreshError="1"/>
      <sheetData sheetId="10312" refreshError="1"/>
      <sheetData sheetId="10313" refreshError="1"/>
      <sheetData sheetId="10314" refreshError="1"/>
      <sheetData sheetId="10315" refreshError="1"/>
      <sheetData sheetId="10316" refreshError="1"/>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refreshError="1"/>
      <sheetData sheetId="10325" refreshError="1"/>
      <sheetData sheetId="10326" refreshError="1"/>
      <sheetData sheetId="10327" refreshError="1"/>
      <sheetData sheetId="10328" refreshError="1"/>
      <sheetData sheetId="10329" refreshError="1"/>
      <sheetData sheetId="10330" refreshError="1"/>
      <sheetData sheetId="10331" refreshError="1"/>
      <sheetData sheetId="10332" refreshError="1"/>
      <sheetData sheetId="10333" refreshError="1"/>
      <sheetData sheetId="10334" refreshError="1"/>
      <sheetData sheetId="10335" refreshError="1"/>
      <sheetData sheetId="10336" refreshError="1"/>
      <sheetData sheetId="10337" refreshError="1"/>
      <sheetData sheetId="10338" refreshError="1"/>
      <sheetData sheetId="10339" refreshError="1"/>
      <sheetData sheetId="10340" refreshError="1"/>
      <sheetData sheetId="10341" refreshError="1"/>
      <sheetData sheetId="10342" refreshError="1"/>
      <sheetData sheetId="10343" refreshError="1"/>
      <sheetData sheetId="10344" refreshError="1"/>
      <sheetData sheetId="10345" refreshError="1"/>
      <sheetData sheetId="10346" refreshError="1"/>
      <sheetData sheetId="10347" refreshError="1"/>
      <sheetData sheetId="10348" refreshError="1"/>
      <sheetData sheetId="10349" refreshError="1"/>
      <sheetData sheetId="10350">
        <row r="3">
          <cell r="B3">
            <v>1</v>
          </cell>
        </row>
      </sheetData>
      <sheetData sheetId="10351"/>
      <sheetData sheetId="10352">
        <row r="437">
          <cell r="A437" t="str">
            <v>GEOCOMPUESTOS</v>
          </cell>
        </row>
      </sheetData>
      <sheetData sheetId="10353">
        <row r="30">
          <cell r="A30" t="str">
            <v>PRELIMINARES DE OBRA</v>
          </cell>
        </row>
      </sheetData>
      <sheetData sheetId="10354"/>
      <sheetData sheetId="10355"/>
      <sheetData sheetId="10356"/>
      <sheetData sheetId="10357"/>
      <sheetData sheetId="10358"/>
      <sheetData sheetId="10359"/>
      <sheetData sheetId="10360"/>
      <sheetData sheetId="10361">
        <row r="34">
          <cell r="E34" t="str">
            <v>M3</v>
          </cell>
        </row>
      </sheetData>
      <sheetData sheetId="10362"/>
      <sheetData sheetId="10363"/>
      <sheetData sheetId="10364"/>
      <sheetData sheetId="10365"/>
      <sheetData sheetId="10366"/>
      <sheetData sheetId="10367"/>
      <sheetData sheetId="10368"/>
      <sheetData sheetId="10369"/>
      <sheetData sheetId="10370"/>
      <sheetData sheetId="10371"/>
      <sheetData sheetId="10372"/>
      <sheetData sheetId="10373"/>
      <sheetData sheetId="10374"/>
      <sheetData sheetId="10375"/>
      <sheetData sheetId="10376"/>
      <sheetData sheetId="10377"/>
      <sheetData sheetId="10378"/>
      <sheetData sheetId="10379"/>
      <sheetData sheetId="10380"/>
      <sheetData sheetId="10381"/>
      <sheetData sheetId="10382"/>
      <sheetData sheetId="10383"/>
      <sheetData sheetId="10384"/>
      <sheetData sheetId="10385"/>
      <sheetData sheetId="10386"/>
      <sheetData sheetId="10387"/>
      <sheetData sheetId="10388"/>
      <sheetData sheetId="10389"/>
      <sheetData sheetId="10390"/>
      <sheetData sheetId="10391"/>
      <sheetData sheetId="10392"/>
      <sheetData sheetId="10393"/>
      <sheetData sheetId="10394"/>
      <sheetData sheetId="10395"/>
      <sheetData sheetId="10396"/>
      <sheetData sheetId="10397"/>
      <sheetData sheetId="10398"/>
      <sheetData sheetId="10399"/>
      <sheetData sheetId="10400"/>
      <sheetData sheetId="10401"/>
      <sheetData sheetId="10402"/>
      <sheetData sheetId="10403"/>
      <sheetData sheetId="10404"/>
      <sheetData sheetId="10405"/>
      <sheetData sheetId="10406"/>
      <sheetData sheetId="10407"/>
      <sheetData sheetId="10408"/>
      <sheetData sheetId="10409"/>
      <sheetData sheetId="10410"/>
      <sheetData sheetId="10411"/>
      <sheetData sheetId="10412"/>
      <sheetData sheetId="10413"/>
      <sheetData sheetId="10414"/>
      <sheetData sheetId="10415"/>
      <sheetData sheetId="10416"/>
      <sheetData sheetId="10417"/>
      <sheetData sheetId="10418"/>
      <sheetData sheetId="10419"/>
      <sheetData sheetId="10420"/>
      <sheetData sheetId="10421"/>
      <sheetData sheetId="10422"/>
      <sheetData sheetId="10423"/>
      <sheetData sheetId="10424"/>
      <sheetData sheetId="10425"/>
      <sheetData sheetId="10426"/>
      <sheetData sheetId="10427"/>
      <sheetData sheetId="10428"/>
      <sheetData sheetId="10429"/>
      <sheetData sheetId="10430"/>
      <sheetData sheetId="10431"/>
      <sheetData sheetId="10432"/>
      <sheetData sheetId="10433"/>
      <sheetData sheetId="10434"/>
      <sheetData sheetId="10435"/>
      <sheetData sheetId="10436"/>
      <sheetData sheetId="10437"/>
      <sheetData sheetId="10438"/>
      <sheetData sheetId="10439"/>
      <sheetData sheetId="10440"/>
      <sheetData sheetId="10441"/>
      <sheetData sheetId="10442"/>
      <sheetData sheetId="10443"/>
      <sheetData sheetId="10444"/>
      <sheetData sheetId="10445"/>
      <sheetData sheetId="10446"/>
      <sheetData sheetId="10447"/>
      <sheetData sheetId="10448"/>
      <sheetData sheetId="10449"/>
      <sheetData sheetId="10450"/>
      <sheetData sheetId="10451"/>
      <sheetData sheetId="10452"/>
      <sheetData sheetId="10453"/>
      <sheetData sheetId="10454"/>
      <sheetData sheetId="10455"/>
      <sheetData sheetId="10456"/>
      <sheetData sheetId="10457"/>
      <sheetData sheetId="10458"/>
      <sheetData sheetId="10459"/>
      <sheetData sheetId="10460"/>
      <sheetData sheetId="10461"/>
      <sheetData sheetId="10462"/>
      <sheetData sheetId="10463"/>
      <sheetData sheetId="10464"/>
      <sheetData sheetId="10465"/>
      <sheetData sheetId="10466"/>
      <sheetData sheetId="10467"/>
      <sheetData sheetId="10468"/>
      <sheetData sheetId="10469"/>
      <sheetData sheetId="10470"/>
      <sheetData sheetId="10471"/>
      <sheetData sheetId="10472"/>
      <sheetData sheetId="10473"/>
      <sheetData sheetId="10474"/>
      <sheetData sheetId="10475"/>
      <sheetData sheetId="10476"/>
      <sheetData sheetId="10477"/>
      <sheetData sheetId="10478"/>
      <sheetData sheetId="10479"/>
      <sheetData sheetId="10480"/>
      <sheetData sheetId="10481"/>
      <sheetData sheetId="10482"/>
      <sheetData sheetId="10483"/>
      <sheetData sheetId="10484"/>
      <sheetData sheetId="10485"/>
      <sheetData sheetId="10486"/>
      <sheetData sheetId="10487"/>
      <sheetData sheetId="10488"/>
      <sheetData sheetId="10489"/>
      <sheetData sheetId="10490"/>
      <sheetData sheetId="10491"/>
      <sheetData sheetId="10492"/>
      <sheetData sheetId="10493"/>
      <sheetData sheetId="10494"/>
      <sheetData sheetId="10495"/>
      <sheetData sheetId="10496"/>
      <sheetData sheetId="10497"/>
      <sheetData sheetId="10498"/>
      <sheetData sheetId="10499"/>
      <sheetData sheetId="10500"/>
      <sheetData sheetId="10501"/>
      <sheetData sheetId="10502"/>
      <sheetData sheetId="10503"/>
      <sheetData sheetId="10504"/>
      <sheetData sheetId="10505"/>
      <sheetData sheetId="10506"/>
      <sheetData sheetId="10507"/>
      <sheetData sheetId="10508"/>
      <sheetData sheetId="10509"/>
      <sheetData sheetId="10510"/>
      <sheetData sheetId="10511"/>
      <sheetData sheetId="10512"/>
      <sheetData sheetId="10513"/>
      <sheetData sheetId="10514"/>
      <sheetData sheetId="10515"/>
      <sheetData sheetId="10516"/>
      <sheetData sheetId="10517"/>
      <sheetData sheetId="10518"/>
      <sheetData sheetId="10519"/>
      <sheetData sheetId="10520"/>
      <sheetData sheetId="10521"/>
      <sheetData sheetId="10522"/>
      <sheetData sheetId="10523"/>
      <sheetData sheetId="10524"/>
      <sheetData sheetId="10525"/>
      <sheetData sheetId="10526"/>
      <sheetData sheetId="10527"/>
      <sheetData sheetId="10528"/>
      <sheetData sheetId="10529"/>
      <sheetData sheetId="10530"/>
      <sheetData sheetId="10531"/>
      <sheetData sheetId="10532"/>
      <sheetData sheetId="10533"/>
      <sheetData sheetId="10534"/>
      <sheetData sheetId="10535"/>
      <sheetData sheetId="10536"/>
      <sheetData sheetId="10537"/>
      <sheetData sheetId="10538"/>
      <sheetData sheetId="10539"/>
      <sheetData sheetId="10540"/>
      <sheetData sheetId="10541"/>
      <sheetData sheetId="10542"/>
      <sheetData sheetId="10543"/>
      <sheetData sheetId="10544"/>
      <sheetData sheetId="10545"/>
      <sheetData sheetId="10546"/>
      <sheetData sheetId="10547"/>
      <sheetData sheetId="10548"/>
      <sheetData sheetId="10549"/>
      <sheetData sheetId="10550"/>
      <sheetData sheetId="10551"/>
      <sheetData sheetId="10552"/>
      <sheetData sheetId="10553"/>
      <sheetData sheetId="10554"/>
      <sheetData sheetId="10555"/>
      <sheetData sheetId="10556"/>
      <sheetData sheetId="10557"/>
      <sheetData sheetId="10558"/>
      <sheetData sheetId="10559"/>
      <sheetData sheetId="10560"/>
      <sheetData sheetId="10561"/>
      <sheetData sheetId="10562">
        <row r="13">
          <cell r="A13">
            <v>1</v>
          </cell>
        </row>
      </sheetData>
      <sheetData sheetId="10563"/>
      <sheetData sheetId="10564"/>
      <sheetData sheetId="10565"/>
      <sheetData sheetId="10566" refreshError="1"/>
      <sheetData sheetId="10567" refreshError="1"/>
      <sheetData sheetId="10568" refreshError="1"/>
      <sheetData sheetId="10569">
        <row r="16">
          <cell r="C16" t="str">
            <v>X</v>
          </cell>
        </row>
      </sheetData>
      <sheetData sheetId="10570"/>
      <sheetData sheetId="10571"/>
      <sheetData sheetId="10572"/>
      <sheetData sheetId="10573"/>
      <sheetData sheetId="10574"/>
      <sheetData sheetId="10575"/>
      <sheetData sheetId="10576"/>
      <sheetData sheetId="10577"/>
      <sheetData sheetId="10578"/>
      <sheetData sheetId="10579"/>
      <sheetData sheetId="10580"/>
      <sheetData sheetId="10581"/>
      <sheetData sheetId="10582"/>
      <sheetData sheetId="10583"/>
      <sheetData sheetId="10584"/>
      <sheetData sheetId="10585"/>
      <sheetData sheetId="10586"/>
      <sheetData sheetId="10587"/>
      <sheetData sheetId="10588"/>
      <sheetData sheetId="10589"/>
      <sheetData sheetId="10590"/>
      <sheetData sheetId="10591" refreshError="1"/>
      <sheetData sheetId="10592" refreshError="1"/>
      <sheetData sheetId="10593" refreshError="1"/>
      <sheetData sheetId="10594" refreshError="1"/>
      <sheetData sheetId="10595" refreshError="1"/>
      <sheetData sheetId="10596" refreshError="1"/>
      <sheetData sheetId="10597" refreshError="1"/>
      <sheetData sheetId="10598" refreshError="1"/>
      <sheetData sheetId="10599"/>
      <sheetData sheetId="10600"/>
      <sheetData sheetId="10601">
        <row r="1">
          <cell r="W1" t="str">
            <v>TR0001</v>
          </cell>
        </row>
      </sheetData>
      <sheetData sheetId="10602"/>
      <sheetData sheetId="10603"/>
      <sheetData sheetId="10604"/>
      <sheetData sheetId="10605"/>
      <sheetData sheetId="10606"/>
      <sheetData sheetId="10607"/>
      <sheetData sheetId="10608">
        <row r="2">
          <cell r="C2">
            <v>2</v>
          </cell>
        </row>
      </sheetData>
      <sheetData sheetId="10609"/>
      <sheetData sheetId="10610">
        <row r="5">
          <cell r="G5">
            <v>1</v>
          </cell>
        </row>
      </sheetData>
      <sheetData sheetId="10611"/>
      <sheetData sheetId="10612"/>
      <sheetData sheetId="10613"/>
      <sheetData sheetId="10614"/>
      <sheetData sheetId="10615"/>
      <sheetData sheetId="10616"/>
      <sheetData sheetId="10617"/>
      <sheetData sheetId="10618"/>
      <sheetData sheetId="10619"/>
      <sheetData sheetId="10620"/>
      <sheetData sheetId="10621"/>
      <sheetData sheetId="10622"/>
      <sheetData sheetId="10623"/>
      <sheetData sheetId="10624"/>
      <sheetData sheetId="10625" refreshError="1"/>
      <sheetData sheetId="10626" refreshError="1"/>
      <sheetData sheetId="10627"/>
      <sheetData sheetId="10628"/>
      <sheetData sheetId="10629"/>
      <sheetData sheetId="10630"/>
      <sheetData sheetId="10631"/>
      <sheetData sheetId="10632"/>
      <sheetData sheetId="10633">
        <row r="9">
          <cell r="E9">
            <v>19.379681052981429</v>
          </cell>
        </row>
      </sheetData>
      <sheetData sheetId="10634">
        <row r="9">
          <cell r="E9">
            <v>19.372852455375334</v>
          </cell>
        </row>
      </sheetData>
      <sheetData sheetId="10635"/>
      <sheetData sheetId="10636"/>
      <sheetData sheetId="10637"/>
      <sheetData sheetId="10638"/>
      <sheetData sheetId="10639"/>
      <sheetData sheetId="10640"/>
      <sheetData sheetId="10641"/>
      <sheetData sheetId="10642"/>
      <sheetData sheetId="10643"/>
      <sheetData sheetId="10644"/>
      <sheetData sheetId="10645"/>
      <sheetData sheetId="10646"/>
      <sheetData sheetId="10647"/>
      <sheetData sheetId="10648"/>
      <sheetData sheetId="10649"/>
      <sheetData sheetId="10650"/>
      <sheetData sheetId="10651"/>
      <sheetData sheetId="10652"/>
      <sheetData sheetId="10653"/>
      <sheetData sheetId="10654" refreshError="1"/>
      <sheetData sheetId="10655" refreshError="1"/>
      <sheetData sheetId="10656" refreshError="1"/>
      <sheetData sheetId="10657" refreshError="1"/>
      <sheetData sheetId="10658" refreshError="1"/>
      <sheetData sheetId="10659" refreshError="1"/>
      <sheetData sheetId="10660" refreshError="1"/>
      <sheetData sheetId="10661" refreshError="1"/>
      <sheetData sheetId="10662" refreshError="1"/>
      <sheetData sheetId="10663" refreshError="1"/>
      <sheetData sheetId="10664" refreshError="1"/>
      <sheetData sheetId="10665" refreshError="1"/>
      <sheetData sheetId="10666" refreshError="1"/>
      <sheetData sheetId="10667" refreshError="1"/>
      <sheetData sheetId="10668" refreshError="1"/>
      <sheetData sheetId="10669" refreshError="1"/>
      <sheetData sheetId="10670" refreshError="1"/>
      <sheetData sheetId="10671" refreshError="1"/>
      <sheetData sheetId="10672" refreshError="1"/>
      <sheetData sheetId="10673" refreshError="1"/>
      <sheetData sheetId="10674" refreshError="1"/>
      <sheetData sheetId="10675" refreshError="1"/>
      <sheetData sheetId="10676" refreshError="1"/>
      <sheetData sheetId="10677" refreshError="1"/>
      <sheetData sheetId="10678" refreshError="1"/>
      <sheetData sheetId="10679" refreshError="1"/>
      <sheetData sheetId="10680" refreshError="1"/>
      <sheetData sheetId="10681" refreshError="1"/>
      <sheetData sheetId="10682" refreshError="1"/>
      <sheetData sheetId="10683" refreshError="1"/>
      <sheetData sheetId="10684" refreshError="1"/>
      <sheetData sheetId="10685" refreshError="1"/>
      <sheetData sheetId="10686" refreshError="1"/>
      <sheetData sheetId="10687" refreshError="1"/>
      <sheetData sheetId="10688" refreshError="1"/>
      <sheetData sheetId="10689" refreshError="1"/>
      <sheetData sheetId="10690" refreshError="1"/>
      <sheetData sheetId="10691" refreshError="1"/>
      <sheetData sheetId="10692" refreshError="1"/>
      <sheetData sheetId="10693" refreshError="1"/>
      <sheetData sheetId="10694" refreshError="1"/>
      <sheetData sheetId="10695" refreshError="1"/>
      <sheetData sheetId="10696" refreshError="1"/>
      <sheetData sheetId="10697" refreshError="1"/>
      <sheetData sheetId="10698" refreshError="1"/>
      <sheetData sheetId="10699" refreshError="1"/>
      <sheetData sheetId="10700" refreshError="1"/>
      <sheetData sheetId="10701" refreshError="1"/>
      <sheetData sheetId="10702" refreshError="1"/>
      <sheetData sheetId="10703" refreshError="1"/>
      <sheetData sheetId="10704" refreshError="1"/>
      <sheetData sheetId="10705" refreshError="1"/>
      <sheetData sheetId="10706" refreshError="1"/>
      <sheetData sheetId="10707" refreshError="1"/>
      <sheetData sheetId="10708" refreshError="1"/>
      <sheetData sheetId="10709" refreshError="1"/>
      <sheetData sheetId="10710" refreshError="1"/>
      <sheetData sheetId="10711" refreshError="1"/>
      <sheetData sheetId="10712" refreshError="1"/>
      <sheetData sheetId="10713" refreshError="1"/>
      <sheetData sheetId="10714" refreshError="1"/>
      <sheetData sheetId="10715" refreshError="1"/>
      <sheetData sheetId="10716" refreshError="1"/>
      <sheetData sheetId="10717" refreshError="1"/>
      <sheetData sheetId="10718" refreshError="1"/>
      <sheetData sheetId="10719" refreshError="1"/>
      <sheetData sheetId="10720" refreshError="1"/>
      <sheetData sheetId="10721" refreshError="1"/>
      <sheetData sheetId="10722" refreshError="1"/>
      <sheetData sheetId="10723" refreshError="1"/>
      <sheetData sheetId="10724" refreshError="1"/>
      <sheetData sheetId="10725" refreshError="1"/>
      <sheetData sheetId="10726" refreshError="1"/>
      <sheetData sheetId="10727" refreshError="1"/>
      <sheetData sheetId="10728" refreshError="1"/>
      <sheetData sheetId="10729" refreshError="1"/>
      <sheetData sheetId="10730" refreshError="1"/>
      <sheetData sheetId="10731" refreshError="1"/>
      <sheetData sheetId="10732" refreshError="1"/>
      <sheetData sheetId="10733" refreshError="1"/>
      <sheetData sheetId="10734" refreshError="1"/>
      <sheetData sheetId="10735" refreshError="1"/>
      <sheetData sheetId="10736" refreshError="1"/>
      <sheetData sheetId="10737" refreshError="1"/>
      <sheetData sheetId="10738" refreshError="1"/>
      <sheetData sheetId="10739" refreshError="1"/>
      <sheetData sheetId="10740" refreshError="1"/>
      <sheetData sheetId="10741" refreshError="1"/>
      <sheetData sheetId="10742" refreshError="1"/>
      <sheetData sheetId="10743" refreshError="1"/>
      <sheetData sheetId="10744" refreshError="1"/>
      <sheetData sheetId="10745" refreshError="1"/>
      <sheetData sheetId="10746" refreshError="1"/>
      <sheetData sheetId="10747" refreshError="1"/>
      <sheetData sheetId="10748" refreshError="1"/>
      <sheetData sheetId="10749" refreshError="1"/>
      <sheetData sheetId="10750" refreshError="1"/>
      <sheetData sheetId="10751" refreshError="1"/>
      <sheetData sheetId="10752" refreshError="1"/>
      <sheetData sheetId="10753" refreshError="1"/>
      <sheetData sheetId="10754" refreshError="1"/>
      <sheetData sheetId="10755" refreshError="1"/>
      <sheetData sheetId="10756" refreshError="1"/>
      <sheetData sheetId="10757" refreshError="1"/>
      <sheetData sheetId="10758" refreshError="1"/>
      <sheetData sheetId="10759" refreshError="1"/>
      <sheetData sheetId="10760" refreshError="1"/>
      <sheetData sheetId="10761" refreshError="1"/>
      <sheetData sheetId="10762" refreshError="1"/>
      <sheetData sheetId="10763" refreshError="1"/>
      <sheetData sheetId="10764" refreshError="1"/>
      <sheetData sheetId="10765" refreshError="1"/>
      <sheetData sheetId="10766" refreshError="1"/>
      <sheetData sheetId="10767" refreshError="1"/>
      <sheetData sheetId="10768" refreshError="1"/>
      <sheetData sheetId="10769" refreshError="1"/>
      <sheetData sheetId="10770" refreshError="1"/>
      <sheetData sheetId="10771" refreshError="1"/>
      <sheetData sheetId="10772" refreshError="1"/>
      <sheetData sheetId="10773" refreshError="1"/>
      <sheetData sheetId="10774"/>
      <sheetData sheetId="10775"/>
      <sheetData sheetId="10776"/>
      <sheetData sheetId="10777"/>
      <sheetData sheetId="10778"/>
      <sheetData sheetId="10779"/>
      <sheetData sheetId="10780"/>
      <sheetData sheetId="10781"/>
      <sheetData sheetId="10782"/>
      <sheetData sheetId="10783"/>
      <sheetData sheetId="10784"/>
      <sheetData sheetId="10785"/>
      <sheetData sheetId="10786"/>
      <sheetData sheetId="10787"/>
      <sheetData sheetId="10788"/>
      <sheetData sheetId="10789"/>
      <sheetData sheetId="10790"/>
      <sheetData sheetId="10791"/>
      <sheetData sheetId="10792"/>
      <sheetData sheetId="10793"/>
      <sheetData sheetId="10794"/>
      <sheetData sheetId="10795"/>
      <sheetData sheetId="10796"/>
      <sheetData sheetId="10797"/>
      <sheetData sheetId="10798"/>
      <sheetData sheetId="10799"/>
      <sheetData sheetId="10800"/>
      <sheetData sheetId="10801">
        <row r="12">
          <cell r="D12">
            <v>1.1105322714947583</v>
          </cell>
        </row>
      </sheetData>
      <sheetData sheetId="10802"/>
      <sheetData sheetId="10803"/>
      <sheetData sheetId="10804"/>
      <sheetData sheetId="10805"/>
      <sheetData sheetId="10806"/>
      <sheetData sheetId="10807"/>
      <sheetData sheetId="10808"/>
      <sheetData sheetId="10809"/>
      <sheetData sheetId="10810"/>
      <sheetData sheetId="10811"/>
      <sheetData sheetId="10812"/>
      <sheetData sheetId="10813"/>
      <sheetData sheetId="10814"/>
      <sheetData sheetId="10815"/>
      <sheetData sheetId="10816"/>
      <sheetData sheetId="10817"/>
      <sheetData sheetId="10818"/>
      <sheetData sheetId="10819"/>
      <sheetData sheetId="10820"/>
      <sheetData sheetId="10821"/>
      <sheetData sheetId="10822"/>
      <sheetData sheetId="10823"/>
      <sheetData sheetId="10824"/>
      <sheetData sheetId="10825"/>
      <sheetData sheetId="10826"/>
      <sheetData sheetId="10827"/>
      <sheetData sheetId="10828"/>
      <sheetData sheetId="10829"/>
      <sheetData sheetId="10830"/>
      <sheetData sheetId="10831"/>
      <sheetData sheetId="10832"/>
      <sheetData sheetId="10833"/>
      <sheetData sheetId="10834"/>
      <sheetData sheetId="10835"/>
      <sheetData sheetId="10836"/>
      <sheetData sheetId="10837" refreshError="1"/>
      <sheetData sheetId="10838" refreshError="1"/>
      <sheetData sheetId="10839" refreshError="1"/>
      <sheetData sheetId="10840" refreshError="1"/>
      <sheetData sheetId="10841" refreshError="1"/>
      <sheetData sheetId="10842"/>
      <sheetData sheetId="10843" refreshError="1"/>
      <sheetData sheetId="10844"/>
      <sheetData sheetId="10845"/>
      <sheetData sheetId="10846"/>
      <sheetData sheetId="10847"/>
      <sheetData sheetId="10848"/>
      <sheetData sheetId="10849"/>
      <sheetData sheetId="10850" refreshError="1"/>
      <sheetData sheetId="10851" refreshError="1"/>
      <sheetData sheetId="10852" refreshError="1"/>
      <sheetData sheetId="10853"/>
      <sheetData sheetId="10854" refreshError="1"/>
      <sheetData sheetId="10855"/>
      <sheetData sheetId="10856" refreshError="1"/>
      <sheetData sheetId="10857" refreshError="1"/>
      <sheetData sheetId="10858" refreshError="1"/>
      <sheetData sheetId="10859" refreshError="1"/>
      <sheetData sheetId="10860" refreshError="1"/>
      <sheetData sheetId="10861" refreshError="1"/>
      <sheetData sheetId="10862" refreshError="1"/>
      <sheetData sheetId="10863" refreshError="1"/>
      <sheetData sheetId="10864" refreshError="1"/>
      <sheetData sheetId="10865" refreshError="1"/>
      <sheetData sheetId="10866" refreshError="1"/>
      <sheetData sheetId="10867" refreshError="1"/>
      <sheetData sheetId="10868" refreshError="1"/>
      <sheetData sheetId="10869" refreshError="1"/>
      <sheetData sheetId="10870" refreshError="1"/>
      <sheetData sheetId="10871" refreshError="1"/>
      <sheetData sheetId="10872" refreshError="1"/>
      <sheetData sheetId="10873" refreshError="1"/>
      <sheetData sheetId="10874" refreshError="1"/>
      <sheetData sheetId="10875" refreshError="1"/>
      <sheetData sheetId="10876" refreshError="1"/>
      <sheetData sheetId="10877" refreshError="1"/>
      <sheetData sheetId="10878" refreshError="1"/>
      <sheetData sheetId="10879" refreshError="1"/>
      <sheetData sheetId="10880"/>
      <sheetData sheetId="10881" refreshError="1"/>
      <sheetData sheetId="10882" refreshError="1"/>
      <sheetData sheetId="10883" refreshError="1"/>
      <sheetData sheetId="10884"/>
      <sheetData sheetId="10885"/>
      <sheetData sheetId="10886"/>
      <sheetData sheetId="10887"/>
      <sheetData sheetId="10888"/>
      <sheetData sheetId="10889"/>
      <sheetData sheetId="10890"/>
      <sheetData sheetId="10891"/>
      <sheetData sheetId="10892"/>
      <sheetData sheetId="10893"/>
      <sheetData sheetId="10894"/>
      <sheetData sheetId="10895"/>
      <sheetData sheetId="10896"/>
      <sheetData sheetId="10897"/>
      <sheetData sheetId="10898"/>
      <sheetData sheetId="10899"/>
      <sheetData sheetId="10900"/>
      <sheetData sheetId="10901"/>
      <sheetData sheetId="10902"/>
      <sheetData sheetId="10903"/>
      <sheetData sheetId="10904"/>
      <sheetData sheetId="10905"/>
      <sheetData sheetId="10906"/>
      <sheetData sheetId="10907"/>
      <sheetData sheetId="10908"/>
      <sheetData sheetId="10909"/>
      <sheetData sheetId="10910"/>
      <sheetData sheetId="10911" refreshError="1"/>
      <sheetData sheetId="10912" refreshError="1"/>
      <sheetData sheetId="10913"/>
      <sheetData sheetId="10914"/>
      <sheetData sheetId="10915"/>
      <sheetData sheetId="10916"/>
      <sheetData sheetId="10917"/>
      <sheetData sheetId="10918"/>
      <sheetData sheetId="10919" refreshError="1"/>
      <sheetData sheetId="10920" refreshError="1"/>
      <sheetData sheetId="10921" refreshError="1"/>
      <sheetData sheetId="10922"/>
      <sheetData sheetId="10923" refreshError="1"/>
      <sheetData sheetId="10924"/>
      <sheetData sheetId="10925" refreshError="1"/>
      <sheetData sheetId="10926" refreshError="1"/>
      <sheetData sheetId="10927" refreshError="1"/>
      <sheetData sheetId="10928" refreshError="1"/>
      <sheetData sheetId="10929" refreshError="1"/>
      <sheetData sheetId="10930" refreshError="1"/>
      <sheetData sheetId="10931" refreshError="1"/>
      <sheetData sheetId="10932" refreshError="1"/>
      <sheetData sheetId="10933" refreshError="1"/>
      <sheetData sheetId="10934" refreshError="1"/>
      <sheetData sheetId="10935" refreshError="1"/>
      <sheetData sheetId="10936" refreshError="1"/>
      <sheetData sheetId="10937" refreshError="1"/>
      <sheetData sheetId="10938" refreshError="1"/>
      <sheetData sheetId="10939" refreshError="1"/>
      <sheetData sheetId="10940" refreshError="1"/>
      <sheetData sheetId="10941" refreshError="1"/>
      <sheetData sheetId="10942" refreshError="1"/>
      <sheetData sheetId="10943" refreshError="1"/>
      <sheetData sheetId="10944" refreshError="1"/>
      <sheetData sheetId="10945" refreshError="1"/>
      <sheetData sheetId="10946" refreshError="1"/>
      <sheetData sheetId="10947" refreshError="1"/>
      <sheetData sheetId="10948"/>
      <sheetData sheetId="10949" refreshError="1"/>
      <sheetData sheetId="10950" refreshError="1"/>
      <sheetData sheetId="10951" refreshError="1"/>
      <sheetData sheetId="10952"/>
      <sheetData sheetId="10953"/>
      <sheetData sheetId="10954"/>
      <sheetData sheetId="10955" refreshError="1"/>
      <sheetData sheetId="10956" refreshError="1"/>
      <sheetData sheetId="10957" refreshError="1"/>
      <sheetData sheetId="10958" refreshError="1"/>
      <sheetData sheetId="10959" refreshError="1"/>
      <sheetData sheetId="10960" refreshError="1"/>
      <sheetData sheetId="10961" refreshError="1"/>
      <sheetData sheetId="10962" refreshError="1"/>
      <sheetData sheetId="10963" refreshError="1"/>
      <sheetData sheetId="10964" refreshError="1"/>
      <sheetData sheetId="10965" refreshError="1"/>
      <sheetData sheetId="10966" refreshError="1"/>
      <sheetData sheetId="10967" refreshError="1"/>
      <sheetData sheetId="10968" refreshError="1"/>
      <sheetData sheetId="10969" refreshError="1"/>
      <sheetData sheetId="10970" refreshError="1"/>
      <sheetData sheetId="10971" refreshError="1"/>
      <sheetData sheetId="10972" refreshError="1"/>
      <sheetData sheetId="10973" refreshError="1"/>
      <sheetData sheetId="10974" refreshError="1"/>
      <sheetData sheetId="10975" refreshError="1"/>
      <sheetData sheetId="10976" refreshError="1"/>
      <sheetData sheetId="10977" refreshError="1"/>
      <sheetData sheetId="10978" refreshError="1"/>
      <sheetData sheetId="10979" refreshError="1"/>
      <sheetData sheetId="10980" refreshError="1"/>
      <sheetData sheetId="10981" refreshError="1"/>
      <sheetData sheetId="10982" refreshError="1"/>
      <sheetData sheetId="10983" refreshError="1"/>
      <sheetData sheetId="10984" refreshError="1"/>
      <sheetData sheetId="10985" refreshError="1"/>
      <sheetData sheetId="10986" refreshError="1"/>
      <sheetData sheetId="10987" refreshError="1"/>
      <sheetData sheetId="10988" refreshError="1"/>
      <sheetData sheetId="10989" refreshError="1"/>
      <sheetData sheetId="10990" refreshError="1"/>
      <sheetData sheetId="10991" refreshError="1"/>
      <sheetData sheetId="10992" refreshError="1"/>
      <sheetData sheetId="10993" refreshError="1"/>
      <sheetData sheetId="10994" refreshError="1"/>
      <sheetData sheetId="10995" refreshError="1"/>
      <sheetData sheetId="10996" refreshError="1"/>
      <sheetData sheetId="10997" refreshError="1"/>
      <sheetData sheetId="10998" refreshError="1"/>
      <sheetData sheetId="10999" refreshError="1"/>
      <sheetData sheetId="11000" refreshError="1"/>
      <sheetData sheetId="11001" refreshError="1"/>
      <sheetData sheetId="11002" refreshError="1"/>
      <sheetData sheetId="11003" refreshError="1"/>
      <sheetData sheetId="11004" refreshError="1"/>
      <sheetData sheetId="11005" refreshError="1"/>
      <sheetData sheetId="11006" refreshError="1"/>
      <sheetData sheetId="11007" refreshError="1"/>
      <sheetData sheetId="11008" refreshError="1"/>
      <sheetData sheetId="11009" refreshError="1"/>
      <sheetData sheetId="11010" refreshError="1"/>
      <sheetData sheetId="11011" refreshError="1"/>
      <sheetData sheetId="11012" refreshError="1"/>
      <sheetData sheetId="11013" refreshError="1"/>
      <sheetData sheetId="11014" refreshError="1"/>
      <sheetData sheetId="11015" refreshError="1"/>
      <sheetData sheetId="11016" refreshError="1"/>
      <sheetData sheetId="11017" refreshError="1"/>
      <sheetData sheetId="11018" refreshError="1"/>
      <sheetData sheetId="11019" refreshError="1"/>
      <sheetData sheetId="11020" refreshError="1"/>
      <sheetData sheetId="11021" refreshError="1"/>
      <sheetData sheetId="11022" refreshError="1"/>
      <sheetData sheetId="11023" refreshError="1"/>
      <sheetData sheetId="11024" refreshError="1"/>
      <sheetData sheetId="11025" refreshError="1"/>
      <sheetData sheetId="11026" refreshError="1"/>
      <sheetData sheetId="11027" refreshError="1"/>
      <sheetData sheetId="11028" refreshError="1"/>
      <sheetData sheetId="11029" refreshError="1"/>
      <sheetData sheetId="11030" refreshError="1"/>
      <sheetData sheetId="11031" refreshError="1"/>
      <sheetData sheetId="11032" refreshError="1"/>
      <sheetData sheetId="11033" refreshError="1"/>
      <sheetData sheetId="11034" refreshError="1"/>
      <sheetData sheetId="11035" refreshError="1"/>
      <sheetData sheetId="11036" refreshError="1"/>
      <sheetData sheetId="11037" refreshError="1"/>
      <sheetData sheetId="11038" refreshError="1"/>
      <sheetData sheetId="11039" refreshError="1"/>
      <sheetData sheetId="11040" refreshError="1"/>
      <sheetData sheetId="11041" refreshError="1"/>
      <sheetData sheetId="11042" refreshError="1"/>
      <sheetData sheetId="11043" refreshError="1"/>
      <sheetData sheetId="11044" refreshError="1"/>
      <sheetData sheetId="11045" refreshError="1"/>
      <sheetData sheetId="11046" refreshError="1"/>
      <sheetData sheetId="11047" refreshError="1"/>
      <sheetData sheetId="11048" refreshError="1"/>
      <sheetData sheetId="11049" refreshError="1"/>
      <sheetData sheetId="11050" refreshError="1"/>
      <sheetData sheetId="11051" refreshError="1"/>
      <sheetData sheetId="11052" refreshError="1"/>
      <sheetData sheetId="11053" refreshError="1"/>
      <sheetData sheetId="11054" refreshError="1"/>
      <sheetData sheetId="11055" refreshError="1"/>
      <sheetData sheetId="11056" refreshError="1"/>
      <sheetData sheetId="11057" refreshError="1"/>
      <sheetData sheetId="11058" refreshError="1"/>
      <sheetData sheetId="11059" refreshError="1"/>
      <sheetData sheetId="11060" refreshError="1"/>
      <sheetData sheetId="11061" refreshError="1"/>
      <sheetData sheetId="11062" refreshError="1"/>
      <sheetData sheetId="11063" refreshError="1"/>
      <sheetData sheetId="11064" refreshError="1"/>
      <sheetData sheetId="11065" refreshError="1"/>
      <sheetData sheetId="11066" refreshError="1"/>
      <sheetData sheetId="11067" refreshError="1"/>
      <sheetData sheetId="11068" refreshError="1"/>
      <sheetData sheetId="11069" refreshError="1"/>
      <sheetData sheetId="11070" refreshError="1"/>
      <sheetData sheetId="11071" refreshError="1"/>
      <sheetData sheetId="11072" refreshError="1"/>
      <sheetData sheetId="11073" refreshError="1"/>
      <sheetData sheetId="11074" refreshError="1"/>
      <sheetData sheetId="11075" refreshError="1"/>
      <sheetData sheetId="11076" refreshError="1"/>
      <sheetData sheetId="11077" refreshError="1"/>
      <sheetData sheetId="11078" refreshError="1"/>
      <sheetData sheetId="11079" refreshError="1"/>
      <sheetData sheetId="11080" refreshError="1"/>
      <sheetData sheetId="11081" refreshError="1"/>
      <sheetData sheetId="11082" refreshError="1"/>
      <sheetData sheetId="11083" refreshError="1"/>
      <sheetData sheetId="11084" refreshError="1"/>
      <sheetData sheetId="11085" refreshError="1"/>
      <sheetData sheetId="11086" refreshError="1"/>
      <sheetData sheetId="11087" refreshError="1"/>
      <sheetData sheetId="11088" refreshError="1"/>
      <sheetData sheetId="11089" refreshError="1"/>
      <sheetData sheetId="11090" refreshError="1"/>
      <sheetData sheetId="11091"/>
      <sheetData sheetId="11092"/>
      <sheetData sheetId="11093"/>
      <sheetData sheetId="11094"/>
      <sheetData sheetId="11095"/>
      <sheetData sheetId="11096"/>
      <sheetData sheetId="11097"/>
      <sheetData sheetId="11098" refreshError="1"/>
      <sheetData sheetId="11099" refreshError="1"/>
      <sheetData sheetId="11100" refreshError="1"/>
      <sheetData sheetId="11101" refreshError="1"/>
      <sheetData sheetId="11102" refreshError="1"/>
      <sheetData sheetId="11103" refreshError="1"/>
      <sheetData sheetId="11104" refreshError="1"/>
      <sheetData sheetId="11105" refreshError="1"/>
      <sheetData sheetId="11106" refreshError="1"/>
      <sheetData sheetId="11107" refreshError="1"/>
      <sheetData sheetId="11108" refreshError="1"/>
      <sheetData sheetId="11109" refreshError="1"/>
      <sheetData sheetId="11110" refreshError="1"/>
      <sheetData sheetId="11111" refreshError="1"/>
      <sheetData sheetId="11112" refreshError="1"/>
      <sheetData sheetId="11113" refreshError="1"/>
      <sheetData sheetId="11114"/>
      <sheetData sheetId="11115"/>
      <sheetData sheetId="11116"/>
      <sheetData sheetId="11117"/>
      <sheetData sheetId="11118"/>
      <sheetData sheetId="11119"/>
      <sheetData sheetId="11120"/>
      <sheetData sheetId="11121"/>
      <sheetData sheetId="11122"/>
      <sheetData sheetId="11123"/>
      <sheetData sheetId="11124"/>
      <sheetData sheetId="11125"/>
      <sheetData sheetId="11126"/>
      <sheetData sheetId="11127"/>
      <sheetData sheetId="11128"/>
      <sheetData sheetId="11129"/>
      <sheetData sheetId="11130"/>
      <sheetData sheetId="11131"/>
      <sheetData sheetId="11132"/>
      <sheetData sheetId="11133"/>
      <sheetData sheetId="11134"/>
      <sheetData sheetId="11135"/>
      <sheetData sheetId="11136"/>
      <sheetData sheetId="11137"/>
      <sheetData sheetId="11138"/>
      <sheetData sheetId="11139"/>
      <sheetData sheetId="11140"/>
      <sheetData sheetId="11141"/>
      <sheetData sheetId="11142"/>
      <sheetData sheetId="11143"/>
      <sheetData sheetId="11144"/>
      <sheetData sheetId="11145"/>
      <sheetData sheetId="11146"/>
      <sheetData sheetId="11147"/>
      <sheetData sheetId="11148"/>
      <sheetData sheetId="11149"/>
      <sheetData sheetId="11150"/>
      <sheetData sheetId="11151"/>
      <sheetData sheetId="11152"/>
      <sheetData sheetId="11153"/>
      <sheetData sheetId="11154"/>
      <sheetData sheetId="11155"/>
      <sheetData sheetId="11156"/>
      <sheetData sheetId="11157"/>
      <sheetData sheetId="11158"/>
      <sheetData sheetId="11159"/>
      <sheetData sheetId="11160"/>
      <sheetData sheetId="11161"/>
      <sheetData sheetId="11162"/>
      <sheetData sheetId="11163"/>
      <sheetData sheetId="11164"/>
      <sheetData sheetId="11165"/>
      <sheetData sheetId="11166"/>
      <sheetData sheetId="11167"/>
      <sheetData sheetId="11168"/>
      <sheetData sheetId="11169"/>
      <sheetData sheetId="11170"/>
      <sheetData sheetId="11171"/>
      <sheetData sheetId="11172"/>
      <sheetData sheetId="11173"/>
      <sheetData sheetId="11174"/>
      <sheetData sheetId="11175"/>
      <sheetData sheetId="11176"/>
      <sheetData sheetId="11177"/>
      <sheetData sheetId="11178"/>
      <sheetData sheetId="11179"/>
      <sheetData sheetId="11180"/>
      <sheetData sheetId="11181"/>
      <sheetData sheetId="11182"/>
      <sheetData sheetId="11183"/>
      <sheetData sheetId="11184"/>
      <sheetData sheetId="11185"/>
      <sheetData sheetId="11186"/>
      <sheetData sheetId="11187"/>
      <sheetData sheetId="11188"/>
      <sheetData sheetId="11189"/>
      <sheetData sheetId="11190"/>
      <sheetData sheetId="11191"/>
      <sheetData sheetId="11192"/>
      <sheetData sheetId="11193"/>
      <sheetData sheetId="11194"/>
      <sheetData sheetId="11195"/>
      <sheetData sheetId="11196"/>
      <sheetData sheetId="11197"/>
      <sheetData sheetId="11198"/>
      <sheetData sheetId="11199"/>
      <sheetData sheetId="11200"/>
      <sheetData sheetId="11201"/>
      <sheetData sheetId="11202"/>
      <sheetData sheetId="11203"/>
      <sheetData sheetId="11204"/>
      <sheetData sheetId="11205"/>
      <sheetData sheetId="11206"/>
      <sheetData sheetId="11207"/>
      <sheetData sheetId="11208"/>
      <sheetData sheetId="11209"/>
      <sheetData sheetId="11210"/>
      <sheetData sheetId="11211"/>
      <sheetData sheetId="11212"/>
      <sheetData sheetId="11213"/>
      <sheetData sheetId="11214"/>
      <sheetData sheetId="11215"/>
      <sheetData sheetId="11216"/>
      <sheetData sheetId="11217"/>
      <sheetData sheetId="11218"/>
      <sheetData sheetId="11219"/>
      <sheetData sheetId="11220"/>
      <sheetData sheetId="11221"/>
      <sheetData sheetId="11222"/>
      <sheetData sheetId="11223"/>
      <sheetData sheetId="11224"/>
      <sheetData sheetId="11225"/>
      <sheetData sheetId="11226"/>
      <sheetData sheetId="11227"/>
      <sheetData sheetId="11228"/>
      <sheetData sheetId="11229"/>
      <sheetData sheetId="11230"/>
      <sheetData sheetId="11231"/>
      <sheetData sheetId="11232"/>
      <sheetData sheetId="11233"/>
      <sheetData sheetId="11234"/>
      <sheetData sheetId="11235"/>
      <sheetData sheetId="11236"/>
      <sheetData sheetId="11237"/>
      <sheetData sheetId="11238"/>
      <sheetData sheetId="11239"/>
      <sheetData sheetId="11240"/>
      <sheetData sheetId="11241"/>
      <sheetData sheetId="11242"/>
      <sheetData sheetId="11243"/>
      <sheetData sheetId="11244"/>
      <sheetData sheetId="11245"/>
      <sheetData sheetId="11246"/>
      <sheetData sheetId="11247"/>
      <sheetData sheetId="11248" refreshError="1"/>
      <sheetData sheetId="11249" refreshError="1"/>
      <sheetData sheetId="11250" refreshError="1"/>
      <sheetData sheetId="11251" refreshError="1"/>
      <sheetData sheetId="11252" refreshError="1"/>
      <sheetData sheetId="11253" refreshError="1"/>
      <sheetData sheetId="11254"/>
      <sheetData sheetId="11255"/>
      <sheetData sheetId="11256"/>
      <sheetData sheetId="11257"/>
      <sheetData sheetId="11258"/>
      <sheetData sheetId="11259"/>
      <sheetData sheetId="11260"/>
      <sheetData sheetId="11261"/>
      <sheetData sheetId="11262"/>
      <sheetData sheetId="11263"/>
      <sheetData sheetId="11264"/>
      <sheetData sheetId="11265"/>
      <sheetData sheetId="11266"/>
      <sheetData sheetId="11267"/>
      <sheetData sheetId="11268"/>
      <sheetData sheetId="11269"/>
      <sheetData sheetId="11270" refreshError="1"/>
      <sheetData sheetId="11271" refreshError="1"/>
      <sheetData sheetId="11272" refreshError="1"/>
      <sheetData sheetId="11273" refreshError="1"/>
      <sheetData sheetId="11274" refreshError="1"/>
      <sheetData sheetId="11275" refreshError="1"/>
      <sheetData sheetId="11276" refreshError="1"/>
      <sheetData sheetId="11277" refreshError="1"/>
      <sheetData sheetId="11278" refreshError="1"/>
      <sheetData sheetId="11279" refreshError="1"/>
      <sheetData sheetId="11280" refreshError="1"/>
      <sheetData sheetId="11281" refreshError="1"/>
      <sheetData sheetId="11282"/>
      <sheetData sheetId="11283"/>
      <sheetData sheetId="11284"/>
      <sheetData sheetId="11285"/>
      <sheetData sheetId="11286"/>
      <sheetData sheetId="11287"/>
      <sheetData sheetId="11288"/>
      <sheetData sheetId="11289"/>
      <sheetData sheetId="11290"/>
      <sheetData sheetId="11291"/>
      <sheetData sheetId="11292"/>
      <sheetData sheetId="11293"/>
      <sheetData sheetId="11294"/>
      <sheetData sheetId="11295"/>
      <sheetData sheetId="11296"/>
      <sheetData sheetId="11297"/>
      <sheetData sheetId="11298"/>
      <sheetData sheetId="11299"/>
      <sheetData sheetId="11300"/>
      <sheetData sheetId="11301"/>
      <sheetData sheetId="11302"/>
      <sheetData sheetId="11303"/>
      <sheetData sheetId="11304"/>
      <sheetData sheetId="11305"/>
      <sheetData sheetId="11306"/>
      <sheetData sheetId="11307"/>
      <sheetData sheetId="11308"/>
      <sheetData sheetId="11309"/>
      <sheetData sheetId="11310"/>
      <sheetData sheetId="11311"/>
      <sheetData sheetId="11312"/>
      <sheetData sheetId="11313"/>
      <sheetData sheetId="11314"/>
      <sheetData sheetId="11315"/>
      <sheetData sheetId="11316"/>
      <sheetData sheetId="11317" refreshError="1"/>
      <sheetData sheetId="11318" refreshError="1"/>
      <sheetData sheetId="11319" refreshError="1"/>
      <sheetData sheetId="11320" refreshError="1"/>
      <sheetData sheetId="11321" refreshError="1"/>
      <sheetData sheetId="11322" refreshError="1"/>
      <sheetData sheetId="11323" refreshError="1"/>
      <sheetData sheetId="11324" refreshError="1"/>
      <sheetData sheetId="11325" refreshError="1"/>
      <sheetData sheetId="11326" refreshError="1"/>
      <sheetData sheetId="11327" refreshError="1"/>
      <sheetData sheetId="11328" refreshError="1"/>
      <sheetData sheetId="11329" refreshError="1"/>
      <sheetData sheetId="1133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PR 1"/>
      <sheetName val="\Users\HP\AppData\Local\Microso"/>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  aaInformación GRUPO 4_A MIn"/>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LISTADO "/>
      <sheetName val="M.O."/>
      <sheetName val="#REF"/>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Hoja2"/>
      <sheetName val="ESTADO VÍA-CRIT.TECNICO"/>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HISTORICOS FUEL OIL EXP"/>
      <sheetName val="\Nuevos APU Córdoba\a  aaInform"/>
      <sheetName val="\E\Nuevos APU Córdoba\a  aaInfo"/>
      <sheetName val="\Users\JoseGabriel\Documents\Mi"/>
      <sheetName val="CANT OBRA"/>
      <sheetName val="\Users\ANDRES FELIPE MUÑOZ\Down"/>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a  aaInformación GRUPO 4\A M"/>
      <sheetName val="EQUIPOS"/>
      <sheetName val="MANO DE OBRA"/>
      <sheetName val="TRANSPORTE"/>
      <sheetName val="_aCCIDENTES_DE_1995___1996_xl_4"/>
      <sheetName val="//ccefici"/>
      <sheetName val="//d.docs.live.net/a  aaInformac"/>
      <sheetName val="_aCCIDENTES_DE_1995___1996_xl_3"/>
      <sheetName val="_aCCIDENTES_DE_1995___1996_xl_2"/>
      <sheetName val="BASE"/>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5"/>
      <sheetName val="aactividad"/>
      <sheetName val="Tabla CONPES 3714"/>
      <sheetName val="COSTOS UNITARIOS"/>
      <sheetName val="CA-2909"/>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Escritorio\amv_2011\a__aaInfo"/>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AC2-AG96"/>
      <sheetName val=" ACTA FINAL + MODIFICATORIA "/>
      <sheetName val="ACTA No.1 "/>
      <sheetName val="G.G"/>
      <sheetName val="DUB-823"/>
      <sheetName val="GPI 526"/>
      <sheetName val="SKJ452"/>
      <sheetName val="ITA878"/>
      <sheetName val="AEA-944"/>
      <sheetName val="XXJ617"/>
      <sheetName val="SNG_855"/>
      <sheetName val="VEA 374"/>
      <sheetName val="HFB024"/>
      <sheetName val="PAJ825"/>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ENERALIDADES"/>
      <sheetName val="analisis costo horario"/>
      <sheetName val="Lista Base"/>
      <sheetName val="PLAN DE INVERSION ANTICIPO"/>
      <sheetName val="inv mensual"/>
      <sheetName val="borrador flujo inv"/>
      <sheetName val="social-ambiental"/>
      <sheetName val="AU"/>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_aCCIDENTES_DE_1995___1996_xl_8"/>
      <sheetName val="_aCCIDENTES_DE_1995___1996_xl_6"/>
      <sheetName val="_aCCIDENTES_DE_1995___1996_xl_7"/>
      <sheetName val="MATERIAL"/>
      <sheetName val="ANALISIS RESUMIDOS"/>
      <sheetName val="INDICE"/>
      <sheetName val="_aCCIDENTES_DE_1995___1996_x_11"/>
      <sheetName val="_aCCIDENTES_DE_1995___1996_xl_9"/>
      <sheetName val="_aCCIDENTES_DE_1995___1996_x_10"/>
      <sheetName val="Program"/>
      <sheetName val="_aCCIDENTES_DE_1995___1996_x_13"/>
      <sheetName val="_aCCIDENTES_DE_1995___1996_x_12"/>
      <sheetName val="_aCCIDENTES_DE_1995___1996_x_14"/>
      <sheetName val="ESTADO_VÍA-CRIT_TECNICO"/>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CCIDENTES_DE_1995___1996_x_18"/>
      <sheetName val="MAT"/>
      <sheetName val="HER"/>
      <sheetName val="PER"/>
      <sheetName val="TRANS"/>
      <sheetName val="_aCCIDENTES_DE_1995___1996_x_15"/>
      <sheetName val="\\Gabrielaapabone\d copias\a  a"/>
      <sheetName val="_aCCIDENTES_DE_1995___1996_x_16"/>
      <sheetName val="_aCCIDENTES_DE_1995___1996_x_17"/>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_aCCIDENTES_DE_1995___1996_x_19"/>
      <sheetName val="_aCCIDENTES_DE_1995___1996_x_31"/>
      <sheetName val="_aCCIDENTES_DE_1995___1996_x_21"/>
      <sheetName val="_aCCIDENTES_DE_1995___1996_x_20"/>
      <sheetName val="_aCCIDENTES_DE_1995___1996_x_24"/>
      <sheetName val="_aCCIDENTES_DE_1995___1996_x_22"/>
      <sheetName val="_aCCIDENTES_DE_1995___1996_x_23"/>
      <sheetName val="_aCCIDENTES_DE_1995___1996_x_25"/>
      <sheetName val="_aCCIDENTES_DE_1995___1996_x_26"/>
      <sheetName val="_aCCIDENTES_DE_1995___1996_x_27"/>
      <sheetName val="_aCCIDENTES_DE_1995___1996_x_28"/>
      <sheetName val="_aCCIDENTES_DE_1995___1996_x_30"/>
      <sheetName val="_aCCIDENTES_DE_1995___1996_x_29"/>
      <sheetName val="_aCCIDENTES_DE_1995___1996__101"/>
      <sheetName val="gp05"/>
      <sheetName val="GP06"/>
      <sheetName val="PRECIOS"/>
      <sheetName val="PU (2)"/>
      <sheetName val="_aCCIDENTES_DE_1995___1996_x_32"/>
      <sheetName val="_aCCIDENTES_DE_1995___1996_x_61"/>
      <sheetName val="MANO_DE_OBRA"/>
      <sheetName val="//cceficiente_sharepoint_com/a_"/>
      <sheetName val="//d_docs_live_net/a__aaInformac"/>
      <sheetName val="_aCCIDENTES_DE_1995___1996_x_34"/>
      <sheetName val="_aCCIDENTES_DE_1995___1996_x_33"/>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2"/>
      <sheetName val="_aCCIDENTES_DE_1995___1996_x_49"/>
      <sheetName val="_aCCIDENTES_DE_1995___1996_x_50"/>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_aCCIDENTES_DE_1995___1996__103"/>
      <sheetName val="_aCCIDENTES_DE_1995___1996__102"/>
      <sheetName val="_aCCIDENTES_DE_1995___1996__104"/>
      <sheetName val="_aCCIDENTES_DE_1995___1996__106"/>
      <sheetName val="_aCCIDENTES_DE_1995___1996__105"/>
      <sheetName val="_aCCIDENTES_DE_1995___1996__107"/>
      <sheetName val="_aCCIDENTES_DE_1995___1996__109"/>
      <sheetName val="_aCCIDENTES_DE_1995___1996__108"/>
      <sheetName val="\C\A\a  aaInformación GRUPO 4\A"/>
      <sheetName val="\G\a  aaInformación GRUPO 4\A M"/>
      <sheetName val="\C\G\a  aaInformación GRUPO 4\A"/>
      <sheetName val="\C\K\a  aaInformación GRUPO 4\A"/>
      <sheetName val="\C\E\a  aaInformación GRUPO 4\A"/>
      <sheetName val="REQUISITOS INF INTERVENTORÍA"/>
      <sheetName val="\\B1FE7578\aCCIDENTES DE 1995 -"/>
      <sheetName val="2007 Database"/>
      <sheetName val="aCCIDENTES%2520DE%25201995%2520"/>
      <sheetName val="\Users\rosalym\Desktop\BALANCE "/>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CRONOGRAMA INICIAL"/>
      <sheetName val="informe sem no.1"/>
      <sheetName val="informe sem no.2"/>
      <sheetName val="informe sem no.3"/>
      <sheetName val="informe sem no.4"/>
      <sheetName val="REPROGRAMACION 2"/>
      <sheetName val="lista-precio-mat-equipos"/>
      <sheetName val="rendimiento"/>
      <sheetName val="aCCIDENTES_DE_1995_-_199646"/>
      <sheetName val="aCCIDENTES_DE_1995_-_1996_xls21"/>
      <sheetName val="ACTA_DE_MODIFICACION__(2)10"/>
      <sheetName val="\a__aaInformación_GRUPO_4\A_M10"/>
      <sheetName val="Datos_Básicos10"/>
      <sheetName val="SUB_APU10"/>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G_G"/>
      <sheetName val="MURO_PR25+221-235"/>
      <sheetName val="MURO_PR25+261-267"/>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HISTORICOS_FUEL_OIL_EXP"/>
      <sheetName val="\Nuevos_APU_Córdoba\a__aaInform"/>
      <sheetName val="\E\Nuevos_APU_Córdoba\a__aaInfo"/>
      <sheetName val="CANT_OBRA"/>
      <sheetName val="\Users\ANDRES_FELIPE_MUÑOZ\Down"/>
      <sheetName val="BASES"/>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_aCCIDENTES_DE_1995___1996__110"/>
      <sheetName val="_aCCIDENTES_DE_1995___1996__111"/>
      <sheetName val="_aCCIDENTES_DE_1995___1996__117"/>
      <sheetName val="_aCCIDENTES_DE_1995___1996__112"/>
      <sheetName val="_aCCIDENTES_DE_1995___1996__113"/>
      <sheetName val="_aCCIDENTES_DE_1995___1996__114"/>
      <sheetName val="_aCCIDENTES_DE_1995___1996__115"/>
      <sheetName val="_aCCIDENTES_DE_1995___1996__116"/>
      <sheetName val="_aCCIDENTES_DE_1995___1996__119"/>
      <sheetName val="_aCCIDENTES_DE_1995___1996__118"/>
      <sheetName val="\E\Documents and Settings\Pe"/>
      <sheetName val="\C\E\Documents and Setting"/>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3"/>
      <sheetName val="Formulario_N°_43"/>
      <sheetName val="[aCCIDENTES_DE_1995_-_1996_xls3"/>
      <sheetName val="\\Escritorio\amv_2011\a__aaInf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DIRECTAS AMO I"/>
      <sheetName val="DIRECTAS AMO II"/>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INST"/>
      <sheetName val="GOMPERZT"/>
      <sheetName val="ARBOL DE PROBLEMAS final"/>
      <sheetName val="IDENTIFICACION DEL PROBLEMA fin"/>
      <sheetName val="OBJETIVOS FINALES"/>
      <sheetName val="ESTRUCTURA DE PROYECTO"/>
      <sheetName val="OBJETIVOS ESPECIFICOS final"/>
      <sheetName val="#REF!"/>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sheetData sheetId="53"/>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refreshError="1"/>
      <sheetData sheetId="135" refreshError="1"/>
      <sheetData sheetId="136"/>
      <sheetData sheetId="137" refreshError="1"/>
      <sheetData sheetId="138"/>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refreshError="1"/>
      <sheetData sheetId="314" refreshError="1"/>
      <sheetData sheetId="315" refreshError="1"/>
      <sheetData sheetId="316" refreshError="1"/>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sheetData sheetId="33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refreshError="1"/>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refreshError="1"/>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refreshError="1"/>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refreshError="1"/>
      <sheetData sheetId="470" refreshError="1"/>
      <sheetData sheetId="471" refreshError="1"/>
      <sheetData sheetId="472" refreshError="1"/>
      <sheetData sheetId="473" refreshError="1"/>
      <sheetData sheetId="474" refreshError="1"/>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refreshError="1"/>
      <sheetData sheetId="779" refreshError="1"/>
      <sheetData sheetId="780"/>
      <sheetData sheetId="781"/>
      <sheetData sheetId="782"/>
      <sheetData sheetId="783"/>
      <sheetData sheetId="784" refreshError="1"/>
      <sheetData sheetId="785"/>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refreshError="1"/>
      <sheetData sheetId="813"/>
      <sheetData sheetId="814" refreshError="1"/>
      <sheetData sheetId="815"/>
      <sheetData sheetId="816" refreshError="1"/>
      <sheetData sheetId="817" refreshError="1"/>
      <sheetData sheetId="818"/>
      <sheetData sheetId="819"/>
      <sheetData sheetId="820" refreshError="1"/>
      <sheetData sheetId="821" refreshError="1"/>
      <sheetData sheetId="822" refreshError="1"/>
      <sheetData sheetId="823" refreshError="1"/>
      <sheetData sheetId="824" refreshError="1"/>
      <sheetData sheetId="825"/>
      <sheetData sheetId="826"/>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refreshError="1"/>
      <sheetData sheetId="955" refreshError="1"/>
      <sheetData sheetId="956" refreshError="1"/>
      <sheetData sheetId="957" refreshError="1"/>
      <sheetData sheetId="958" refreshError="1"/>
      <sheetData sheetId="959"/>
      <sheetData sheetId="960"/>
      <sheetData sheetId="961"/>
      <sheetData sheetId="962" refreshError="1"/>
      <sheetData sheetId="963" refreshError="1"/>
      <sheetData sheetId="964" refreshError="1"/>
      <sheetData sheetId="965" refreshError="1"/>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sheetData sheetId="1549"/>
      <sheetData sheetId="1550"/>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sheetData sheetId="1633" refreshError="1"/>
      <sheetData sheetId="1634" refreshError="1"/>
      <sheetData sheetId="1635" refreshError="1"/>
      <sheetData sheetId="1636" refreshError="1"/>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refreshError="1"/>
      <sheetData sheetId="1655" refreshError="1"/>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refreshError="1"/>
      <sheetData sheetId="2448" refreshError="1"/>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refreshError="1"/>
      <sheetData sheetId="2798" refreshError="1"/>
      <sheetData sheetId="2799"/>
      <sheetData sheetId="2800"/>
      <sheetData sheetId="2801"/>
      <sheetData sheetId="2802"/>
      <sheetData sheetId="2803"/>
      <sheetData sheetId="280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Escritorio\amv 2011\a  aaInfo"/>
      <sheetName val="\\Giovanni\administracion vial\"/>
      <sheetName val="\MONTO AGOTABLE 2010\a  aaInfor"/>
      <sheetName val="Datos Básicos"/>
      <sheetName val="SALARIOS"/>
      <sheetName val="SUB APU"/>
      <sheetName val="INV"/>
      <sheetName val="AASHTO"/>
      <sheetName val="PESOS"/>
      <sheetName val="Formulario N° 4"/>
      <sheetName val="EQUIPO"/>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 val="HISTORICOS FUEL OIL EXP"/>
      <sheetName val="PR 1"/>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refreshError="1"/>
      <sheetData sheetId="83" refreshError="1"/>
      <sheetData sheetId="84"/>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K\a  aaInformación GRUPO 4\A M"/>
      <sheetName val="\E\a  aaInformación GRUPO 4\A 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33"/>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_xls10"/>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HP\AppData\Local\Microso"/>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precios-básicos2002"/>
      <sheetName val="APUs"/>
      <sheetName val="\\Giovanni\administracion vial\"/>
      <sheetName val="\MONTO AGOTABLE 2010\a  aaInfor"/>
      <sheetName val="_a  aaInformación GRUPO 4_A MIn"/>
      <sheetName val="\I\A\a  aaInformación GRUPO 4\A"/>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PR 1"/>
      <sheetName val="DUB-823"/>
      <sheetName val="GPI 526"/>
      <sheetName val="SKJ452"/>
      <sheetName val="ITA878"/>
      <sheetName val="AEA-944"/>
      <sheetName val="XXJ617"/>
      <sheetName val="SNG_855"/>
      <sheetName val="VEA 374"/>
      <sheetName val="HFB024"/>
      <sheetName val="PAJ825"/>
      <sheetName val="COSTOS UNITARIOS"/>
      <sheetName val="CA-2909"/>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REQUISITOS INF INTERVENTORÍA"/>
      <sheetName val="gp05"/>
      <sheetName val="GP06"/>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actividad"/>
      <sheetName val="Formulario_N°_4"/>
      <sheetName val="[aCCIDENTES_DE_1995_-_1996_xls]"/>
      <sheetName val="Base_Muestra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ISTORICOS FUEL OIL EXP"/>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REF"/>
      <sheetName val="BASES"/>
      <sheetName val="_aCCIDENTES_DE_1995___1996_xl_3"/>
      <sheetName val="_aCCIDENTES_DE_1995___1996_xl_2"/>
      <sheetName val="0."/>
      <sheetName val="Base_Mater"/>
      <sheetName val="20."/>
      <sheetName val="17."/>
      <sheetName val="11."/>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ccefici"/>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_aCCIDENTES_DE_1995___1996_xl_4"/>
      <sheetName val="_aCCIDENTES_DE_1995___1996_xl_5"/>
      <sheetName val="_aCCIDENTES_DE_1995___1996_xl_6"/>
      <sheetName val="_aCCIDENTES_DE_1995___1996_xl_8"/>
      <sheetName val="_aCCIDENTES_DE_1995___1996_xl_9"/>
      <sheetName val="LISTADO "/>
      <sheetName val="M.O."/>
      <sheetName val="G.G"/>
      <sheetName val="INDICE"/>
      <sheetName val="ARBOL DE PROBLEMAS final"/>
      <sheetName val="IDENTIFICACION DEL PROBLEMA fin"/>
      <sheetName val="OBJETIVOS FINALES"/>
      <sheetName val="ESTRUCTURA DE PROYECTO"/>
      <sheetName val="OBJETIVOS ESPECIFICOS final"/>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CTA No.1 "/>
      <sheetName val="_aCCIDENTES DE 1995 - 1996.xls_"/>
      <sheetName val="_Users_avargase_AppData_Local_M"/>
      <sheetName val="__Escritorio_amv 2011_a  aaInfo"/>
      <sheetName val="_Mini HP Enero 2015_Proyectos i"/>
      <sheetName val="_C_Users_avargase_AppData_Local"/>
      <sheetName val="_Volumes_USB PIOLIN_Escritorio_"/>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_Giovanni_administracion vial_"/>
      <sheetName val="_MONTO AGOTABLE 2010_a  aaInfor"/>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Documents and Settings_Pedro "/>
      <sheetName val="_Users_Administrador_Desktop_AM"/>
      <sheetName val="__Ing-her"/>
      <sheetName val="_Users_cmeza_Documents_INVIAS_D"/>
      <sheetName val="_Documents and Settings_jviteri"/>
      <sheetName val="__Sistemas_serv1_xx_Documents a"/>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INST"/>
      <sheetName val="Formulario_N°_44"/>
      <sheetName val="[aCCIDENTES_DE_1995_-_1996_xls4"/>
      <sheetName val="_a__aaInformación_GRUPO_4_A_MI4"/>
      <sheetName val="Base_Muestras4"/>
      <sheetName val="\\Escritorio\amv_2011\a__aaInf4"/>
      <sheetName val="\Mini_HP_Enero_2015\Proyectos_4"/>
      <sheetName val="\Volumes\USB_PIOLIN\Escritorio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MV___no_borrar\PRESUPUESTOS\4"/>
      <sheetName val="\I\AMV___no_borrar\PRESUPUESTO4"/>
      <sheetName val="\G\I\AMV___no_borrar\PRESUPUES4"/>
      <sheetName val="\A\a__aaInformación_GRUPO_4\A_4"/>
      <sheetName val="\G\A\a__aaInformación_GRUPO_4\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Lista_obra4"/>
      <sheetName val="\Documents_and_Settings\Pedro_4"/>
      <sheetName val="\Documents_and_Settings\jviter4"/>
      <sheetName val="\\Sistemas_serv1\xx\Documents_4"/>
      <sheetName val="PR_1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Formulario_N°_43"/>
      <sheetName val="[aCCIDENTES_DE_1995_-_1996_xls3"/>
      <sheetName val="_a__aaInformación_GRUPO_4_A_MI3"/>
      <sheetName val="Base_Muestras3"/>
      <sheetName val="\\Escritorio\amv_2011\a__aaInf3"/>
      <sheetName val="\Mini_HP_Enero_2015\Proyectos_3"/>
      <sheetName val="\Volumes\USB_PIOLIN\Escritorio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MV___no_borrar\PRESUPUESTOS\3"/>
      <sheetName val="\I\AMV___no_borrar\PRESUPUESTO3"/>
      <sheetName val="\G\I\AMV___no_borrar\PRESUPUES3"/>
      <sheetName val="\A\a__aaInformación_GRUPO_4\A_3"/>
      <sheetName val="\G\A\a__aaInformación_GRUPO_4\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PR_13"/>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Formulario_N°_45"/>
      <sheetName val="[aCCIDENTES_DE_1995_-_1996_xls5"/>
      <sheetName val="_a__aaInformación_GRUPO_4_A_MI5"/>
      <sheetName val="Base_Muestras5"/>
      <sheetName val="\\Escritorio\amv_2011\a__aaInf5"/>
      <sheetName val="\Mini_HP_Enero_2015\Proyectos_5"/>
      <sheetName val="\Volumes\USB_PIOLIN\Escritorio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MV___no_borrar\PRESUPUESTOS\5"/>
      <sheetName val="\I\AMV___no_borrar\PRESUPUESTO5"/>
      <sheetName val="\G\I\AMV___no_borrar\PRESUPUES5"/>
      <sheetName val="\A\a__aaInformación_GRUPO_4\A_5"/>
      <sheetName val="\G\A\a__aaInformación_GRUPO_4\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Lista_obra5"/>
      <sheetName val="\Documents_and_Settings\Pedro_5"/>
      <sheetName val="\Documents_and_Settings\jviter5"/>
      <sheetName val="\\Sistemas_serv1\xx\Documents_5"/>
      <sheetName val="PR_15"/>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ANALISIS RESUMIDOS"/>
      <sheetName val=" ACTA FINAL + MODIFICATORIA "/>
      <sheetName val="EQUIPOS"/>
      <sheetName val="MANO DE OBRA"/>
      <sheetName val="TRANSPORTE"/>
      <sheetName val="//d.docs.live.net/a  aaInformac"/>
      <sheetName val="_aCCIDENTES_DE_1995___1996_x_11"/>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0"/>
      <sheetName val="Program"/>
      <sheetName val="Main"/>
      <sheetName val="CorpTax"/>
      <sheetName val="PAGOS"/>
      <sheetName val="ESTADO RED"/>
      <sheetName val="CARRETERAS"/>
      <sheetName val="GENERALIDADES "/>
      <sheetName val="ESTADO VÍA-CRIT.TECNICO"/>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_aCCIDENTES_DE_1995___1996_x_13"/>
      <sheetName val="_aCCIDENTES_DE_1995___1996_x_12"/>
      <sheetName val="220"/>
      <sheetName val="\Users\rosalym\Desktop\BALANCE "/>
      <sheetName val="\Nuevos APU Córdoba\a  aaInform"/>
      <sheetName val="\E\Nuevos APU Córdoba\a  aaInfo"/>
      <sheetName val="\Users\JoseGabriel\Documents\Mi"/>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CUMPLIMIENTO"/>
    </sheetNames>
    <definedNames>
      <definedName name="absc"/>
    </definedNames>
    <sheetDataSet>
      <sheetData sheetId="0" refreshError="1"/>
      <sheetData sheetId="1" refreshError="1"/>
      <sheetData sheetId="2" refreshError="1"/>
      <sheetData sheetId="3" refreshError="1"/>
      <sheetData sheetId="4"/>
      <sheetData sheetId="5" refreshError="1"/>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sheetData sheetId="223" refreshError="1"/>
      <sheetData sheetId="224" refreshError="1"/>
      <sheetData sheetId="225" refreshError="1"/>
      <sheetData sheetId="226" refreshError="1"/>
      <sheetData sheetId="227" refreshError="1"/>
      <sheetData sheetId="228" refreshError="1"/>
      <sheetData sheetId="229"/>
      <sheetData sheetId="230"/>
      <sheetData sheetId="231" refreshError="1"/>
      <sheetData sheetId="232" refreshError="1"/>
      <sheetData sheetId="233" refreshError="1"/>
      <sheetData sheetId="234"/>
      <sheetData sheetId="235"/>
      <sheetData sheetId="236" refreshError="1"/>
      <sheetData sheetId="237"/>
      <sheetData sheetId="238"/>
      <sheetData sheetId="239"/>
      <sheetData sheetId="240"/>
      <sheetData sheetId="241"/>
      <sheetData sheetId="242"/>
      <sheetData sheetId="243"/>
      <sheetData sheetId="244"/>
      <sheetData sheetId="245"/>
      <sheetData sheetId="246"/>
      <sheetData sheetId="247"/>
      <sheetData sheetId="248"/>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refreshError="1"/>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refreshError="1"/>
      <sheetData sheetId="659"/>
      <sheetData sheetId="660"/>
      <sheetData sheetId="661" refreshError="1"/>
      <sheetData sheetId="662" refreshError="1"/>
      <sheetData sheetId="663" refreshError="1"/>
      <sheetData sheetId="664" refreshError="1"/>
      <sheetData sheetId="665" refreshError="1"/>
      <sheetData sheetId="666"/>
      <sheetData sheetId="667"/>
      <sheetData sheetId="668"/>
      <sheetData sheetId="669"/>
      <sheetData sheetId="670"/>
      <sheetData sheetId="671"/>
      <sheetData sheetId="672"/>
      <sheetData sheetId="673"/>
      <sheetData sheetId="674"/>
      <sheetData sheetId="675"/>
      <sheetData sheetId="676" refreshError="1"/>
      <sheetData sheetId="677"/>
      <sheetData sheetId="678"/>
      <sheetData sheetId="679" refreshError="1"/>
      <sheetData sheetId="680" refreshError="1"/>
      <sheetData sheetId="681" refreshError="1"/>
      <sheetData sheetId="682" refreshError="1"/>
      <sheetData sheetId="683" refreshError="1"/>
      <sheetData sheetId="684"/>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refreshError="1"/>
      <sheetData sheetId="718" refreshError="1"/>
      <sheetData sheetId="719"/>
      <sheetData sheetId="720" refreshError="1"/>
      <sheetData sheetId="721" refreshError="1"/>
      <sheetData sheetId="722" refreshError="1"/>
      <sheetData sheetId="723" refreshError="1"/>
      <sheetData sheetId="724" refreshError="1"/>
      <sheetData sheetId="725" refreshError="1"/>
      <sheetData sheetId="726" refreshError="1"/>
      <sheetData sheetId="727"/>
      <sheetData sheetId="728"/>
      <sheetData sheetId="729"/>
      <sheetData sheetId="730"/>
      <sheetData sheetId="731"/>
      <sheetData sheetId="732" refreshError="1"/>
      <sheetData sheetId="733" refreshError="1"/>
      <sheetData sheetId="734" refreshError="1"/>
      <sheetData sheetId="735"/>
      <sheetData sheetId="736"/>
      <sheetData sheetId="737"/>
      <sheetData sheetId="738" refreshError="1"/>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sheetData sheetId="848" refreshError="1"/>
      <sheetData sheetId="849" refreshError="1"/>
      <sheetData sheetId="850" refreshError="1"/>
      <sheetData sheetId="851" refreshError="1"/>
      <sheetData sheetId="852" refreshError="1"/>
      <sheetData sheetId="853" refreshError="1"/>
      <sheetData sheetId="854"/>
      <sheetData sheetId="855"/>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refreshError="1"/>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refreshError="1"/>
      <sheetData sheetId="1513"/>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sheetData sheetId="1633"/>
      <sheetData sheetId="1634"/>
      <sheetData sheetId="1635"/>
      <sheetData sheetId="1636"/>
      <sheetData sheetId="1637"/>
      <sheetData sheetId="1638"/>
      <sheetData sheetId="1639"/>
      <sheetData sheetId="1640"/>
      <sheetData sheetId="1641"/>
      <sheetData sheetId="1642"/>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Datos"/>
      <sheetName val="Cuadrillas"/>
      <sheetName val="Jornal"/>
      <sheetName val="CONT_ADI"/>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Users\USUARIO\Downloads\MANTEN"/>
      <sheetName val="Formulario N° 4"/>
      <sheetName val="MATERIALES"/>
      <sheetName val="EQUIPO"/>
      <sheetName val="INDICMICROEMP"/>
      <sheetName val="INDICE"/>
      <sheetName val="[a  aaInformación]//cceficiente"/>
      <sheetName val="[a  aaInformación]__cceficien_2"/>
      <sheetName val="INFORME SEMANAL"/>
      <sheetName val="AVANCE SEMANAL"/>
      <sheetName val="CLIMA mes"/>
      <sheetName val="REG FOTO"/>
      <sheetName val="SISOMA"/>
      <sheetName val="#REF"/>
      <sheetName val="Fornato 6"/>
      <sheetName val="precios-básicos2002"/>
      <sheetName val="\I\I\MANTENIMIENTO RUTA 1001_MA"/>
      <sheetName val="\Users\Personal\Downloads\MANTE"/>
      <sheetName val="TOTALES"/>
      <sheetName val="\G\I\MANTENIMIENTO RUTA 1001_MA"/>
      <sheetName val="\D\MANTENIMIENTO RUTA 1001_MARZ"/>
      <sheetName val="\G\D\MANTENIMIENTO RUTA 1001_MA"/>
      <sheetName val="Concretos y morteros"/>
      <sheetName val="Datos iniciales "/>
      <sheetName val="Transporte"/>
      <sheetName val="ITEMS"/>
      <sheetName val="CrudosA"/>
      <sheetName val="casosWTI"/>
      <sheetName val="[a  aaInformación]__cceficien_4"/>
      <sheetName val="[a  aaInformación]__cceficien_3"/>
      <sheetName val="[a  aaInformación][a  aaInforma"/>
      <sheetName val="lisprecios"/>
      <sheetName val="PERSONAL"/>
      <sheetName val="PRESTACIONES SOCI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__cceficien_5"/>
      <sheetName val="[a  aaInformación]__cceficien_6"/>
      <sheetName val="[a  aaInformación]__cceficien_8"/>
      <sheetName val="[a  aaInformación]__cceficien_7"/>
      <sheetName val="[a  aaInformación]__cceficien_9"/>
      <sheetName val="M.O."/>
      <sheetName val="PANEL"/>
      <sheetName val="[a  aaInformación]__cceficie_15"/>
      <sheetName val="[a  aaInformación]__cceficie_14"/>
      <sheetName val="[a  aaInformación]__cceficie_12"/>
      <sheetName val="[a  aaInformación]__cceficie_10"/>
      <sheetName val="[a  aaInformación]__cceficie_11"/>
      <sheetName val="[a  aaInformación]__cceficie_13"/>
      <sheetName val="AJIZAL 3335"/>
      <sheetName val="SABANETA 3335"/>
      <sheetName val="Datos Generales"/>
      <sheetName val="PRESUP"/>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AIU"/>
      <sheetName val="[a  aaInformación]__192_168__10"/>
      <sheetName val="a  aaInformaci%C3%B3n"/>
      <sheetName val="OCTUBRE"/>
      <sheetName val="CRA.MODI"/>
      <sheetName val="[a  aaInformación]__192_168_0_9"/>
      <sheetName val="[a  aaInformación]__192_168_0_3"/>
      <sheetName val="[a  aaInformación]__192_168_0_2"/>
      <sheetName val="[a  aaInformación]__192_168_0_4"/>
      <sheetName val="[a  aaInformación]__192_168_0_5"/>
      <sheetName val="[a  aaInformación]__192_168_0_6"/>
      <sheetName val="[a  aaInformación]__192_168_0_7"/>
      <sheetName val="[a  aaInformación]__192_168_0_8"/>
      <sheetName val="[a  aaInformación]__cceficie_16"/>
      <sheetName val="[a  aaInformación]__cceficie_19"/>
      <sheetName val="[a  aaInformación]__cceficie_18"/>
      <sheetName val="[a  aaInformación]__cceficie_17"/>
      <sheetName val="\G\MANTENIMIENTO RUTA 1001_MARZ"/>
      <sheetName val="Emboquillar"/>
      <sheetName val="Acometidacobrerígido"/>
      <sheetName val="Acometidatoma"/>
      <sheetName val="Acometidahasta1&quot;"/>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46W9"/>
      <sheetName val="Presentacion"/>
      <sheetName val="\C\MANTENIMIENTO RUTA 1001_MARZ"/>
      <sheetName val="\C\C\MANTENIMIENTO RUTA 1001_MA"/>
      <sheetName val="[a  aaInformación]__192_168__15"/>
      <sheetName val="[a  aaInformación]__192_168__19"/>
      <sheetName val="[a  aaInformación]__192_168__16"/>
      <sheetName val="[a  aaInformación]__192_168__18"/>
      <sheetName val="[a  aaInformación]__192_168__17"/>
      <sheetName val="[a  aaInformación]__192_168__20"/>
      <sheetName val="[a  aaInformación]__192_168__21"/>
      <sheetName val="[a  aaInformación]__cceficie_41"/>
      <sheetName val="ESTADO RED"/>
      <sheetName val="CARRETERAS"/>
      <sheetName val="GENERALIDADES "/>
      <sheetName val="[a  aaInformación]__cceficie_42"/>
      <sheetName val="PRECIOS"/>
      <sheetName val="Res-Accide-10"/>
      <sheetName val="acero"/>
      <sheetName val="[a  aaInformación]__ccefici_100"/>
      <sheetName val="HER"/>
      <sheetName val="MAT"/>
      <sheetName val="PER"/>
      <sheetName val="TRANS"/>
      <sheetName val="[a  aaInformación]__cceficie_47"/>
      <sheetName val="[a  aaInformación]__cceficie_45"/>
      <sheetName val="[a  aaInformación]__cceficie_43"/>
      <sheetName val="[a  aaInformación]__cceficie_44"/>
      <sheetName val="[a  aaInformación]__cceficie_46"/>
      <sheetName val="[a  aaInformación]__cceficie_48"/>
      <sheetName val="[a  aaInformación]__cceficie_49"/>
      <sheetName val="[a  aaInformación]__cceficie_50"/>
      <sheetName val="[a  aaInformación]__cceficie_51"/>
      <sheetName val="[a  aaInformación]__cceficie_52"/>
      <sheetName val="[a  aaInformación]__cceficie_53"/>
      <sheetName val="//cceficiente_sharepoint_com/MA"/>
      <sheetName val="[a  aaInformación]__cceficie_54"/>
      <sheetName val="[a  aaInformación]__cceficie_55"/>
      <sheetName val="[a  aaInformación]__cceficie_65"/>
      <sheetName val="[a  aaInformación]__cceficie_64"/>
      <sheetName val="[a  aaInformación]__cceficie_62"/>
      <sheetName val="[a  aaInformación]__cceficie_61"/>
      <sheetName val="[a  aaInformación]__cceficie_58"/>
      <sheetName val="[a  aaInformación]__cceficie_56"/>
      <sheetName val="[a  aaInformación]__cceficie_57"/>
      <sheetName val="[a  aaInformación]__cceficie_59"/>
      <sheetName val="[a  aaInformación]__cceficie_60"/>
      <sheetName val="[a  aaInformación]__cceficie_63"/>
      <sheetName val="[a  aaInformación]__cceficie_66"/>
      <sheetName val="[a  aaInformación]__cceficie_67"/>
      <sheetName val="[a  aaInformación]__cceficie_68"/>
      <sheetName val="[a  aaInformación]__cceficie_69"/>
      <sheetName val="[a  aaInformación]__cceficie_70"/>
      <sheetName val="[a  aaInformación]__cceficie_71"/>
      <sheetName val="[a  aaInformación]__cceficie_81"/>
      <sheetName val="[a  aaInformación]__cceficie_80"/>
      <sheetName val="[a  aaInformación]__cceficie_76"/>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2"/>
      <sheetName val="[a  aaInformación]__cceficie_83"/>
      <sheetName val="[a  aaInformación]__cceficie_84"/>
      <sheetName val="[a  aaInformación]__cceficie_85"/>
      <sheetName val="[a  aaInformación]__cceficie_91"/>
      <sheetName val="[a  aaInformación]__cceficie_86"/>
      <sheetName val="[a  aaInformación]__cceficie_87"/>
      <sheetName val="[a  aaInformación]__cceficie_88"/>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a  aaInformación]__ccefici_102"/>
      <sheetName val="[a  aaInformación]__ccefici_101"/>
      <sheetName val="[a  aaInformación]__ccefici_103"/>
      <sheetName val="Base Datos"/>
      <sheetName val="[a  aaInformación]__ccefici_105"/>
      <sheetName val="[a  aaInformación]__ccefici_104"/>
      <sheetName val="[a  aaInformación]__ccefici_106"/>
      <sheetName val="[a  aaInformación]__ccefici_108"/>
      <sheetName val="[a  aaInformación]__ccefici_107"/>
      <sheetName val="\MANTENIMIENTO%20RUTA%201001_MA"/>
      <sheetName val="a__aaInformación7"/>
      <sheetName val="aCCIDENTES_DE_1995_-_19964"/>
      <sheetName val="[a__aaInformación][a__aaInforma"/>
      <sheetName val="PRESTACIONES_SOCIALES"/>
      <sheetName val="Concretos_y_morteros"/>
      <sheetName val="Datos_iniciales_"/>
      <sheetName val="M_O_"/>
      <sheetName val="Formulario_N°_41"/>
      <sheetName val="\MANTENIMIENTO_RUTA_1001_MARZO1"/>
      <sheetName val="ANEXO_IX1"/>
      <sheetName val="\I\MANTENIMIENTO_RUTA_1001_MAR1"/>
      <sheetName val="\F\MANTENIMIENTO_RUTA_1001_MAR1"/>
      <sheetName val="Fornato_61"/>
      <sheetName val="\G\I\MANTENIMIENTO_RUTA_1001_M1"/>
      <sheetName val="\D\MANTENIMIENTO_RUTA_1001_MAR1"/>
      <sheetName val="\G\D\MANTENIMIENTO_RUTA_1001_M1"/>
      <sheetName val="\I\I\MANTENIMIENTO_RUTA_1001_M1"/>
      <sheetName val="Formulario_N°_43"/>
      <sheetName val="\MANTENIMIENTO_RUTA_1001_MARZO3"/>
      <sheetName val="ANEXO_IX3"/>
      <sheetName val="\I\MANTENIMIENTO_RUTA_1001_MAR3"/>
      <sheetName val="\F\MANTENIMIENTO_RUTA_1001_MAR3"/>
      <sheetName val="Fornato_63"/>
      <sheetName val="\G\I\MANTENIMIENTO_RUTA_1001_M3"/>
      <sheetName val="\D\MANTENIMIENTO_RUTA_1001_MAR3"/>
      <sheetName val="\G\D\MANTENIMIENTO_RUTA_1001_M3"/>
      <sheetName val="\I\I\MANTENIMIENTO_RUTA_1001_M3"/>
      <sheetName val="M_O_2"/>
      <sheetName val="Concretos_y_morteros2"/>
      <sheetName val="Datos_iniciales_2"/>
      <sheetName val="Formulario_N°_42"/>
      <sheetName val="\MANTENIMIENTO_RUTA_1001_MARZO2"/>
      <sheetName val="ANEXO_IX2"/>
      <sheetName val="\I\MANTENIMIENTO_RUTA_1001_MAR2"/>
      <sheetName val="\F\MANTENIMIENTO_RUTA_1001_MAR2"/>
      <sheetName val="Fornato_62"/>
      <sheetName val="\G\I\MANTENIMIENTO_RUTA_1001_M2"/>
      <sheetName val="\D\MANTENIMIENTO_RUTA_1001_MAR2"/>
      <sheetName val="\G\D\MANTENIMIENTO_RUTA_1001_M2"/>
      <sheetName val="\I\I\MANTENIMIENTO_RUTA_1001_M2"/>
      <sheetName val="M_O_1"/>
      <sheetName val="Concretos_y_morteros1"/>
      <sheetName val="Datos_iniciales_1"/>
      <sheetName val="a__aaInformación8"/>
      <sheetName val="Formulario_N°_44"/>
      <sheetName val="\MANTENIMIENTO_RUTA_1001_MARZO4"/>
      <sheetName val="ANEXO_IX4"/>
      <sheetName val="\I\MANTENIMIENTO_RUTA_1001_MAR4"/>
      <sheetName val="\F\MANTENIMIENTO_RUTA_1001_MAR4"/>
      <sheetName val="Fornato_64"/>
      <sheetName val="\G\I\MANTENIMIENTO_RUTA_1001_M4"/>
      <sheetName val="\D\MANTENIMIENTO_RUTA_1001_MAR4"/>
      <sheetName val="\G\D\MANTENIMIENTO_RUTA_1001_M4"/>
      <sheetName val="\I\I\MANTENIMIENTO_RUTA_1001_M4"/>
      <sheetName val="M_O_3"/>
      <sheetName val="Concretos_y_morteros3"/>
      <sheetName val="Datos_iniciales_3"/>
      <sheetName val="a__aaInformación9"/>
      <sheetName val="a__aaInformación10"/>
      <sheetName val="Aislamiento"/>
      <sheetName val="área a Compensar"/>
      <sheetName val="Costo de oportunidad"/>
      <sheetName val="Costos Base"/>
      <sheetName val="Monit rest"/>
      <sheetName val="Soc rest"/>
      <sheetName val="Establecimiento"/>
      <sheetName val="Page 1"/>
      <sheetName val="0-Datos de la Obra"/>
      <sheetName val="_MANTENIMIENTO RUTA 1001_MARZO "/>
      <sheetName val="__SERVIDOR_Public2_MANTENIMIENT"/>
      <sheetName val="_I_MANTENIMIENTO RUTA 1001_MARZ"/>
      <sheetName val="_I_I_MANTENIMIENTO RUTA 1001_MA"/>
      <sheetName val="[a  aaInformación]__invias_my_3"/>
      <sheetName val="[a  aaInformación]__invias_my_4"/>
      <sheetName val="[a  aaInformación]__invias_my_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Hoja1"/>
      <sheetName val="General"/>
      <sheetName val="PREACTA"/>
      <sheetName val="210.2.2"/>
      <sheetName val="Estructura"/>
      <sheetName val="Formular"/>
      <sheetName val="Recursos"/>
      <sheetName val="Pivot"/>
      <sheetName val="Datos"/>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xperiencia especifica"/>
      <sheetName val="experiencia general"/>
      <sheetName val="FORMULARIO N° 14"/>
      <sheetName val="FORMULARIO N°7"/>
      <sheetName val="contrato en ejecución"/>
      <sheetName val="Calculo capacidad residual"/>
      <sheetName val="Design"/>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Formula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ELECTRICO"/>
      <sheetName val="Vuelta"/>
      <sheetName val="2103mar%20.xls"/>
      <sheetName val="días habiles 2015"/>
      <sheetName val="INS"/>
      <sheetName val="Ppto"/>
      <sheetName val="Plan auditoría"/>
      <sheetName val="Análisis de precios"/>
      <sheetName val="Hoja1"/>
      <sheetName val="BASE"/>
      <sheetName val="1_Preliminares"/>
      <sheetName val="M.Obra"/>
      <sheetName val="Actual Data (MAP)"/>
      <sheetName val="Actual Data (STX)"/>
      <sheetName val="320.1"/>
      <sheetName val="330.2"/>
      <sheetName val="700.1"/>
      <sheetName val="ManoDeObra"/>
      <sheetName val="Precio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Itemes_Renovación"/>
      <sheetName val="FECHAS_DE_CORTE"/>
      <sheetName val="Informacion_General"/>
      <sheetName val="Itemes_Renovación1"/>
      <sheetName val="FECHAS_DE_CORTE1"/>
      <sheetName val="Informacion_General1"/>
      <sheetName val="PR_113"/>
      <sheetName val="Itemes_Renovación2"/>
      <sheetName val="2103mar_2"/>
      <sheetName val="FECHAS_DE_CORTE2"/>
      <sheetName val="Informacion_General2"/>
      <sheetName val="A__P__U_2"/>
      <sheetName val="TRAYECTO_12"/>
      <sheetName val="PR_03"/>
      <sheetName val="PR_114"/>
      <sheetName val="PR_214"/>
      <sheetName val="PR_313"/>
      <sheetName val="PR_414"/>
      <sheetName val="PR_53"/>
      <sheetName val="PR_63"/>
      <sheetName val="PR_73"/>
      <sheetName val="PR_83"/>
      <sheetName val="PR_93"/>
      <sheetName val="PR_103"/>
      <sheetName val="PR_115"/>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Itemes_Renovación3"/>
      <sheetName val="2103mar_3"/>
      <sheetName val="FECHAS_DE_CORTE3"/>
      <sheetName val="Informacion_General3"/>
      <sheetName val="A__P__U_3"/>
      <sheetName val="TRAYECTO_13"/>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ow r="2">
          <cell r="A2" t="str">
            <v>INVÍAS - TERRITORIAL CORDOBA - GRUPO 3</v>
          </cell>
        </row>
      </sheetData>
      <sheetData sheetId="71"/>
      <sheetData sheetId="72"/>
      <sheetData sheetId="73"/>
      <sheetData sheetId="74"/>
      <sheetData sheetId="75"/>
      <sheetData sheetId="76"/>
      <sheetData sheetId="77"/>
      <sheetData sheetId="78"/>
      <sheetData sheetId="79"/>
      <sheetData sheetId="80">
        <row r="2">
          <cell r="A2" t="str">
            <v>INVÍAS - TERRITORIAL CORDOBA - GRUPO 3</v>
          </cell>
        </row>
      </sheetData>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ow r="2">
          <cell r="A2" t="str">
            <v>INVÍAS - TERRITORIAL CORDOBA - GRUPO 3</v>
          </cell>
        </row>
      </sheetData>
      <sheetData sheetId="122">
        <row r="2">
          <cell r="A2" t="str">
            <v>INVÍAS - TERRITORIAL CORDOBA - GRUPO 3</v>
          </cell>
        </row>
      </sheetData>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ow r="2">
          <cell r="A2" t="str">
            <v>INVÍAS - TERRITORIAL CORDOBA - GRUPO 3</v>
          </cell>
        </row>
      </sheetData>
      <sheetData sheetId="193">
        <row r="2">
          <cell r="A2" t="str">
            <v>INVÍAS - TERRITORIAL CORDOBA - GRUPO 3</v>
          </cell>
        </row>
      </sheetData>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ow r="2">
          <cell r="A2" t="str">
            <v>INVÍAS - TERRITORIAL CORDOBA - GRUPO 3</v>
          </cell>
        </row>
      </sheetData>
      <sheetData sheetId="255">
        <row r="2">
          <cell r="A2" t="str">
            <v>INVÍAS - TERRITORIAL CORDOBA - GRUPO 3</v>
          </cell>
        </row>
      </sheetData>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todos"/>
      <sheetName val="Análisis de precios"/>
      <sheetName val="LISTADO"/>
      <sheetName val="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c2.5y2.6"/>
      <sheetName val="SUB APU"/>
      <sheetName val="ESTADO VÍA-CRIT.TECNICO"/>
      <sheetName val="CLASIFICACION"/>
      <sheetName val="PRESUPUESTO"/>
      <sheetName val="Equipo"/>
      <sheetName val="Listas"/>
      <sheetName val="Excavación Mat. Común Estacione"/>
      <sheetName val="Demolición Pavimento"/>
      <sheetName val="Insum"/>
      <sheetName val="TRANSPORTE"/>
      <sheetName val="A. P. U."/>
      <sheetName val="PUNITARIOS%20PARA%20241201%202S"/>
      <sheetName val="RELACION MES"/>
      <sheetName val="ESTADO_RED_TEC1"/>
      <sheetName val="PR_11"/>
      <sheetName val="PUNITARIOS_PARA_241201_2S1"/>
      <sheetName val="PREACTA_101"/>
      <sheetName val="PREACTA_91"/>
      <sheetName val="ESTADO_RED_TEC"/>
      <sheetName val="PR_1"/>
      <sheetName val="PUNITARIOS_PARA_241201_2S"/>
      <sheetName val="PREACTA_10"/>
      <sheetName val="PREACTA_9"/>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TRAPMO"/>
      <sheetName val="UNITARIOS"/>
      <sheetName val="THE"/>
      <sheetName val="ATHE"/>
      <sheetName val="PUNITARIOS_PARA_241201_2S10"/>
      <sheetName val="PR_110"/>
      <sheetName val="ESTADO_RED_TEC10"/>
      <sheetName val="PREACTA_1010"/>
      <sheetName val="PREACTA_910"/>
      <sheetName val="LISTA DE PRECIOS"/>
      <sheetName val="062"/>
      <sheetName val="Listado"/>
      <sheetName val="GCB2000"/>
      <sheetName val=" Liquidacion de Obra por Tramos"/>
      <sheetName val="A.P.U"/>
      <sheetName val="FORMULA"/>
      <sheetName val="Presup_Cancha"/>
      <sheetName val="CRA.MODI"/>
      <sheetName val="K16+000 AL K18+500"/>
      <sheetName val="K23+200 AL K24+700"/>
      <sheetName val="k18+500 AL K23+050"/>
      <sheetName val="Presupuesto PUENTE"/>
      <sheetName val="VOLUMENES (4)"/>
      <sheetName val="VOLUMENES (4SA)"/>
      <sheetName val="REC-COD,"/>
      <sheetName val="Lp"/>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 val="2,2,6,1 Pilotes 0,30"/>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DEST. MEDIOS"/>
      <sheetName val="COMBUASF"/>
      <sheetName val="BALCRUDO"/>
      <sheetName val="CARGASPROC."/>
      <sheetName val="G L P  FINAL"/>
      <sheetName val="5. ELECTRICO"/>
      <sheetName val="OCTUBRE"/>
      <sheetName val="PERSONAL"/>
      <sheetName val="Tarifa MT"/>
      <sheetName val="CURVA"/>
      <sheetName val="OBRAS SES"/>
      <sheetName val="Bajadas"/>
      <sheetName val="Requisición1"/>
      <sheetName val="SALARIOS"/>
      <sheetName val="APU NO PREVISTO"/>
      <sheetName val="PPTA (3)"/>
      <sheetName val="PPTA (2)"/>
      <sheetName val="PPTA"/>
      <sheetName val="NARIÑO"/>
      <sheetName val="PREACTA_61"/>
      <sheetName val="A_P_U1"/>
      <sheetName val="A_P_U"/>
      <sheetName val="BALANCE"/>
      <sheetName val="ITEMS NO REVISTOS"/>
      <sheetName val="APU ELECTRICOS"/>
      <sheetName val="CONT_ADI"/>
      <sheetName val="PREACTA Y CONTRATISTAS"/>
      <sheetName val="Hoja2"/>
      <sheetName val="Cuadr."/>
      <sheetName val="PUNITARIOS PARA 241201 2S.xls"/>
      <sheetName val="PLAN DE INVERSION ANTICIPO"/>
      <sheetName val="inv mensual"/>
      <sheetName val="borrador flujo inv"/>
      <sheetName val="social-ambiental"/>
      <sheetName val="AU"/>
      <sheetName val="inst"/>
      <sheetName val="TABLAS"/>
      <sheetName val="7.1.8.1.1"/>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materiales"/>
      <sheetName val="otros"/>
      <sheetName val="c2_5y2_613"/>
      <sheetName val="c2_5y2_612"/>
      <sheetName val="c2_5y2_611"/>
      <sheetName val="for 6"/>
      <sheetName val="glvc"/>
      <sheetName val="costos oficina"/>
      <sheetName val="costos campamento"/>
      <sheetName val="días habiles 2015"/>
      <sheetName val="ACTA MODIFICACIÓN CIVIL"/>
      <sheetName val="BASE"/>
      <sheetName val="EW Summary"/>
      <sheetName val="TARIF2002"/>
      <sheetName val="PROYECTO"/>
      <sheetName val="Poblacion"/>
      <sheetName val="Proveedores y acreedores"/>
      <sheetName val="INDICE"/>
      <sheetName val="5__ELECTRICO"/>
      <sheetName val="2,2,6,1_Pilotes_0,30"/>
      <sheetName val="APU_NO_PREVISTO"/>
      <sheetName val="PPTA_(3)"/>
      <sheetName val="PPTA_(2)"/>
      <sheetName val="gpi_526"/>
      <sheetName val="vea_374"/>
      <sheetName val="ITEMS_NO_REVISTOS"/>
      <sheetName val="APU_ELECTRICOS"/>
      <sheetName val="Bases 2A"/>
      <sheetName val="c2_5y2_614"/>
      <sheetName val="mdo"/>
      <sheetName val="equip"/>
      <sheetName val="mat"/>
      <sheetName val="CIRCUITOS CODENSA"/>
      <sheetName val="PRECIOS ACTUALIZADOS FERRASA"/>
      <sheetName val="CHINCHINA FINAL . A CEROS"/>
      <sheetName val="Memoria de calculo"/>
      <sheetName val="E20"/>
      <sheetName val="GAITAN (3)"/>
      <sheetName val="APU"/>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sheetData sheetId="87" refreshError="1"/>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sheetData sheetId="106"/>
      <sheetData sheetId="107"/>
      <sheetData sheetId="108"/>
      <sheetData sheetId="109" refreshError="1"/>
      <sheetData sheetId="110" refreshError="1"/>
      <sheetData sheetId="111"/>
      <sheetData sheetId="112"/>
      <sheetData sheetId="113"/>
      <sheetData sheetId="114"/>
      <sheetData sheetId="115"/>
      <sheetData sheetId="116"/>
      <sheetData sheetId="117"/>
      <sheetData sheetId="118"/>
      <sheetData sheetId="119"/>
      <sheetData sheetId="120"/>
      <sheetData sheetId="12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sheetData sheetId="140"/>
      <sheetData sheetId="141"/>
      <sheetData sheetId="142"/>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sheetData sheetId="168">
        <row r="48">
          <cell r="E48">
            <v>0</v>
          </cell>
        </row>
      </sheetData>
      <sheetData sheetId="169"/>
      <sheetData sheetId="170"/>
      <sheetData sheetId="171" refreshError="1"/>
      <sheetData sheetId="172"/>
      <sheetData sheetId="173"/>
      <sheetData sheetId="174"/>
      <sheetData sheetId="175">
        <row r="48">
          <cell r="E48">
            <v>0</v>
          </cell>
        </row>
      </sheetData>
      <sheetData sheetId="176"/>
      <sheetData sheetId="177"/>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sheetData sheetId="187"/>
      <sheetData sheetId="188" refreshError="1"/>
      <sheetData sheetId="189" refreshError="1"/>
      <sheetData sheetId="190" refreshError="1"/>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refreshError="1"/>
      <sheetData sheetId="302" refreshError="1"/>
      <sheetData sheetId="303"/>
      <sheetData sheetId="304"/>
      <sheetData sheetId="305"/>
      <sheetData sheetId="306" refreshError="1"/>
      <sheetData sheetId="307" refreshError="1"/>
      <sheetData sheetId="308"/>
      <sheetData sheetId="309"/>
      <sheetData sheetId="310"/>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sheetData sheetId="320"/>
      <sheetData sheetId="321"/>
      <sheetData sheetId="322">
        <row r="48">
          <cell r="E48">
            <v>0</v>
          </cell>
        </row>
      </sheetData>
      <sheetData sheetId="323"/>
      <sheetData sheetId="324"/>
      <sheetData sheetId="325"/>
      <sheetData sheetId="326"/>
      <sheetData sheetId="327"/>
      <sheetData sheetId="328" refreshError="1"/>
      <sheetData sheetId="329"/>
      <sheetData sheetId="330" refreshError="1"/>
      <sheetData sheetId="331" refreshError="1"/>
      <sheetData sheetId="332" refreshError="1"/>
      <sheetData sheetId="333" refreshError="1"/>
      <sheetData sheetId="334" refreshError="1"/>
      <sheetData sheetId="335"/>
      <sheetData sheetId="336">
        <row r="48">
          <cell r="E48">
            <v>0</v>
          </cell>
        </row>
      </sheetData>
      <sheetData sheetId="337" refreshError="1"/>
      <sheetData sheetId="338" refreshError="1"/>
      <sheetData sheetId="339"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7EF5DE-624B-49F6-93B7-B4BAAD65A58D}">
  <sheetPr>
    <tabColor rgb="FF92D050"/>
  </sheetPr>
  <dimension ref="A1:P336"/>
  <sheetViews>
    <sheetView showGridLines="0" tabSelected="1" zoomScale="70" zoomScaleNormal="70" zoomScaleSheetLayoutView="100" zoomScalePageLayoutView="55" workbookViewId="0">
      <selection activeCell="G221" sqref="G221"/>
    </sheetView>
  </sheetViews>
  <sheetFormatPr baseColWidth="10" defaultColWidth="11.42578125" defaultRowHeight="14.25"/>
  <cols>
    <col min="1" max="2" width="3.42578125" style="138" customWidth="1"/>
    <col min="3" max="3" width="5.140625" style="138" hidden="1" customWidth="1"/>
    <col min="4" max="4" width="15.42578125" style="186" customWidth="1"/>
    <col min="5" max="5" width="16.140625" style="186" hidden="1" customWidth="1"/>
    <col min="6" max="6" width="17.42578125" style="138" hidden="1" customWidth="1"/>
    <col min="7" max="7" width="73.42578125" style="138" customWidth="1"/>
    <col min="8" max="8" width="8.5703125" style="138" customWidth="1"/>
    <col min="9" max="9" width="18.5703125" style="138" customWidth="1"/>
    <col min="10" max="10" width="23.5703125" style="138" customWidth="1"/>
    <col min="11" max="11" width="30" style="138" customWidth="1"/>
    <col min="12" max="12" width="3.42578125" style="138" customWidth="1"/>
    <col min="13" max="13" width="2.5703125" style="138" customWidth="1"/>
    <col min="14" max="14" width="20" style="138" bestFit="1" customWidth="1"/>
    <col min="15" max="15" width="17.7109375" style="138" bestFit="1" customWidth="1"/>
    <col min="16" max="16" width="21.42578125" style="138" bestFit="1" customWidth="1"/>
    <col min="17" max="16384" width="11.42578125" style="138"/>
  </cols>
  <sheetData>
    <row r="1" spans="1:14" ht="15">
      <c r="A1" s="135"/>
      <c r="B1" s="136"/>
      <c r="C1" s="233" t="s">
        <v>0</v>
      </c>
      <c r="D1" s="234"/>
      <c r="E1" s="234"/>
      <c r="F1" s="234"/>
      <c r="G1" s="188"/>
      <c r="H1" s="188"/>
      <c r="I1" s="188"/>
      <c r="J1" s="188"/>
      <c r="K1" s="188"/>
      <c r="L1" s="137"/>
      <c r="M1" s="135"/>
    </row>
    <row r="2" spans="1:14" ht="15.75" customHeight="1" thickBot="1">
      <c r="A2" s="135"/>
      <c r="B2" s="136"/>
      <c r="C2" s="119"/>
      <c r="D2" s="201" t="s">
        <v>1</v>
      </c>
      <c r="E2" s="119"/>
      <c r="F2" s="120"/>
      <c r="G2" s="187"/>
      <c r="H2" s="187"/>
      <c r="I2" s="187"/>
      <c r="J2" s="187"/>
      <c r="K2" s="187"/>
      <c r="L2" s="137"/>
      <c r="M2" s="135"/>
    </row>
    <row r="3" spans="1:14" s="142" customFormat="1" ht="15">
      <c r="A3" s="139"/>
      <c r="B3" s="140"/>
      <c r="C3" s="235" t="s">
        <v>2</v>
      </c>
      <c r="D3" s="236"/>
      <c r="E3" s="236"/>
      <c r="F3" s="236"/>
      <c r="G3" s="236"/>
      <c r="H3" s="236"/>
      <c r="I3" s="236"/>
      <c r="J3" s="236"/>
      <c r="K3" s="237"/>
      <c r="L3" s="141"/>
      <c r="M3" s="139"/>
    </row>
    <row r="4" spans="1:14" ht="43.5" customHeight="1">
      <c r="A4" s="135"/>
      <c r="B4" s="143"/>
      <c r="C4" s="238"/>
      <c r="D4" s="239"/>
      <c r="E4" s="239"/>
      <c r="F4" s="239"/>
      <c r="G4" s="239"/>
      <c r="H4" s="239"/>
      <c r="I4" s="239"/>
      <c r="J4" s="239"/>
      <c r="K4" s="240"/>
      <c r="L4" s="137"/>
      <c r="M4" s="135"/>
    </row>
    <row r="5" spans="1:14" ht="42.75" customHeight="1">
      <c r="A5" s="135"/>
      <c r="B5" s="143"/>
      <c r="C5" s="241" t="s">
        <v>3</v>
      </c>
      <c r="D5" s="242"/>
      <c r="E5" s="242"/>
      <c r="F5" s="242"/>
      <c r="G5" s="242"/>
      <c r="H5" s="242"/>
      <c r="I5" s="242"/>
      <c r="J5" s="242"/>
      <c r="K5" s="243"/>
      <c r="L5" s="137"/>
      <c r="M5" s="135"/>
    </row>
    <row r="6" spans="1:14" ht="47.25" customHeight="1" thickBot="1">
      <c r="A6" s="135"/>
      <c r="B6" s="136"/>
      <c r="C6" s="372" t="s">
        <v>405</v>
      </c>
      <c r="D6" s="373"/>
      <c r="E6" s="373"/>
      <c r="F6" s="373"/>
      <c r="G6" s="373"/>
      <c r="H6" s="373"/>
      <c r="I6" s="373"/>
      <c r="J6" s="373"/>
      <c r="K6" s="374"/>
      <c r="L6" s="137"/>
      <c r="M6" s="135"/>
    </row>
    <row r="7" spans="1:14" ht="30" customHeight="1">
      <c r="A7" s="135"/>
      <c r="B7" s="136"/>
      <c r="C7" s="244" t="s">
        <v>4</v>
      </c>
      <c r="D7" s="246" t="s">
        <v>5</v>
      </c>
      <c r="E7" s="248" t="s">
        <v>6</v>
      </c>
      <c r="F7" s="248"/>
      <c r="G7" s="244" t="s">
        <v>7</v>
      </c>
      <c r="H7" s="246" t="s">
        <v>8</v>
      </c>
      <c r="I7" s="246" t="s">
        <v>9</v>
      </c>
      <c r="J7" s="228" t="s">
        <v>102</v>
      </c>
      <c r="K7" s="230" t="s">
        <v>10</v>
      </c>
      <c r="L7" s="137"/>
      <c r="M7" s="135"/>
    </row>
    <row r="8" spans="1:14" ht="30" customHeight="1" thickBot="1">
      <c r="A8" s="135"/>
      <c r="B8" s="136"/>
      <c r="C8" s="245"/>
      <c r="D8" s="247"/>
      <c r="E8" s="144" t="s">
        <v>11</v>
      </c>
      <c r="F8" s="144" t="s">
        <v>12</v>
      </c>
      <c r="G8" s="245"/>
      <c r="H8" s="247"/>
      <c r="I8" s="247"/>
      <c r="J8" s="229"/>
      <c r="K8" s="231"/>
      <c r="L8" s="137"/>
      <c r="M8" s="135"/>
    </row>
    <row r="9" spans="1:14" ht="30" customHeight="1" thickBot="1">
      <c r="A9" s="135"/>
      <c r="B9" s="136"/>
      <c r="C9" s="145"/>
      <c r="D9" s="364">
        <v>1</v>
      </c>
      <c r="E9" s="146"/>
      <c r="F9" s="146"/>
      <c r="G9" s="146" t="s">
        <v>91</v>
      </c>
      <c r="H9" s="146"/>
      <c r="I9" s="146"/>
      <c r="J9" s="146"/>
      <c r="K9" s="147"/>
      <c r="L9" s="137"/>
      <c r="M9" s="135"/>
    </row>
    <row r="10" spans="1:14" ht="30" customHeight="1">
      <c r="A10" s="135"/>
      <c r="B10" s="136"/>
      <c r="C10" s="148"/>
      <c r="D10" s="149">
        <v>1.1000000000000001</v>
      </c>
      <c r="E10" s="149" t="s">
        <v>109</v>
      </c>
      <c r="F10" s="149"/>
      <c r="G10" s="150" t="s">
        <v>301</v>
      </c>
      <c r="H10" s="149" t="s">
        <v>96</v>
      </c>
      <c r="I10" s="151">
        <v>670.04</v>
      </c>
      <c r="J10" s="152">
        <v>3350.1</v>
      </c>
      <c r="K10" s="152">
        <f>+I10*J10</f>
        <v>2244701.0039999997</v>
      </c>
      <c r="L10" s="137"/>
      <c r="M10" s="135"/>
    </row>
    <row r="11" spans="1:14" ht="30" customHeight="1">
      <c r="A11" s="135"/>
      <c r="B11" s="136"/>
      <c r="C11" s="148"/>
      <c r="D11" s="149">
        <v>1.2</v>
      </c>
      <c r="E11" s="149"/>
      <c r="F11" s="149" t="s">
        <v>109</v>
      </c>
      <c r="G11" s="150" t="s">
        <v>302</v>
      </c>
      <c r="H11" s="149" t="s">
        <v>96</v>
      </c>
      <c r="I11" s="151">
        <v>278.27999999999997</v>
      </c>
      <c r="J11" s="152">
        <v>77437.100000000006</v>
      </c>
      <c r="K11" s="152">
        <f t="shared" ref="K11:K13" si="0">+I11*J11</f>
        <v>21549196.188000001</v>
      </c>
      <c r="L11" s="137"/>
      <c r="M11" s="135"/>
    </row>
    <row r="12" spans="1:14" ht="28.5">
      <c r="A12" s="135"/>
      <c r="B12" s="136"/>
      <c r="C12" s="148"/>
      <c r="D12" s="149">
        <v>1.3</v>
      </c>
      <c r="E12" s="149"/>
      <c r="F12" s="149" t="s">
        <v>109</v>
      </c>
      <c r="G12" s="150" t="s">
        <v>303</v>
      </c>
      <c r="H12" s="149" t="s">
        <v>101</v>
      </c>
      <c r="I12" s="151">
        <v>67.37</v>
      </c>
      <c r="J12" s="152">
        <v>17517.5</v>
      </c>
      <c r="K12" s="152">
        <f>+ROUND(I12*J12,0)</f>
        <v>1180154</v>
      </c>
      <c r="L12" s="137"/>
      <c r="M12" s="135"/>
    </row>
    <row r="13" spans="1:14" ht="28.5">
      <c r="A13" s="135"/>
      <c r="B13" s="136"/>
      <c r="C13" s="148"/>
      <c r="D13" s="149">
        <v>1.4</v>
      </c>
      <c r="E13" s="149"/>
      <c r="F13" s="149" t="s">
        <v>109</v>
      </c>
      <c r="G13" s="150" t="s">
        <v>304</v>
      </c>
      <c r="H13" s="149" t="s">
        <v>104</v>
      </c>
      <c r="I13" s="151">
        <v>4</v>
      </c>
      <c r="J13" s="152">
        <v>731725.8</v>
      </c>
      <c r="K13" s="152">
        <f t="shared" si="0"/>
        <v>2926903.2</v>
      </c>
      <c r="L13" s="137"/>
      <c r="M13" s="135"/>
    </row>
    <row r="14" spans="1:14" ht="30" customHeight="1" thickBot="1">
      <c r="A14" s="135"/>
      <c r="B14" s="136"/>
      <c r="C14" s="154"/>
      <c r="D14" s="226" t="s">
        <v>13</v>
      </c>
      <c r="E14" s="226"/>
      <c r="F14" s="226"/>
      <c r="G14" s="226"/>
      <c r="H14" s="226"/>
      <c r="I14" s="226"/>
      <c r="J14" s="227"/>
      <c r="K14" s="156">
        <f>ROUND(SUM(K10:K13),0)</f>
        <v>27900954</v>
      </c>
      <c r="L14" s="137"/>
      <c r="M14" s="135"/>
      <c r="N14" s="195"/>
    </row>
    <row r="15" spans="1:14" ht="30" customHeight="1" thickBot="1">
      <c r="A15" s="135"/>
      <c r="B15" s="136"/>
      <c r="C15" s="145"/>
      <c r="D15" s="364">
        <v>2</v>
      </c>
      <c r="E15" s="146"/>
      <c r="F15" s="146"/>
      <c r="G15" s="146" t="s">
        <v>294</v>
      </c>
      <c r="H15" s="146"/>
      <c r="I15" s="146"/>
      <c r="J15" s="146"/>
      <c r="K15" s="147"/>
      <c r="L15" s="137"/>
      <c r="M15" s="135"/>
    </row>
    <row r="16" spans="1:14" ht="30" customHeight="1">
      <c r="A16" s="135"/>
      <c r="B16" s="136"/>
      <c r="C16" s="148"/>
      <c r="D16" s="149">
        <v>2.1</v>
      </c>
      <c r="E16" s="149"/>
      <c r="F16" s="149" t="s">
        <v>109</v>
      </c>
      <c r="G16" s="150" t="s">
        <v>305</v>
      </c>
      <c r="H16" s="149" t="s">
        <v>97</v>
      </c>
      <c r="I16" s="151">
        <v>171.45</v>
      </c>
      <c r="J16" s="152">
        <v>65380.9</v>
      </c>
      <c r="K16" s="152">
        <f t="shared" ref="K16:K21" si="1">+I16*J16</f>
        <v>11209555.305</v>
      </c>
      <c r="L16" s="137"/>
      <c r="M16" s="135"/>
      <c r="N16" s="195"/>
    </row>
    <row r="17" spans="1:16" ht="30" customHeight="1">
      <c r="A17" s="135"/>
      <c r="B17" s="136"/>
      <c r="C17" s="148"/>
      <c r="D17" s="149">
        <v>2.2000000000000002</v>
      </c>
      <c r="E17" s="149" t="s">
        <v>109</v>
      </c>
      <c r="F17" s="149"/>
      <c r="G17" s="150" t="s">
        <v>306</v>
      </c>
      <c r="H17" s="149" t="s">
        <v>97</v>
      </c>
      <c r="I17" s="151">
        <v>2.6</v>
      </c>
      <c r="J17" s="152">
        <v>863554.9</v>
      </c>
      <c r="K17" s="152">
        <f>+ROUND(I17*J17,0)</f>
        <v>2245243</v>
      </c>
      <c r="L17" s="137"/>
      <c r="M17" s="135"/>
      <c r="N17" s="195"/>
    </row>
    <row r="18" spans="1:16" ht="30" customHeight="1">
      <c r="A18" s="135"/>
      <c r="B18" s="136"/>
      <c r="C18" s="148"/>
      <c r="D18" s="149">
        <v>2.2999999999999998</v>
      </c>
      <c r="E18" s="149" t="s">
        <v>109</v>
      </c>
      <c r="F18" s="149"/>
      <c r="G18" s="150" t="s">
        <v>307</v>
      </c>
      <c r="H18" s="149" t="s">
        <v>97</v>
      </c>
      <c r="I18" s="151">
        <v>63.15</v>
      </c>
      <c r="J18" s="152">
        <v>990873</v>
      </c>
      <c r="K18" s="152">
        <f>+ROUND(I18*J18,0)</f>
        <v>62573630</v>
      </c>
      <c r="L18" s="137"/>
      <c r="M18" s="135"/>
      <c r="N18" s="195"/>
    </row>
    <row r="19" spans="1:16" ht="30" customHeight="1">
      <c r="A19" s="135"/>
      <c r="B19" s="136"/>
      <c r="C19" s="148"/>
      <c r="D19" s="149">
        <v>2.4</v>
      </c>
      <c r="E19" s="149" t="s">
        <v>109</v>
      </c>
      <c r="F19" s="149"/>
      <c r="G19" s="150" t="s">
        <v>308</v>
      </c>
      <c r="H19" s="149" t="s">
        <v>97</v>
      </c>
      <c r="I19" s="151">
        <v>67.2</v>
      </c>
      <c r="J19" s="152">
        <v>870747.8</v>
      </c>
      <c r="K19" s="152">
        <f t="shared" si="1"/>
        <v>58514252.160000004</v>
      </c>
      <c r="L19" s="137"/>
      <c r="M19" s="135"/>
      <c r="N19" s="195"/>
    </row>
    <row r="20" spans="1:16" ht="30" customHeight="1">
      <c r="A20" s="135"/>
      <c r="B20" s="136"/>
      <c r="C20" s="148"/>
      <c r="D20" s="149">
        <v>2.5</v>
      </c>
      <c r="E20" s="149"/>
      <c r="F20" s="149" t="s">
        <v>109</v>
      </c>
      <c r="G20" s="150" t="s">
        <v>309</v>
      </c>
      <c r="H20" s="149" t="s">
        <v>97</v>
      </c>
      <c r="I20" s="151">
        <v>9.4700000000000006</v>
      </c>
      <c r="J20" s="152">
        <v>1088176.7</v>
      </c>
      <c r="K20" s="152">
        <f t="shared" si="1"/>
        <v>10305033.348999999</v>
      </c>
      <c r="L20" s="137"/>
      <c r="M20" s="135"/>
      <c r="N20" s="195"/>
    </row>
    <row r="21" spans="1:16" ht="28.5">
      <c r="A21" s="135"/>
      <c r="B21" s="136"/>
      <c r="C21" s="148"/>
      <c r="D21" s="149">
        <v>2.6</v>
      </c>
      <c r="E21" s="149"/>
      <c r="F21" s="149" t="s">
        <v>109</v>
      </c>
      <c r="G21" s="150" t="s">
        <v>310</v>
      </c>
      <c r="H21" s="149" t="s">
        <v>100</v>
      </c>
      <c r="I21" s="151">
        <v>7993.86</v>
      </c>
      <c r="J21" s="152">
        <v>11066.9</v>
      </c>
      <c r="K21" s="152">
        <f t="shared" si="1"/>
        <v>88467249.233999997</v>
      </c>
      <c r="L21" s="137"/>
      <c r="M21" s="135"/>
      <c r="N21" s="195"/>
    </row>
    <row r="22" spans="1:16" ht="30" customHeight="1" thickBot="1">
      <c r="A22" s="135"/>
      <c r="B22" s="136"/>
      <c r="C22" s="154"/>
      <c r="D22" s="226" t="s">
        <v>13</v>
      </c>
      <c r="E22" s="226"/>
      <c r="F22" s="226"/>
      <c r="G22" s="226"/>
      <c r="H22" s="226"/>
      <c r="I22" s="226"/>
      <c r="J22" s="227"/>
      <c r="K22" s="156">
        <f>ROUND(SUM(K16:K21),0)</f>
        <v>233314963</v>
      </c>
      <c r="L22" s="137"/>
      <c r="M22" s="135"/>
    </row>
    <row r="23" spans="1:16" ht="30" customHeight="1" thickBot="1">
      <c r="A23" s="135"/>
      <c r="B23" s="136"/>
      <c r="C23" s="145"/>
      <c r="D23" s="364">
        <v>3</v>
      </c>
      <c r="E23" s="146"/>
      <c r="F23" s="146"/>
      <c r="G23" s="146" t="s">
        <v>295</v>
      </c>
      <c r="H23" s="146"/>
      <c r="I23" s="146"/>
      <c r="J23" s="146"/>
      <c r="K23" s="147"/>
      <c r="L23" s="137"/>
      <c r="M23" s="135"/>
    </row>
    <row r="24" spans="1:16" ht="28.5">
      <c r="A24" s="135"/>
      <c r="B24" s="136"/>
      <c r="C24" s="148"/>
      <c r="D24" s="149">
        <v>3.1</v>
      </c>
      <c r="E24" s="157"/>
      <c r="F24" s="157"/>
      <c r="G24" s="150" t="s">
        <v>311</v>
      </c>
      <c r="H24" s="157" t="s">
        <v>97</v>
      </c>
      <c r="I24" s="151">
        <v>16.07</v>
      </c>
      <c r="J24" s="152">
        <v>1379943.5</v>
      </c>
      <c r="K24" s="152">
        <f t="shared" ref="K24:K29" si="2">+I24*J24</f>
        <v>22175692.045000002</v>
      </c>
      <c r="L24" s="137"/>
      <c r="M24" s="135"/>
    </row>
    <row r="25" spans="1:16" ht="28.5">
      <c r="A25" s="135"/>
      <c r="B25" s="136"/>
      <c r="C25" s="148"/>
      <c r="D25" s="149">
        <v>3.2</v>
      </c>
      <c r="E25" s="157"/>
      <c r="F25" s="157"/>
      <c r="G25" s="150" t="s">
        <v>312</v>
      </c>
      <c r="H25" s="157" t="s">
        <v>100</v>
      </c>
      <c r="I25" s="151">
        <v>3448.62</v>
      </c>
      <c r="J25" s="152">
        <v>11066.9</v>
      </c>
      <c r="K25" s="152">
        <f t="shared" si="2"/>
        <v>38165532.677999996</v>
      </c>
      <c r="L25" s="137"/>
      <c r="M25" s="135"/>
    </row>
    <row r="26" spans="1:16" ht="28.5">
      <c r="A26" s="135"/>
      <c r="B26" s="136"/>
      <c r="C26" s="148"/>
      <c r="D26" s="149">
        <v>3.3</v>
      </c>
      <c r="E26" s="157"/>
      <c r="F26" s="157"/>
      <c r="G26" s="150" t="s">
        <v>313</v>
      </c>
      <c r="H26" s="157" t="s">
        <v>100</v>
      </c>
      <c r="I26" s="151">
        <v>8918.4500000000007</v>
      </c>
      <c r="J26" s="152">
        <v>31783.7</v>
      </c>
      <c r="K26" s="152">
        <f t="shared" si="2"/>
        <v>283461339.26500005</v>
      </c>
      <c r="L26" s="137"/>
      <c r="M26" s="135"/>
    </row>
    <row r="27" spans="1:16" ht="42.75">
      <c r="A27" s="135"/>
      <c r="B27" s="136"/>
      <c r="C27" s="148"/>
      <c r="D27" s="149">
        <v>3.4</v>
      </c>
      <c r="E27" s="157"/>
      <c r="F27" s="157"/>
      <c r="G27" s="150" t="s">
        <v>314</v>
      </c>
      <c r="H27" s="157" t="s">
        <v>104</v>
      </c>
      <c r="I27" s="151">
        <v>12</v>
      </c>
      <c r="J27" s="152">
        <v>3567595.2</v>
      </c>
      <c r="K27" s="152">
        <f t="shared" si="2"/>
        <v>42811142.400000006</v>
      </c>
      <c r="L27" s="137"/>
      <c r="M27" s="135"/>
    </row>
    <row r="28" spans="1:16" ht="57">
      <c r="A28" s="135"/>
      <c r="B28" s="136"/>
      <c r="C28" s="148"/>
      <c r="D28" s="149">
        <v>3.5</v>
      </c>
      <c r="E28" s="157"/>
      <c r="F28" s="157"/>
      <c r="G28" s="150" t="s">
        <v>315</v>
      </c>
      <c r="H28" s="157" t="s">
        <v>100</v>
      </c>
      <c r="I28" s="151">
        <v>5658.96</v>
      </c>
      <c r="J28" s="152">
        <v>36323.300000000003</v>
      </c>
      <c r="K28" s="152">
        <f t="shared" si="2"/>
        <v>205552101.76800001</v>
      </c>
      <c r="L28" s="137"/>
      <c r="M28" s="135"/>
    </row>
    <row r="29" spans="1:16" ht="42.75">
      <c r="A29" s="135"/>
      <c r="B29" s="136"/>
      <c r="C29" s="148"/>
      <c r="D29" s="149">
        <v>3.6</v>
      </c>
      <c r="E29" s="157"/>
      <c r="F29" s="157"/>
      <c r="G29" s="150" t="s">
        <v>316</v>
      </c>
      <c r="H29" s="157" t="s">
        <v>101</v>
      </c>
      <c r="I29" s="151">
        <v>62.2</v>
      </c>
      <c r="J29" s="152">
        <v>1349957.7</v>
      </c>
      <c r="K29" s="152">
        <f t="shared" si="2"/>
        <v>83967368.939999998</v>
      </c>
      <c r="L29" s="137"/>
      <c r="M29" s="135"/>
    </row>
    <row r="30" spans="1:16" ht="30" customHeight="1" thickBot="1">
      <c r="A30" s="135"/>
      <c r="B30" s="136"/>
      <c r="C30" s="159"/>
      <c r="D30" s="232" t="s">
        <v>13</v>
      </c>
      <c r="E30" s="226"/>
      <c r="F30" s="226"/>
      <c r="G30" s="226"/>
      <c r="H30" s="226"/>
      <c r="I30" s="226"/>
      <c r="J30" s="227"/>
      <c r="K30" s="156">
        <f>ROUND(SUM(K24:K29),0)</f>
        <v>676133177</v>
      </c>
      <c r="L30" s="137"/>
      <c r="M30" s="135"/>
    </row>
    <row r="31" spans="1:16" ht="30" customHeight="1" thickBot="1">
      <c r="A31" s="135"/>
      <c r="B31" s="136"/>
      <c r="C31" s="145"/>
      <c r="D31" s="364">
        <v>4</v>
      </c>
      <c r="E31" s="146"/>
      <c r="F31" s="146"/>
      <c r="G31" s="146" t="s">
        <v>202</v>
      </c>
      <c r="H31" s="146"/>
      <c r="I31" s="146"/>
      <c r="J31" s="146"/>
      <c r="K31" s="147"/>
      <c r="L31" s="137"/>
      <c r="M31" s="135"/>
    </row>
    <row r="32" spans="1:16" ht="57">
      <c r="A32" s="135"/>
      <c r="B32" s="136"/>
      <c r="C32" s="148"/>
      <c r="D32" s="149" t="s">
        <v>131</v>
      </c>
      <c r="E32" s="157"/>
      <c r="F32" s="157"/>
      <c r="G32" s="150" t="s">
        <v>317</v>
      </c>
      <c r="H32" s="157" t="s">
        <v>96</v>
      </c>
      <c r="I32" s="151">
        <v>719.65</v>
      </c>
      <c r="J32" s="152">
        <v>232117.6</v>
      </c>
      <c r="K32" s="152">
        <f>+I32*J32</f>
        <v>167043430.84</v>
      </c>
      <c r="L32" s="137"/>
      <c r="M32" s="135"/>
      <c r="N32" s="195"/>
      <c r="P32" s="196"/>
    </row>
    <row r="33" spans="1:13" ht="30" customHeight="1" thickBot="1">
      <c r="A33" s="135"/>
      <c r="B33" s="136"/>
      <c r="C33" s="154"/>
      <c r="D33" s="226" t="s">
        <v>13</v>
      </c>
      <c r="E33" s="226"/>
      <c r="F33" s="226"/>
      <c r="G33" s="226"/>
      <c r="H33" s="226"/>
      <c r="I33" s="227"/>
      <c r="J33" s="155"/>
      <c r="K33" s="156">
        <f>ROUND(SUM(K32),0)</f>
        <v>167043431</v>
      </c>
      <c r="L33" s="137"/>
      <c r="M33" s="135"/>
    </row>
    <row r="34" spans="1:13" ht="30" customHeight="1" thickBot="1">
      <c r="A34" s="135"/>
      <c r="B34" s="136"/>
      <c r="C34" s="145"/>
      <c r="D34" s="364">
        <v>5</v>
      </c>
      <c r="E34" s="146"/>
      <c r="F34" s="146"/>
      <c r="G34" s="146" t="s">
        <v>235</v>
      </c>
      <c r="H34" s="146"/>
      <c r="I34" s="146"/>
      <c r="J34" s="146"/>
      <c r="K34" s="147"/>
      <c r="L34" s="137"/>
      <c r="M34" s="135"/>
    </row>
    <row r="35" spans="1:13" ht="28.5">
      <c r="A35" s="135"/>
      <c r="B35" s="136"/>
      <c r="C35" s="148"/>
      <c r="D35" s="204" t="s">
        <v>136</v>
      </c>
      <c r="E35" s="157"/>
      <c r="F35" s="157"/>
      <c r="G35" s="205" t="s">
        <v>305</v>
      </c>
      <c r="H35" s="206" t="s">
        <v>97</v>
      </c>
      <c r="I35" s="151">
        <v>27.58</v>
      </c>
      <c r="J35" s="152">
        <v>65380.9</v>
      </c>
      <c r="K35" s="152">
        <f t="shared" ref="K35:K44" si="3">+I35*J35</f>
        <v>1803205.2219999998</v>
      </c>
      <c r="L35" s="137"/>
      <c r="M35" s="135"/>
    </row>
    <row r="36" spans="1:13" ht="15">
      <c r="A36" s="135"/>
      <c r="B36" s="136"/>
      <c r="C36" s="148"/>
      <c r="D36" s="204" t="s">
        <v>137</v>
      </c>
      <c r="E36" s="157"/>
      <c r="F36" s="157"/>
      <c r="G36" s="205" t="s">
        <v>318</v>
      </c>
      <c r="H36" s="206" t="s">
        <v>97</v>
      </c>
      <c r="I36" s="151">
        <v>22.85</v>
      </c>
      <c r="J36" s="152">
        <v>185984.5</v>
      </c>
      <c r="K36" s="152">
        <f t="shared" si="3"/>
        <v>4249745.8250000002</v>
      </c>
      <c r="L36" s="137"/>
      <c r="M36" s="135"/>
    </row>
    <row r="37" spans="1:13" ht="28.5">
      <c r="A37" s="135"/>
      <c r="B37" s="136"/>
      <c r="C37" s="148"/>
      <c r="D37" s="204" t="s">
        <v>138</v>
      </c>
      <c r="E37" s="157"/>
      <c r="F37" s="157"/>
      <c r="G37" s="205" t="s">
        <v>319</v>
      </c>
      <c r="H37" s="206" t="s">
        <v>101</v>
      </c>
      <c r="I37" s="151">
        <v>41.32</v>
      </c>
      <c r="J37" s="152">
        <v>27346.799999999999</v>
      </c>
      <c r="K37" s="152">
        <f>+ROUND(I37*J37,0)</f>
        <v>1129970</v>
      </c>
      <c r="L37" s="137"/>
      <c r="M37" s="135"/>
    </row>
    <row r="38" spans="1:13" ht="28.5">
      <c r="A38" s="135"/>
      <c r="B38" s="136"/>
      <c r="C38" s="148"/>
      <c r="D38" s="204" t="s">
        <v>139</v>
      </c>
      <c r="E38" s="157"/>
      <c r="F38" s="157"/>
      <c r="G38" s="205" t="s">
        <v>320</v>
      </c>
      <c r="H38" s="206" t="s">
        <v>104</v>
      </c>
      <c r="I38" s="151">
        <v>4</v>
      </c>
      <c r="J38" s="152">
        <v>18671.900000000001</v>
      </c>
      <c r="K38" s="152">
        <f>+ROUND(I38*J38,0)</f>
        <v>74688</v>
      </c>
      <c r="L38" s="137"/>
      <c r="M38" s="135"/>
    </row>
    <row r="39" spans="1:13" ht="28.5">
      <c r="A39" s="135"/>
      <c r="B39" s="136"/>
      <c r="C39" s="148"/>
      <c r="D39" s="204" t="s">
        <v>140</v>
      </c>
      <c r="E39" s="157"/>
      <c r="F39" s="157"/>
      <c r="G39" s="205" t="s">
        <v>321</v>
      </c>
      <c r="H39" s="206" t="s">
        <v>104</v>
      </c>
      <c r="I39" s="151">
        <v>20</v>
      </c>
      <c r="J39" s="152">
        <v>15160.6</v>
      </c>
      <c r="K39" s="152">
        <f t="shared" si="3"/>
        <v>303212</v>
      </c>
      <c r="L39" s="137"/>
      <c r="M39" s="135"/>
    </row>
    <row r="40" spans="1:13" ht="28.5">
      <c r="A40" s="135"/>
      <c r="B40" s="136"/>
      <c r="C40" s="148"/>
      <c r="D40" s="204" t="s">
        <v>369</v>
      </c>
      <c r="E40" s="157"/>
      <c r="F40" s="157"/>
      <c r="G40" s="205" t="s">
        <v>322</v>
      </c>
      <c r="H40" s="206" t="s">
        <v>101</v>
      </c>
      <c r="I40" s="151">
        <v>63.72</v>
      </c>
      <c r="J40" s="152">
        <v>45814.6</v>
      </c>
      <c r="K40" s="152">
        <f t="shared" si="3"/>
        <v>2919306.3119999999</v>
      </c>
      <c r="L40" s="137"/>
      <c r="M40" s="135"/>
    </row>
    <row r="41" spans="1:13" ht="42.75">
      <c r="A41" s="135"/>
      <c r="B41" s="136"/>
      <c r="C41" s="148"/>
      <c r="D41" s="204" t="s">
        <v>370</v>
      </c>
      <c r="E41" s="157"/>
      <c r="F41" s="157"/>
      <c r="G41" s="205" t="s">
        <v>323</v>
      </c>
      <c r="H41" s="206" t="s">
        <v>101</v>
      </c>
      <c r="I41" s="151">
        <v>21.24</v>
      </c>
      <c r="J41" s="152">
        <v>273817.7</v>
      </c>
      <c r="K41" s="152">
        <f t="shared" si="3"/>
        <v>5815887.9479999999</v>
      </c>
      <c r="L41" s="137"/>
      <c r="M41" s="135"/>
    </row>
    <row r="42" spans="1:13" ht="57">
      <c r="A42" s="135"/>
      <c r="B42" s="136"/>
      <c r="C42" s="148"/>
      <c r="D42" s="204" t="s">
        <v>371</v>
      </c>
      <c r="E42" s="157"/>
      <c r="F42" s="157"/>
      <c r="G42" s="205" t="s">
        <v>324</v>
      </c>
      <c r="H42" s="206" t="s">
        <v>104</v>
      </c>
      <c r="I42" s="151">
        <v>1</v>
      </c>
      <c r="J42" s="152">
        <v>1011961.6</v>
      </c>
      <c r="K42" s="152">
        <f t="shared" si="3"/>
        <v>1011961.6</v>
      </c>
      <c r="L42" s="137"/>
      <c r="M42" s="135"/>
    </row>
    <row r="43" spans="1:13" ht="42.75">
      <c r="A43" s="135"/>
      <c r="B43" s="136"/>
      <c r="C43" s="148"/>
      <c r="D43" s="204" t="s">
        <v>372</v>
      </c>
      <c r="E43" s="157"/>
      <c r="F43" s="157"/>
      <c r="G43" s="205" t="s">
        <v>325</v>
      </c>
      <c r="H43" s="206" t="s">
        <v>104</v>
      </c>
      <c r="I43" s="151">
        <v>1</v>
      </c>
      <c r="J43" s="152">
        <v>1013186.2</v>
      </c>
      <c r="K43" s="152">
        <f t="shared" si="3"/>
        <v>1013186.2</v>
      </c>
      <c r="L43" s="137"/>
      <c r="M43" s="135"/>
    </row>
    <row r="44" spans="1:13" ht="57">
      <c r="A44" s="135"/>
      <c r="B44" s="136"/>
      <c r="C44" s="148"/>
      <c r="D44" s="204" t="s">
        <v>373</v>
      </c>
      <c r="E44" s="157"/>
      <c r="F44" s="157"/>
      <c r="G44" s="205" t="s">
        <v>326</v>
      </c>
      <c r="H44" s="206" t="s">
        <v>104</v>
      </c>
      <c r="I44" s="151">
        <v>2</v>
      </c>
      <c r="J44" s="152">
        <v>1328896.3999999999</v>
      </c>
      <c r="K44" s="152">
        <f t="shared" si="3"/>
        <v>2657792.7999999998</v>
      </c>
      <c r="L44" s="137"/>
      <c r="M44" s="135"/>
    </row>
    <row r="45" spans="1:13" ht="30" customHeight="1" thickBot="1">
      <c r="A45" s="135"/>
      <c r="B45" s="136"/>
      <c r="C45" s="154" t="s">
        <v>13</v>
      </c>
      <c r="D45" s="226" t="s">
        <v>13</v>
      </c>
      <c r="E45" s="226"/>
      <c r="F45" s="226"/>
      <c r="G45" s="226"/>
      <c r="H45" s="226"/>
      <c r="I45" s="227"/>
      <c r="J45" s="155"/>
      <c r="K45" s="156">
        <f>ROUND(SUM(K35:K44),0)</f>
        <v>20978956</v>
      </c>
      <c r="L45" s="137"/>
      <c r="M45" s="135"/>
    </row>
    <row r="46" spans="1:13" ht="30" customHeight="1" thickBot="1">
      <c r="A46" s="135"/>
      <c r="B46" s="136"/>
      <c r="C46" s="148"/>
      <c r="D46" s="364">
        <v>6</v>
      </c>
      <c r="E46" s="146"/>
      <c r="F46" s="146"/>
      <c r="G46" s="146" t="s">
        <v>296</v>
      </c>
      <c r="H46" s="146"/>
      <c r="I46" s="146"/>
      <c r="J46" s="146"/>
      <c r="K46" s="147"/>
      <c r="L46" s="137"/>
      <c r="M46" s="135"/>
    </row>
    <row r="47" spans="1:13" ht="30" customHeight="1">
      <c r="A47" s="135"/>
      <c r="B47" s="136"/>
      <c r="C47" s="148"/>
      <c r="D47" s="204" t="s">
        <v>154</v>
      </c>
      <c r="E47" s="157"/>
      <c r="F47" s="157"/>
      <c r="G47" s="205" t="s">
        <v>305</v>
      </c>
      <c r="H47" s="206" t="s">
        <v>97</v>
      </c>
      <c r="I47" s="151">
        <v>82.06</v>
      </c>
      <c r="J47" s="152">
        <v>65380.9</v>
      </c>
      <c r="K47" s="152">
        <f t="shared" ref="K47:K53" si="4">+I47*J47</f>
        <v>5365156.6540000001</v>
      </c>
      <c r="L47" s="137"/>
      <c r="M47" s="135"/>
    </row>
    <row r="48" spans="1:13" ht="30" customHeight="1">
      <c r="A48" s="135"/>
      <c r="B48" s="136"/>
      <c r="C48" s="148"/>
      <c r="D48" s="204" t="s">
        <v>155</v>
      </c>
      <c r="E48" s="157"/>
      <c r="F48" s="157"/>
      <c r="G48" s="205" t="s">
        <v>327</v>
      </c>
      <c r="H48" s="206" t="s">
        <v>97</v>
      </c>
      <c r="I48" s="151">
        <v>82.06</v>
      </c>
      <c r="J48" s="152">
        <v>185984.5</v>
      </c>
      <c r="K48" s="152">
        <f t="shared" si="4"/>
        <v>15261888.07</v>
      </c>
      <c r="L48" s="137"/>
      <c r="M48" s="135"/>
    </row>
    <row r="49" spans="1:13" ht="30" customHeight="1">
      <c r="A49" s="135"/>
      <c r="B49" s="136"/>
      <c r="C49" s="148"/>
      <c r="D49" s="204" t="s">
        <v>156</v>
      </c>
      <c r="E49" s="157"/>
      <c r="F49" s="157"/>
      <c r="G49" s="205" t="s">
        <v>328</v>
      </c>
      <c r="H49" s="206" t="s">
        <v>97</v>
      </c>
      <c r="I49" s="151">
        <v>41.03</v>
      </c>
      <c r="J49" s="152">
        <v>982861.1</v>
      </c>
      <c r="K49" s="152">
        <f t="shared" si="4"/>
        <v>40326790.932999998</v>
      </c>
      <c r="L49" s="137"/>
      <c r="M49" s="135"/>
    </row>
    <row r="50" spans="1:13" ht="30" customHeight="1">
      <c r="A50" s="135"/>
      <c r="B50" s="136"/>
      <c r="C50" s="148"/>
      <c r="D50" s="204" t="s">
        <v>157</v>
      </c>
      <c r="E50" s="157"/>
      <c r="F50" s="157"/>
      <c r="G50" s="205" t="s">
        <v>329</v>
      </c>
      <c r="H50" s="206" t="s">
        <v>96</v>
      </c>
      <c r="I50" s="151">
        <v>4.5</v>
      </c>
      <c r="J50" s="152">
        <v>295896.90000000002</v>
      </c>
      <c r="K50" s="152">
        <f t="shared" si="4"/>
        <v>1331536.05</v>
      </c>
      <c r="L50" s="137"/>
      <c r="M50" s="135"/>
    </row>
    <row r="51" spans="1:13" ht="30" customHeight="1">
      <c r="A51" s="135"/>
      <c r="B51" s="136"/>
      <c r="C51" s="148"/>
      <c r="D51" s="204" t="s">
        <v>158</v>
      </c>
      <c r="E51" s="157"/>
      <c r="F51" s="157"/>
      <c r="G51" s="205" t="s">
        <v>330</v>
      </c>
      <c r="H51" s="206" t="s">
        <v>96</v>
      </c>
      <c r="I51" s="151">
        <v>410.29</v>
      </c>
      <c r="J51" s="152">
        <v>11570</v>
      </c>
      <c r="K51" s="152">
        <f t="shared" si="4"/>
        <v>4747055.3</v>
      </c>
      <c r="L51" s="137"/>
      <c r="M51" s="135"/>
    </row>
    <row r="52" spans="1:13" ht="30" customHeight="1">
      <c r="A52" s="135"/>
      <c r="B52" s="136"/>
      <c r="C52" s="148"/>
      <c r="D52" s="204" t="s">
        <v>159</v>
      </c>
      <c r="E52" s="157"/>
      <c r="F52" s="157"/>
      <c r="G52" s="205" t="s">
        <v>331</v>
      </c>
      <c r="H52" s="206" t="s">
        <v>101</v>
      </c>
      <c r="I52" s="151">
        <v>310.95</v>
      </c>
      <c r="J52" s="152">
        <v>18454.8</v>
      </c>
      <c r="K52" s="152">
        <f t="shared" si="4"/>
        <v>5738520.0599999996</v>
      </c>
      <c r="L52" s="137"/>
      <c r="M52" s="135"/>
    </row>
    <row r="53" spans="1:13" ht="30" customHeight="1">
      <c r="A53" s="135"/>
      <c r="B53" s="136"/>
      <c r="C53" s="148"/>
      <c r="D53" s="204" t="s">
        <v>160</v>
      </c>
      <c r="E53" s="157"/>
      <c r="F53" s="157"/>
      <c r="G53" s="207" t="s">
        <v>332</v>
      </c>
      <c r="H53" s="206" t="s">
        <v>104</v>
      </c>
      <c r="I53" s="151">
        <v>2</v>
      </c>
      <c r="J53" s="152">
        <v>7731146.7999999998</v>
      </c>
      <c r="K53" s="152">
        <f t="shared" si="4"/>
        <v>15462293.6</v>
      </c>
      <c r="L53" s="137"/>
      <c r="M53" s="135"/>
    </row>
    <row r="54" spans="1:13" ht="30" customHeight="1" thickBot="1">
      <c r="A54" s="135"/>
      <c r="B54" s="136"/>
      <c r="C54" s="154"/>
      <c r="D54" s="226" t="s">
        <v>13</v>
      </c>
      <c r="E54" s="226"/>
      <c r="F54" s="226"/>
      <c r="G54" s="226"/>
      <c r="H54" s="226"/>
      <c r="I54" s="226"/>
      <c r="J54" s="227"/>
      <c r="K54" s="156">
        <f>ROUND(SUM(K47:K53),0)</f>
        <v>88233241</v>
      </c>
      <c r="L54" s="137"/>
      <c r="M54" s="135"/>
    </row>
    <row r="55" spans="1:13" ht="30" customHeight="1" thickBot="1">
      <c r="A55" s="135"/>
      <c r="B55" s="136"/>
      <c r="C55" s="154"/>
      <c r="D55" s="364">
        <v>7</v>
      </c>
      <c r="E55" s="146"/>
      <c r="F55" s="146"/>
      <c r="G55" s="146" t="s">
        <v>297</v>
      </c>
      <c r="H55" s="146"/>
      <c r="I55" s="146"/>
      <c r="J55" s="146"/>
      <c r="K55" s="147"/>
      <c r="L55" s="137"/>
      <c r="M55" s="135"/>
    </row>
    <row r="56" spans="1:13" ht="30" customHeight="1">
      <c r="A56" s="135"/>
      <c r="B56" s="136"/>
      <c r="C56" s="148"/>
      <c r="D56" s="204" t="s">
        <v>163</v>
      </c>
      <c r="E56" s="157"/>
      <c r="F56" s="157"/>
      <c r="G56" s="207" t="s">
        <v>305</v>
      </c>
      <c r="H56" s="206" t="s">
        <v>97</v>
      </c>
      <c r="I56" s="151">
        <v>5.88</v>
      </c>
      <c r="J56" s="152">
        <v>65380.9</v>
      </c>
      <c r="K56" s="152">
        <f>+ROUND(I56*J56,0)</f>
        <v>384440</v>
      </c>
      <c r="L56" s="137"/>
      <c r="M56" s="135"/>
    </row>
    <row r="57" spans="1:13" ht="30" customHeight="1">
      <c r="A57" s="135"/>
      <c r="B57" s="136"/>
      <c r="C57" s="148"/>
      <c r="D57" s="204" t="s">
        <v>280</v>
      </c>
      <c r="E57" s="157"/>
      <c r="F57" s="157"/>
      <c r="G57" s="207" t="s">
        <v>327</v>
      </c>
      <c r="H57" s="206" t="s">
        <v>97</v>
      </c>
      <c r="I57" s="151">
        <v>1.96</v>
      </c>
      <c r="J57" s="152">
        <v>185984.5</v>
      </c>
      <c r="K57" s="152">
        <f>+ROUND(I57*J57,0)</f>
        <v>364530</v>
      </c>
      <c r="L57" s="137"/>
      <c r="M57" s="135"/>
    </row>
    <row r="58" spans="1:13" ht="30" customHeight="1">
      <c r="A58" s="135"/>
      <c r="B58" s="136"/>
      <c r="C58" s="148"/>
      <c r="D58" s="204" t="s">
        <v>281</v>
      </c>
      <c r="E58" s="157"/>
      <c r="F58" s="157"/>
      <c r="G58" s="207" t="s">
        <v>306</v>
      </c>
      <c r="H58" s="206" t="s">
        <v>97</v>
      </c>
      <c r="I58" s="151">
        <v>0.49</v>
      </c>
      <c r="J58" s="152">
        <v>863554.9</v>
      </c>
      <c r="K58" s="152">
        <f>+ROUND(I58*J58,0)</f>
        <v>423142</v>
      </c>
      <c r="L58" s="137"/>
      <c r="M58" s="135"/>
    </row>
    <row r="59" spans="1:13" ht="30" customHeight="1">
      <c r="A59" s="135"/>
      <c r="B59" s="136"/>
      <c r="C59" s="148"/>
      <c r="D59" s="204" t="s">
        <v>282</v>
      </c>
      <c r="E59" s="157"/>
      <c r="F59" s="157"/>
      <c r="G59" s="207" t="s">
        <v>333</v>
      </c>
      <c r="H59" s="206" t="s">
        <v>97</v>
      </c>
      <c r="I59" s="151">
        <v>3.92</v>
      </c>
      <c r="J59" s="152">
        <v>980807.1</v>
      </c>
      <c r="K59" s="152">
        <f>+ROUND(I59*J59,0)</f>
        <v>3844764</v>
      </c>
      <c r="L59" s="137"/>
      <c r="M59" s="135"/>
    </row>
    <row r="60" spans="1:13" ht="30" customHeight="1">
      <c r="A60" s="135"/>
      <c r="B60" s="136"/>
      <c r="C60" s="148"/>
      <c r="D60" s="204" t="s">
        <v>283</v>
      </c>
      <c r="E60" s="157"/>
      <c r="F60" s="157"/>
      <c r="G60" s="207" t="s">
        <v>334</v>
      </c>
      <c r="H60" s="206" t="s">
        <v>97</v>
      </c>
      <c r="I60" s="151">
        <v>3.31</v>
      </c>
      <c r="J60" s="152">
        <v>989025.7</v>
      </c>
      <c r="K60" s="152">
        <f t="shared" ref="K60:K64" si="5">+I60*J60</f>
        <v>3273675.0669999998</v>
      </c>
      <c r="L60" s="137"/>
      <c r="M60" s="135"/>
    </row>
    <row r="61" spans="1:13" ht="42.75">
      <c r="A61" s="135"/>
      <c r="B61" s="136"/>
      <c r="C61" s="148"/>
      <c r="D61" s="204" t="s">
        <v>284</v>
      </c>
      <c r="E61" s="157"/>
      <c r="F61" s="157"/>
      <c r="G61" s="207" t="s">
        <v>335</v>
      </c>
      <c r="H61" s="206" t="s">
        <v>96</v>
      </c>
      <c r="I61" s="151">
        <v>18.82</v>
      </c>
      <c r="J61" s="152">
        <v>381442.1</v>
      </c>
      <c r="K61" s="152">
        <f t="shared" si="5"/>
        <v>7178740.3219999997</v>
      </c>
      <c r="L61" s="137"/>
      <c r="M61" s="135"/>
    </row>
    <row r="62" spans="1:13" ht="30" customHeight="1">
      <c r="A62" s="135"/>
      <c r="B62" s="136"/>
      <c r="C62" s="148"/>
      <c r="D62" s="204" t="s">
        <v>285</v>
      </c>
      <c r="E62" s="157"/>
      <c r="F62" s="157"/>
      <c r="G62" s="207" t="s">
        <v>336</v>
      </c>
      <c r="H62" s="206" t="s">
        <v>100</v>
      </c>
      <c r="I62" s="151">
        <v>129.36000000000001</v>
      </c>
      <c r="J62" s="152">
        <v>11066.9</v>
      </c>
      <c r="K62" s="152">
        <f t="shared" si="5"/>
        <v>1431614.1840000001</v>
      </c>
      <c r="L62" s="137"/>
      <c r="M62" s="135"/>
    </row>
    <row r="63" spans="1:13" ht="28.5">
      <c r="A63" s="135"/>
      <c r="B63" s="136"/>
      <c r="C63" s="148"/>
      <c r="D63" s="204" t="s">
        <v>286</v>
      </c>
      <c r="E63" s="157"/>
      <c r="F63" s="157"/>
      <c r="G63" s="207" t="s">
        <v>337</v>
      </c>
      <c r="H63" s="206" t="s">
        <v>100</v>
      </c>
      <c r="I63" s="151">
        <v>227.54</v>
      </c>
      <c r="J63" s="152">
        <v>11066.9</v>
      </c>
      <c r="K63" s="152">
        <f t="shared" si="5"/>
        <v>2518162.426</v>
      </c>
      <c r="L63" s="137"/>
      <c r="M63" s="135"/>
    </row>
    <row r="64" spans="1:13" ht="71.25">
      <c r="A64" s="135"/>
      <c r="B64" s="136"/>
      <c r="C64" s="148"/>
      <c r="D64" s="204" t="s">
        <v>287</v>
      </c>
      <c r="E64" s="157"/>
      <c r="F64" s="157"/>
      <c r="G64" s="207" t="s">
        <v>338</v>
      </c>
      <c r="H64" s="206" t="s">
        <v>101</v>
      </c>
      <c r="I64" s="151">
        <v>27.1</v>
      </c>
      <c r="J64" s="152">
        <v>408643.3</v>
      </c>
      <c r="K64" s="152">
        <f t="shared" si="5"/>
        <v>11074233.43</v>
      </c>
      <c r="L64" s="137"/>
      <c r="M64" s="135"/>
    </row>
    <row r="65" spans="1:13" ht="30" customHeight="1" thickBot="1">
      <c r="A65" s="135"/>
      <c r="B65" s="136"/>
      <c r="C65" s="190"/>
      <c r="D65" s="226" t="s">
        <v>13</v>
      </c>
      <c r="E65" s="226"/>
      <c r="F65" s="226"/>
      <c r="G65" s="226"/>
      <c r="H65" s="226"/>
      <c r="I65" s="226"/>
      <c r="J65" s="227"/>
      <c r="K65" s="156">
        <f>ROUND(SUM(K56:K64),0)</f>
        <v>30493301</v>
      </c>
      <c r="L65" s="137"/>
      <c r="M65" s="135"/>
    </row>
    <row r="66" spans="1:13" ht="30" customHeight="1" thickBot="1">
      <c r="A66" s="135"/>
      <c r="B66" s="136"/>
      <c r="C66" s="190"/>
      <c r="D66" s="364">
        <v>8</v>
      </c>
      <c r="E66" s="146"/>
      <c r="F66" s="146"/>
      <c r="G66" s="146" t="s">
        <v>298</v>
      </c>
      <c r="H66" s="146"/>
      <c r="I66" s="146"/>
      <c r="J66" s="146"/>
      <c r="K66" s="147"/>
      <c r="L66" s="137"/>
      <c r="M66" s="135"/>
    </row>
    <row r="67" spans="1:13" ht="57">
      <c r="A67" s="135"/>
      <c r="B67" s="136"/>
      <c r="C67" s="148"/>
      <c r="D67" s="204" t="s">
        <v>167</v>
      </c>
      <c r="E67" s="157"/>
      <c r="F67" s="157"/>
      <c r="G67" s="208" t="s">
        <v>339</v>
      </c>
      <c r="H67" s="209" t="s">
        <v>101</v>
      </c>
      <c r="I67" s="210">
        <v>311.68</v>
      </c>
      <c r="J67" s="152">
        <v>10123.1</v>
      </c>
      <c r="K67" s="152">
        <f>+ROUND(I67*J67,0)</f>
        <v>3155168</v>
      </c>
      <c r="L67" s="137"/>
      <c r="M67" s="135"/>
    </row>
    <row r="68" spans="1:13" ht="28.5">
      <c r="A68" s="135"/>
      <c r="B68" s="136"/>
      <c r="C68" s="148"/>
      <c r="D68" s="204" t="s">
        <v>168</v>
      </c>
      <c r="E68" s="157"/>
      <c r="F68" s="157"/>
      <c r="G68" s="208" t="s">
        <v>340</v>
      </c>
      <c r="H68" s="209" t="s">
        <v>96</v>
      </c>
      <c r="I68" s="210">
        <v>30.47</v>
      </c>
      <c r="J68" s="152">
        <v>124712.9</v>
      </c>
      <c r="K68" s="152">
        <f t="shared" ref="K68" si="6">+I68*J68</f>
        <v>3800002.0629999996</v>
      </c>
      <c r="L68" s="137"/>
      <c r="M68" s="135"/>
    </row>
    <row r="69" spans="1:13" ht="30" customHeight="1" thickBot="1">
      <c r="A69" s="135"/>
      <c r="B69" s="136"/>
      <c r="C69" s="190"/>
      <c r="D69" s="226" t="s">
        <v>13</v>
      </c>
      <c r="E69" s="226"/>
      <c r="F69" s="226"/>
      <c r="G69" s="226"/>
      <c r="H69" s="226"/>
      <c r="I69" s="226"/>
      <c r="J69" s="227"/>
      <c r="K69" s="156">
        <f>ROUND(SUM(K67:K68),0)</f>
        <v>6955170</v>
      </c>
      <c r="L69" s="137"/>
      <c r="M69" s="135"/>
    </row>
    <row r="70" spans="1:13" ht="30" customHeight="1" thickBot="1">
      <c r="A70" s="135"/>
      <c r="B70" s="136"/>
      <c r="C70" s="154"/>
      <c r="D70" s="364">
        <v>9</v>
      </c>
      <c r="E70" s="146"/>
      <c r="F70" s="146"/>
      <c r="G70" s="146" t="s">
        <v>299</v>
      </c>
      <c r="H70" s="146"/>
      <c r="I70" s="146"/>
      <c r="J70" s="146"/>
      <c r="K70" s="147"/>
      <c r="L70" s="137"/>
      <c r="M70" s="135"/>
    </row>
    <row r="71" spans="1:13" ht="28.5">
      <c r="A71" s="135"/>
      <c r="B71" s="136"/>
      <c r="C71" s="148"/>
      <c r="D71" s="204" t="s">
        <v>289</v>
      </c>
      <c r="E71" s="157"/>
      <c r="F71" s="157"/>
      <c r="G71" s="208" t="s">
        <v>305</v>
      </c>
      <c r="H71" s="209" t="s">
        <v>97</v>
      </c>
      <c r="I71" s="210">
        <v>24.48</v>
      </c>
      <c r="J71" s="152">
        <v>65380.9</v>
      </c>
      <c r="K71" s="152">
        <f t="shared" ref="K71:K79" si="7">+I71*J71</f>
        <v>1600524.432</v>
      </c>
      <c r="L71" s="137"/>
      <c r="M71" s="135"/>
    </row>
    <row r="72" spans="1:13" ht="15">
      <c r="A72" s="135"/>
      <c r="B72" s="136"/>
      <c r="C72" s="148"/>
      <c r="D72" s="204" t="s">
        <v>374</v>
      </c>
      <c r="E72" s="157"/>
      <c r="F72" s="157"/>
      <c r="G72" s="208" t="s">
        <v>318</v>
      </c>
      <c r="H72" s="209" t="s">
        <v>97</v>
      </c>
      <c r="I72" s="210">
        <v>14.59</v>
      </c>
      <c r="J72" s="152">
        <v>185984.5</v>
      </c>
      <c r="K72" s="152">
        <f t="shared" si="7"/>
        <v>2713513.855</v>
      </c>
      <c r="L72" s="137"/>
      <c r="M72" s="135"/>
    </row>
    <row r="73" spans="1:13" ht="15">
      <c r="A73" s="135"/>
      <c r="B73" s="136"/>
      <c r="C73" s="148"/>
      <c r="D73" s="204" t="s">
        <v>375</v>
      </c>
      <c r="E73" s="157"/>
      <c r="F73" s="157"/>
      <c r="G73" s="208" t="s">
        <v>306</v>
      </c>
      <c r="H73" s="209" t="s">
        <v>97</v>
      </c>
      <c r="I73" s="210">
        <v>2.72</v>
      </c>
      <c r="J73" s="152">
        <v>863554.9</v>
      </c>
      <c r="K73" s="152">
        <f t="shared" si="7"/>
        <v>2348869.3280000002</v>
      </c>
      <c r="L73" s="137"/>
      <c r="M73" s="135"/>
    </row>
    <row r="74" spans="1:13" ht="15">
      <c r="A74" s="135"/>
      <c r="B74" s="136"/>
      <c r="C74" s="148"/>
      <c r="D74" s="204" t="s">
        <v>376</v>
      </c>
      <c r="E74" s="157"/>
      <c r="F74" s="157"/>
      <c r="G74" s="208" t="s">
        <v>341</v>
      </c>
      <c r="H74" s="209" t="s">
        <v>97</v>
      </c>
      <c r="I74" s="210">
        <v>7.4</v>
      </c>
      <c r="J74" s="152">
        <v>986970.4</v>
      </c>
      <c r="K74" s="152">
        <f t="shared" si="7"/>
        <v>7303580.9600000009</v>
      </c>
      <c r="L74" s="137"/>
      <c r="M74" s="135"/>
    </row>
    <row r="75" spans="1:13" ht="15">
      <c r="A75" s="135"/>
      <c r="B75" s="136"/>
      <c r="C75" s="148"/>
      <c r="D75" s="204" t="s">
        <v>377</v>
      </c>
      <c r="E75" s="157"/>
      <c r="F75" s="157"/>
      <c r="G75" s="208" t="s">
        <v>342</v>
      </c>
      <c r="H75" s="209" t="s">
        <v>97</v>
      </c>
      <c r="I75" s="210">
        <v>0.21</v>
      </c>
      <c r="J75" s="152">
        <v>1286259</v>
      </c>
      <c r="K75" s="152">
        <f t="shared" si="7"/>
        <v>270114.39</v>
      </c>
      <c r="L75" s="137"/>
      <c r="M75" s="135"/>
    </row>
    <row r="76" spans="1:13" ht="28.5">
      <c r="A76" s="135"/>
      <c r="B76" s="136"/>
      <c r="C76" s="148"/>
      <c r="D76" s="204" t="s">
        <v>378</v>
      </c>
      <c r="E76" s="157"/>
      <c r="F76" s="157"/>
      <c r="G76" s="208" t="s">
        <v>343</v>
      </c>
      <c r="H76" s="209" t="s">
        <v>96</v>
      </c>
      <c r="I76" s="210">
        <v>13.15</v>
      </c>
      <c r="J76" s="152">
        <v>146018.6</v>
      </c>
      <c r="K76" s="152">
        <f t="shared" si="7"/>
        <v>1920144.59</v>
      </c>
      <c r="L76" s="137"/>
      <c r="M76" s="135"/>
    </row>
    <row r="77" spans="1:13" ht="15">
      <c r="A77" s="135"/>
      <c r="B77" s="136"/>
      <c r="C77" s="148"/>
      <c r="D77" s="204" t="s">
        <v>379</v>
      </c>
      <c r="E77" s="157"/>
      <c r="F77" s="157"/>
      <c r="G77" s="208" t="s">
        <v>344</v>
      </c>
      <c r="H77" s="209" t="s">
        <v>97</v>
      </c>
      <c r="I77" s="210">
        <v>0.77</v>
      </c>
      <c r="J77" s="152">
        <v>1286259</v>
      </c>
      <c r="K77" s="152">
        <f t="shared" si="7"/>
        <v>990419.43</v>
      </c>
      <c r="L77" s="137"/>
      <c r="M77" s="135"/>
    </row>
    <row r="78" spans="1:13" ht="57">
      <c r="A78" s="135"/>
      <c r="B78" s="136"/>
      <c r="C78" s="148"/>
      <c r="D78" s="204" t="s">
        <v>380</v>
      </c>
      <c r="E78" s="157"/>
      <c r="F78" s="157"/>
      <c r="G78" s="208" t="s">
        <v>345</v>
      </c>
      <c r="H78" s="209" t="s">
        <v>96</v>
      </c>
      <c r="I78" s="210">
        <v>152.37</v>
      </c>
      <c r="J78" s="152">
        <v>259196.6</v>
      </c>
      <c r="K78" s="152">
        <f t="shared" si="7"/>
        <v>39493785.942000002</v>
      </c>
      <c r="L78" s="137"/>
      <c r="M78" s="135"/>
    </row>
    <row r="79" spans="1:13" ht="28.5">
      <c r="A79" s="135"/>
      <c r="B79" s="136"/>
      <c r="C79" s="148"/>
      <c r="D79" s="204" t="s">
        <v>381</v>
      </c>
      <c r="E79" s="157"/>
      <c r="F79" s="157"/>
      <c r="G79" s="208" t="s">
        <v>336</v>
      </c>
      <c r="H79" s="209" t="s">
        <v>100</v>
      </c>
      <c r="I79" s="210">
        <v>575.13</v>
      </c>
      <c r="J79" s="152">
        <v>11066.9</v>
      </c>
      <c r="K79" s="152">
        <f t="shared" si="7"/>
        <v>6364906.1969999997</v>
      </c>
      <c r="L79" s="137"/>
      <c r="M79" s="135"/>
    </row>
    <row r="80" spans="1:13" ht="30" customHeight="1" thickBot="1">
      <c r="A80" s="135"/>
      <c r="B80" s="136"/>
      <c r="C80" s="154"/>
      <c r="D80" s="226" t="s">
        <v>13</v>
      </c>
      <c r="E80" s="226"/>
      <c r="F80" s="226"/>
      <c r="G80" s="226"/>
      <c r="H80" s="226"/>
      <c r="I80" s="226"/>
      <c r="J80" s="227"/>
      <c r="K80" s="156">
        <f>ROUND(SUM(K71:K79),0)</f>
        <v>63005859</v>
      </c>
      <c r="L80" s="137"/>
      <c r="M80" s="135"/>
    </row>
    <row r="81" spans="1:13" ht="30" customHeight="1" thickBot="1">
      <c r="A81" s="135"/>
      <c r="B81" s="136"/>
      <c r="C81" s="190"/>
      <c r="D81" s="364">
        <v>10</v>
      </c>
      <c r="E81" s="146"/>
      <c r="F81" s="146"/>
      <c r="G81" s="146" t="s">
        <v>300</v>
      </c>
      <c r="H81" s="146"/>
      <c r="I81" s="146"/>
      <c r="J81" s="146"/>
      <c r="K81" s="147"/>
      <c r="L81" s="137"/>
      <c r="M81" s="135"/>
    </row>
    <row r="82" spans="1:13" ht="15">
      <c r="A82" s="135"/>
      <c r="B82" s="136"/>
      <c r="C82" s="190"/>
      <c r="D82" s="204" t="s">
        <v>290</v>
      </c>
      <c r="E82" s="157"/>
      <c r="F82" s="157"/>
      <c r="G82" s="208" t="s">
        <v>346</v>
      </c>
      <c r="H82" s="209"/>
      <c r="I82" s="210"/>
      <c r="J82" s="152"/>
      <c r="K82" s="153"/>
      <c r="L82" s="137"/>
      <c r="M82" s="135"/>
    </row>
    <row r="83" spans="1:13" ht="28.5">
      <c r="A83" s="135"/>
      <c r="B83" s="136"/>
      <c r="C83" s="190"/>
      <c r="D83" s="204" t="s">
        <v>382</v>
      </c>
      <c r="E83" s="157"/>
      <c r="F83" s="157"/>
      <c r="G83" s="208" t="s">
        <v>347</v>
      </c>
      <c r="H83" s="209" t="s">
        <v>104</v>
      </c>
      <c r="I83" s="210">
        <v>1</v>
      </c>
      <c r="J83" s="152">
        <v>3317585.7</v>
      </c>
      <c r="K83" s="152">
        <f t="shared" ref="K83:K90" si="8">+I83*J83</f>
        <v>3317585.7</v>
      </c>
      <c r="L83" s="137"/>
      <c r="M83" s="135"/>
    </row>
    <row r="84" spans="1:13" ht="28.5">
      <c r="A84" s="135"/>
      <c r="B84" s="136"/>
      <c r="C84" s="190"/>
      <c r="D84" s="204" t="s">
        <v>383</v>
      </c>
      <c r="E84" s="157"/>
      <c r="F84" s="157"/>
      <c r="G84" s="208" t="s">
        <v>348</v>
      </c>
      <c r="H84" s="209" t="s">
        <v>104</v>
      </c>
      <c r="I84" s="210">
        <v>1</v>
      </c>
      <c r="J84" s="152">
        <v>580962.19999999995</v>
      </c>
      <c r="K84" s="152">
        <f t="shared" si="8"/>
        <v>580962.19999999995</v>
      </c>
      <c r="L84" s="137"/>
      <c r="M84" s="135"/>
    </row>
    <row r="85" spans="1:13" ht="28.5">
      <c r="A85" s="135"/>
      <c r="B85" s="136"/>
      <c r="C85" s="190"/>
      <c r="D85" s="204" t="s">
        <v>385</v>
      </c>
      <c r="E85" s="157"/>
      <c r="F85" s="157"/>
      <c r="G85" s="208" t="s">
        <v>349</v>
      </c>
      <c r="H85" s="209" t="s">
        <v>104</v>
      </c>
      <c r="I85" s="210">
        <v>1</v>
      </c>
      <c r="J85" s="152">
        <v>306391.8</v>
      </c>
      <c r="K85" s="152">
        <f t="shared" si="8"/>
        <v>306391.8</v>
      </c>
      <c r="L85" s="137"/>
      <c r="M85" s="135"/>
    </row>
    <row r="86" spans="1:13" ht="28.5">
      <c r="A86" s="135"/>
      <c r="B86" s="136"/>
      <c r="C86" s="190"/>
      <c r="D86" s="204" t="s">
        <v>386</v>
      </c>
      <c r="E86" s="157"/>
      <c r="F86" s="157"/>
      <c r="G86" s="208" t="s">
        <v>350</v>
      </c>
      <c r="H86" s="209" t="s">
        <v>104</v>
      </c>
      <c r="I86" s="210">
        <v>1</v>
      </c>
      <c r="J86" s="152">
        <v>298893.40000000002</v>
      </c>
      <c r="K86" s="152">
        <f t="shared" si="8"/>
        <v>298893.40000000002</v>
      </c>
      <c r="L86" s="137"/>
      <c r="M86" s="135"/>
    </row>
    <row r="87" spans="1:13" ht="28.5">
      <c r="A87" s="135"/>
      <c r="B87" s="136"/>
      <c r="C87" s="190"/>
      <c r="D87" s="204" t="s">
        <v>387</v>
      </c>
      <c r="E87" s="157"/>
      <c r="F87" s="157"/>
      <c r="G87" s="208" t="s">
        <v>351</v>
      </c>
      <c r="H87" s="209" t="s">
        <v>104</v>
      </c>
      <c r="I87" s="210">
        <v>12</v>
      </c>
      <c r="J87" s="152">
        <v>918707.4</v>
      </c>
      <c r="K87" s="152">
        <f t="shared" si="8"/>
        <v>11024488.800000001</v>
      </c>
      <c r="L87" s="137"/>
      <c r="M87" s="135"/>
    </row>
    <row r="88" spans="1:13" ht="42.75">
      <c r="A88" s="135"/>
      <c r="B88" s="136"/>
      <c r="C88" s="190"/>
      <c r="D88" s="204" t="s">
        <v>388</v>
      </c>
      <c r="E88" s="157"/>
      <c r="F88" s="157"/>
      <c r="G88" s="208" t="s">
        <v>352</v>
      </c>
      <c r="H88" s="209" t="s">
        <v>101</v>
      </c>
      <c r="I88" s="210">
        <v>100</v>
      </c>
      <c r="J88" s="152">
        <v>47463</v>
      </c>
      <c r="K88" s="152">
        <f t="shared" si="8"/>
        <v>4746300</v>
      </c>
      <c r="L88" s="137"/>
      <c r="M88" s="135"/>
    </row>
    <row r="89" spans="1:13" ht="28.5">
      <c r="A89" s="135"/>
      <c r="B89" s="136"/>
      <c r="C89" s="190"/>
      <c r="D89" s="204" t="s">
        <v>389</v>
      </c>
      <c r="E89" s="157"/>
      <c r="F89" s="157"/>
      <c r="G89" s="208" t="s">
        <v>353</v>
      </c>
      <c r="H89" s="209" t="s">
        <v>101</v>
      </c>
      <c r="I89" s="210">
        <v>25</v>
      </c>
      <c r="J89" s="152">
        <v>51243.4</v>
      </c>
      <c r="K89" s="152">
        <f t="shared" si="8"/>
        <v>1281085</v>
      </c>
      <c r="L89" s="137"/>
      <c r="M89" s="135"/>
    </row>
    <row r="90" spans="1:13" ht="28.5">
      <c r="A90" s="135"/>
      <c r="B90" s="136"/>
      <c r="C90" s="190"/>
      <c r="D90" s="204" t="s">
        <v>390</v>
      </c>
      <c r="E90" s="157"/>
      <c r="F90" s="157"/>
      <c r="G90" s="208" t="s">
        <v>354</v>
      </c>
      <c r="H90" s="209" t="s">
        <v>104</v>
      </c>
      <c r="I90" s="210">
        <v>12</v>
      </c>
      <c r="J90" s="152">
        <v>170051.7</v>
      </c>
      <c r="K90" s="152">
        <f t="shared" si="8"/>
        <v>2040620.4000000001</v>
      </c>
      <c r="L90" s="137"/>
      <c r="M90" s="135"/>
    </row>
    <row r="91" spans="1:13" ht="28.5">
      <c r="A91" s="135"/>
      <c r="B91" s="136"/>
      <c r="C91" s="190"/>
      <c r="D91" s="204" t="s">
        <v>391</v>
      </c>
      <c r="E91" s="157"/>
      <c r="F91" s="157"/>
      <c r="G91" s="208" t="s">
        <v>355</v>
      </c>
      <c r="H91" s="209" t="s">
        <v>104</v>
      </c>
      <c r="I91" s="210">
        <v>1</v>
      </c>
      <c r="J91" s="152">
        <v>787053.8</v>
      </c>
      <c r="K91" s="152">
        <f>+ROUND(I91*J91,0)</f>
        <v>787054</v>
      </c>
      <c r="L91" s="137"/>
      <c r="M91" s="135"/>
    </row>
    <row r="92" spans="1:13" ht="42.75">
      <c r="A92" s="135"/>
      <c r="B92" s="136"/>
      <c r="C92" s="190"/>
      <c r="D92" s="204" t="s">
        <v>392</v>
      </c>
      <c r="E92" s="157"/>
      <c r="F92" s="157"/>
      <c r="G92" s="208" t="s">
        <v>356</v>
      </c>
      <c r="H92" s="209" t="s">
        <v>104</v>
      </c>
      <c r="I92" s="210">
        <v>1</v>
      </c>
      <c r="J92" s="152">
        <v>1228164.6000000001</v>
      </c>
      <c r="K92" s="152">
        <f>+ROUND(I92*J92,0)</f>
        <v>1228165</v>
      </c>
      <c r="L92" s="137"/>
      <c r="M92" s="135"/>
    </row>
    <row r="93" spans="1:13" ht="15">
      <c r="A93" s="135"/>
      <c r="B93" s="136"/>
      <c r="C93" s="190"/>
      <c r="D93" s="204" t="s">
        <v>384</v>
      </c>
      <c r="E93" s="157"/>
      <c r="F93" s="157"/>
      <c r="G93" s="208" t="s">
        <v>357</v>
      </c>
      <c r="H93" s="209"/>
      <c r="I93" s="210"/>
      <c r="J93" s="152"/>
      <c r="K93" s="152"/>
      <c r="L93" s="137"/>
      <c r="M93" s="135"/>
    </row>
    <row r="94" spans="1:13" ht="28.5">
      <c r="A94" s="135"/>
      <c r="B94" s="136"/>
      <c r="C94" s="190"/>
      <c r="D94" s="204" t="s">
        <v>393</v>
      </c>
      <c r="E94" s="157"/>
      <c r="F94" s="157"/>
      <c r="G94" s="208" t="s">
        <v>358</v>
      </c>
      <c r="H94" s="209" t="s">
        <v>104</v>
      </c>
      <c r="I94" s="210">
        <v>1</v>
      </c>
      <c r="J94" s="152">
        <v>18630800.5</v>
      </c>
      <c r="K94" s="152">
        <f>+ROUND(I94*J94,0)</f>
        <v>18630801</v>
      </c>
      <c r="L94" s="137"/>
      <c r="M94" s="135"/>
    </row>
    <row r="95" spans="1:13" ht="15">
      <c r="A95" s="135"/>
      <c r="B95" s="136"/>
      <c r="C95" s="190"/>
      <c r="D95" s="204" t="s">
        <v>394</v>
      </c>
      <c r="E95" s="157"/>
      <c r="F95" s="157"/>
      <c r="G95" s="208" t="s">
        <v>359</v>
      </c>
      <c r="H95" s="209"/>
      <c r="I95" s="210"/>
      <c r="J95" s="152"/>
      <c r="K95" s="152"/>
      <c r="L95" s="137"/>
      <c r="M95" s="135"/>
    </row>
    <row r="96" spans="1:13" ht="42.75">
      <c r="A96" s="135"/>
      <c r="B96" s="136"/>
      <c r="C96" s="190"/>
      <c r="D96" s="204" t="s">
        <v>398</v>
      </c>
      <c r="E96" s="157"/>
      <c r="F96" s="157"/>
      <c r="G96" s="208" t="s">
        <v>360</v>
      </c>
      <c r="H96" s="209" t="s">
        <v>104</v>
      </c>
      <c r="I96" s="210">
        <v>1</v>
      </c>
      <c r="J96" s="152">
        <v>877900.4</v>
      </c>
      <c r="K96" s="152">
        <f>+I96*J96</f>
        <v>877900.4</v>
      </c>
      <c r="L96" s="137"/>
      <c r="M96" s="135"/>
    </row>
    <row r="97" spans="1:13" ht="15">
      <c r="A97" s="135"/>
      <c r="B97" s="136"/>
      <c r="C97" s="190"/>
      <c r="D97" s="204" t="s">
        <v>395</v>
      </c>
      <c r="E97" s="157"/>
      <c r="F97" s="157"/>
      <c r="G97" s="208" t="s">
        <v>361</v>
      </c>
      <c r="H97" s="209"/>
      <c r="I97" s="210"/>
      <c r="J97" s="152"/>
      <c r="K97" s="152"/>
      <c r="L97" s="137"/>
      <c r="M97" s="135"/>
    </row>
    <row r="98" spans="1:13" ht="28.5">
      <c r="A98" s="135"/>
      <c r="B98" s="136"/>
      <c r="C98" s="190"/>
      <c r="D98" s="204" t="s">
        <v>399</v>
      </c>
      <c r="E98" s="157"/>
      <c r="F98" s="157"/>
      <c r="G98" s="208" t="s">
        <v>362</v>
      </c>
      <c r="H98" s="209" t="s">
        <v>104</v>
      </c>
      <c r="I98" s="210">
        <v>1</v>
      </c>
      <c r="J98" s="152">
        <v>5793613.7999999998</v>
      </c>
      <c r="K98" s="152">
        <f>+ROUND(I98*J98,0)</f>
        <v>5793614</v>
      </c>
      <c r="L98" s="137"/>
      <c r="M98" s="135"/>
    </row>
    <row r="99" spans="1:13" ht="15">
      <c r="A99" s="135"/>
      <c r="B99" s="136"/>
      <c r="C99" s="190"/>
      <c r="D99" s="204" t="s">
        <v>396</v>
      </c>
      <c r="E99" s="157"/>
      <c r="F99" s="157"/>
      <c r="G99" s="208" t="s">
        <v>363</v>
      </c>
      <c r="H99" s="209"/>
      <c r="I99" s="210"/>
      <c r="J99" s="152"/>
      <c r="K99" s="152"/>
      <c r="L99" s="137"/>
      <c r="M99" s="135"/>
    </row>
    <row r="100" spans="1:13" ht="28.5">
      <c r="A100" s="135"/>
      <c r="B100" s="136"/>
      <c r="C100" s="190"/>
      <c r="D100" s="204" t="s">
        <v>400</v>
      </c>
      <c r="E100" s="157"/>
      <c r="F100" s="157"/>
      <c r="G100" s="208" t="s">
        <v>364</v>
      </c>
      <c r="H100" s="209" t="s">
        <v>104</v>
      </c>
      <c r="I100" s="210">
        <v>1</v>
      </c>
      <c r="J100" s="152">
        <v>529057.1</v>
      </c>
      <c r="K100" s="152">
        <f>+I100*J100</f>
        <v>529057.1</v>
      </c>
      <c r="L100" s="137"/>
      <c r="M100" s="135"/>
    </row>
    <row r="101" spans="1:13" ht="15">
      <c r="A101" s="135"/>
      <c r="B101" s="136"/>
      <c r="C101" s="190"/>
      <c r="D101" s="204" t="s">
        <v>397</v>
      </c>
      <c r="E101" s="157"/>
      <c r="F101" s="157"/>
      <c r="G101" s="208" t="s">
        <v>365</v>
      </c>
      <c r="H101" s="209"/>
      <c r="I101" s="210"/>
      <c r="J101" s="152"/>
      <c r="K101" s="152"/>
      <c r="L101" s="137"/>
      <c r="M101" s="135"/>
    </row>
    <row r="102" spans="1:13" ht="28.5">
      <c r="A102" s="135"/>
      <c r="B102" s="136"/>
      <c r="C102" s="190"/>
      <c r="D102" s="204" t="s">
        <v>401</v>
      </c>
      <c r="E102" s="157"/>
      <c r="F102" s="157"/>
      <c r="G102" s="208" t="s">
        <v>366</v>
      </c>
      <c r="H102" s="209" t="s">
        <v>104</v>
      </c>
      <c r="I102" s="210">
        <v>1</v>
      </c>
      <c r="J102" s="152">
        <v>4396437.5</v>
      </c>
      <c r="K102" s="152">
        <f>+ROUND(I102*J102,0)</f>
        <v>4396438</v>
      </c>
      <c r="L102" s="137"/>
      <c r="M102" s="135"/>
    </row>
    <row r="103" spans="1:13" ht="15">
      <c r="A103" s="135"/>
      <c r="B103" s="136"/>
      <c r="C103" s="190"/>
      <c r="D103" s="204" t="s">
        <v>402</v>
      </c>
      <c r="E103" s="157"/>
      <c r="F103" s="157"/>
      <c r="G103" s="208" t="s">
        <v>367</v>
      </c>
      <c r="H103" s="209"/>
      <c r="I103" s="210"/>
      <c r="J103" s="152"/>
      <c r="K103" s="152"/>
      <c r="L103" s="137"/>
      <c r="M103" s="135"/>
    </row>
    <row r="104" spans="1:13" ht="28.5">
      <c r="A104" s="135"/>
      <c r="B104" s="136"/>
      <c r="C104" s="190"/>
      <c r="D104" s="204" t="s">
        <v>403</v>
      </c>
      <c r="E104" s="157"/>
      <c r="F104" s="157"/>
      <c r="G104" s="208" t="s">
        <v>368</v>
      </c>
      <c r="H104" s="209" t="s">
        <v>101</v>
      </c>
      <c r="I104" s="210">
        <v>40</v>
      </c>
      <c r="J104" s="152">
        <v>42083.6</v>
      </c>
      <c r="K104" s="152">
        <f>+I104*J104</f>
        <v>1683344</v>
      </c>
      <c r="L104" s="137"/>
      <c r="M104" s="135"/>
    </row>
    <row r="105" spans="1:13" ht="30" customHeight="1" thickBot="1">
      <c r="A105" s="135"/>
      <c r="B105" s="136"/>
      <c r="C105" s="190"/>
      <c r="D105" s="226" t="s">
        <v>13</v>
      </c>
      <c r="E105" s="226"/>
      <c r="F105" s="226"/>
      <c r="G105" s="226"/>
      <c r="H105" s="226"/>
      <c r="I105" s="226"/>
      <c r="J105" s="227"/>
      <c r="K105" s="156">
        <f>ROUND(SUM(K83:K104),0)</f>
        <v>57522701</v>
      </c>
      <c r="L105" s="137"/>
      <c r="M105" s="135"/>
    </row>
    <row r="106" spans="1:13" s="163" customFormat="1" ht="30" customHeight="1" thickBot="1">
      <c r="A106" s="160"/>
      <c r="B106" s="161"/>
      <c r="C106" s="223" t="s">
        <v>14</v>
      </c>
      <c r="D106" s="224"/>
      <c r="E106" s="224"/>
      <c r="F106" s="224"/>
      <c r="G106" s="224"/>
      <c r="H106" s="224"/>
      <c r="I106" s="224"/>
      <c r="J106" s="225"/>
      <c r="K106" s="197">
        <f>K65+K54+K45+K33+K30+K22+K14+K105+K80+K69</f>
        <v>1371581753</v>
      </c>
      <c r="L106" s="162"/>
      <c r="M106" s="160"/>
    </row>
    <row r="107" spans="1:13" s="163" customFormat="1" ht="15">
      <c r="A107" s="160"/>
      <c r="B107" s="161"/>
      <c r="C107" s="164"/>
      <c r="D107" s="365"/>
      <c r="E107" s="164"/>
      <c r="F107" s="164"/>
      <c r="G107" s="164"/>
      <c r="H107" s="164"/>
      <c r="I107" s="164"/>
      <c r="J107" s="164"/>
      <c r="K107" s="165"/>
      <c r="L107" s="162"/>
      <c r="M107" s="160"/>
    </row>
    <row r="108" spans="1:13" s="163" customFormat="1" ht="30" customHeight="1">
      <c r="A108" s="160"/>
      <c r="B108" s="161"/>
      <c r="C108" s="166"/>
      <c r="D108" s="169"/>
      <c r="E108" s="169"/>
      <c r="F108" s="169"/>
      <c r="G108" s="193" t="s">
        <v>103</v>
      </c>
      <c r="H108" s="192"/>
      <c r="I108" s="192">
        <v>1</v>
      </c>
      <c r="J108" s="152">
        <v>19891405</v>
      </c>
      <c r="K108" s="168">
        <f t="shared" ref="K108:K109" si="9">+I108*J108</f>
        <v>19891405</v>
      </c>
      <c r="L108" s="162"/>
      <c r="M108" s="160"/>
    </row>
    <row r="109" spans="1:13" s="163" customFormat="1" ht="30" customHeight="1" thickBot="1">
      <c r="A109" s="160"/>
      <c r="B109" s="161"/>
      <c r="C109" s="166"/>
      <c r="D109" s="169"/>
      <c r="E109" s="169"/>
      <c r="F109" s="169"/>
      <c r="G109" s="194" t="s">
        <v>404</v>
      </c>
      <c r="H109" s="191"/>
      <c r="I109" s="192">
        <v>1</v>
      </c>
      <c r="J109" s="152">
        <v>8835750</v>
      </c>
      <c r="K109" s="168">
        <f t="shared" si="9"/>
        <v>8835750</v>
      </c>
      <c r="L109" s="162"/>
      <c r="M109" s="160"/>
    </row>
    <row r="110" spans="1:13" s="163" customFormat="1" ht="30" customHeight="1" thickBot="1">
      <c r="A110" s="160"/>
      <c r="B110" s="161"/>
      <c r="C110" s="166"/>
      <c r="D110" s="167"/>
      <c r="E110" s="166"/>
      <c r="F110" s="166"/>
      <c r="G110" s="217" t="s">
        <v>15</v>
      </c>
      <c r="H110" s="218"/>
      <c r="I110" s="218"/>
      <c r="J110" s="219"/>
      <c r="K110" s="202">
        <f>SUM(K108:K109)+K106</f>
        <v>1400308908</v>
      </c>
      <c r="L110" s="162"/>
      <c r="M110" s="160"/>
    </row>
    <row r="111" spans="1:13" s="163" customFormat="1" ht="15.75" thickBot="1">
      <c r="A111" s="160"/>
      <c r="B111" s="161"/>
      <c r="C111" s="166"/>
      <c r="D111" s="167"/>
      <c r="E111" s="167"/>
      <c r="F111" s="167"/>
      <c r="G111" s="166"/>
      <c r="H111" s="166"/>
      <c r="I111" s="170"/>
      <c r="J111" s="171"/>
      <c r="K111" s="172"/>
      <c r="L111" s="162"/>
      <c r="M111" s="160"/>
    </row>
    <row r="112" spans="1:13" s="163" customFormat="1" ht="15">
      <c r="A112" s="160"/>
      <c r="B112" s="161"/>
      <c r="C112" s="173"/>
      <c r="D112" s="220"/>
      <c r="E112" s="220"/>
      <c r="F112" s="220"/>
      <c r="G112" s="220"/>
      <c r="H112" s="220"/>
      <c r="I112" s="220"/>
      <c r="J112" s="220"/>
      <c r="K112" s="221"/>
      <c r="L112" s="174"/>
      <c r="M112" s="160"/>
    </row>
    <row r="113" spans="1:14" s="163" customFormat="1" ht="46.5" customHeight="1">
      <c r="A113" s="160"/>
      <c r="B113" s="161"/>
      <c r="C113" s="211" t="s">
        <v>16</v>
      </c>
      <c r="D113" s="212"/>
      <c r="E113" s="212"/>
      <c r="F113" s="212"/>
      <c r="G113" s="212"/>
      <c r="H113" s="222" t="s">
        <v>17</v>
      </c>
      <c r="I113" s="222"/>
      <c r="J113" s="222"/>
      <c r="K113" s="175" t="s">
        <v>18</v>
      </c>
      <c r="L113" s="176"/>
      <c r="M113" s="160"/>
    </row>
    <row r="114" spans="1:14" s="163" customFormat="1" ht="56.25" customHeight="1">
      <c r="A114" s="160"/>
      <c r="B114" s="161"/>
      <c r="C114" s="211" t="s">
        <v>19</v>
      </c>
      <c r="D114" s="212"/>
      <c r="E114" s="212"/>
      <c r="F114" s="212"/>
      <c r="G114" s="212"/>
      <c r="H114" s="216" t="s">
        <v>20</v>
      </c>
      <c r="I114" s="216"/>
      <c r="J114" s="177" t="s">
        <v>21</v>
      </c>
      <c r="K114" s="178">
        <v>0.25</v>
      </c>
      <c r="L114" s="176"/>
      <c r="M114" s="160"/>
    </row>
    <row r="115" spans="1:14" s="163" customFormat="1" ht="30" customHeight="1">
      <c r="A115" s="160"/>
      <c r="B115" s="161"/>
      <c r="C115" s="211" t="s">
        <v>22</v>
      </c>
      <c r="D115" s="212"/>
      <c r="E115" s="212"/>
      <c r="F115" s="212"/>
      <c r="G115" s="212"/>
      <c r="H115" s="213" t="s">
        <v>23</v>
      </c>
      <c r="I115" s="214"/>
      <c r="J115" s="177" t="s">
        <v>24</v>
      </c>
      <c r="K115" s="178">
        <v>0.01</v>
      </c>
      <c r="L115" s="176"/>
      <c r="M115" s="160"/>
    </row>
    <row r="116" spans="1:14" s="180" customFormat="1" ht="58.5" customHeight="1">
      <c r="A116" s="160"/>
      <c r="B116" s="161"/>
      <c r="C116" s="179"/>
      <c r="D116" s="366"/>
      <c r="E116" s="181"/>
      <c r="F116" s="181"/>
      <c r="G116" s="182"/>
      <c r="H116" s="215" t="s">
        <v>25</v>
      </c>
      <c r="I116" s="216"/>
      <c r="J116" s="177" t="s">
        <v>26</v>
      </c>
      <c r="K116" s="178">
        <v>0.04</v>
      </c>
      <c r="L116" s="162"/>
      <c r="M116" s="160"/>
    </row>
    <row r="117" spans="1:14" ht="57" customHeight="1">
      <c r="A117" s="135"/>
      <c r="B117" s="136"/>
      <c r="C117" s="183"/>
      <c r="D117" s="367"/>
      <c r="E117" s="184"/>
      <c r="F117" s="184"/>
      <c r="G117" s="185"/>
      <c r="H117" s="216" t="s">
        <v>27</v>
      </c>
      <c r="I117" s="216"/>
      <c r="J117" s="177" t="s">
        <v>28</v>
      </c>
      <c r="K117" s="178">
        <f>SUM(K114:K116)</f>
        <v>0.3</v>
      </c>
      <c r="L117" s="137"/>
      <c r="M117" s="135"/>
    </row>
    <row r="118" spans="1:14" ht="15" thickBot="1"/>
    <row r="119" spans="1:14" ht="30" customHeight="1" thickBot="1">
      <c r="A119" s="135"/>
      <c r="B119" s="136"/>
      <c r="C119" s="375" t="s">
        <v>406</v>
      </c>
      <c r="D119" s="376"/>
      <c r="E119" s="376"/>
      <c r="F119" s="376"/>
      <c r="G119" s="376"/>
      <c r="H119" s="376"/>
      <c r="I119" s="376"/>
      <c r="J119" s="376"/>
      <c r="K119" s="377"/>
      <c r="L119" s="137"/>
      <c r="M119" s="135"/>
    </row>
    <row r="120" spans="1:14" ht="30" customHeight="1">
      <c r="A120" s="135"/>
      <c r="B120" s="136"/>
      <c r="C120" s="244" t="s">
        <v>4</v>
      </c>
      <c r="D120" s="246" t="s">
        <v>5</v>
      </c>
      <c r="E120" s="248" t="s">
        <v>6</v>
      </c>
      <c r="F120" s="248"/>
      <c r="G120" s="244" t="s">
        <v>7</v>
      </c>
      <c r="H120" s="246" t="s">
        <v>8</v>
      </c>
      <c r="I120" s="246" t="s">
        <v>9</v>
      </c>
      <c r="J120" s="228" t="s">
        <v>102</v>
      </c>
      <c r="K120" s="230" t="s">
        <v>10</v>
      </c>
      <c r="L120" s="137"/>
      <c r="M120" s="135"/>
    </row>
    <row r="121" spans="1:14" ht="30" customHeight="1" thickBot="1">
      <c r="A121" s="135"/>
      <c r="B121" s="136"/>
      <c r="C121" s="245"/>
      <c r="D121" s="247"/>
      <c r="E121" s="144" t="s">
        <v>11</v>
      </c>
      <c r="F121" s="144" t="s">
        <v>12</v>
      </c>
      <c r="G121" s="245"/>
      <c r="H121" s="247"/>
      <c r="I121" s="247"/>
      <c r="J121" s="229"/>
      <c r="K121" s="231"/>
      <c r="L121" s="137"/>
      <c r="M121" s="135"/>
    </row>
    <row r="122" spans="1:14" ht="30" customHeight="1" thickBot="1">
      <c r="A122" s="135"/>
      <c r="B122" s="136"/>
      <c r="C122" s="145" t="s">
        <v>91</v>
      </c>
      <c r="D122" s="364">
        <v>1</v>
      </c>
      <c r="E122" s="146"/>
      <c r="F122" s="146"/>
      <c r="G122" s="146" t="s">
        <v>231</v>
      </c>
      <c r="H122" s="146"/>
      <c r="I122" s="146"/>
      <c r="J122" s="146"/>
      <c r="K122" s="147"/>
      <c r="L122" s="137"/>
      <c r="M122" s="135"/>
    </row>
    <row r="123" spans="1:14" ht="30" customHeight="1">
      <c r="A123" s="135"/>
      <c r="B123" s="136"/>
      <c r="C123" s="148"/>
      <c r="D123" s="149">
        <v>1.1000000000000001</v>
      </c>
      <c r="E123" s="149"/>
      <c r="F123" s="149"/>
      <c r="G123" s="150" t="s">
        <v>92</v>
      </c>
      <c r="H123" s="149" t="s">
        <v>96</v>
      </c>
      <c r="I123" s="151">
        <v>894</v>
      </c>
      <c r="J123" s="152">
        <v>4693.7</v>
      </c>
      <c r="K123" s="153">
        <f>ROUND(I123*J123,2)</f>
        <v>4196167.8</v>
      </c>
      <c r="L123" s="137"/>
      <c r="M123" s="135"/>
    </row>
    <row r="124" spans="1:14" ht="30" customHeight="1" thickBot="1">
      <c r="A124" s="135"/>
      <c r="B124" s="136"/>
      <c r="C124" s="154" t="s">
        <v>13</v>
      </c>
      <c r="D124" s="226" t="s">
        <v>13</v>
      </c>
      <c r="E124" s="226"/>
      <c r="F124" s="226"/>
      <c r="G124" s="226"/>
      <c r="H124" s="226"/>
      <c r="I124" s="226"/>
      <c r="J124" s="227"/>
      <c r="K124" s="156">
        <f>SUM(K123:K123)</f>
        <v>4196167.8</v>
      </c>
      <c r="L124" s="137"/>
      <c r="M124" s="135"/>
      <c r="N124" s="195"/>
    </row>
    <row r="125" spans="1:14" ht="30" customHeight="1" thickBot="1">
      <c r="A125" s="135"/>
      <c r="B125" s="136"/>
      <c r="C125" s="145"/>
      <c r="D125" s="364">
        <v>2</v>
      </c>
      <c r="E125" s="146"/>
      <c r="F125" s="146"/>
      <c r="G125" s="146" t="s">
        <v>105</v>
      </c>
      <c r="H125" s="146"/>
      <c r="I125" s="146"/>
      <c r="J125" s="146"/>
      <c r="K125" s="147"/>
      <c r="L125" s="137"/>
      <c r="M125" s="135"/>
    </row>
    <row r="126" spans="1:14" ht="30" customHeight="1">
      <c r="A126" s="135"/>
      <c r="B126" s="136"/>
      <c r="C126" s="148"/>
      <c r="D126" s="149">
        <v>2.1</v>
      </c>
      <c r="E126" s="149"/>
      <c r="F126" s="149"/>
      <c r="G126" s="150" t="s">
        <v>238</v>
      </c>
      <c r="H126" s="149" t="s">
        <v>97</v>
      </c>
      <c r="I126" s="151">
        <v>110</v>
      </c>
      <c r="J126" s="152">
        <v>53516.82</v>
      </c>
      <c r="K126" s="153">
        <f>ROUND(I126*J126,0)</f>
        <v>5886850</v>
      </c>
      <c r="L126" s="137"/>
      <c r="M126" s="135"/>
      <c r="N126" s="195"/>
    </row>
    <row r="127" spans="1:14" ht="30" customHeight="1">
      <c r="A127" s="135"/>
      <c r="B127" s="136"/>
      <c r="C127" s="148"/>
      <c r="D127" s="149">
        <v>2.2000000000000002</v>
      </c>
      <c r="E127" s="149"/>
      <c r="F127" s="149"/>
      <c r="G127" s="150" t="s">
        <v>239</v>
      </c>
      <c r="H127" s="149" t="s">
        <v>97</v>
      </c>
      <c r="I127" s="151">
        <v>61</v>
      </c>
      <c r="J127" s="152">
        <v>243420.94</v>
      </c>
      <c r="K127" s="153">
        <f>ROUND(I127*J127,0)</f>
        <v>14848677</v>
      </c>
      <c r="L127" s="137"/>
      <c r="M127" s="135"/>
      <c r="N127" s="195"/>
    </row>
    <row r="128" spans="1:14" ht="30" customHeight="1" thickBot="1">
      <c r="A128" s="135"/>
      <c r="B128" s="136"/>
      <c r="C128" s="154" t="s">
        <v>13</v>
      </c>
      <c r="D128" s="226" t="s">
        <v>13</v>
      </c>
      <c r="E128" s="226"/>
      <c r="F128" s="226"/>
      <c r="G128" s="226"/>
      <c r="H128" s="226"/>
      <c r="I128" s="226"/>
      <c r="J128" s="227"/>
      <c r="K128" s="156">
        <f>SUM(K126:K127)</f>
        <v>20735527</v>
      </c>
      <c r="L128" s="137"/>
      <c r="M128" s="135"/>
    </row>
    <row r="129" spans="1:16" ht="30" customHeight="1" thickBot="1">
      <c r="A129" s="135"/>
      <c r="B129" s="136"/>
      <c r="C129" s="145"/>
      <c r="D129" s="364">
        <v>3</v>
      </c>
      <c r="E129" s="146"/>
      <c r="F129" s="146"/>
      <c r="G129" s="146" t="s">
        <v>232</v>
      </c>
      <c r="H129" s="146"/>
      <c r="I129" s="146"/>
      <c r="J129" s="146"/>
      <c r="K129" s="147"/>
      <c r="L129" s="137"/>
      <c r="M129" s="135"/>
    </row>
    <row r="130" spans="1:16" ht="28.5">
      <c r="A130" s="135"/>
      <c r="B130" s="136"/>
      <c r="C130" s="148"/>
      <c r="D130" s="149" t="s">
        <v>128</v>
      </c>
      <c r="E130" s="157"/>
      <c r="F130" s="157"/>
      <c r="G130" s="150" t="s">
        <v>240</v>
      </c>
      <c r="H130" s="157" t="s">
        <v>97</v>
      </c>
      <c r="I130" s="151">
        <v>10</v>
      </c>
      <c r="J130" s="152">
        <v>707534.04</v>
      </c>
      <c r="K130" s="153">
        <f>ROUND(I130*J130,0)</f>
        <v>7075340</v>
      </c>
      <c r="L130" s="137"/>
      <c r="M130" s="135"/>
    </row>
    <row r="131" spans="1:16" ht="15">
      <c r="A131" s="135"/>
      <c r="B131" s="136"/>
      <c r="C131" s="148"/>
      <c r="D131" s="149" t="s">
        <v>129</v>
      </c>
      <c r="E131" s="157"/>
      <c r="F131" s="157"/>
      <c r="G131" s="150" t="s">
        <v>241</v>
      </c>
      <c r="H131" s="157" t="s">
        <v>97</v>
      </c>
      <c r="I131" s="151">
        <v>41</v>
      </c>
      <c r="J131" s="152">
        <v>1194489.46</v>
      </c>
      <c r="K131" s="153">
        <f>ROUND(I131*J131,2)</f>
        <v>48974067.859999999</v>
      </c>
      <c r="L131" s="137"/>
      <c r="M131" s="135"/>
    </row>
    <row r="132" spans="1:16" ht="15">
      <c r="A132" s="135"/>
      <c r="B132" s="136"/>
      <c r="C132" s="148"/>
      <c r="D132" s="149" t="s">
        <v>275</v>
      </c>
      <c r="E132" s="157"/>
      <c r="F132" s="157"/>
      <c r="G132" s="150" t="s">
        <v>242</v>
      </c>
      <c r="H132" s="157" t="s">
        <v>97</v>
      </c>
      <c r="I132" s="151">
        <v>10</v>
      </c>
      <c r="J132" s="152">
        <v>1168067.03</v>
      </c>
      <c r="K132" s="153">
        <f t="shared" ref="K132:K133" si="10">ROUND(I132*J132,0)</f>
        <v>11680670</v>
      </c>
      <c r="L132" s="137"/>
      <c r="M132" s="135"/>
    </row>
    <row r="133" spans="1:16" ht="15">
      <c r="A133" s="135"/>
      <c r="B133" s="136"/>
      <c r="C133" s="148"/>
      <c r="D133" s="149" t="s">
        <v>276</v>
      </c>
      <c r="E133" s="157"/>
      <c r="F133" s="157"/>
      <c r="G133" s="150" t="s">
        <v>243</v>
      </c>
      <c r="H133" s="157" t="s">
        <v>97</v>
      </c>
      <c r="I133" s="151">
        <v>20</v>
      </c>
      <c r="J133" s="152">
        <v>1253584.71</v>
      </c>
      <c r="K133" s="153">
        <f t="shared" si="10"/>
        <v>25071694</v>
      </c>
      <c r="L133" s="137"/>
      <c r="M133" s="135"/>
    </row>
    <row r="134" spans="1:16" ht="15">
      <c r="A134" s="135"/>
      <c r="B134" s="136"/>
      <c r="C134" s="148"/>
      <c r="D134" s="149" t="s">
        <v>277</v>
      </c>
      <c r="E134" s="157"/>
      <c r="F134" s="157"/>
      <c r="G134" s="150" t="s">
        <v>244</v>
      </c>
      <c r="H134" s="157" t="s">
        <v>97</v>
      </c>
      <c r="I134" s="151">
        <v>10</v>
      </c>
      <c r="J134" s="152">
        <v>1352001.15</v>
      </c>
      <c r="K134" s="153">
        <f>ROUND(I134*J134,2)</f>
        <v>13520011.5</v>
      </c>
      <c r="L134" s="137"/>
      <c r="M134" s="135"/>
    </row>
    <row r="135" spans="1:16" ht="30" customHeight="1" thickBot="1">
      <c r="A135" s="135"/>
      <c r="B135" s="136"/>
      <c r="C135" s="159" t="s">
        <v>13</v>
      </c>
      <c r="D135" s="232" t="s">
        <v>13</v>
      </c>
      <c r="E135" s="226"/>
      <c r="F135" s="226"/>
      <c r="G135" s="226"/>
      <c r="H135" s="226"/>
      <c r="I135" s="226"/>
      <c r="J135" s="227"/>
      <c r="K135" s="156">
        <f>SUM(K130:K134)</f>
        <v>106321783.36</v>
      </c>
      <c r="L135" s="137"/>
      <c r="M135" s="135"/>
    </row>
    <row r="136" spans="1:16" ht="30" customHeight="1" thickBot="1">
      <c r="A136" s="135"/>
      <c r="B136" s="136"/>
      <c r="C136" s="145"/>
      <c r="D136" s="364">
        <v>4</v>
      </c>
      <c r="E136" s="146"/>
      <c r="F136" s="146"/>
      <c r="G136" s="146" t="s">
        <v>233</v>
      </c>
      <c r="H136" s="146"/>
      <c r="I136" s="146"/>
      <c r="J136" s="146"/>
      <c r="K136" s="147"/>
      <c r="L136" s="137"/>
      <c r="M136" s="135"/>
    </row>
    <row r="137" spans="1:16" ht="28.5">
      <c r="A137" s="135"/>
      <c r="B137" s="136"/>
      <c r="C137" s="148"/>
      <c r="D137" s="149" t="s">
        <v>131</v>
      </c>
      <c r="E137" s="157"/>
      <c r="F137" s="157"/>
      <c r="G137" s="150" t="s">
        <v>245</v>
      </c>
      <c r="H137" s="157" t="s">
        <v>246</v>
      </c>
      <c r="I137" s="151">
        <v>3415</v>
      </c>
      <c r="J137" s="152">
        <v>11327.77</v>
      </c>
      <c r="K137" s="153">
        <f t="shared" ref="K137:K139" si="11">ROUND(I137*J137,2)</f>
        <v>38684334.549999997</v>
      </c>
      <c r="L137" s="137"/>
      <c r="M137" s="135"/>
      <c r="N137" s="195"/>
      <c r="P137" s="196"/>
    </row>
    <row r="138" spans="1:16" ht="28.5">
      <c r="A138" s="135"/>
      <c r="B138" s="136"/>
      <c r="C138" s="148"/>
      <c r="D138" s="149" t="s">
        <v>132</v>
      </c>
      <c r="E138" s="157"/>
      <c r="F138" s="157"/>
      <c r="G138" s="150" t="s">
        <v>247</v>
      </c>
      <c r="H138" s="157" t="s">
        <v>99</v>
      </c>
      <c r="I138" s="151">
        <v>750</v>
      </c>
      <c r="J138" s="152">
        <v>10768.15</v>
      </c>
      <c r="K138" s="153">
        <f t="shared" si="11"/>
        <v>8076112.5</v>
      </c>
      <c r="L138" s="137"/>
      <c r="M138" s="135"/>
      <c r="N138" s="195"/>
      <c r="P138" s="196"/>
    </row>
    <row r="139" spans="1:16" ht="28.5">
      <c r="A139" s="135"/>
      <c r="B139" s="136"/>
      <c r="C139" s="148"/>
      <c r="D139" s="149" t="s">
        <v>278</v>
      </c>
      <c r="E139" s="157"/>
      <c r="F139" s="157"/>
      <c r="G139" s="150" t="s">
        <v>248</v>
      </c>
      <c r="H139" s="157" t="s">
        <v>99</v>
      </c>
      <c r="I139" s="151">
        <v>4143.3</v>
      </c>
      <c r="J139" s="152">
        <v>13643.83</v>
      </c>
      <c r="K139" s="153">
        <f t="shared" si="11"/>
        <v>56530480.840000004</v>
      </c>
      <c r="L139" s="137"/>
      <c r="M139" s="135"/>
      <c r="N139" s="195"/>
      <c r="P139" s="196"/>
    </row>
    <row r="140" spans="1:16" ht="28.5">
      <c r="A140" s="135"/>
      <c r="B140" s="136"/>
      <c r="C140" s="148"/>
      <c r="D140" s="149" t="s">
        <v>279</v>
      </c>
      <c r="E140" s="157"/>
      <c r="F140" s="157"/>
      <c r="G140" s="150" t="s">
        <v>249</v>
      </c>
      <c r="H140" s="157" t="s">
        <v>99</v>
      </c>
      <c r="I140" s="151">
        <v>1123.5</v>
      </c>
      <c r="J140" s="152">
        <v>14107.21</v>
      </c>
      <c r="K140" s="153">
        <f t="shared" ref="K140" si="12">ROUND(I140*J140,0)</f>
        <v>15849450</v>
      </c>
      <c r="L140" s="137"/>
      <c r="M140" s="135"/>
    </row>
    <row r="141" spans="1:16" ht="30" customHeight="1" thickBot="1">
      <c r="A141" s="135"/>
      <c r="B141" s="136"/>
      <c r="C141" s="154" t="s">
        <v>13</v>
      </c>
      <c r="D141" s="226" t="s">
        <v>13</v>
      </c>
      <c r="E141" s="226"/>
      <c r="F141" s="226"/>
      <c r="G141" s="226"/>
      <c r="H141" s="226"/>
      <c r="I141" s="227"/>
      <c r="J141" s="155"/>
      <c r="K141" s="156">
        <f>SUM(K137:K140)</f>
        <v>119140377.89</v>
      </c>
      <c r="L141" s="137"/>
      <c r="M141" s="135"/>
    </row>
    <row r="142" spans="1:16" ht="30" customHeight="1" thickBot="1">
      <c r="A142" s="135"/>
      <c r="B142" s="136"/>
      <c r="C142" s="145"/>
      <c r="D142" s="364">
        <v>5</v>
      </c>
      <c r="E142" s="146"/>
      <c r="F142" s="146"/>
      <c r="G142" s="146" t="s">
        <v>234</v>
      </c>
      <c r="H142" s="146"/>
      <c r="I142" s="146"/>
      <c r="J142" s="146"/>
      <c r="K142" s="147"/>
      <c r="L142" s="137"/>
      <c r="M142" s="135"/>
    </row>
    <row r="143" spans="1:16" ht="85.5">
      <c r="A143" s="135"/>
      <c r="B143" s="136"/>
      <c r="C143" s="189"/>
      <c r="D143" s="204" t="s">
        <v>136</v>
      </c>
      <c r="E143" s="157"/>
      <c r="F143" s="157"/>
      <c r="G143" s="205" t="s">
        <v>250</v>
      </c>
      <c r="H143" s="206" t="s">
        <v>96</v>
      </c>
      <c r="I143" s="151">
        <v>825</v>
      </c>
      <c r="J143" s="152">
        <v>297429.11</v>
      </c>
      <c r="K143" s="153">
        <f t="shared" ref="K143" si="13">ROUND(I143*J143,2)</f>
        <v>245379015.75</v>
      </c>
      <c r="L143" s="137"/>
      <c r="M143" s="135"/>
    </row>
    <row r="144" spans="1:16" ht="30" customHeight="1">
      <c r="A144" s="135"/>
      <c r="B144" s="136"/>
      <c r="C144" s="189"/>
      <c r="D144" s="204" t="s">
        <v>137</v>
      </c>
      <c r="E144" s="157"/>
      <c r="F144" s="157"/>
      <c r="G144" s="205" t="s">
        <v>251</v>
      </c>
      <c r="H144" s="206" t="s">
        <v>101</v>
      </c>
      <c r="I144" s="151">
        <v>45.4</v>
      </c>
      <c r="J144" s="152">
        <v>900775.95</v>
      </c>
      <c r="K144" s="153">
        <f t="shared" ref="K144" si="14">ROUND(I144*J144,0)</f>
        <v>40895228</v>
      </c>
      <c r="L144" s="137"/>
      <c r="M144" s="135"/>
    </row>
    <row r="145" spans="1:13" ht="30" customHeight="1" thickBot="1">
      <c r="A145" s="135"/>
      <c r="B145" s="136"/>
      <c r="C145" s="154" t="s">
        <v>13</v>
      </c>
      <c r="D145" s="226" t="s">
        <v>13</v>
      </c>
      <c r="E145" s="226"/>
      <c r="F145" s="226"/>
      <c r="G145" s="226"/>
      <c r="H145" s="226"/>
      <c r="I145" s="227"/>
      <c r="J145" s="155"/>
      <c r="K145" s="156">
        <f>SUM(K143:K144)</f>
        <v>286274243.75</v>
      </c>
      <c r="L145" s="137"/>
      <c r="M145" s="135"/>
    </row>
    <row r="146" spans="1:13" ht="30" customHeight="1" thickBot="1">
      <c r="A146" s="135"/>
      <c r="B146" s="136"/>
      <c r="C146" s="154"/>
      <c r="D146" s="364">
        <v>6</v>
      </c>
      <c r="E146" s="146"/>
      <c r="F146" s="146"/>
      <c r="G146" s="146" t="s">
        <v>235</v>
      </c>
      <c r="H146" s="146"/>
      <c r="I146" s="146"/>
      <c r="J146" s="146"/>
      <c r="K146" s="147"/>
      <c r="L146" s="137"/>
      <c r="M146" s="135"/>
    </row>
    <row r="147" spans="1:13" ht="29.25" thickBot="1">
      <c r="A147" s="135"/>
      <c r="B147" s="136"/>
      <c r="C147" s="154"/>
      <c r="D147" s="204" t="s">
        <v>154</v>
      </c>
      <c r="E147" s="157"/>
      <c r="F147" s="157"/>
      <c r="G147" s="205" t="s">
        <v>252</v>
      </c>
      <c r="H147" s="206" t="s">
        <v>101</v>
      </c>
      <c r="I147" s="151">
        <v>39</v>
      </c>
      <c r="J147" s="152">
        <v>47550.11</v>
      </c>
      <c r="K147" s="153">
        <f t="shared" ref="K147" si="15">ROUND(I147*J147,0)</f>
        <v>1854454</v>
      </c>
      <c r="L147" s="137"/>
      <c r="M147" s="135"/>
    </row>
    <row r="148" spans="1:13" ht="29.25" thickBot="1">
      <c r="A148" s="135"/>
      <c r="B148" s="136"/>
      <c r="C148" s="154"/>
      <c r="D148" s="204" t="s">
        <v>155</v>
      </c>
      <c r="E148" s="157"/>
      <c r="F148" s="157"/>
      <c r="G148" s="205" t="s">
        <v>253</v>
      </c>
      <c r="H148" s="206" t="s">
        <v>101</v>
      </c>
      <c r="I148" s="151">
        <v>85</v>
      </c>
      <c r="J148" s="152">
        <v>80437.89</v>
      </c>
      <c r="K148" s="153">
        <f t="shared" ref="K148:K149" si="16">ROUND(I148*J148,2)</f>
        <v>6837220.6500000004</v>
      </c>
      <c r="L148" s="137"/>
      <c r="M148" s="135"/>
    </row>
    <row r="149" spans="1:13" ht="28.5">
      <c r="A149" s="135"/>
      <c r="B149" s="136"/>
      <c r="C149" s="190"/>
      <c r="D149" s="204" t="s">
        <v>156</v>
      </c>
      <c r="E149" s="157"/>
      <c r="F149" s="157"/>
      <c r="G149" s="205" t="s">
        <v>254</v>
      </c>
      <c r="H149" s="206" t="s">
        <v>101</v>
      </c>
      <c r="I149" s="151">
        <v>28</v>
      </c>
      <c r="J149" s="152">
        <v>84528.02</v>
      </c>
      <c r="K149" s="153">
        <f t="shared" si="16"/>
        <v>2366784.56</v>
      </c>
      <c r="L149" s="137"/>
      <c r="M149" s="135"/>
    </row>
    <row r="150" spans="1:13" ht="42.75">
      <c r="A150" s="135"/>
      <c r="B150" s="136"/>
      <c r="C150" s="190"/>
      <c r="D150" s="204" t="s">
        <v>157</v>
      </c>
      <c r="E150" s="157"/>
      <c r="F150" s="157"/>
      <c r="G150" s="205" t="s">
        <v>255</v>
      </c>
      <c r="H150" s="206" t="s">
        <v>104</v>
      </c>
      <c r="I150" s="151">
        <v>1</v>
      </c>
      <c r="J150" s="152">
        <v>570744.11</v>
      </c>
      <c r="K150" s="153">
        <f t="shared" ref="K150" si="17">ROUND(I150*J150,0)</f>
        <v>570744</v>
      </c>
      <c r="L150" s="137"/>
      <c r="M150" s="135"/>
    </row>
    <row r="151" spans="1:13" ht="42.75">
      <c r="A151" s="135"/>
      <c r="B151" s="136"/>
      <c r="C151" s="189"/>
      <c r="D151" s="204" t="s">
        <v>158</v>
      </c>
      <c r="E151" s="157"/>
      <c r="F151" s="157"/>
      <c r="G151" s="205" t="s">
        <v>256</v>
      </c>
      <c r="H151" s="206" t="s">
        <v>104</v>
      </c>
      <c r="I151" s="151">
        <v>2</v>
      </c>
      <c r="J151" s="152">
        <v>823504.47</v>
      </c>
      <c r="K151" s="153">
        <f t="shared" ref="K151" si="18">ROUND(I151*J151,2)</f>
        <v>1647008.94</v>
      </c>
      <c r="L151" s="137"/>
      <c r="M151" s="135"/>
    </row>
    <row r="152" spans="1:13" ht="28.5">
      <c r="A152" s="135"/>
      <c r="B152" s="136"/>
      <c r="C152" s="189"/>
      <c r="D152" s="204" t="s">
        <v>159</v>
      </c>
      <c r="E152" s="157"/>
      <c r="F152" s="157"/>
      <c r="G152" s="205" t="s">
        <v>257</v>
      </c>
      <c r="H152" s="206" t="s">
        <v>101</v>
      </c>
      <c r="I152" s="151">
        <v>64.739999999999995</v>
      </c>
      <c r="J152" s="152">
        <v>394041.4</v>
      </c>
      <c r="K152" s="153">
        <f t="shared" ref="K152" si="19">ROUND(I152*J152,0)</f>
        <v>25510240</v>
      </c>
      <c r="L152" s="137"/>
      <c r="M152" s="135"/>
    </row>
    <row r="153" spans="1:13" ht="30" customHeight="1" thickBot="1">
      <c r="A153" s="135"/>
      <c r="B153" s="136"/>
      <c r="C153" s="154"/>
      <c r="D153" s="226" t="s">
        <v>13</v>
      </c>
      <c r="E153" s="226"/>
      <c r="F153" s="226"/>
      <c r="G153" s="226"/>
      <c r="H153" s="226"/>
      <c r="I153" s="226"/>
      <c r="J153" s="227"/>
      <c r="K153" s="156">
        <f>SUM(K147:K152)</f>
        <v>38786452.149999999</v>
      </c>
      <c r="L153" s="137"/>
      <c r="M153" s="135"/>
    </row>
    <row r="154" spans="1:13" ht="30" customHeight="1" thickBot="1">
      <c r="A154" s="135"/>
      <c r="B154" s="136"/>
      <c r="C154" s="154"/>
      <c r="D154" s="364">
        <v>7</v>
      </c>
      <c r="E154" s="146"/>
      <c r="F154" s="146"/>
      <c r="G154" s="146" t="s">
        <v>146</v>
      </c>
      <c r="H154" s="146"/>
      <c r="I154" s="146"/>
      <c r="J154" s="146"/>
      <c r="K154" s="147"/>
      <c r="L154" s="137"/>
      <c r="M154" s="135"/>
    </row>
    <row r="155" spans="1:13" ht="30" customHeight="1" thickBot="1">
      <c r="A155" s="135"/>
      <c r="B155" s="136"/>
      <c r="C155" s="154"/>
      <c r="D155" s="204" t="s">
        <v>163</v>
      </c>
      <c r="E155" s="157"/>
      <c r="F155" s="157"/>
      <c r="G155" s="207" t="s">
        <v>258</v>
      </c>
      <c r="H155" s="206" t="s">
        <v>101</v>
      </c>
      <c r="I155" s="151">
        <v>112</v>
      </c>
      <c r="J155" s="152">
        <v>62589.25</v>
      </c>
      <c r="K155" s="153">
        <f t="shared" ref="K155:K167" si="20">ROUND(I155*J155,0)</f>
        <v>7009996</v>
      </c>
      <c r="L155" s="137"/>
      <c r="M155" s="135"/>
    </row>
    <row r="156" spans="1:13" ht="30" customHeight="1" thickBot="1">
      <c r="A156" s="135"/>
      <c r="B156" s="136"/>
      <c r="C156" s="154"/>
      <c r="D156" s="204" t="s">
        <v>280</v>
      </c>
      <c r="E156" s="157"/>
      <c r="F156" s="157"/>
      <c r="G156" s="207" t="s">
        <v>259</v>
      </c>
      <c r="H156" s="206" t="s">
        <v>101</v>
      </c>
      <c r="I156" s="151">
        <v>112</v>
      </c>
      <c r="J156" s="152">
        <v>66330.25</v>
      </c>
      <c r="K156" s="153">
        <f t="shared" si="20"/>
        <v>7428988</v>
      </c>
      <c r="L156" s="137"/>
      <c r="M156" s="135"/>
    </row>
    <row r="157" spans="1:13" ht="30" customHeight="1" thickBot="1">
      <c r="A157" s="135"/>
      <c r="B157" s="136"/>
      <c r="C157" s="154"/>
      <c r="D157" s="204" t="s">
        <v>281</v>
      </c>
      <c r="E157" s="157"/>
      <c r="F157" s="157"/>
      <c r="G157" s="207" t="s">
        <v>260</v>
      </c>
      <c r="H157" s="206" t="s">
        <v>104</v>
      </c>
      <c r="I157" s="151">
        <v>10</v>
      </c>
      <c r="J157" s="152">
        <v>778324.08</v>
      </c>
      <c r="K157" s="153">
        <f t="shared" si="20"/>
        <v>7783241</v>
      </c>
      <c r="L157" s="137"/>
      <c r="M157" s="135"/>
    </row>
    <row r="158" spans="1:13" ht="30" customHeight="1" thickBot="1">
      <c r="A158" s="135"/>
      <c r="B158" s="136"/>
      <c r="C158" s="154"/>
      <c r="D158" s="204" t="s">
        <v>282</v>
      </c>
      <c r="E158" s="157"/>
      <c r="F158" s="157"/>
      <c r="G158" s="207" t="s">
        <v>261</v>
      </c>
      <c r="H158" s="206" t="s">
        <v>104</v>
      </c>
      <c r="I158" s="151">
        <v>1</v>
      </c>
      <c r="J158" s="152">
        <v>3134442</v>
      </c>
      <c r="K158" s="153">
        <f t="shared" si="20"/>
        <v>3134442</v>
      </c>
      <c r="L158" s="137"/>
      <c r="M158" s="135"/>
    </row>
    <row r="159" spans="1:13" ht="30" customHeight="1" thickBot="1">
      <c r="A159" s="135"/>
      <c r="B159" s="136"/>
      <c r="C159" s="154"/>
      <c r="D159" s="204" t="s">
        <v>283</v>
      </c>
      <c r="E159" s="157"/>
      <c r="F159" s="157"/>
      <c r="G159" s="207" t="s">
        <v>262</v>
      </c>
      <c r="H159" s="206" t="s">
        <v>104</v>
      </c>
      <c r="I159" s="151">
        <v>1</v>
      </c>
      <c r="J159" s="152">
        <v>145073.4</v>
      </c>
      <c r="K159" s="153">
        <f t="shared" si="20"/>
        <v>145073</v>
      </c>
      <c r="L159" s="137"/>
      <c r="M159" s="135"/>
    </row>
    <row r="160" spans="1:13" ht="30" customHeight="1" thickBot="1">
      <c r="A160" s="135"/>
      <c r="B160" s="136"/>
      <c r="C160" s="154"/>
      <c r="D160" s="204" t="s">
        <v>284</v>
      </c>
      <c r="E160" s="157"/>
      <c r="F160" s="157"/>
      <c r="G160" s="207" t="s">
        <v>263</v>
      </c>
      <c r="H160" s="206" t="s">
        <v>104</v>
      </c>
      <c r="I160" s="151">
        <v>108</v>
      </c>
      <c r="J160" s="152">
        <v>59675.4</v>
      </c>
      <c r="K160" s="153">
        <f t="shared" si="20"/>
        <v>6444943</v>
      </c>
      <c r="L160" s="137"/>
      <c r="M160" s="135"/>
    </row>
    <row r="161" spans="1:13" ht="30" customHeight="1" thickBot="1">
      <c r="A161" s="135"/>
      <c r="B161" s="136"/>
      <c r="C161" s="154"/>
      <c r="D161" s="204" t="s">
        <v>285</v>
      </c>
      <c r="E161" s="157"/>
      <c r="F161" s="157"/>
      <c r="G161" s="207" t="s">
        <v>264</v>
      </c>
      <c r="H161" s="206" t="s">
        <v>101</v>
      </c>
      <c r="I161" s="151">
        <v>122</v>
      </c>
      <c r="J161" s="152">
        <v>106038</v>
      </c>
      <c r="K161" s="153">
        <f t="shared" si="20"/>
        <v>12936636</v>
      </c>
      <c r="L161" s="137"/>
      <c r="M161" s="135"/>
    </row>
    <row r="162" spans="1:13" ht="30" customHeight="1" thickBot="1">
      <c r="A162" s="135"/>
      <c r="B162" s="136"/>
      <c r="C162" s="154"/>
      <c r="D162" s="204" t="s">
        <v>286</v>
      </c>
      <c r="E162" s="157"/>
      <c r="F162" s="157"/>
      <c r="G162" s="207" t="s">
        <v>265</v>
      </c>
      <c r="H162" s="206" t="s">
        <v>104</v>
      </c>
      <c r="I162" s="151">
        <v>9</v>
      </c>
      <c r="J162" s="152">
        <v>275802</v>
      </c>
      <c r="K162" s="153">
        <f t="shared" si="20"/>
        <v>2482218</v>
      </c>
      <c r="L162" s="137"/>
      <c r="M162" s="135"/>
    </row>
    <row r="163" spans="1:13" ht="30" customHeight="1" thickBot="1">
      <c r="A163" s="135"/>
      <c r="B163" s="136"/>
      <c r="C163" s="154"/>
      <c r="D163" s="204" t="s">
        <v>287</v>
      </c>
      <c r="E163" s="157"/>
      <c r="F163" s="157"/>
      <c r="G163" s="207" t="s">
        <v>266</v>
      </c>
      <c r="H163" s="206" t="s">
        <v>104</v>
      </c>
      <c r="I163" s="151">
        <v>4</v>
      </c>
      <c r="J163" s="152">
        <v>330885</v>
      </c>
      <c r="K163" s="153">
        <f t="shared" si="20"/>
        <v>1323540</v>
      </c>
      <c r="L163" s="137"/>
      <c r="M163" s="135"/>
    </row>
    <row r="164" spans="1:13" ht="30" customHeight="1" thickBot="1">
      <c r="A164" s="135"/>
      <c r="B164" s="136"/>
      <c r="C164" s="154"/>
      <c r="D164" s="204" t="s">
        <v>93</v>
      </c>
      <c r="E164" s="157"/>
      <c r="F164" s="157"/>
      <c r="G164" s="207" t="s">
        <v>267</v>
      </c>
      <c r="H164" s="206" t="s">
        <v>104</v>
      </c>
      <c r="I164" s="151">
        <v>5</v>
      </c>
      <c r="J164" s="152">
        <v>780166.2</v>
      </c>
      <c r="K164" s="153">
        <f t="shared" si="20"/>
        <v>3900831</v>
      </c>
      <c r="L164" s="137"/>
      <c r="M164" s="135"/>
    </row>
    <row r="165" spans="1:13" ht="30" customHeight="1" thickBot="1">
      <c r="A165" s="135"/>
      <c r="B165" s="136"/>
      <c r="C165" s="154"/>
      <c r="D165" s="204" t="s">
        <v>94</v>
      </c>
      <c r="E165" s="157"/>
      <c r="F165" s="157"/>
      <c r="G165" s="207" t="s">
        <v>268</v>
      </c>
      <c r="H165" s="206" t="s">
        <v>104</v>
      </c>
      <c r="I165" s="151">
        <v>1</v>
      </c>
      <c r="J165" s="152">
        <v>1645859.4</v>
      </c>
      <c r="K165" s="153">
        <f t="shared" si="20"/>
        <v>1645859</v>
      </c>
      <c r="L165" s="137"/>
      <c r="M165" s="135"/>
    </row>
    <row r="166" spans="1:13" ht="30" customHeight="1" thickBot="1">
      <c r="A166" s="135"/>
      <c r="B166" s="136"/>
      <c r="C166" s="154"/>
      <c r="D166" s="204" t="s">
        <v>95</v>
      </c>
      <c r="E166" s="157"/>
      <c r="F166" s="157"/>
      <c r="G166" s="207" t="s">
        <v>269</v>
      </c>
      <c r="H166" s="206" t="s">
        <v>104</v>
      </c>
      <c r="I166" s="151">
        <v>2</v>
      </c>
      <c r="J166" s="152">
        <v>709629</v>
      </c>
      <c r="K166" s="153">
        <f t="shared" si="20"/>
        <v>1419258</v>
      </c>
      <c r="L166" s="137"/>
      <c r="M166" s="135"/>
    </row>
    <row r="167" spans="1:13" ht="30" customHeight="1" thickBot="1">
      <c r="A167" s="135"/>
      <c r="B167" s="136"/>
      <c r="C167" s="154"/>
      <c r="D167" s="204" t="s">
        <v>288</v>
      </c>
      <c r="E167" s="157"/>
      <c r="F167" s="157"/>
      <c r="G167" s="207" t="s">
        <v>270</v>
      </c>
      <c r="H167" s="206" t="s">
        <v>104</v>
      </c>
      <c r="I167" s="151">
        <v>2</v>
      </c>
      <c r="J167" s="152">
        <v>140068.20000000001</v>
      </c>
      <c r="K167" s="153">
        <f t="shared" si="20"/>
        <v>280136</v>
      </c>
      <c r="L167" s="137"/>
      <c r="M167" s="135"/>
    </row>
    <row r="168" spans="1:13" ht="30" customHeight="1" thickBot="1">
      <c r="A168" s="135"/>
      <c r="B168" s="136"/>
      <c r="C168" s="190"/>
      <c r="D168" s="226" t="s">
        <v>13</v>
      </c>
      <c r="E168" s="226"/>
      <c r="F168" s="226"/>
      <c r="G168" s="226"/>
      <c r="H168" s="226"/>
      <c r="I168" s="226"/>
      <c r="J168" s="227"/>
      <c r="K168" s="156">
        <f>SUM(K155:K167)</f>
        <v>55935161</v>
      </c>
      <c r="L168" s="137"/>
      <c r="M168" s="135"/>
    </row>
    <row r="169" spans="1:13" ht="30" customHeight="1" thickBot="1">
      <c r="A169" s="135"/>
      <c r="B169" s="136"/>
      <c r="C169" s="189"/>
      <c r="D169" s="364">
        <v>8</v>
      </c>
      <c r="E169" s="146"/>
      <c r="F169" s="146"/>
      <c r="G169" s="146" t="s">
        <v>236</v>
      </c>
      <c r="H169" s="146"/>
      <c r="I169" s="146"/>
      <c r="J169" s="146"/>
      <c r="K169" s="147"/>
      <c r="L169" s="137"/>
      <c r="M169" s="135"/>
    </row>
    <row r="170" spans="1:13" ht="42.75">
      <c r="A170" s="135"/>
      <c r="B170" s="136"/>
      <c r="C170" s="189"/>
      <c r="D170" s="204" t="s">
        <v>167</v>
      </c>
      <c r="E170" s="157"/>
      <c r="F170" s="157"/>
      <c r="G170" s="208" t="s">
        <v>271</v>
      </c>
      <c r="H170" s="209" t="s">
        <v>101</v>
      </c>
      <c r="I170" s="210">
        <v>682</v>
      </c>
      <c r="J170" s="152">
        <v>9741.3700000000008</v>
      </c>
      <c r="K170" s="153">
        <f t="shared" ref="K170" si="21">ROUND(I170*J170,0)</f>
        <v>6643614</v>
      </c>
      <c r="L170" s="137"/>
      <c r="M170" s="135"/>
    </row>
    <row r="171" spans="1:13" ht="30" customHeight="1" thickBot="1">
      <c r="A171" s="135"/>
      <c r="B171" s="136"/>
      <c r="C171" s="154"/>
      <c r="D171" s="226" t="s">
        <v>13</v>
      </c>
      <c r="E171" s="226"/>
      <c r="F171" s="226"/>
      <c r="G171" s="226"/>
      <c r="H171" s="226"/>
      <c r="I171" s="226"/>
      <c r="J171" s="227"/>
      <c r="K171" s="156">
        <f>SUM(K170:K170)</f>
        <v>6643614</v>
      </c>
      <c r="L171" s="137"/>
      <c r="M171" s="135"/>
    </row>
    <row r="172" spans="1:13" ht="30" customHeight="1" thickBot="1">
      <c r="A172" s="135"/>
      <c r="B172" s="136"/>
      <c r="C172" s="189"/>
      <c r="D172" s="364">
        <v>9</v>
      </c>
      <c r="E172" s="146"/>
      <c r="F172" s="146"/>
      <c r="G172" s="146" t="s">
        <v>108</v>
      </c>
      <c r="H172" s="146"/>
      <c r="I172" s="146"/>
      <c r="J172" s="146"/>
      <c r="K172" s="147"/>
      <c r="L172" s="137"/>
      <c r="M172" s="135"/>
    </row>
    <row r="173" spans="1:13" ht="38.25" customHeight="1">
      <c r="A173" s="135"/>
      <c r="B173" s="136"/>
      <c r="C173" s="189"/>
      <c r="D173" s="204" t="s">
        <v>289</v>
      </c>
      <c r="E173" s="157"/>
      <c r="F173" s="157"/>
      <c r="G173" s="208" t="s">
        <v>272</v>
      </c>
      <c r="H173" s="209" t="s">
        <v>96</v>
      </c>
      <c r="I173" s="210">
        <v>792</v>
      </c>
      <c r="J173" s="152">
        <v>3101.96</v>
      </c>
      <c r="K173" s="153">
        <f t="shared" ref="K173" si="22">ROUND(I173*J173,0)</f>
        <v>2456752</v>
      </c>
      <c r="L173" s="137"/>
      <c r="M173" s="135"/>
    </row>
    <row r="174" spans="1:13" ht="30" customHeight="1" thickBot="1">
      <c r="A174" s="135"/>
      <c r="B174" s="136"/>
      <c r="C174" s="154"/>
      <c r="D174" s="226" t="s">
        <v>13</v>
      </c>
      <c r="E174" s="226"/>
      <c r="F174" s="226"/>
      <c r="G174" s="226"/>
      <c r="H174" s="226"/>
      <c r="I174" s="226"/>
      <c r="J174" s="227"/>
      <c r="K174" s="156">
        <f>SUM(K173:K173)</f>
        <v>2456752</v>
      </c>
      <c r="L174" s="137"/>
      <c r="M174" s="135"/>
    </row>
    <row r="175" spans="1:13" ht="30" customHeight="1" thickBot="1">
      <c r="A175" s="135"/>
      <c r="B175" s="136"/>
      <c r="C175" s="189"/>
      <c r="D175" s="364">
        <v>10</v>
      </c>
      <c r="E175" s="146"/>
      <c r="F175" s="146"/>
      <c r="G175" s="146" t="s">
        <v>237</v>
      </c>
      <c r="H175" s="146"/>
      <c r="I175" s="146"/>
      <c r="J175" s="146"/>
      <c r="K175" s="147"/>
      <c r="L175" s="137"/>
      <c r="M175" s="135"/>
    </row>
    <row r="176" spans="1:13" ht="28.5">
      <c r="A176" s="135"/>
      <c r="B176" s="136"/>
      <c r="C176" s="189"/>
      <c r="D176" s="204" t="s">
        <v>290</v>
      </c>
      <c r="E176" s="157"/>
      <c r="F176" s="157"/>
      <c r="G176" s="208" t="s">
        <v>273</v>
      </c>
      <c r="H176" s="209" t="s">
        <v>274</v>
      </c>
      <c r="I176" s="210">
        <v>52</v>
      </c>
      <c r="J176" s="152">
        <v>451500</v>
      </c>
      <c r="K176" s="153">
        <f t="shared" ref="K176" si="23">ROUND(I176*J176,2)</f>
        <v>23478000</v>
      </c>
      <c r="L176" s="137"/>
      <c r="M176" s="135"/>
    </row>
    <row r="177" spans="1:13" ht="30" customHeight="1" thickBot="1">
      <c r="A177" s="135"/>
      <c r="B177" s="136"/>
      <c r="C177" s="154"/>
      <c r="D177" s="226" t="s">
        <v>13</v>
      </c>
      <c r="E177" s="226"/>
      <c r="F177" s="226"/>
      <c r="G177" s="226"/>
      <c r="H177" s="226"/>
      <c r="I177" s="226"/>
      <c r="J177" s="227"/>
      <c r="K177" s="156">
        <f>+K176</f>
        <v>23478000</v>
      </c>
      <c r="L177" s="137"/>
      <c r="M177" s="135"/>
    </row>
    <row r="178" spans="1:13" s="163" customFormat="1" ht="30" customHeight="1" thickBot="1">
      <c r="A178" s="160"/>
      <c r="B178" s="161"/>
      <c r="C178" s="223" t="s">
        <v>14</v>
      </c>
      <c r="D178" s="224"/>
      <c r="E178" s="224"/>
      <c r="F178" s="224"/>
      <c r="G178" s="224"/>
      <c r="H178" s="224"/>
      <c r="I178" s="224"/>
      <c r="J178" s="225"/>
      <c r="K178" s="368">
        <f>ROUND(K171+K168+K153+K145+K141+K135+K128+K124+K174+K177,1)</f>
        <v>663968079</v>
      </c>
      <c r="L178" s="162"/>
      <c r="M178" s="160"/>
    </row>
    <row r="179" spans="1:13" s="163" customFormat="1" ht="15">
      <c r="A179" s="160"/>
      <c r="B179" s="161"/>
      <c r="C179" s="164"/>
      <c r="D179" s="365"/>
      <c r="E179" s="164"/>
      <c r="F179" s="164"/>
      <c r="G179" s="164"/>
      <c r="H179" s="164"/>
      <c r="I179" s="164"/>
      <c r="J179" s="164"/>
      <c r="K179" s="165"/>
      <c r="L179" s="162"/>
      <c r="M179" s="160"/>
    </row>
    <row r="180" spans="1:13" s="163" customFormat="1" ht="30" customHeight="1">
      <c r="A180" s="160"/>
      <c r="B180" s="161"/>
      <c r="C180" s="166"/>
      <c r="D180" s="169"/>
      <c r="E180" s="169"/>
      <c r="F180" s="169"/>
      <c r="G180" s="193" t="s">
        <v>291</v>
      </c>
      <c r="H180" s="192"/>
      <c r="I180" s="192">
        <v>1</v>
      </c>
      <c r="J180" s="152">
        <v>7720559.0599999996</v>
      </c>
      <c r="K180" s="168">
        <f t="shared" ref="K180:K182" si="24">+I180*J180</f>
        <v>7720559.0599999996</v>
      </c>
      <c r="L180" s="162"/>
      <c r="M180" s="160"/>
    </row>
    <row r="181" spans="1:13" s="163" customFormat="1" ht="30" customHeight="1">
      <c r="A181" s="160"/>
      <c r="B181" s="161"/>
      <c r="C181" s="166"/>
      <c r="D181" s="169"/>
      <c r="E181" s="169"/>
      <c r="F181" s="169"/>
      <c r="G181" s="194" t="s">
        <v>292</v>
      </c>
      <c r="H181" s="191"/>
      <c r="I181" s="192">
        <v>1</v>
      </c>
      <c r="J181" s="152">
        <v>1755500</v>
      </c>
      <c r="K181" s="168">
        <f t="shared" si="24"/>
        <v>1755500</v>
      </c>
      <c r="L181" s="162"/>
      <c r="M181" s="160"/>
    </row>
    <row r="182" spans="1:13" s="163" customFormat="1" ht="30" customHeight="1" thickBot="1">
      <c r="A182" s="160"/>
      <c r="B182" s="161"/>
      <c r="C182" s="166"/>
      <c r="D182" s="169"/>
      <c r="E182" s="169"/>
      <c r="F182" s="169"/>
      <c r="G182" s="194" t="s">
        <v>293</v>
      </c>
      <c r="H182" s="191"/>
      <c r="I182" s="192">
        <v>1</v>
      </c>
      <c r="J182" s="152">
        <v>6515000</v>
      </c>
      <c r="K182" s="168">
        <f t="shared" si="24"/>
        <v>6515000</v>
      </c>
      <c r="L182" s="162"/>
      <c r="M182" s="160"/>
    </row>
    <row r="183" spans="1:13" s="163" customFormat="1" ht="30" customHeight="1" thickBot="1">
      <c r="A183" s="160"/>
      <c r="B183" s="161"/>
      <c r="C183" s="166"/>
      <c r="D183" s="167"/>
      <c r="E183" s="166"/>
      <c r="F183" s="166"/>
      <c r="G183" s="217" t="s">
        <v>15</v>
      </c>
      <c r="H183" s="218"/>
      <c r="I183" s="218"/>
      <c r="J183" s="219"/>
      <c r="K183" s="202">
        <f>+K178+K180+K181+K182</f>
        <v>679959138.05999994</v>
      </c>
      <c r="L183" s="162"/>
      <c r="M183" s="160"/>
    </row>
    <row r="184" spans="1:13" s="163" customFormat="1" ht="15.75" thickBot="1">
      <c r="A184" s="160"/>
      <c r="B184" s="161"/>
      <c r="C184" s="166"/>
      <c r="D184" s="167"/>
      <c r="E184" s="167"/>
      <c r="F184" s="167"/>
      <c r="G184" s="166"/>
      <c r="H184" s="166"/>
      <c r="I184" s="170"/>
      <c r="J184" s="171"/>
      <c r="K184" s="172"/>
      <c r="L184" s="162"/>
      <c r="M184" s="160"/>
    </row>
    <row r="185" spans="1:13" s="163" customFormat="1" ht="15">
      <c r="A185" s="160"/>
      <c r="B185" s="161"/>
      <c r="C185" s="173"/>
      <c r="D185" s="220"/>
      <c r="E185" s="220"/>
      <c r="F185" s="220"/>
      <c r="G185" s="220"/>
      <c r="H185" s="220"/>
      <c r="I185" s="220"/>
      <c r="J185" s="220"/>
      <c r="K185" s="221"/>
      <c r="L185" s="174"/>
      <c r="M185" s="160"/>
    </row>
    <row r="186" spans="1:13" s="163" customFormat="1" ht="46.5" customHeight="1">
      <c r="A186" s="160"/>
      <c r="B186" s="161"/>
      <c r="C186" s="211" t="s">
        <v>16</v>
      </c>
      <c r="D186" s="212"/>
      <c r="E186" s="212"/>
      <c r="F186" s="212"/>
      <c r="G186" s="212"/>
      <c r="H186" s="222" t="s">
        <v>17</v>
      </c>
      <c r="I186" s="222"/>
      <c r="J186" s="222"/>
      <c r="K186" s="175" t="s">
        <v>18</v>
      </c>
      <c r="L186" s="176"/>
      <c r="M186" s="160"/>
    </row>
    <row r="187" spans="1:13" s="163" customFormat="1" ht="56.25" customHeight="1">
      <c r="A187" s="160"/>
      <c r="B187" s="161"/>
      <c r="C187" s="211" t="s">
        <v>19</v>
      </c>
      <c r="D187" s="212"/>
      <c r="E187" s="212"/>
      <c r="F187" s="212"/>
      <c r="G187" s="212"/>
      <c r="H187" s="216" t="s">
        <v>20</v>
      </c>
      <c r="I187" s="216"/>
      <c r="J187" s="177" t="s">
        <v>21</v>
      </c>
      <c r="K187" s="178">
        <v>0.24</v>
      </c>
      <c r="L187" s="176"/>
      <c r="M187" s="160"/>
    </row>
    <row r="188" spans="1:13" s="163" customFormat="1" ht="30" customHeight="1">
      <c r="A188" s="160"/>
      <c r="B188" s="161"/>
      <c r="C188" s="211" t="s">
        <v>22</v>
      </c>
      <c r="D188" s="212"/>
      <c r="E188" s="212"/>
      <c r="F188" s="212"/>
      <c r="G188" s="212"/>
      <c r="H188" s="213" t="s">
        <v>23</v>
      </c>
      <c r="I188" s="214"/>
      <c r="J188" s="177" t="s">
        <v>24</v>
      </c>
      <c r="K188" s="178">
        <v>0.01</v>
      </c>
      <c r="L188" s="176"/>
      <c r="M188" s="160"/>
    </row>
    <row r="189" spans="1:13" s="180" customFormat="1" ht="58.5" customHeight="1">
      <c r="A189" s="160"/>
      <c r="B189" s="161"/>
      <c r="C189" s="179"/>
      <c r="D189" s="366"/>
      <c r="E189" s="181"/>
      <c r="F189" s="181"/>
      <c r="G189" s="182"/>
      <c r="H189" s="215" t="s">
        <v>25</v>
      </c>
      <c r="I189" s="216"/>
      <c r="J189" s="177" t="s">
        <v>26</v>
      </c>
      <c r="K189" s="178">
        <v>0.04</v>
      </c>
      <c r="L189" s="162"/>
      <c r="M189" s="160"/>
    </row>
    <row r="190" spans="1:13" ht="57" customHeight="1">
      <c r="A190" s="135"/>
      <c r="B190" s="136"/>
      <c r="C190" s="183"/>
      <c r="D190" s="367"/>
      <c r="E190" s="184"/>
      <c r="F190" s="184"/>
      <c r="G190" s="185"/>
      <c r="H190" s="216" t="s">
        <v>27</v>
      </c>
      <c r="I190" s="216"/>
      <c r="J190" s="177" t="s">
        <v>28</v>
      </c>
      <c r="K190" s="178">
        <f>SUM(K187:K189)</f>
        <v>0.28999999999999998</v>
      </c>
      <c r="L190" s="137"/>
      <c r="M190" s="135"/>
    </row>
    <row r="192" spans="1:13" ht="44.25" customHeight="1" thickBot="1">
      <c r="A192" s="135"/>
      <c r="B192" s="136"/>
      <c r="C192" s="372" t="s">
        <v>407</v>
      </c>
      <c r="D192" s="373"/>
      <c r="E192" s="373"/>
      <c r="F192" s="373"/>
      <c r="G192" s="373"/>
      <c r="H192" s="373"/>
      <c r="I192" s="373"/>
      <c r="J192" s="373"/>
      <c r="K192" s="374"/>
      <c r="L192" s="137"/>
      <c r="M192" s="135"/>
    </row>
    <row r="193" spans="1:14" ht="30" customHeight="1">
      <c r="A193" s="135"/>
      <c r="B193" s="136"/>
      <c r="C193" s="244" t="s">
        <v>4</v>
      </c>
      <c r="D193" s="246" t="s">
        <v>5</v>
      </c>
      <c r="E193" s="248" t="s">
        <v>6</v>
      </c>
      <c r="F193" s="248"/>
      <c r="G193" s="244" t="s">
        <v>7</v>
      </c>
      <c r="H193" s="246" t="s">
        <v>8</v>
      </c>
      <c r="I193" s="246" t="s">
        <v>9</v>
      </c>
      <c r="J193" s="228" t="s">
        <v>102</v>
      </c>
      <c r="K193" s="230" t="s">
        <v>10</v>
      </c>
      <c r="L193" s="137"/>
      <c r="M193" s="135"/>
    </row>
    <row r="194" spans="1:14" ht="30" customHeight="1" thickBot="1">
      <c r="A194" s="135"/>
      <c r="B194" s="136"/>
      <c r="C194" s="245"/>
      <c r="D194" s="247"/>
      <c r="E194" s="144" t="s">
        <v>11</v>
      </c>
      <c r="F194" s="144" t="s">
        <v>12</v>
      </c>
      <c r="G194" s="245"/>
      <c r="H194" s="247"/>
      <c r="I194" s="247"/>
      <c r="J194" s="229"/>
      <c r="K194" s="231"/>
      <c r="L194" s="137"/>
      <c r="M194" s="135"/>
    </row>
    <row r="195" spans="1:14" ht="30" customHeight="1" thickBot="1">
      <c r="A195" s="135"/>
      <c r="B195" s="136"/>
      <c r="C195" s="145" t="s">
        <v>91</v>
      </c>
      <c r="D195" s="364">
        <v>1</v>
      </c>
      <c r="E195" s="146"/>
      <c r="F195" s="146"/>
      <c r="G195" s="146" t="s">
        <v>91</v>
      </c>
      <c r="H195" s="146"/>
      <c r="I195" s="146"/>
      <c r="J195" s="146"/>
      <c r="K195" s="147"/>
      <c r="L195" s="137"/>
      <c r="M195" s="135"/>
    </row>
    <row r="196" spans="1:14" ht="57">
      <c r="A196" s="135"/>
      <c r="B196" s="136"/>
      <c r="C196" s="148"/>
      <c r="D196" s="149">
        <v>1.1000000000000001</v>
      </c>
      <c r="E196" s="149"/>
      <c r="F196" s="149"/>
      <c r="G196" s="150" t="s">
        <v>173</v>
      </c>
      <c r="H196" s="149" t="s">
        <v>96</v>
      </c>
      <c r="I196" s="151">
        <v>1598.01</v>
      </c>
      <c r="J196" s="152">
        <v>3654.625</v>
      </c>
      <c r="K196" s="153">
        <f>ROUND(I196*J196,2)</f>
        <v>5840127.2999999998</v>
      </c>
      <c r="L196" s="137"/>
      <c r="M196" s="135"/>
    </row>
    <row r="197" spans="1:14" ht="57">
      <c r="A197" s="135"/>
      <c r="B197" s="136"/>
      <c r="C197" s="203"/>
      <c r="D197" s="149">
        <v>1.2</v>
      </c>
      <c r="E197" s="149"/>
      <c r="F197" s="149"/>
      <c r="G197" s="150" t="s">
        <v>174</v>
      </c>
      <c r="H197" s="149" t="s">
        <v>96</v>
      </c>
      <c r="I197" s="151">
        <v>341.57</v>
      </c>
      <c r="J197" s="152">
        <v>59806.447999999997</v>
      </c>
      <c r="K197" s="153">
        <f t="shared" ref="K197:K199" si="25">ROUND(I197*J197,2)</f>
        <v>20428088.440000001</v>
      </c>
      <c r="L197" s="137"/>
      <c r="M197" s="135"/>
    </row>
    <row r="198" spans="1:14" ht="42.75">
      <c r="A198" s="135"/>
      <c r="B198" s="136"/>
      <c r="C198" s="203"/>
      <c r="D198" s="149">
        <v>1.3</v>
      </c>
      <c r="E198" s="149"/>
      <c r="F198" s="149"/>
      <c r="G198" s="150" t="s">
        <v>175</v>
      </c>
      <c r="H198" s="149" t="s">
        <v>104</v>
      </c>
      <c r="I198" s="151">
        <v>4</v>
      </c>
      <c r="J198" s="152">
        <v>342100.44699999999</v>
      </c>
      <c r="K198" s="153">
        <f>ROUND(I198*J198,2)</f>
        <v>1368401.79</v>
      </c>
      <c r="L198" s="137"/>
      <c r="M198" s="135"/>
    </row>
    <row r="199" spans="1:14" ht="28.5">
      <c r="A199" s="135"/>
      <c r="B199" s="136"/>
      <c r="C199" s="203"/>
      <c r="D199" s="149">
        <v>1.4</v>
      </c>
      <c r="E199" s="149"/>
      <c r="F199" s="149"/>
      <c r="G199" s="150" t="s">
        <v>176</v>
      </c>
      <c r="H199" s="149" t="s">
        <v>97</v>
      </c>
      <c r="I199" s="151">
        <v>129.19999999999999</v>
      </c>
      <c r="J199" s="152">
        <v>42245.19</v>
      </c>
      <c r="K199" s="153">
        <f t="shared" si="25"/>
        <v>5458078.5499999998</v>
      </c>
      <c r="L199" s="137"/>
      <c r="M199" s="135"/>
    </row>
    <row r="200" spans="1:14" ht="30" customHeight="1" thickBot="1">
      <c r="A200" s="135"/>
      <c r="B200" s="136"/>
      <c r="C200" s="154" t="s">
        <v>13</v>
      </c>
      <c r="D200" s="226" t="s">
        <v>13</v>
      </c>
      <c r="E200" s="226"/>
      <c r="F200" s="226"/>
      <c r="G200" s="226"/>
      <c r="H200" s="226"/>
      <c r="I200" s="226"/>
      <c r="J200" s="227"/>
      <c r="K200" s="156">
        <f>SUM(K196:K199)</f>
        <v>33094696.080000002</v>
      </c>
      <c r="L200" s="137"/>
      <c r="M200" s="135"/>
      <c r="N200" s="195"/>
    </row>
    <row r="201" spans="1:14" ht="30" customHeight="1" thickBot="1">
      <c r="A201" s="135"/>
      <c r="B201" s="136"/>
      <c r="C201" s="154"/>
      <c r="D201" s="364">
        <v>2</v>
      </c>
      <c r="E201" s="146"/>
      <c r="F201" s="146"/>
      <c r="G201" s="146" t="s">
        <v>177</v>
      </c>
      <c r="H201" s="146"/>
      <c r="I201" s="146"/>
      <c r="J201" s="146"/>
      <c r="K201" s="147"/>
      <c r="L201" s="137"/>
      <c r="M201" s="135"/>
      <c r="N201" s="195"/>
    </row>
    <row r="202" spans="1:14" ht="30" customHeight="1" thickBot="1">
      <c r="A202" s="135"/>
      <c r="B202" s="136"/>
      <c r="C202" s="154"/>
      <c r="D202" s="149">
        <v>2.1</v>
      </c>
      <c r="E202" s="149"/>
      <c r="F202" s="149"/>
      <c r="G202" s="150" t="s">
        <v>181</v>
      </c>
      <c r="H202" s="149"/>
      <c r="I202" s="151"/>
      <c r="J202" s="152"/>
      <c r="K202" s="153"/>
      <c r="L202" s="137"/>
      <c r="M202" s="135"/>
      <c r="N202" s="195"/>
    </row>
    <row r="203" spans="1:14" ht="29.25" thickBot="1">
      <c r="A203" s="135"/>
      <c r="B203" s="136"/>
      <c r="C203" s="154"/>
      <c r="D203" s="149" t="s">
        <v>183</v>
      </c>
      <c r="E203" s="149"/>
      <c r="F203" s="149"/>
      <c r="G203" s="150" t="s">
        <v>178</v>
      </c>
      <c r="H203" s="149" t="s">
        <v>97</v>
      </c>
      <c r="I203" s="151">
        <v>282.33</v>
      </c>
      <c r="J203" s="152">
        <v>67186.561000000002</v>
      </c>
      <c r="K203" s="153">
        <f>ROUND(I203*J203,2)</f>
        <v>18968781.77</v>
      </c>
      <c r="L203" s="137"/>
      <c r="M203" s="135"/>
      <c r="N203" s="195"/>
    </row>
    <row r="204" spans="1:14" ht="15.75" thickBot="1">
      <c r="A204" s="135"/>
      <c r="B204" s="136"/>
      <c r="C204" s="154"/>
      <c r="D204" s="149">
        <v>2.2000000000000002</v>
      </c>
      <c r="E204" s="149"/>
      <c r="F204" s="149"/>
      <c r="G204" s="150" t="s">
        <v>182</v>
      </c>
      <c r="H204" s="149"/>
      <c r="I204" s="151"/>
      <c r="J204" s="152"/>
      <c r="K204" s="153"/>
      <c r="L204" s="137"/>
      <c r="M204" s="135"/>
      <c r="N204" s="195"/>
    </row>
    <row r="205" spans="1:14" ht="43.5" thickBot="1">
      <c r="A205" s="135"/>
      <c r="B205" s="136"/>
      <c r="C205" s="154"/>
      <c r="D205" s="149" t="s">
        <v>184</v>
      </c>
      <c r="E205" s="149"/>
      <c r="F205" s="149"/>
      <c r="G205" s="150" t="s">
        <v>179</v>
      </c>
      <c r="H205" s="149" t="s">
        <v>97</v>
      </c>
      <c r="I205" s="151">
        <v>164.38</v>
      </c>
      <c r="J205" s="152">
        <v>99575.255000000005</v>
      </c>
      <c r="K205" s="153">
        <f>ROUND(I205*J205,2)</f>
        <v>16368180.42</v>
      </c>
      <c r="L205" s="137"/>
      <c r="M205" s="135"/>
      <c r="N205" s="195"/>
    </row>
    <row r="206" spans="1:14" ht="57.75" thickBot="1">
      <c r="A206" s="135"/>
      <c r="B206" s="136"/>
      <c r="C206" s="154"/>
      <c r="D206" s="149" t="s">
        <v>185</v>
      </c>
      <c r="E206" s="149"/>
      <c r="F206" s="149"/>
      <c r="G206" s="150" t="s">
        <v>180</v>
      </c>
      <c r="H206" s="149" t="s">
        <v>97</v>
      </c>
      <c r="I206" s="151">
        <v>77.81</v>
      </c>
      <c r="J206" s="152">
        <v>197090.81599999999</v>
      </c>
      <c r="K206" s="153">
        <f>ROUND(I206*J206,2)</f>
        <v>15335636.390000001</v>
      </c>
      <c r="L206" s="137"/>
      <c r="M206" s="135"/>
      <c r="N206" s="195"/>
    </row>
    <row r="207" spans="1:14" ht="30" customHeight="1" thickBot="1">
      <c r="A207" s="135"/>
      <c r="B207" s="136"/>
      <c r="C207" s="154"/>
      <c r="D207" s="226" t="s">
        <v>13</v>
      </c>
      <c r="E207" s="226"/>
      <c r="F207" s="226"/>
      <c r="G207" s="226"/>
      <c r="H207" s="226"/>
      <c r="I207" s="226"/>
      <c r="J207" s="227"/>
      <c r="K207" s="156">
        <f>SUM(K203:K206)</f>
        <v>50672598.579999998</v>
      </c>
      <c r="L207" s="137"/>
      <c r="M207" s="135"/>
      <c r="N207" s="195"/>
    </row>
    <row r="208" spans="1:14" ht="30" customHeight="1" thickBot="1">
      <c r="A208" s="135"/>
      <c r="B208" s="136"/>
      <c r="C208" s="145"/>
      <c r="D208" s="364">
        <v>3</v>
      </c>
      <c r="E208" s="146"/>
      <c r="F208" s="146"/>
      <c r="G208" s="146" t="s">
        <v>107</v>
      </c>
      <c r="H208" s="146"/>
      <c r="I208" s="146"/>
      <c r="J208" s="146"/>
      <c r="K208" s="147"/>
      <c r="L208" s="137"/>
      <c r="M208" s="135"/>
    </row>
    <row r="209" spans="1:16" ht="15">
      <c r="A209" s="135"/>
      <c r="B209" s="136"/>
      <c r="C209" s="148"/>
      <c r="D209" s="149">
        <v>3.1</v>
      </c>
      <c r="E209" s="149"/>
      <c r="F209" s="149"/>
      <c r="G209" s="150" t="s">
        <v>106</v>
      </c>
      <c r="H209" s="149"/>
      <c r="I209" s="151"/>
      <c r="J209" s="152"/>
      <c r="K209" s="153"/>
      <c r="L209" s="137"/>
      <c r="M209" s="135"/>
      <c r="N209" s="195"/>
    </row>
    <row r="210" spans="1:16" ht="15">
      <c r="A210" s="135"/>
      <c r="B210" s="136"/>
      <c r="C210" s="148"/>
      <c r="D210" s="149" t="s">
        <v>186</v>
      </c>
      <c r="E210" s="149"/>
      <c r="F210" s="149"/>
      <c r="G210" s="150" t="s">
        <v>187</v>
      </c>
      <c r="H210" s="149" t="s">
        <v>97</v>
      </c>
      <c r="I210" s="151">
        <v>17.170000000000002</v>
      </c>
      <c r="J210" s="152">
        <v>737925.60399999993</v>
      </c>
      <c r="K210" s="153">
        <f t="shared" ref="K210:K218" si="26">ROUND(I210*J210,2)</f>
        <v>12670182.619999999</v>
      </c>
      <c r="L210" s="137"/>
      <c r="M210" s="135"/>
      <c r="N210" s="195"/>
    </row>
    <row r="211" spans="1:16" ht="28.5">
      <c r="A211" s="135"/>
      <c r="B211" s="136"/>
      <c r="C211" s="148"/>
      <c r="D211" s="149" t="s">
        <v>188</v>
      </c>
      <c r="E211" s="149"/>
      <c r="F211" s="149"/>
      <c r="G211" s="150" t="s">
        <v>189</v>
      </c>
      <c r="H211" s="149" t="s">
        <v>97</v>
      </c>
      <c r="I211" s="151">
        <v>107.04</v>
      </c>
      <c r="J211" s="152">
        <v>980882.98100000003</v>
      </c>
      <c r="K211" s="153">
        <f t="shared" si="26"/>
        <v>104993714.29000001</v>
      </c>
      <c r="L211" s="137"/>
      <c r="M211" s="135"/>
      <c r="N211" s="195"/>
    </row>
    <row r="212" spans="1:16" ht="15">
      <c r="A212" s="135"/>
      <c r="B212" s="136"/>
      <c r="C212" s="148"/>
      <c r="D212" s="149" t="s">
        <v>190</v>
      </c>
      <c r="E212" s="149"/>
      <c r="F212" s="149"/>
      <c r="G212" s="150" t="s">
        <v>191</v>
      </c>
      <c r="H212" s="149" t="s">
        <v>97</v>
      </c>
      <c r="I212" s="151">
        <v>16.079999999999998</v>
      </c>
      <c r="J212" s="152">
        <v>1101860.5260000001</v>
      </c>
      <c r="K212" s="153">
        <f t="shared" si="26"/>
        <v>17717917.260000002</v>
      </c>
      <c r="L212" s="137"/>
      <c r="M212" s="135"/>
      <c r="N212" s="195"/>
    </row>
    <row r="213" spans="1:16" ht="15">
      <c r="A213" s="135"/>
      <c r="B213" s="136"/>
      <c r="C213" s="148"/>
      <c r="D213" s="149">
        <v>3.2</v>
      </c>
      <c r="E213" s="149"/>
      <c r="F213" s="149"/>
      <c r="G213" s="150" t="s">
        <v>107</v>
      </c>
      <c r="H213" s="149"/>
      <c r="I213" s="151"/>
      <c r="J213" s="152"/>
      <c r="K213" s="153"/>
      <c r="L213" s="137"/>
      <c r="M213" s="135"/>
      <c r="N213" s="195"/>
    </row>
    <row r="214" spans="1:16" ht="57">
      <c r="A214" s="135"/>
      <c r="B214" s="136"/>
      <c r="C214" s="148"/>
      <c r="D214" s="149" t="s">
        <v>192</v>
      </c>
      <c r="E214" s="149"/>
      <c r="F214" s="149"/>
      <c r="G214" s="150" t="s">
        <v>193</v>
      </c>
      <c r="H214" s="149" t="s">
        <v>96</v>
      </c>
      <c r="I214" s="151">
        <v>341.57</v>
      </c>
      <c r="J214" s="152">
        <v>147611.17800000001</v>
      </c>
      <c r="K214" s="153">
        <f t="shared" si="26"/>
        <v>50419550.07</v>
      </c>
      <c r="L214" s="137"/>
      <c r="M214" s="135"/>
      <c r="N214" s="195"/>
    </row>
    <row r="215" spans="1:16" ht="15">
      <c r="A215" s="135"/>
      <c r="B215" s="136"/>
      <c r="C215" s="148"/>
      <c r="D215" s="149" t="s">
        <v>194</v>
      </c>
      <c r="E215" s="149"/>
      <c r="F215" s="149"/>
      <c r="G215" s="150" t="s">
        <v>195</v>
      </c>
      <c r="H215" s="149" t="s">
        <v>100</v>
      </c>
      <c r="I215" s="151">
        <v>18223.59</v>
      </c>
      <c r="J215" s="152">
        <v>10337.6</v>
      </c>
      <c r="K215" s="153">
        <f t="shared" si="26"/>
        <v>188388183.97999999</v>
      </c>
      <c r="L215" s="137"/>
      <c r="M215" s="135"/>
      <c r="N215" s="195"/>
    </row>
    <row r="216" spans="1:16" ht="28.5">
      <c r="A216" s="135"/>
      <c r="B216" s="136"/>
      <c r="C216" s="148"/>
      <c r="D216" s="149" t="s">
        <v>196</v>
      </c>
      <c r="E216" s="149"/>
      <c r="F216" s="149"/>
      <c r="G216" s="150" t="s">
        <v>197</v>
      </c>
      <c r="H216" s="149" t="s">
        <v>96</v>
      </c>
      <c r="I216" s="151">
        <v>249</v>
      </c>
      <c r="J216" s="152">
        <v>184155.53</v>
      </c>
      <c r="K216" s="153">
        <f t="shared" si="26"/>
        <v>45854726.969999999</v>
      </c>
      <c r="L216" s="137"/>
      <c r="M216" s="135"/>
      <c r="N216" s="195"/>
    </row>
    <row r="217" spans="1:16" ht="15">
      <c r="A217" s="135"/>
      <c r="B217" s="136"/>
      <c r="C217" s="148"/>
      <c r="D217" s="149" t="s">
        <v>198</v>
      </c>
      <c r="E217" s="149"/>
      <c r="F217" s="149"/>
      <c r="G217" s="150" t="s">
        <v>199</v>
      </c>
      <c r="H217" s="149" t="s">
        <v>97</v>
      </c>
      <c r="I217" s="151">
        <v>27</v>
      </c>
      <c r="J217" s="152">
        <v>1236746.42</v>
      </c>
      <c r="K217" s="153">
        <f t="shared" si="26"/>
        <v>33392153.34</v>
      </c>
      <c r="L217" s="137"/>
      <c r="M217" s="135"/>
      <c r="N217" s="195"/>
    </row>
    <row r="218" spans="1:16" ht="15">
      <c r="A218" s="135"/>
      <c r="B218" s="136"/>
      <c r="C218" s="148"/>
      <c r="D218" s="149" t="s">
        <v>200</v>
      </c>
      <c r="E218" s="149"/>
      <c r="F218" s="149"/>
      <c r="G218" s="150" t="s">
        <v>201</v>
      </c>
      <c r="H218" s="149" t="s">
        <v>97</v>
      </c>
      <c r="I218" s="151">
        <v>24.46</v>
      </c>
      <c r="J218" s="152">
        <v>1244023.5729999999</v>
      </c>
      <c r="K218" s="153">
        <f t="shared" si="26"/>
        <v>30428816.600000001</v>
      </c>
      <c r="L218" s="137"/>
      <c r="M218" s="135"/>
    </row>
    <row r="219" spans="1:16" ht="30" customHeight="1" thickBot="1">
      <c r="A219" s="135"/>
      <c r="B219" s="136"/>
      <c r="C219" s="154" t="s">
        <v>13</v>
      </c>
      <c r="D219" s="226" t="s">
        <v>13</v>
      </c>
      <c r="E219" s="226"/>
      <c r="F219" s="226"/>
      <c r="G219" s="226"/>
      <c r="H219" s="226"/>
      <c r="I219" s="226"/>
      <c r="J219" s="227"/>
      <c r="K219" s="156">
        <f>SUM(K209:K218)</f>
        <v>483865245.13000005</v>
      </c>
      <c r="L219" s="137"/>
      <c r="M219" s="135"/>
    </row>
    <row r="220" spans="1:16" ht="30" customHeight="1" thickBot="1">
      <c r="A220" s="135"/>
      <c r="B220" s="136"/>
      <c r="C220" s="145"/>
      <c r="D220" s="364">
        <v>4</v>
      </c>
      <c r="E220" s="146"/>
      <c r="F220" s="146"/>
      <c r="G220" s="146" t="s">
        <v>202</v>
      </c>
      <c r="H220" s="146"/>
      <c r="I220" s="146"/>
      <c r="J220" s="146"/>
      <c r="K220" s="147"/>
      <c r="L220" s="137"/>
      <c r="M220" s="135"/>
    </row>
    <row r="221" spans="1:16" ht="71.25">
      <c r="A221" s="135"/>
      <c r="B221" s="136"/>
      <c r="C221" s="148"/>
      <c r="D221" s="149">
        <v>4.0999999999999996</v>
      </c>
      <c r="E221" s="157"/>
      <c r="F221" s="157"/>
      <c r="G221" s="150" t="s">
        <v>203</v>
      </c>
      <c r="H221" s="157" t="s">
        <v>96</v>
      </c>
      <c r="I221" s="151">
        <v>1528.27</v>
      </c>
      <c r="J221" s="138">
        <v>304662.8</v>
      </c>
      <c r="K221" s="153">
        <f>ROUND(I221*J221,2)</f>
        <v>465607017.36000001</v>
      </c>
      <c r="L221" s="137"/>
      <c r="M221" s="135"/>
    </row>
    <row r="222" spans="1:16" ht="30" customHeight="1" thickBot="1">
      <c r="A222" s="135"/>
      <c r="B222" s="136"/>
      <c r="C222" s="159" t="s">
        <v>13</v>
      </c>
      <c r="D222" s="232" t="s">
        <v>13</v>
      </c>
      <c r="E222" s="226"/>
      <c r="F222" s="226"/>
      <c r="G222" s="226"/>
      <c r="H222" s="226"/>
      <c r="I222" s="226"/>
      <c r="J222" s="227"/>
      <c r="K222" s="156">
        <f>SUM(K221:K221)</f>
        <v>465607017.36000001</v>
      </c>
      <c r="L222" s="137"/>
      <c r="M222" s="135"/>
    </row>
    <row r="223" spans="1:16" ht="30" customHeight="1" thickBot="1">
      <c r="A223" s="135"/>
      <c r="B223" s="136"/>
      <c r="C223" s="145"/>
      <c r="D223" s="364">
        <v>5</v>
      </c>
      <c r="E223" s="146"/>
      <c r="F223" s="146"/>
      <c r="G223" s="146" t="s">
        <v>204</v>
      </c>
      <c r="H223" s="146"/>
      <c r="I223" s="146"/>
      <c r="J223" s="146"/>
      <c r="K223" s="147"/>
      <c r="L223" s="137"/>
      <c r="M223" s="135"/>
    </row>
    <row r="224" spans="1:16" ht="42.75">
      <c r="A224" s="135"/>
      <c r="B224" s="136"/>
      <c r="C224" s="148"/>
      <c r="D224" s="149">
        <v>5.0999999999999996</v>
      </c>
      <c r="E224" s="157"/>
      <c r="F224" s="157"/>
      <c r="G224" s="150" t="s">
        <v>205</v>
      </c>
      <c r="H224" s="157" t="s">
        <v>96</v>
      </c>
      <c r="I224" s="151">
        <v>223.3</v>
      </c>
      <c r="J224" s="152">
        <v>24975.977000000003</v>
      </c>
      <c r="K224" s="153">
        <f t="shared" ref="K224:K228" si="27">ROUND(I224*J224,2)</f>
        <v>5577135.6600000001</v>
      </c>
      <c r="L224" s="137"/>
      <c r="M224" s="135"/>
      <c r="N224" s="195"/>
      <c r="P224" s="196"/>
    </row>
    <row r="225" spans="1:16" ht="28.5">
      <c r="A225" s="135"/>
      <c r="B225" s="136"/>
      <c r="C225" s="148"/>
      <c r="D225" s="149">
        <v>5.2</v>
      </c>
      <c r="E225" s="157"/>
      <c r="F225" s="157"/>
      <c r="G225" s="150" t="s">
        <v>206</v>
      </c>
      <c r="H225" s="157" t="s">
        <v>101</v>
      </c>
      <c r="I225" s="151">
        <v>445</v>
      </c>
      <c r="J225" s="152">
        <v>8570.860999999999</v>
      </c>
      <c r="K225" s="153">
        <f t="shared" si="27"/>
        <v>3814033.15</v>
      </c>
      <c r="L225" s="137"/>
      <c r="M225" s="135"/>
      <c r="N225" s="195"/>
      <c r="P225" s="196"/>
    </row>
    <row r="226" spans="1:16" ht="71.25">
      <c r="A226" s="135"/>
      <c r="B226" s="136"/>
      <c r="C226" s="148"/>
      <c r="D226" s="149">
        <v>5.3</v>
      </c>
      <c r="E226" s="157"/>
      <c r="F226" s="157"/>
      <c r="G226" s="150" t="s">
        <v>207</v>
      </c>
      <c r="H226" s="157" t="s">
        <v>104</v>
      </c>
      <c r="I226" s="151">
        <v>1</v>
      </c>
      <c r="J226" s="152">
        <v>6375341.6740000006</v>
      </c>
      <c r="K226" s="153">
        <f t="shared" si="27"/>
        <v>6375341.6699999999</v>
      </c>
      <c r="L226" s="137"/>
      <c r="M226" s="135"/>
      <c r="N226" s="195"/>
      <c r="P226" s="196"/>
    </row>
    <row r="227" spans="1:16" ht="57">
      <c r="A227" s="135"/>
      <c r="B227" s="136"/>
      <c r="C227" s="148"/>
      <c r="D227" s="149">
        <v>5.4</v>
      </c>
      <c r="E227" s="157"/>
      <c r="F227" s="157"/>
      <c r="G227" s="150" t="s">
        <v>208</v>
      </c>
      <c r="H227" s="157" t="s">
        <v>104</v>
      </c>
      <c r="I227" s="151">
        <v>1</v>
      </c>
      <c r="J227" s="152">
        <v>956800</v>
      </c>
      <c r="K227" s="153">
        <f t="shared" si="27"/>
        <v>956800</v>
      </c>
      <c r="L227" s="137"/>
      <c r="M227" s="135"/>
      <c r="N227" s="195"/>
      <c r="P227" s="196"/>
    </row>
    <row r="228" spans="1:16" ht="28.5">
      <c r="A228" s="135"/>
      <c r="B228" s="136"/>
      <c r="C228" s="148"/>
      <c r="D228" s="149">
        <v>5.5</v>
      </c>
      <c r="E228" s="157"/>
      <c r="F228" s="157"/>
      <c r="G228" s="150" t="s">
        <v>209</v>
      </c>
      <c r="H228" s="157" t="s">
        <v>96</v>
      </c>
      <c r="I228" s="151">
        <v>223.3</v>
      </c>
      <c r="J228" s="152">
        <v>70797.752999999997</v>
      </c>
      <c r="K228" s="153">
        <f t="shared" si="27"/>
        <v>15809138.24</v>
      </c>
      <c r="L228" s="137"/>
      <c r="M228" s="135"/>
      <c r="N228" s="195"/>
      <c r="P228" s="196"/>
    </row>
    <row r="229" spans="1:16" ht="30" customHeight="1" thickBot="1">
      <c r="A229" s="135"/>
      <c r="B229" s="136"/>
      <c r="C229" s="154" t="s">
        <v>13</v>
      </c>
      <c r="D229" s="226" t="s">
        <v>13</v>
      </c>
      <c r="E229" s="226"/>
      <c r="F229" s="226"/>
      <c r="G229" s="226"/>
      <c r="H229" s="226"/>
      <c r="I229" s="227"/>
      <c r="J229" s="155"/>
      <c r="K229" s="156">
        <f>SUM(K224:K228)</f>
        <v>32532448.719999999</v>
      </c>
      <c r="L229" s="137"/>
      <c r="M229" s="135"/>
    </row>
    <row r="230" spans="1:16" ht="30" customHeight="1" thickBot="1">
      <c r="A230" s="135"/>
      <c r="B230" s="136"/>
      <c r="C230" s="145"/>
      <c r="D230" s="364">
        <v>6</v>
      </c>
      <c r="E230" s="146"/>
      <c r="F230" s="146"/>
      <c r="G230" s="146" t="s">
        <v>146</v>
      </c>
      <c r="H230" s="146"/>
      <c r="I230" s="146"/>
      <c r="J230" s="146"/>
      <c r="K230" s="147"/>
      <c r="L230" s="137"/>
      <c r="M230" s="135"/>
    </row>
    <row r="231" spans="1:16" ht="28.5" customHeight="1">
      <c r="A231" s="135"/>
      <c r="B231" s="136"/>
      <c r="C231" s="189"/>
      <c r="D231" s="204">
        <v>6.1</v>
      </c>
      <c r="E231" s="157"/>
      <c r="F231" s="157"/>
      <c r="G231" s="205" t="s">
        <v>210</v>
      </c>
      <c r="H231" s="206" t="s">
        <v>104</v>
      </c>
      <c r="I231" s="151">
        <v>2</v>
      </c>
      <c r="J231" s="152">
        <v>2486737.5</v>
      </c>
      <c r="K231" s="153">
        <f t="shared" ref="K231:K237" si="28">ROUND(I231*J231,2)</f>
        <v>4973475</v>
      </c>
      <c r="L231" s="137"/>
      <c r="M231" s="135"/>
    </row>
    <row r="232" spans="1:16" ht="28.5" customHeight="1">
      <c r="A232" s="135"/>
      <c r="B232" s="136"/>
      <c r="C232" s="189"/>
      <c r="D232" s="204">
        <v>6.2</v>
      </c>
      <c r="E232" s="157"/>
      <c r="F232" s="157"/>
      <c r="G232" s="205" t="s">
        <v>211</v>
      </c>
      <c r="H232" s="206" t="s">
        <v>98</v>
      </c>
      <c r="I232" s="151">
        <v>3</v>
      </c>
      <c r="J232" s="152">
        <v>903180.2</v>
      </c>
      <c r="K232" s="153">
        <f t="shared" si="28"/>
        <v>2709540.6</v>
      </c>
      <c r="L232" s="137"/>
      <c r="M232" s="135"/>
    </row>
    <row r="233" spans="1:16" ht="33" customHeight="1">
      <c r="A233" s="135"/>
      <c r="B233" s="136"/>
      <c r="C233" s="189"/>
      <c r="D233" s="204">
        <v>6.3</v>
      </c>
      <c r="E233" s="157"/>
      <c r="F233" s="157"/>
      <c r="G233" s="205" t="s">
        <v>212</v>
      </c>
      <c r="H233" s="206" t="s">
        <v>101</v>
      </c>
      <c r="I233" s="151">
        <v>71</v>
      </c>
      <c r="J233" s="152">
        <v>244237.5</v>
      </c>
      <c r="K233" s="153">
        <f t="shared" si="28"/>
        <v>17340862.5</v>
      </c>
      <c r="L233" s="137"/>
      <c r="M233" s="135"/>
    </row>
    <row r="234" spans="1:16" ht="33" customHeight="1">
      <c r="A234" s="135"/>
      <c r="B234" s="136"/>
      <c r="C234" s="189"/>
      <c r="D234" s="204">
        <v>6.4</v>
      </c>
      <c r="E234" s="157"/>
      <c r="F234" s="157"/>
      <c r="G234" s="205" t="s">
        <v>213</v>
      </c>
      <c r="H234" s="206" t="s">
        <v>98</v>
      </c>
      <c r="I234" s="151">
        <v>2</v>
      </c>
      <c r="J234" s="152">
        <v>2429463.4</v>
      </c>
      <c r="K234" s="153">
        <f t="shared" si="28"/>
        <v>4858926.8</v>
      </c>
      <c r="L234" s="137"/>
      <c r="M234" s="135"/>
    </row>
    <row r="235" spans="1:16" ht="33" customHeight="1">
      <c r="A235" s="135"/>
      <c r="B235" s="136"/>
      <c r="C235" s="189"/>
      <c r="D235" s="204">
        <v>6.5</v>
      </c>
      <c r="E235" s="157"/>
      <c r="F235" s="157"/>
      <c r="G235" s="205" t="s">
        <v>214</v>
      </c>
      <c r="H235" s="206" t="s">
        <v>98</v>
      </c>
      <c r="I235" s="151">
        <v>24</v>
      </c>
      <c r="J235" s="152">
        <v>1363927.5</v>
      </c>
      <c r="K235" s="153">
        <f t="shared" si="28"/>
        <v>32734260</v>
      </c>
      <c r="L235" s="137"/>
      <c r="M235" s="135"/>
    </row>
    <row r="236" spans="1:16" ht="33" customHeight="1">
      <c r="A236" s="135"/>
      <c r="B236" s="136"/>
      <c r="C236" s="189"/>
      <c r="D236" s="204">
        <v>6.6</v>
      </c>
      <c r="E236" s="157"/>
      <c r="F236" s="157"/>
      <c r="G236" s="205" t="s">
        <v>215</v>
      </c>
      <c r="H236" s="206" t="s">
        <v>98</v>
      </c>
      <c r="I236" s="151">
        <v>1</v>
      </c>
      <c r="J236" s="152">
        <v>268742.5</v>
      </c>
      <c r="K236" s="153">
        <f t="shared" si="28"/>
        <v>268742.5</v>
      </c>
      <c r="L236" s="137"/>
      <c r="M236" s="135"/>
    </row>
    <row r="237" spans="1:16" ht="33" customHeight="1">
      <c r="A237" s="135"/>
      <c r="B237" s="136"/>
      <c r="C237" s="189"/>
      <c r="D237" s="204">
        <v>6.7</v>
      </c>
      <c r="E237" s="157"/>
      <c r="F237" s="157"/>
      <c r="G237" s="205" t="s">
        <v>216</v>
      </c>
      <c r="H237" s="206" t="s">
        <v>98</v>
      </c>
      <c r="I237" s="151">
        <v>2</v>
      </c>
      <c r="J237" s="152">
        <v>281407.09999999998</v>
      </c>
      <c r="K237" s="153">
        <f t="shared" si="28"/>
        <v>562814.19999999995</v>
      </c>
      <c r="L237" s="137"/>
      <c r="M237" s="135"/>
    </row>
    <row r="238" spans="1:16" ht="30" customHeight="1" thickBot="1">
      <c r="A238" s="135"/>
      <c r="B238" s="136"/>
      <c r="C238" s="154" t="s">
        <v>13</v>
      </c>
      <c r="D238" s="226" t="s">
        <v>13</v>
      </c>
      <c r="E238" s="226"/>
      <c r="F238" s="226"/>
      <c r="G238" s="226"/>
      <c r="H238" s="226"/>
      <c r="I238" s="227"/>
      <c r="J238" s="155"/>
      <c r="K238" s="156">
        <f>SUM(K231:K237)</f>
        <v>63448621.600000009</v>
      </c>
      <c r="L238" s="137"/>
      <c r="M238" s="135"/>
    </row>
    <row r="239" spans="1:16" ht="30" customHeight="1" thickBot="1">
      <c r="A239" s="135"/>
      <c r="B239" s="136"/>
      <c r="C239" s="154"/>
      <c r="D239" s="364">
        <v>7</v>
      </c>
      <c r="E239" s="146"/>
      <c r="F239" s="146"/>
      <c r="G239" s="146" t="s">
        <v>217</v>
      </c>
      <c r="H239" s="146"/>
      <c r="I239" s="146"/>
      <c r="J239" s="146"/>
      <c r="K239" s="147"/>
      <c r="L239" s="137"/>
      <c r="M239" s="135"/>
    </row>
    <row r="240" spans="1:16" ht="15.75" thickBot="1">
      <c r="A240" s="135"/>
      <c r="B240" s="136"/>
      <c r="C240" s="154"/>
      <c r="D240" s="204">
        <v>7.1</v>
      </c>
      <c r="E240" s="157"/>
      <c r="F240" s="157"/>
      <c r="G240" s="205" t="s">
        <v>221</v>
      </c>
      <c r="H240" s="206"/>
      <c r="I240" s="151"/>
      <c r="J240" s="152"/>
      <c r="K240" s="153"/>
      <c r="L240" s="137"/>
      <c r="M240" s="135"/>
    </row>
    <row r="241" spans="1:13" ht="29.25" thickBot="1">
      <c r="A241" s="135"/>
      <c r="B241" s="136"/>
      <c r="C241" s="154"/>
      <c r="D241" s="204" t="s">
        <v>218</v>
      </c>
      <c r="E241" s="157"/>
      <c r="F241" s="157"/>
      <c r="G241" s="205" t="s">
        <v>222</v>
      </c>
      <c r="H241" s="206" t="s">
        <v>101</v>
      </c>
      <c r="I241" s="151">
        <v>6.33</v>
      </c>
      <c r="J241" s="152">
        <v>134341.23300000001</v>
      </c>
      <c r="K241" s="153">
        <f t="shared" ref="K241:K244" si="29">ROUND(I241*J241,2)</f>
        <v>850380</v>
      </c>
      <c r="L241" s="137"/>
      <c r="M241" s="135"/>
    </row>
    <row r="242" spans="1:13" ht="28.5">
      <c r="A242" s="135"/>
      <c r="B242" s="136"/>
      <c r="C242" s="190"/>
      <c r="D242" s="204" t="s">
        <v>219</v>
      </c>
      <c r="E242" s="157"/>
      <c r="F242" s="157"/>
      <c r="G242" s="205" t="s">
        <v>223</v>
      </c>
      <c r="H242" s="206" t="s">
        <v>101</v>
      </c>
      <c r="I242" s="151">
        <v>48.6</v>
      </c>
      <c r="J242" s="152">
        <v>50263.733000000007</v>
      </c>
      <c r="K242" s="153">
        <f t="shared" si="29"/>
        <v>2442817.42</v>
      </c>
      <c r="L242" s="137"/>
      <c r="M242" s="135"/>
    </row>
    <row r="243" spans="1:13" ht="15">
      <c r="A243" s="135"/>
      <c r="B243" s="136"/>
      <c r="C243" s="190"/>
      <c r="D243" s="204">
        <v>7.2</v>
      </c>
      <c r="E243" s="157"/>
      <c r="F243" s="157"/>
      <c r="G243" s="205" t="s">
        <v>224</v>
      </c>
      <c r="H243" s="206"/>
      <c r="I243" s="151"/>
      <c r="J243" s="152"/>
      <c r="K243" s="153"/>
      <c r="L243" s="137"/>
      <c r="M243" s="135"/>
    </row>
    <row r="244" spans="1:13" ht="57">
      <c r="A244" s="135"/>
      <c r="B244" s="136"/>
      <c r="C244" s="189"/>
      <c r="D244" s="204" t="s">
        <v>220</v>
      </c>
      <c r="E244" s="157"/>
      <c r="F244" s="157"/>
      <c r="G244" s="205" t="s">
        <v>225</v>
      </c>
      <c r="H244" s="206" t="s">
        <v>101</v>
      </c>
      <c r="I244" s="151">
        <v>102.45000003687653</v>
      </c>
      <c r="J244" s="152">
        <v>506862.94099999999</v>
      </c>
      <c r="K244" s="153">
        <f t="shared" si="29"/>
        <v>51928108.32</v>
      </c>
      <c r="L244" s="137"/>
      <c r="M244" s="135"/>
    </row>
    <row r="245" spans="1:13" ht="30" customHeight="1" thickBot="1">
      <c r="A245" s="135"/>
      <c r="B245" s="136"/>
      <c r="C245" s="154"/>
      <c r="D245" s="226" t="s">
        <v>13</v>
      </c>
      <c r="E245" s="226"/>
      <c r="F245" s="226"/>
      <c r="G245" s="226"/>
      <c r="H245" s="226"/>
      <c r="I245" s="226"/>
      <c r="J245" s="227"/>
      <c r="K245" s="156">
        <f>SUM(K240:K244)</f>
        <v>55221305.740000002</v>
      </c>
      <c r="L245" s="137"/>
      <c r="M245" s="135"/>
    </row>
    <row r="246" spans="1:13" ht="30" customHeight="1" thickBot="1">
      <c r="A246" s="135"/>
      <c r="B246" s="136"/>
      <c r="C246" s="154"/>
      <c r="D246" s="364">
        <v>8</v>
      </c>
      <c r="E246" s="146"/>
      <c r="F246" s="146"/>
      <c r="G246" s="146" t="s">
        <v>226</v>
      </c>
      <c r="H246" s="146"/>
      <c r="I246" s="146"/>
      <c r="J246" s="146"/>
      <c r="K246" s="147"/>
      <c r="L246" s="137"/>
      <c r="M246" s="135"/>
    </row>
    <row r="247" spans="1:13" ht="30" customHeight="1" thickBot="1">
      <c r="A247" s="135"/>
      <c r="B247" s="136"/>
      <c r="C247" s="154"/>
      <c r="D247" s="204" t="s">
        <v>167</v>
      </c>
      <c r="E247" s="157"/>
      <c r="F247" s="157"/>
      <c r="G247" s="207" t="s">
        <v>227</v>
      </c>
      <c r="H247" s="206" t="s">
        <v>96</v>
      </c>
      <c r="I247" s="151">
        <v>1598.01</v>
      </c>
      <c r="J247" s="152">
        <v>2902.9</v>
      </c>
      <c r="K247" s="153">
        <f t="shared" ref="K247" si="30">ROUND(I247*J247,2)</f>
        <v>4638863.2300000004</v>
      </c>
      <c r="L247" s="137"/>
      <c r="M247" s="135"/>
    </row>
    <row r="248" spans="1:13" ht="30" customHeight="1" thickBot="1">
      <c r="A248" s="135"/>
      <c r="B248" s="136"/>
      <c r="C248" s="190"/>
      <c r="D248" s="226" t="s">
        <v>13</v>
      </c>
      <c r="E248" s="226"/>
      <c r="F248" s="226"/>
      <c r="G248" s="226"/>
      <c r="H248" s="226"/>
      <c r="I248" s="226"/>
      <c r="J248" s="227"/>
      <c r="K248" s="156">
        <f>SUM(K247:K247)</f>
        <v>4638863.2300000004</v>
      </c>
      <c r="L248" s="137"/>
      <c r="M248" s="135"/>
    </row>
    <row r="249" spans="1:13" s="163" customFormat="1" ht="30" customHeight="1" thickBot="1">
      <c r="A249" s="160"/>
      <c r="B249" s="161"/>
      <c r="C249" s="223" t="s">
        <v>14</v>
      </c>
      <c r="D249" s="224"/>
      <c r="E249" s="224"/>
      <c r="F249" s="224"/>
      <c r="G249" s="224"/>
      <c r="H249" s="224"/>
      <c r="I249" s="224"/>
      <c r="J249" s="225"/>
      <c r="K249" s="197">
        <f>K248+K245+K238+K229+K222+K219+K200+K207</f>
        <v>1189080796.4400001</v>
      </c>
      <c r="L249" s="162"/>
      <c r="M249" s="160"/>
    </row>
    <row r="250" spans="1:13" s="163" customFormat="1" ht="15.75" thickBot="1">
      <c r="A250" s="160"/>
      <c r="B250" s="161"/>
      <c r="C250" s="164"/>
      <c r="D250" s="365"/>
      <c r="E250" s="164"/>
      <c r="F250" s="164"/>
      <c r="G250" s="164"/>
      <c r="H250" s="164"/>
      <c r="I250" s="164"/>
      <c r="J250" s="164"/>
      <c r="K250" s="165"/>
      <c r="L250" s="162"/>
      <c r="M250" s="160"/>
    </row>
    <row r="251" spans="1:13" s="163" customFormat="1" ht="30" customHeight="1" thickBot="1">
      <c r="A251" s="160"/>
      <c r="B251" s="161"/>
      <c r="C251" s="166"/>
      <c r="D251" s="364">
        <v>10</v>
      </c>
      <c r="E251" s="169"/>
      <c r="F251" s="169"/>
      <c r="G251" s="146" t="s">
        <v>230</v>
      </c>
      <c r="H251" s="146"/>
      <c r="I251" s="146"/>
      <c r="J251" s="146"/>
      <c r="K251" s="147"/>
      <c r="L251" s="162"/>
      <c r="M251" s="160"/>
    </row>
    <row r="252" spans="1:13" s="163" customFormat="1" ht="30" customHeight="1">
      <c r="A252" s="160"/>
      <c r="B252" s="161"/>
      <c r="C252" s="166"/>
      <c r="D252" s="158">
        <v>10.1</v>
      </c>
      <c r="E252" s="169"/>
      <c r="F252" s="169"/>
      <c r="G252" s="193" t="s">
        <v>228</v>
      </c>
      <c r="H252" s="192" t="s">
        <v>98</v>
      </c>
      <c r="I252" s="192">
        <v>1</v>
      </c>
      <c r="J252" s="152">
        <v>12447650.363</v>
      </c>
      <c r="K252" s="168">
        <f t="shared" ref="K252:K253" si="31">+I252*J252</f>
        <v>12447650.363</v>
      </c>
      <c r="L252" s="162"/>
      <c r="M252" s="160"/>
    </row>
    <row r="253" spans="1:13" s="163" customFormat="1" ht="30" customHeight="1" thickBot="1">
      <c r="A253" s="160"/>
      <c r="B253" s="161"/>
      <c r="C253" s="166"/>
      <c r="D253" s="158">
        <v>10.199999999999999</v>
      </c>
      <c r="E253" s="169"/>
      <c r="F253" s="169"/>
      <c r="G253" s="194" t="s">
        <v>229</v>
      </c>
      <c r="H253" s="191" t="s">
        <v>98</v>
      </c>
      <c r="I253" s="192">
        <v>1</v>
      </c>
      <c r="J253" s="152">
        <v>3650000</v>
      </c>
      <c r="K253" s="168">
        <f t="shared" si="31"/>
        <v>3650000</v>
      </c>
      <c r="L253" s="162"/>
      <c r="M253" s="160"/>
    </row>
    <row r="254" spans="1:13" s="163" customFormat="1" ht="30" customHeight="1" thickBot="1">
      <c r="A254" s="160"/>
      <c r="B254" s="161"/>
      <c r="C254" s="166"/>
      <c r="D254" s="167"/>
      <c r="E254" s="166"/>
      <c r="F254" s="166"/>
      <c r="G254" s="217" t="s">
        <v>15</v>
      </c>
      <c r="H254" s="218"/>
      <c r="I254" s="218"/>
      <c r="J254" s="219"/>
      <c r="K254" s="202">
        <f>+K253+K252+K249</f>
        <v>1205178446.803</v>
      </c>
      <c r="L254" s="162"/>
      <c r="M254" s="160"/>
    </row>
    <row r="255" spans="1:13" s="163" customFormat="1" ht="15.75" thickBot="1">
      <c r="A255" s="160"/>
      <c r="B255" s="161"/>
      <c r="C255" s="166"/>
      <c r="D255" s="167"/>
      <c r="E255" s="167"/>
      <c r="F255" s="167"/>
      <c r="G255" s="166"/>
      <c r="H255" s="166"/>
      <c r="I255" s="170"/>
      <c r="J255" s="171"/>
      <c r="K255" s="172"/>
      <c r="L255" s="162"/>
      <c r="M255" s="160"/>
    </row>
    <row r="256" spans="1:13" s="163" customFormat="1" ht="15">
      <c r="A256" s="160"/>
      <c r="B256" s="161"/>
      <c r="C256" s="173"/>
      <c r="D256" s="220"/>
      <c r="E256" s="220"/>
      <c r="F256" s="220"/>
      <c r="G256" s="220"/>
      <c r="H256" s="220"/>
      <c r="I256" s="220"/>
      <c r="J256" s="220"/>
      <c r="K256" s="221"/>
      <c r="L256" s="174"/>
      <c r="M256" s="160"/>
    </row>
    <row r="257" spans="1:14" s="163" customFormat="1" ht="46.5" customHeight="1">
      <c r="A257" s="160"/>
      <c r="B257" s="161"/>
      <c r="C257" s="211" t="s">
        <v>16</v>
      </c>
      <c r="D257" s="212"/>
      <c r="E257" s="212"/>
      <c r="F257" s="212"/>
      <c r="G257" s="212"/>
      <c r="H257" s="222" t="s">
        <v>17</v>
      </c>
      <c r="I257" s="222"/>
      <c r="J257" s="222"/>
      <c r="K257" s="175" t="s">
        <v>18</v>
      </c>
      <c r="L257" s="176"/>
      <c r="M257" s="160"/>
    </row>
    <row r="258" spans="1:14" s="163" customFormat="1" ht="56.25" customHeight="1">
      <c r="A258" s="160"/>
      <c r="B258" s="161"/>
      <c r="C258" s="211" t="s">
        <v>19</v>
      </c>
      <c r="D258" s="212"/>
      <c r="E258" s="212"/>
      <c r="F258" s="212"/>
      <c r="G258" s="212"/>
      <c r="H258" s="216" t="s">
        <v>20</v>
      </c>
      <c r="I258" s="216"/>
      <c r="J258" s="177" t="s">
        <v>21</v>
      </c>
      <c r="K258" s="178">
        <v>0.25</v>
      </c>
      <c r="L258" s="176"/>
      <c r="M258" s="160"/>
    </row>
    <row r="259" spans="1:14" s="163" customFormat="1" ht="30" customHeight="1">
      <c r="A259" s="160"/>
      <c r="B259" s="161"/>
      <c r="C259" s="211" t="s">
        <v>22</v>
      </c>
      <c r="D259" s="212"/>
      <c r="E259" s="212"/>
      <c r="F259" s="212"/>
      <c r="G259" s="212"/>
      <c r="H259" s="213" t="s">
        <v>23</v>
      </c>
      <c r="I259" s="214"/>
      <c r="J259" s="177" t="s">
        <v>24</v>
      </c>
      <c r="K259" s="178">
        <v>0.01</v>
      </c>
      <c r="L259" s="176"/>
      <c r="M259" s="160"/>
    </row>
    <row r="260" spans="1:14" s="180" customFormat="1" ht="58.5" customHeight="1">
      <c r="A260" s="160"/>
      <c r="B260" s="161"/>
      <c r="C260" s="179"/>
      <c r="D260" s="366"/>
      <c r="E260" s="181"/>
      <c r="F260" s="181"/>
      <c r="G260" s="182"/>
      <c r="H260" s="215" t="s">
        <v>25</v>
      </c>
      <c r="I260" s="216"/>
      <c r="J260" s="177" t="s">
        <v>26</v>
      </c>
      <c r="K260" s="178">
        <v>0.04</v>
      </c>
      <c r="L260" s="162"/>
      <c r="M260" s="160"/>
    </row>
    <row r="261" spans="1:14" ht="57" customHeight="1">
      <c r="A261" s="135"/>
      <c r="B261" s="136"/>
      <c r="C261" s="183"/>
      <c r="D261" s="367"/>
      <c r="E261" s="184"/>
      <c r="F261" s="184"/>
      <c r="G261" s="185"/>
      <c r="H261" s="216" t="s">
        <v>27</v>
      </c>
      <c r="I261" s="216"/>
      <c r="J261" s="177" t="s">
        <v>28</v>
      </c>
      <c r="K261" s="178">
        <f>SUM(K258:K260)</f>
        <v>0.3</v>
      </c>
      <c r="L261" s="137"/>
      <c r="M261" s="135"/>
    </row>
    <row r="263" spans="1:14" ht="30" customHeight="1" thickBot="1">
      <c r="A263" s="135"/>
      <c r="B263" s="136"/>
      <c r="C263" s="369" t="s">
        <v>408</v>
      </c>
      <c r="D263" s="370"/>
      <c r="E263" s="370"/>
      <c r="F263" s="370"/>
      <c r="G263" s="370"/>
      <c r="H263" s="370"/>
      <c r="I263" s="370"/>
      <c r="J263" s="370"/>
      <c r="K263" s="371"/>
      <c r="L263" s="137"/>
      <c r="M263" s="135"/>
    </row>
    <row r="264" spans="1:14" ht="30" customHeight="1">
      <c r="A264" s="135"/>
      <c r="B264" s="136"/>
      <c r="C264" s="244" t="s">
        <v>4</v>
      </c>
      <c r="D264" s="246" t="s">
        <v>5</v>
      </c>
      <c r="E264" s="248" t="s">
        <v>6</v>
      </c>
      <c r="F264" s="248"/>
      <c r="G264" s="244" t="s">
        <v>7</v>
      </c>
      <c r="H264" s="246" t="s">
        <v>8</v>
      </c>
      <c r="I264" s="246" t="s">
        <v>9</v>
      </c>
      <c r="J264" s="228" t="s">
        <v>102</v>
      </c>
      <c r="K264" s="230" t="s">
        <v>10</v>
      </c>
      <c r="L264" s="137"/>
      <c r="M264" s="135"/>
    </row>
    <row r="265" spans="1:14" ht="30" customHeight="1" thickBot="1">
      <c r="A265" s="135"/>
      <c r="B265" s="136"/>
      <c r="C265" s="245"/>
      <c r="D265" s="247"/>
      <c r="E265" s="144" t="s">
        <v>11</v>
      </c>
      <c r="F265" s="144" t="s">
        <v>12</v>
      </c>
      <c r="G265" s="245"/>
      <c r="H265" s="247"/>
      <c r="I265" s="247"/>
      <c r="J265" s="229"/>
      <c r="K265" s="231"/>
      <c r="L265" s="137"/>
      <c r="M265" s="135"/>
    </row>
    <row r="266" spans="1:14" ht="30" customHeight="1" thickBot="1">
      <c r="A266" s="135"/>
      <c r="B266" s="136"/>
      <c r="C266" s="145" t="s">
        <v>91</v>
      </c>
      <c r="D266" s="146"/>
      <c r="E266" s="146"/>
      <c r="F266" s="146"/>
      <c r="G266" s="146" t="s">
        <v>91</v>
      </c>
      <c r="H266" s="146"/>
      <c r="I266" s="146"/>
      <c r="J266" s="146"/>
      <c r="K266" s="147"/>
      <c r="L266" s="137"/>
      <c r="M266" s="135"/>
    </row>
    <row r="267" spans="1:14" ht="30" customHeight="1">
      <c r="A267" s="135"/>
      <c r="B267" s="136"/>
      <c r="C267" s="148"/>
      <c r="D267" s="149">
        <v>1.1000000000000001</v>
      </c>
      <c r="E267" s="149"/>
      <c r="F267" s="149"/>
      <c r="G267" s="150" t="s">
        <v>110</v>
      </c>
      <c r="H267" s="149" t="s">
        <v>96</v>
      </c>
      <c r="I267" s="151">
        <v>570</v>
      </c>
      <c r="J267" s="152">
        <v>5132.3999999999996</v>
      </c>
      <c r="K267" s="153">
        <f>ROUND(I267*J267,2)</f>
        <v>2925468</v>
      </c>
      <c r="L267" s="137"/>
      <c r="M267" s="135"/>
    </row>
    <row r="268" spans="1:14" ht="30" customHeight="1">
      <c r="A268" s="135"/>
      <c r="B268" s="136"/>
      <c r="C268" s="203"/>
      <c r="D268" s="149">
        <v>1.2</v>
      </c>
      <c r="E268" s="149"/>
      <c r="F268" s="149"/>
      <c r="G268" s="150" t="s">
        <v>111</v>
      </c>
      <c r="H268" s="149" t="s">
        <v>112</v>
      </c>
      <c r="I268" s="151">
        <v>4</v>
      </c>
      <c r="J268" s="152">
        <v>1001582.4</v>
      </c>
      <c r="K268" s="153">
        <f t="shared" ref="K268:K271" si="32">ROUND(I268*J268,2)</f>
        <v>4006329.6</v>
      </c>
      <c r="L268" s="137"/>
      <c r="M268" s="135"/>
    </row>
    <row r="269" spans="1:14" ht="28.5">
      <c r="A269" s="135"/>
      <c r="B269" s="136"/>
      <c r="C269" s="203"/>
      <c r="D269" s="149">
        <v>1.3</v>
      </c>
      <c r="E269" s="149"/>
      <c r="F269" s="149"/>
      <c r="G269" s="150" t="s">
        <v>113</v>
      </c>
      <c r="H269" s="149" t="s">
        <v>97</v>
      </c>
      <c r="I269" s="151">
        <v>197.05</v>
      </c>
      <c r="J269" s="152">
        <v>69618.899999999994</v>
      </c>
      <c r="K269" s="153">
        <f>ROUND(I269*J269,3)</f>
        <v>13718404.244999999</v>
      </c>
      <c r="L269" s="137"/>
      <c r="M269" s="135"/>
    </row>
    <row r="270" spans="1:14" ht="42.75">
      <c r="A270" s="135"/>
      <c r="B270" s="136"/>
      <c r="C270" s="203"/>
      <c r="D270" s="149">
        <v>1.4</v>
      </c>
      <c r="E270" s="149"/>
      <c r="F270" s="149"/>
      <c r="G270" s="150" t="s">
        <v>114</v>
      </c>
      <c r="H270" s="149" t="s">
        <v>97</v>
      </c>
      <c r="I270" s="151">
        <v>176.94</v>
      </c>
      <c r="J270" s="152">
        <v>462917</v>
      </c>
      <c r="K270" s="153">
        <f t="shared" si="32"/>
        <v>81908533.980000004</v>
      </c>
      <c r="L270" s="137"/>
      <c r="M270" s="135"/>
    </row>
    <row r="271" spans="1:14" ht="42.75">
      <c r="A271" s="135"/>
      <c r="B271" s="136"/>
      <c r="C271" s="203"/>
      <c r="D271" s="149">
        <v>1.5</v>
      </c>
      <c r="E271" s="149"/>
      <c r="F271" s="149"/>
      <c r="G271" s="150" t="s">
        <v>115</v>
      </c>
      <c r="H271" s="149" t="s">
        <v>96</v>
      </c>
      <c r="I271" s="151">
        <v>532</v>
      </c>
      <c r="J271" s="152">
        <v>111282.6</v>
      </c>
      <c r="K271" s="153">
        <f t="shared" si="32"/>
        <v>59202343.200000003</v>
      </c>
      <c r="L271" s="137"/>
      <c r="M271" s="135"/>
    </row>
    <row r="272" spans="1:14" ht="30" customHeight="1" thickBot="1">
      <c r="A272" s="135"/>
      <c r="B272" s="136"/>
      <c r="C272" s="154" t="s">
        <v>13</v>
      </c>
      <c r="D272" s="226" t="s">
        <v>13</v>
      </c>
      <c r="E272" s="226"/>
      <c r="F272" s="226"/>
      <c r="G272" s="226"/>
      <c r="H272" s="226"/>
      <c r="I272" s="226"/>
      <c r="J272" s="227"/>
      <c r="K272" s="156">
        <f>SUM(K267:K271)</f>
        <v>161761079.02500001</v>
      </c>
      <c r="L272" s="137"/>
      <c r="M272" s="135"/>
      <c r="N272" s="195"/>
    </row>
    <row r="273" spans="1:16" ht="30" customHeight="1" thickBot="1">
      <c r="A273" s="135"/>
      <c r="B273" s="136"/>
      <c r="C273" s="145"/>
      <c r="D273" s="146"/>
      <c r="E273" s="146"/>
      <c r="F273" s="146"/>
      <c r="G273" s="146" t="s">
        <v>116</v>
      </c>
      <c r="H273" s="146"/>
      <c r="I273" s="146"/>
      <c r="J273" s="146"/>
      <c r="K273" s="147"/>
      <c r="L273" s="137"/>
      <c r="M273" s="135"/>
    </row>
    <row r="274" spans="1:16" ht="30" customHeight="1">
      <c r="A274" s="135"/>
      <c r="B274" s="136"/>
      <c r="C274" s="148"/>
      <c r="D274" s="149">
        <v>2.1</v>
      </c>
      <c r="E274" s="149"/>
      <c r="F274" s="149"/>
      <c r="G274" s="150" t="s">
        <v>117</v>
      </c>
      <c r="H274" s="149" t="s">
        <v>97</v>
      </c>
      <c r="I274" s="151">
        <v>38.25</v>
      </c>
      <c r="J274" s="152">
        <v>870953.2</v>
      </c>
      <c r="K274" s="153">
        <f>ROUNDUP(I274*J274,2)</f>
        <v>33313959.899999999</v>
      </c>
      <c r="L274" s="137"/>
      <c r="M274" s="135"/>
      <c r="N274" s="195"/>
    </row>
    <row r="275" spans="1:16" ht="30" customHeight="1">
      <c r="A275" s="135"/>
      <c r="B275" s="136"/>
      <c r="C275" s="148"/>
      <c r="D275" s="149">
        <v>2.2000000000000002</v>
      </c>
      <c r="E275" s="149"/>
      <c r="F275" s="149"/>
      <c r="G275" s="150" t="s">
        <v>118</v>
      </c>
      <c r="H275" s="149" t="s">
        <v>97</v>
      </c>
      <c r="I275" s="151">
        <v>56.18</v>
      </c>
      <c r="J275" s="152">
        <v>1285147.5</v>
      </c>
      <c r="K275" s="153">
        <f t="shared" ref="K275:K280" si="33">ROUNDUP(I275*J275,2)</f>
        <v>72199586.549999997</v>
      </c>
      <c r="L275" s="137"/>
      <c r="M275" s="135"/>
      <c r="N275" s="195"/>
    </row>
    <row r="276" spans="1:16" ht="30" customHeight="1">
      <c r="A276" s="135"/>
      <c r="B276" s="136"/>
      <c r="C276" s="148"/>
      <c r="D276" s="149">
        <v>2.2999999999999998</v>
      </c>
      <c r="E276" s="149"/>
      <c r="F276" s="149"/>
      <c r="G276" s="150" t="s">
        <v>119</v>
      </c>
      <c r="H276" s="149" t="s">
        <v>97</v>
      </c>
      <c r="I276" s="151">
        <v>10.56</v>
      </c>
      <c r="J276" s="152">
        <v>1316737.5</v>
      </c>
      <c r="K276" s="153">
        <f t="shared" si="33"/>
        <v>13904748</v>
      </c>
      <c r="L276" s="137"/>
      <c r="M276" s="135"/>
      <c r="N276" s="195"/>
    </row>
    <row r="277" spans="1:16" ht="30" customHeight="1">
      <c r="A277" s="135"/>
      <c r="B277" s="136"/>
      <c r="C277" s="148"/>
      <c r="D277" s="149">
        <v>2.4</v>
      </c>
      <c r="E277" s="149"/>
      <c r="F277" s="149"/>
      <c r="G277" s="150" t="s">
        <v>120</v>
      </c>
      <c r="H277" s="149" t="s">
        <v>97</v>
      </c>
      <c r="I277" s="151">
        <v>24.07</v>
      </c>
      <c r="J277" s="152">
        <v>1588639</v>
      </c>
      <c r="K277" s="153">
        <f t="shared" si="33"/>
        <v>38238540.729999997</v>
      </c>
      <c r="L277" s="137"/>
      <c r="M277" s="135"/>
      <c r="N277" s="195"/>
    </row>
    <row r="278" spans="1:16" ht="30" customHeight="1">
      <c r="A278" s="135"/>
      <c r="B278" s="136"/>
      <c r="C278" s="148"/>
      <c r="D278" s="149">
        <v>2.5</v>
      </c>
      <c r="E278" s="149"/>
      <c r="F278" s="149"/>
      <c r="G278" s="150" t="s">
        <v>121</v>
      </c>
      <c r="H278" s="149" t="s">
        <v>97</v>
      </c>
      <c r="I278" s="151">
        <v>25.63</v>
      </c>
      <c r="J278" s="152">
        <v>1680757</v>
      </c>
      <c r="K278" s="153">
        <f t="shared" si="33"/>
        <v>43077801.909999996</v>
      </c>
      <c r="L278" s="137"/>
      <c r="M278" s="135"/>
      <c r="N278" s="195"/>
    </row>
    <row r="279" spans="1:16" ht="42.75">
      <c r="A279" s="135"/>
      <c r="B279" s="136"/>
      <c r="C279" s="148"/>
      <c r="D279" s="149">
        <v>2.6</v>
      </c>
      <c r="E279" s="149"/>
      <c r="F279" s="149"/>
      <c r="G279" s="150" t="s">
        <v>122</v>
      </c>
      <c r="H279" s="149" t="s">
        <v>123</v>
      </c>
      <c r="I279" s="151">
        <v>61.6</v>
      </c>
      <c r="J279" s="152">
        <v>42144.7</v>
      </c>
      <c r="K279" s="153">
        <f t="shared" si="33"/>
        <v>2596113.52</v>
      </c>
      <c r="L279" s="137"/>
      <c r="M279" s="135"/>
      <c r="N279" s="195"/>
    </row>
    <row r="280" spans="1:16" ht="57">
      <c r="A280" s="135"/>
      <c r="B280" s="136"/>
      <c r="C280" s="148"/>
      <c r="D280" s="149">
        <v>2.7</v>
      </c>
      <c r="E280" s="149"/>
      <c r="F280" s="149"/>
      <c r="G280" s="150" t="s">
        <v>124</v>
      </c>
      <c r="H280" s="149" t="s">
        <v>96</v>
      </c>
      <c r="I280" s="151">
        <v>566.15</v>
      </c>
      <c r="J280" s="152">
        <v>205852.4</v>
      </c>
      <c r="K280" s="153">
        <f t="shared" si="33"/>
        <v>116543336.26000001</v>
      </c>
      <c r="L280" s="137"/>
      <c r="M280" s="135"/>
    </row>
    <row r="281" spans="1:16" ht="30" customHeight="1" thickBot="1">
      <c r="A281" s="135"/>
      <c r="B281" s="136"/>
      <c r="C281" s="154" t="s">
        <v>13</v>
      </c>
      <c r="D281" s="226" t="s">
        <v>13</v>
      </c>
      <c r="E281" s="226"/>
      <c r="F281" s="226"/>
      <c r="G281" s="226"/>
      <c r="H281" s="226"/>
      <c r="I281" s="226"/>
      <c r="J281" s="227"/>
      <c r="K281" s="156">
        <f>SUM(K274:K280)</f>
        <v>319874086.87</v>
      </c>
      <c r="L281" s="137"/>
      <c r="M281" s="135"/>
    </row>
    <row r="282" spans="1:16" ht="30" customHeight="1" thickBot="1">
      <c r="A282" s="135"/>
      <c r="B282" s="136"/>
      <c r="C282" s="145"/>
      <c r="D282" s="146"/>
      <c r="E282" s="146"/>
      <c r="F282" s="146"/>
      <c r="G282" s="146" t="s">
        <v>125</v>
      </c>
      <c r="H282" s="146"/>
      <c r="I282" s="146"/>
      <c r="J282" s="146"/>
      <c r="K282" s="147"/>
      <c r="L282" s="137"/>
      <c r="M282" s="135"/>
    </row>
    <row r="283" spans="1:16" ht="42.75">
      <c r="A283" s="135"/>
      <c r="B283" s="136"/>
      <c r="C283" s="148"/>
      <c r="D283" s="149" t="s">
        <v>128</v>
      </c>
      <c r="E283" s="157"/>
      <c r="F283" s="157"/>
      <c r="G283" s="150" t="s">
        <v>126</v>
      </c>
      <c r="H283" s="157" t="s">
        <v>99</v>
      </c>
      <c r="I283" s="151">
        <v>14418.05</v>
      </c>
      <c r="J283" s="138">
        <v>9531.6</v>
      </c>
      <c r="K283" s="153">
        <f>ROUND(I283*J283,2)</f>
        <v>137427085.38</v>
      </c>
      <c r="L283" s="137"/>
      <c r="M283" s="135"/>
    </row>
    <row r="284" spans="1:16" ht="85.5">
      <c r="A284" s="135"/>
      <c r="B284" s="136"/>
      <c r="C284" s="148"/>
      <c r="D284" s="149" t="s">
        <v>129</v>
      </c>
      <c r="E284" s="158"/>
      <c r="F284" s="158"/>
      <c r="G284" s="150" t="s">
        <v>127</v>
      </c>
      <c r="H284" s="157" t="s">
        <v>96</v>
      </c>
      <c r="I284" s="151">
        <v>517.52</v>
      </c>
      <c r="J284" s="152">
        <v>302754.40000000002</v>
      </c>
      <c r="K284" s="153">
        <f>ROUND(I284*J284,2)</f>
        <v>156681457.09</v>
      </c>
      <c r="L284" s="137"/>
      <c r="M284" s="135"/>
    </row>
    <row r="285" spans="1:16" ht="30" customHeight="1" thickBot="1">
      <c r="A285" s="135"/>
      <c r="B285" s="136"/>
      <c r="C285" s="159" t="s">
        <v>13</v>
      </c>
      <c r="D285" s="232" t="s">
        <v>13</v>
      </c>
      <c r="E285" s="226"/>
      <c r="F285" s="226"/>
      <c r="G285" s="226"/>
      <c r="H285" s="226"/>
      <c r="I285" s="226"/>
      <c r="J285" s="227"/>
      <c r="K285" s="156">
        <f>SUM(K283:K284)</f>
        <v>294108542.47000003</v>
      </c>
      <c r="L285" s="137"/>
      <c r="M285" s="135"/>
    </row>
    <row r="286" spans="1:16" ht="30" customHeight="1" thickBot="1">
      <c r="A286" s="135"/>
      <c r="B286" s="136"/>
      <c r="C286" s="145"/>
      <c r="D286" s="146"/>
      <c r="E286" s="146"/>
      <c r="F286" s="146"/>
      <c r="G286" s="146" t="s">
        <v>130</v>
      </c>
      <c r="H286" s="146"/>
      <c r="I286" s="146"/>
      <c r="J286" s="146"/>
      <c r="K286" s="147"/>
      <c r="L286" s="137"/>
      <c r="M286" s="135"/>
    </row>
    <row r="287" spans="1:16" ht="28.5">
      <c r="A287" s="135"/>
      <c r="B287" s="136"/>
      <c r="C287" s="148"/>
      <c r="D287" s="149" t="s">
        <v>131</v>
      </c>
      <c r="E287" s="157"/>
      <c r="F287" s="157"/>
      <c r="G287" s="150" t="s">
        <v>133</v>
      </c>
      <c r="H287" s="157" t="s">
        <v>96</v>
      </c>
      <c r="I287" s="151">
        <v>22.62</v>
      </c>
      <c r="J287" s="152">
        <v>69309.5</v>
      </c>
      <c r="K287" s="153">
        <f t="shared" ref="K287:K288" si="34">ROUND(I287*J287,2)</f>
        <v>1567780.89</v>
      </c>
      <c r="L287" s="137"/>
      <c r="M287" s="135"/>
      <c r="N287" s="195"/>
      <c r="P287" s="196"/>
    </row>
    <row r="288" spans="1:16" ht="57">
      <c r="A288" s="135"/>
      <c r="B288" s="136"/>
      <c r="C288" s="148"/>
      <c r="D288" s="149" t="s">
        <v>132</v>
      </c>
      <c r="E288" s="157"/>
      <c r="F288" s="157"/>
      <c r="G288" s="150" t="s">
        <v>134</v>
      </c>
      <c r="H288" s="157" t="s">
        <v>123</v>
      </c>
      <c r="I288" s="151">
        <v>304</v>
      </c>
      <c r="J288" s="152">
        <v>9250.7999999999993</v>
      </c>
      <c r="K288" s="153">
        <f t="shared" si="34"/>
        <v>2812243.2</v>
      </c>
      <c r="L288" s="137"/>
      <c r="M288" s="135"/>
    </row>
    <row r="289" spans="1:13" ht="30" customHeight="1" thickBot="1">
      <c r="A289" s="135"/>
      <c r="B289" s="136"/>
      <c r="C289" s="154" t="s">
        <v>13</v>
      </c>
      <c r="D289" s="226" t="s">
        <v>13</v>
      </c>
      <c r="E289" s="226"/>
      <c r="F289" s="226"/>
      <c r="G289" s="226"/>
      <c r="H289" s="226"/>
      <c r="I289" s="227"/>
      <c r="J289" s="155"/>
      <c r="K289" s="156">
        <f>SUM(K287:K288)</f>
        <v>4380024.09</v>
      </c>
      <c r="L289" s="137"/>
      <c r="M289" s="135"/>
    </row>
    <row r="290" spans="1:13" ht="30" customHeight="1" thickBot="1">
      <c r="A290" s="135"/>
      <c r="B290" s="136"/>
      <c r="C290" s="145"/>
      <c r="D290" s="146"/>
      <c r="E290" s="146"/>
      <c r="F290" s="146"/>
      <c r="G290" s="146" t="s">
        <v>135</v>
      </c>
      <c r="H290" s="146"/>
      <c r="I290" s="146"/>
      <c r="J290" s="146"/>
      <c r="K290" s="147"/>
      <c r="L290" s="137"/>
      <c r="M290" s="135"/>
    </row>
    <row r="291" spans="1:13" ht="42.75">
      <c r="A291" s="135"/>
      <c r="B291" s="136"/>
      <c r="C291" s="189"/>
      <c r="D291" s="204" t="s">
        <v>136</v>
      </c>
      <c r="E291" s="157"/>
      <c r="F291" s="157"/>
      <c r="G291" s="205" t="s">
        <v>141</v>
      </c>
      <c r="H291" s="206" t="s">
        <v>123</v>
      </c>
      <c r="I291" s="151">
        <v>41.34</v>
      </c>
      <c r="J291" s="152">
        <v>46959.9</v>
      </c>
      <c r="K291" s="153">
        <f t="shared" ref="K291:K295" si="35">ROUND(I291*J291,2)</f>
        <v>1941322.27</v>
      </c>
      <c r="L291" s="137"/>
      <c r="M291" s="135"/>
    </row>
    <row r="292" spans="1:13" ht="30" customHeight="1">
      <c r="A292" s="135"/>
      <c r="B292" s="136"/>
      <c r="C292" s="189"/>
      <c r="D292" s="204" t="s">
        <v>137</v>
      </c>
      <c r="E292" s="157"/>
      <c r="F292" s="157"/>
      <c r="G292" s="205" t="s">
        <v>142</v>
      </c>
      <c r="H292" s="206" t="s">
        <v>123</v>
      </c>
      <c r="I292" s="151">
        <v>98.9</v>
      </c>
      <c r="J292" s="152">
        <v>53725.1</v>
      </c>
      <c r="K292" s="153">
        <f t="shared" si="35"/>
        <v>5313412.3899999997</v>
      </c>
      <c r="L292" s="137"/>
      <c r="M292" s="135"/>
    </row>
    <row r="293" spans="1:13" ht="71.25">
      <c r="A293" s="135"/>
      <c r="B293" s="136"/>
      <c r="C293" s="189"/>
      <c r="D293" s="204" t="s">
        <v>138</v>
      </c>
      <c r="E293" s="157"/>
      <c r="F293" s="157"/>
      <c r="G293" s="205" t="s">
        <v>143</v>
      </c>
      <c r="H293" s="206" t="s">
        <v>112</v>
      </c>
      <c r="I293" s="151">
        <v>2</v>
      </c>
      <c r="J293" s="152">
        <v>996557.9</v>
      </c>
      <c r="K293" s="153">
        <f t="shared" si="35"/>
        <v>1993115.8</v>
      </c>
      <c r="L293" s="137"/>
      <c r="M293" s="135"/>
    </row>
    <row r="294" spans="1:13" ht="71.25">
      <c r="A294" s="135"/>
      <c r="B294" s="136"/>
      <c r="C294" s="189"/>
      <c r="D294" s="204" t="s">
        <v>139</v>
      </c>
      <c r="E294" s="157"/>
      <c r="F294" s="157"/>
      <c r="G294" s="205" t="s">
        <v>144</v>
      </c>
      <c r="H294" s="206" t="s">
        <v>112</v>
      </c>
      <c r="I294" s="151">
        <v>1</v>
      </c>
      <c r="J294" s="152">
        <v>1084090.8</v>
      </c>
      <c r="K294" s="153">
        <f t="shared" si="35"/>
        <v>1084090.8</v>
      </c>
      <c r="L294" s="137"/>
      <c r="M294" s="135"/>
    </row>
    <row r="295" spans="1:13" ht="71.25">
      <c r="A295" s="135"/>
      <c r="B295" s="136"/>
      <c r="C295" s="189"/>
      <c r="D295" s="204" t="s">
        <v>140</v>
      </c>
      <c r="E295" s="157"/>
      <c r="F295" s="157"/>
      <c r="G295" s="205" t="s">
        <v>145</v>
      </c>
      <c r="H295" s="206" t="s">
        <v>112</v>
      </c>
      <c r="I295" s="151">
        <v>1</v>
      </c>
      <c r="J295" s="152">
        <v>1343907.5</v>
      </c>
      <c r="K295" s="153">
        <f t="shared" si="35"/>
        <v>1343907.5</v>
      </c>
      <c r="L295" s="137"/>
      <c r="M295" s="135"/>
    </row>
    <row r="296" spans="1:13" ht="30" customHeight="1" thickBot="1">
      <c r="A296" s="135"/>
      <c r="B296" s="136"/>
      <c r="C296" s="154" t="s">
        <v>13</v>
      </c>
      <c r="D296" s="226" t="s">
        <v>13</v>
      </c>
      <c r="E296" s="226"/>
      <c r="F296" s="226"/>
      <c r="G296" s="226"/>
      <c r="H296" s="226"/>
      <c r="I296" s="227"/>
      <c r="J296" s="155"/>
      <c r="K296" s="156">
        <f>SUM(K291:K295)</f>
        <v>11675848.760000002</v>
      </c>
      <c r="L296" s="137"/>
      <c r="M296" s="135"/>
    </row>
    <row r="297" spans="1:13" ht="30" customHeight="1" thickBot="1">
      <c r="A297" s="135"/>
      <c r="B297" s="136"/>
      <c r="C297" s="154"/>
      <c r="D297" s="146"/>
      <c r="E297" s="146"/>
      <c r="F297" s="146"/>
      <c r="G297" s="146" t="s">
        <v>146</v>
      </c>
      <c r="H297" s="146"/>
      <c r="I297" s="146"/>
      <c r="J297" s="146"/>
      <c r="K297" s="147"/>
      <c r="L297" s="137"/>
      <c r="M297" s="135"/>
    </row>
    <row r="298" spans="1:13" ht="30" customHeight="1" thickBot="1">
      <c r="A298" s="135"/>
      <c r="B298" s="136"/>
      <c r="C298" s="154"/>
      <c r="D298" s="204" t="s">
        <v>154</v>
      </c>
      <c r="E298" s="157"/>
      <c r="F298" s="157"/>
      <c r="G298" s="205" t="s">
        <v>147</v>
      </c>
      <c r="H298" s="206" t="s">
        <v>104</v>
      </c>
      <c r="I298" s="151">
        <v>1</v>
      </c>
      <c r="J298" s="152">
        <v>3193425.3</v>
      </c>
      <c r="K298" s="153">
        <f t="shared" ref="K298:K304" si="36">ROUND(I298*J298,2)</f>
        <v>3193425.3</v>
      </c>
      <c r="L298" s="137"/>
      <c r="M298" s="135"/>
    </row>
    <row r="299" spans="1:13" ht="30" customHeight="1" thickBot="1">
      <c r="A299" s="135"/>
      <c r="B299" s="136"/>
      <c r="C299" s="154"/>
      <c r="D299" s="204" t="s">
        <v>155</v>
      </c>
      <c r="E299" s="157"/>
      <c r="F299" s="157"/>
      <c r="G299" s="205" t="s">
        <v>148</v>
      </c>
      <c r="H299" s="206" t="s">
        <v>104</v>
      </c>
      <c r="I299" s="151">
        <v>1</v>
      </c>
      <c r="J299" s="152">
        <v>1086407.3999999999</v>
      </c>
      <c r="K299" s="153">
        <f t="shared" si="36"/>
        <v>1086407.3999999999</v>
      </c>
      <c r="L299" s="137"/>
      <c r="M299" s="135"/>
    </row>
    <row r="300" spans="1:13" ht="30" customHeight="1">
      <c r="A300" s="135"/>
      <c r="B300" s="136"/>
      <c r="C300" s="190"/>
      <c r="D300" s="204" t="s">
        <v>156</v>
      </c>
      <c r="E300" s="157"/>
      <c r="F300" s="157"/>
      <c r="G300" s="205" t="s">
        <v>149</v>
      </c>
      <c r="H300" s="206" t="s">
        <v>101</v>
      </c>
      <c r="I300" s="151">
        <v>25</v>
      </c>
      <c r="J300" s="152">
        <v>113631.7</v>
      </c>
      <c r="K300" s="153">
        <f t="shared" si="36"/>
        <v>2840792.5</v>
      </c>
      <c r="L300" s="137"/>
      <c r="M300" s="135"/>
    </row>
    <row r="301" spans="1:13" ht="30" customHeight="1">
      <c r="A301" s="135"/>
      <c r="B301" s="136"/>
      <c r="C301" s="190"/>
      <c r="D301" s="204" t="s">
        <v>157</v>
      </c>
      <c r="E301" s="157"/>
      <c r="F301" s="157"/>
      <c r="G301" s="205" t="s">
        <v>150</v>
      </c>
      <c r="H301" s="206" t="s">
        <v>104</v>
      </c>
      <c r="I301" s="151">
        <v>1</v>
      </c>
      <c r="J301" s="152">
        <v>6800543.0999999996</v>
      </c>
      <c r="K301" s="153">
        <f t="shared" si="36"/>
        <v>6800543.0999999996</v>
      </c>
      <c r="L301" s="137"/>
      <c r="M301" s="135"/>
    </row>
    <row r="302" spans="1:13" ht="30" customHeight="1">
      <c r="A302" s="135"/>
      <c r="B302" s="136"/>
      <c r="C302" s="189"/>
      <c r="D302" s="204" t="s">
        <v>158</v>
      </c>
      <c r="E302" s="157"/>
      <c r="F302" s="157"/>
      <c r="G302" s="205" t="s">
        <v>151</v>
      </c>
      <c r="H302" s="206" t="s">
        <v>104</v>
      </c>
      <c r="I302" s="151">
        <v>10</v>
      </c>
      <c r="J302" s="152">
        <v>1275825.2</v>
      </c>
      <c r="K302" s="153">
        <f t="shared" si="36"/>
        <v>12758252</v>
      </c>
      <c r="L302" s="137"/>
      <c r="M302" s="135"/>
    </row>
    <row r="303" spans="1:13" ht="30" customHeight="1">
      <c r="A303" s="135"/>
      <c r="B303" s="136"/>
      <c r="C303" s="189"/>
      <c r="D303" s="204" t="s">
        <v>159</v>
      </c>
      <c r="E303" s="157"/>
      <c r="F303" s="157"/>
      <c r="G303" s="205" t="s">
        <v>152</v>
      </c>
      <c r="H303" s="206" t="s">
        <v>104</v>
      </c>
      <c r="I303" s="151">
        <v>6</v>
      </c>
      <c r="J303" s="152">
        <v>317864.3</v>
      </c>
      <c r="K303" s="153">
        <f t="shared" si="36"/>
        <v>1907185.8</v>
      </c>
      <c r="L303" s="137"/>
      <c r="M303" s="135"/>
    </row>
    <row r="304" spans="1:13" ht="30" customHeight="1">
      <c r="A304" s="135"/>
      <c r="B304" s="136"/>
      <c r="C304" s="148"/>
      <c r="D304" s="204" t="s">
        <v>160</v>
      </c>
      <c r="E304" s="157"/>
      <c r="F304" s="157"/>
      <c r="G304" s="207" t="s">
        <v>153</v>
      </c>
      <c r="H304" s="206" t="s">
        <v>104</v>
      </c>
      <c r="I304" s="151">
        <v>1</v>
      </c>
      <c r="J304" s="152">
        <v>19971216.199999999</v>
      </c>
      <c r="K304" s="153">
        <f t="shared" si="36"/>
        <v>19971216.199999999</v>
      </c>
      <c r="L304" s="137"/>
      <c r="M304" s="135"/>
    </row>
    <row r="305" spans="1:13" ht="30" customHeight="1" thickBot="1">
      <c r="A305" s="135"/>
      <c r="B305" s="136"/>
      <c r="C305" s="154"/>
      <c r="D305" s="226" t="s">
        <v>13</v>
      </c>
      <c r="E305" s="226"/>
      <c r="F305" s="226"/>
      <c r="G305" s="226"/>
      <c r="H305" s="226"/>
      <c r="I305" s="226"/>
      <c r="J305" s="227"/>
      <c r="K305" s="156">
        <f>SUM(K298:K304)</f>
        <v>48557822.299999997</v>
      </c>
      <c r="L305" s="137"/>
      <c r="M305" s="135"/>
    </row>
    <row r="306" spans="1:13" ht="30" customHeight="1" thickBot="1">
      <c r="A306" s="135"/>
      <c r="B306" s="136"/>
      <c r="C306" s="154"/>
      <c r="D306" s="146"/>
      <c r="E306" s="146"/>
      <c r="F306" s="146"/>
      <c r="G306" s="146" t="s">
        <v>161</v>
      </c>
      <c r="H306" s="146"/>
      <c r="I306" s="146"/>
      <c r="J306" s="146"/>
      <c r="K306" s="147"/>
      <c r="L306" s="137"/>
      <c r="M306" s="135"/>
    </row>
    <row r="307" spans="1:13" ht="30" customHeight="1" thickBot="1">
      <c r="A307" s="135"/>
      <c r="B307" s="136"/>
      <c r="C307" s="154"/>
      <c r="D307" s="204" t="s">
        <v>163</v>
      </c>
      <c r="E307" s="157"/>
      <c r="F307" s="157"/>
      <c r="G307" s="207" t="s">
        <v>162</v>
      </c>
      <c r="H307" s="206" t="s">
        <v>96</v>
      </c>
      <c r="I307" s="151">
        <v>17.52</v>
      </c>
      <c r="J307" s="152">
        <v>76947</v>
      </c>
      <c r="K307" s="153">
        <f t="shared" ref="K307" si="37">ROUND(I307*J307,2)</f>
        <v>1348111.44</v>
      </c>
      <c r="L307" s="137"/>
      <c r="M307" s="135"/>
    </row>
    <row r="308" spans="1:13" ht="30" customHeight="1" thickBot="1">
      <c r="A308" s="135"/>
      <c r="B308" s="136"/>
      <c r="C308" s="190"/>
      <c r="D308" s="226" t="s">
        <v>13</v>
      </c>
      <c r="E308" s="226"/>
      <c r="F308" s="226"/>
      <c r="G308" s="226"/>
      <c r="H308" s="226"/>
      <c r="I308" s="226"/>
      <c r="J308" s="227"/>
      <c r="K308" s="156">
        <f>SUM(K307:K307)</f>
        <v>1348111.44</v>
      </c>
      <c r="L308" s="137"/>
      <c r="M308" s="135"/>
    </row>
    <row r="309" spans="1:13" ht="30" customHeight="1" thickBot="1">
      <c r="A309" s="135"/>
      <c r="B309" s="136"/>
      <c r="C309" s="189"/>
      <c r="D309" s="146"/>
      <c r="E309" s="146"/>
      <c r="F309" s="146"/>
      <c r="G309" s="146" t="s">
        <v>164</v>
      </c>
      <c r="H309" s="146"/>
      <c r="I309" s="146"/>
      <c r="J309" s="146"/>
      <c r="K309" s="147"/>
      <c r="L309" s="137"/>
      <c r="M309" s="135"/>
    </row>
    <row r="310" spans="1:13" ht="42.75">
      <c r="A310" s="135"/>
      <c r="B310" s="136"/>
      <c r="C310" s="189"/>
      <c r="D310" s="204" t="s">
        <v>167</v>
      </c>
      <c r="E310" s="157"/>
      <c r="F310" s="157"/>
      <c r="G310" s="208" t="s">
        <v>165</v>
      </c>
      <c r="H310" s="209" t="s">
        <v>96</v>
      </c>
      <c r="I310" s="210">
        <v>122</v>
      </c>
      <c r="J310" s="152">
        <v>255288.8</v>
      </c>
      <c r="K310" s="153">
        <f t="shared" ref="K310:K311" si="38">ROUND(I310*J310,2)</f>
        <v>31145233.600000001</v>
      </c>
      <c r="L310" s="137"/>
      <c r="M310" s="135"/>
    </row>
    <row r="311" spans="1:13" ht="57">
      <c r="A311" s="135"/>
      <c r="B311" s="136"/>
      <c r="C311" s="148"/>
      <c r="D311" s="204" t="s">
        <v>168</v>
      </c>
      <c r="E311" s="157"/>
      <c r="F311" s="157"/>
      <c r="G311" s="208" t="s">
        <v>166</v>
      </c>
      <c r="H311" s="209" t="s">
        <v>112</v>
      </c>
      <c r="I311" s="210">
        <v>2</v>
      </c>
      <c r="J311" s="152">
        <v>7101326.7000000002</v>
      </c>
      <c r="K311" s="153">
        <f t="shared" si="38"/>
        <v>14202653.4</v>
      </c>
      <c r="L311" s="137"/>
      <c r="M311" s="135"/>
    </row>
    <row r="312" spans="1:13" ht="30" customHeight="1" thickBot="1">
      <c r="A312" s="135"/>
      <c r="B312" s="136"/>
      <c r="C312" s="154"/>
      <c r="D312" s="226" t="s">
        <v>13</v>
      </c>
      <c r="E312" s="226"/>
      <c r="F312" s="226"/>
      <c r="G312" s="226"/>
      <c r="H312" s="226"/>
      <c r="I312" s="226"/>
      <c r="J312" s="227"/>
      <c r="K312" s="156">
        <f>SUM(K310:K311)</f>
        <v>45347887</v>
      </c>
      <c r="L312" s="137"/>
      <c r="M312" s="135"/>
    </row>
    <row r="313" spans="1:13" s="163" customFormat="1" ht="30" customHeight="1" thickBot="1">
      <c r="A313" s="160"/>
      <c r="B313" s="161"/>
      <c r="C313" s="223" t="s">
        <v>14</v>
      </c>
      <c r="D313" s="224"/>
      <c r="E313" s="224"/>
      <c r="F313" s="224"/>
      <c r="G313" s="224"/>
      <c r="H313" s="224"/>
      <c r="I313" s="224"/>
      <c r="J313" s="225"/>
      <c r="K313" s="197">
        <f>K312+K308+K305+K296+K289+K285+K281+K272</f>
        <v>887053401.95500004</v>
      </c>
      <c r="L313" s="162"/>
      <c r="M313" s="160"/>
    </row>
    <row r="314" spans="1:13" s="163" customFormat="1" ht="15">
      <c r="A314" s="160"/>
      <c r="B314" s="161"/>
      <c r="C314" s="164"/>
      <c r="D314" s="164"/>
      <c r="E314" s="164"/>
      <c r="F314" s="164"/>
      <c r="G314" s="164"/>
      <c r="H314" s="164"/>
      <c r="I314" s="164"/>
      <c r="J314" s="164"/>
      <c r="K314" s="165"/>
      <c r="L314" s="162"/>
      <c r="M314" s="160"/>
    </row>
    <row r="315" spans="1:13" s="163" customFormat="1" ht="30" customHeight="1">
      <c r="A315" s="160"/>
      <c r="B315" s="161"/>
      <c r="C315" s="166"/>
      <c r="D315" s="169"/>
      <c r="E315" s="169"/>
      <c r="F315" s="169"/>
      <c r="G315" s="193" t="s">
        <v>169</v>
      </c>
      <c r="H315" s="192" t="s">
        <v>104</v>
      </c>
      <c r="I315" s="192">
        <v>1</v>
      </c>
      <c r="J315" s="152">
        <v>2733750</v>
      </c>
      <c r="K315" s="168">
        <f t="shared" ref="K315:K317" si="39">+I315*J315</f>
        <v>2733750</v>
      </c>
      <c r="L315" s="162"/>
      <c r="M315" s="160"/>
    </row>
    <row r="316" spans="1:13" s="163" customFormat="1" ht="30" customHeight="1">
      <c r="A316" s="160"/>
      <c r="B316" s="161"/>
      <c r="C316" s="166"/>
      <c r="D316" s="169"/>
      <c r="E316" s="169"/>
      <c r="F316" s="169"/>
      <c r="G316" s="194" t="s">
        <v>170</v>
      </c>
      <c r="H316" s="191" t="s">
        <v>104</v>
      </c>
      <c r="I316" s="192">
        <v>1</v>
      </c>
      <c r="J316" s="152">
        <v>8436800</v>
      </c>
      <c r="K316" s="168">
        <f t="shared" si="39"/>
        <v>8436800</v>
      </c>
      <c r="L316" s="162"/>
      <c r="M316" s="160"/>
    </row>
    <row r="317" spans="1:13" s="163" customFormat="1" ht="30" customHeight="1">
      <c r="A317" s="160"/>
      <c r="B317" s="161"/>
      <c r="C317" s="166"/>
      <c r="D317" s="169"/>
      <c r="E317" s="169"/>
      <c r="F317" s="169"/>
      <c r="G317" s="194" t="s">
        <v>171</v>
      </c>
      <c r="H317" s="191" t="s">
        <v>104</v>
      </c>
      <c r="I317" s="192">
        <v>1</v>
      </c>
      <c r="J317" s="152">
        <v>6926000</v>
      </c>
      <c r="K317" s="168">
        <f t="shared" si="39"/>
        <v>6926000</v>
      </c>
      <c r="L317" s="162"/>
      <c r="M317" s="160"/>
    </row>
    <row r="318" spans="1:13" s="163" customFormat="1" ht="30" customHeight="1" thickBot="1">
      <c r="A318" s="160"/>
      <c r="B318" s="161"/>
      <c r="C318" s="166"/>
      <c r="D318" s="167"/>
      <c r="E318" s="166"/>
      <c r="F318" s="166"/>
      <c r="G318" s="193" t="s">
        <v>172</v>
      </c>
      <c r="H318" s="192" t="s">
        <v>104</v>
      </c>
      <c r="I318" s="192">
        <v>1</v>
      </c>
      <c r="J318" s="152">
        <v>7735000</v>
      </c>
      <c r="K318" s="168">
        <f>+I318*J318</f>
        <v>7735000</v>
      </c>
      <c r="L318" s="162"/>
      <c r="M318" s="160"/>
    </row>
    <row r="319" spans="1:13" s="163" customFormat="1" ht="30" customHeight="1" thickBot="1">
      <c r="A319" s="160"/>
      <c r="B319" s="161"/>
      <c r="C319" s="166"/>
      <c r="D319" s="167"/>
      <c r="E319" s="166"/>
      <c r="F319" s="166"/>
      <c r="G319" s="217" t="s">
        <v>15</v>
      </c>
      <c r="H319" s="218"/>
      <c r="I319" s="218"/>
      <c r="J319" s="219"/>
      <c r="K319" s="202">
        <f>SUM(K315:K318)+K313</f>
        <v>912884951.95500004</v>
      </c>
      <c r="L319" s="162"/>
      <c r="M319" s="160"/>
    </row>
    <row r="320" spans="1:13" s="163" customFormat="1" ht="15.75" thickBot="1">
      <c r="A320" s="160"/>
      <c r="B320" s="161"/>
      <c r="C320" s="166"/>
      <c r="D320" s="167"/>
      <c r="E320" s="167"/>
      <c r="F320" s="167"/>
      <c r="G320" s="166"/>
      <c r="H320" s="166"/>
      <c r="I320" s="170"/>
      <c r="J320" s="171"/>
      <c r="K320" s="172"/>
      <c r="L320" s="162"/>
      <c r="M320" s="160"/>
    </row>
    <row r="321" spans="1:13" s="163" customFormat="1" ht="15">
      <c r="A321" s="160"/>
      <c r="B321" s="161"/>
      <c r="C321" s="173"/>
      <c r="D321" s="220"/>
      <c r="E321" s="220"/>
      <c r="F321" s="220"/>
      <c r="G321" s="220"/>
      <c r="H321" s="220"/>
      <c r="I321" s="220"/>
      <c r="J321" s="220"/>
      <c r="K321" s="221"/>
      <c r="L321" s="174"/>
      <c r="M321" s="160"/>
    </row>
    <row r="322" spans="1:13" s="163" customFormat="1" ht="46.5" customHeight="1">
      <c r="A322" s="160"/>
      <c r="B322" s="161"/>
      <c r="C322" s="211" t="s">
        <v>16</v>
      </c>
      <c r="D322" s="212"/>
      <c r="E322" s="212"/>
      <c r="F322" s="212"/>
      <c r="G322" s="212"/>
      <c r="H322" s="222" t="s">
        <v>17</v>
      </c>
      <c r="I322" s="222"/>
      <c r="J322" s="222"/>
      <c r="K322" s="175" t="s">
        <v>18</v>
      </c>
      <c r="L322" s="176"/>
      <c r="M322" s="160"/>
    </row>
    <row r="323" spans="1:13" s="163" customFormat="1" ht="56.25" customHeight="1">
      <c r="A323" s="160"/>
      <c r="B323" s="161"/>
      <c r="C323" s="211" t="s">
        <v>19</v>
      </c>
      <c r="D323" s="212"/>
      <c r="E323" s="212"/>
      <c r="F323" s="212"/>
      <c r="G323" s="212"/>
      <c r="H323" s="216" t="s">
        <v>20</v>
      </c>
      <c r="I323" s="216"/>
      <c r="J323" s="177" t="s">
        <v>21</v>
      </c>
      <c r="K323" s="178">
        <v>0.24</v>
      </c>
      <c r="L323" s="176"/>
      <c r="M323" s="160"/>
    </row>
    <row r="324" spans="1:13" s="163" customFormat="1" ht="30" customHeight="1">
      <c r="A324" s="160"/>
      <c r="B324" s="161"/>
      <c r="C324" s="211" t="s">
        <v>22</v>
      </c>
      <c r="D324" s="212"/>
      <c r="E324" s="212"/>
      <c r="F324" s="212"/>
      <c r="G324" s="212"/>
      <c r="H324" s="213" t="s">
        <v>23</v>
      </c>
      <c r="I324" s="214"/>
      <c r="J324" s="177" t="s">
        <v>24</v>
      </c>
      <c r="K324" s="178">
        <v>0.01</v>
      </c>
      <c r="L324" s="176"/>
      <c r="M324" s="160"/>
    </row>
    <row r="325" spans="1:13" s="180" customFormat="1" ht="58.5" customHeight="1">
      <c r="A325" s="160"/>
      <c r="B325" s="161"/>
      <c r="C325" s="179"/>
      <c r="E325" s="181"/>
      <c r="F325" s="181"/>
      <c r="G325" s="182"/>
      <c r="H325" s="215" t="s">
        <v>25</v>
      </c>
      <c r="I325" s="216"/>
      <c r="J325" s="177" t="s">
        <v>26</v>
      </c>
      <c r="K325" s="178">
        <v>0.05</v>
      </c>
      <c r="L325" s="162"/>
      <c r="M325" s="160"/>
    </row>
    <row r="326" spans="1:13" ht="57" customHeight="1">
      <c r="A326" s="135"/>
      <c r="B326" s="136"/>
      <c r="C326" s="183"/>
      <c r="D326" s="184"/>
      <c r="E326" s="184"/>
      <c r="F326" s="184"/>
      <c r="G326" s="185"/>
      <c r="H326" s="216" t="s">
        <v>27</v>
      </c>
      <c r="I326" s="216"/>
      <c r="J326" s="177" t="s">
        <v>28</v>
      </c>
      <c r="K326" s="178">
        <f>SUM(K323:K325)</f>
        <v>0.3</v>
      </c>
      <c r="L326" s="137"/>
      <c r="M326" s="135"/>
    </row>
    <row r="330" spans="1:13" ht="15" thickBot="1"/>
    <row r="331" spans="1:13" s="163" customFormat="1" ht="30" customHeight="1" thickBot="1">
      <c r="A331" s="160"/>
      <c r="B331" s="161"/>
      <c r="C331" s="378" t="s">
        <v>411</v>
      </c>
      <c r="D331" s="379"/>
      <c r="E331" s="379"/>
      <c r="F331" s="379"/>
      <c r="G331" s="379"/>
      <c r="H331" s="379"/>
      <c r="I331" s="379"/>
      <c r="J331" s="384"/>
      <c r="K331" s="382" t="s">
        <v>409</v>
      </c>
      <c r="L331" s="162"/>
      <c r="M331" s="160"/>
    </row>
    <row r="332" spans="1:13" ht="30" customHeight="1" thickBot="1">
      <c r="A332" s="135"/>
      <c r="B332" s="136"/>
      <c r="C332" s="380"/>
      <c r="D332" s="381" t="str">
        <f>+C6</f>
        <v>“CONSTRUCCIÓN POLIDEPORTIVO CUBIERTO, GRADERÍAS, CERRAMIENTO CONTRA IMPACTO E ILUMINACIÓN VEREDA ALTO LAS CHINAS MUNICIPIO DE SAN AGUSTÍN, HUILA</v>
      </c>
      <c r="E332" s="381"/>
      <c r="F332" s="381"/>
      <c r="G332" s="381"/>
      <c r="H332" s="381"/>
      <c r="I332" s="381"/>
      <c r="J332" s="385"/>
      <c r="K332" s="383">
        <f>+K110</f>
        <v>1400308908</v>
      </c>
      <c r="L332" s="137"/>
      <c r="M332" s="135"/>
    </row>
    <row r="333" spans="1:13" ht="30" customHeight="1" thickBot="1">
      <c r="A333" s="135"/>
      <c r="B333" s="136"/>
      <c r="C333" s="380"/>
      <c r="D333" s="381" t="str">
        <f>+C119</f>
        <v>CONSTRUCCIÓN CUBIERTA POLIDEPORTIVO VEREDA EL RETIRO MUNICIPIO DE EL PITAL, DEPARTAMENTO DEL HUILA</v>
      </c>
      <c r="E333" s="381"/>
      <c r="F333" s="381"/>
      <c r="G333" s="381"/>
      <c r="H333" s="381"/>
      <c r="I333" s="381"/>
      <c r="J333" s="385"/>
      <c r="K333" s="383">
        <f>+K183</f>
        <v>679959138.05999994</v>
      </c>
      <c r="L333" s="137"/>
      <c r="M333" s="135"/>
    </row>
    <row r="334" spans="1:13" ht="30" customHeight="1" thickBot="1">
      <c r="A334" s="135"/>
      <c r="B334" s="136"/>
      <c r="C334" s="380"/>
      <c r="D334" s="381" t="str">
        <f>+C192</f>
        <v>CONSTRUCCIÓN DE CUBIERTA DOBLE EN LA I.E. ANTONIO BARAYA SEDE PRINCIPAL EN EL MUNICIPIO DE BARAYA - DEPARTAMENTO DEL HUILA</v>
      </c>
      <c r="E334" s="381"/>
      <c r="F334" s="381"/>
      <c r="G334" s="381"/>
      <c r="H334" s="381"/>
      <c r="I334" s="381"/>
      <c r="J334" s="385"/>
      <c r="K334" s="383">
        <f>+K254</f>
        <v>1205178446.803</v>
      </c>
      <c r="L334" s="137"/>
      <c r="M334" s="135"/>
    </row>
    <row r="335" spans="1:13" ht="30" customHeight="1" thickBot="1">
      <c r="A335" s="135"/>
      <c r="B335" s="136"/>
      <c r="C335" s="380"/>
      <c r="D335" s="381" t="str">
        <f>+C263</f>
        <v>CONSTRUCCIÓN CUBIERTA Y PLACA PARA POLIDEPORTIVO EN LA VEREDA EL CARMEN DE LA PLATA, DEPARTAMENTO DEL HUILA</v>
      </c>
      <c r="E335" s="381"/>
      <c r="F335" s="381"/>
      <c r="G335" s="381"/>
      <c r="H335" s="381"/>
      <c r="I335" s="381"/>
      <c r="J335" s="385"/>
      <c r="K335" s="383">
        <f>+K319</f>
        <v>912884951.95500004</v>
      </c>
      <c r="L335" s="137"/>
      <c r="M335" s="135"/>
    </row>
    <row r="336" spans="1:13" ht="30" customHeight="1" thickBot="1">
      <c r="A336" s="135"/>
      <c r="B336" s="136"/>
      <c r="C336" s="154"/>
      <c r="D336" s="226" t="s">
        <v>410</v>
      </c>
      <c r="E336" s="226"/>
      <c r="F336" s="226"/>
      <c r="G336" s="226"/>
      <c r="H336" s="226"/>
      <c r="I336" s="226"/>
      <c r="J336" s="386"/>
      <c r="K336" s="363">
        <f>+K332+K333+K334+K335</f>
        <v>4198331444.8179998</v>
      </c>
      <c r="L336" s="137"/>
      <c r="M336" s="135"/>
    </row>
  </sheetData>
  <mergeCells count="125">
    <mergeCell ref="D333:J333"/>
    <mergeCell ref="D334:J334"/>
    <mergeCell ref="D335:J335"/>
    <mergeCell ref="D336:J336"/>
    <mergeCell ref="H325:I325"/>
    <mergeCell ref="H326:I326"/>
    <mergeCell ref="C331:J331"/>
    <mergeCell ref="D332:J332"/>
    <mergeCell ref="C322:G322"/>
    <mergeCell ref="H322:J322"/>
    <mergeCell ref="C323:G323"/>
    <mergeCell ref="H323:I323"/>
    <mergeCell ref="C324:G324"/>
    <mergeCell ref="H324:I324"/>
    <mergeCell ref="D305:J305"/>
    <mergeCell ref="D308:J308"/>
    <mergeCell ref="D312:J312"/>
    <mergeCell ref="C313:J313"/>
    <mergeCell ref="G319:J319"/>
    <mergeCell ref="D321:K321"/>
    <mergeCell ref="K264:K265"/>
    <mergeCell ref="D272:J272"/>
    <mergeCell ref="D281:J281"/>
    <mergeCell ref="D285:J285"/>
    <mergeCell ref="D289:I289"/>
    <mergeCell ref="D296:I296"/>
    <mergeCell ref="H260:I260"/>
    <mergeCell ref="H261:I261"/>
    <mergeCell ref="C263:K263"/>
    <mergeCell ref="C264:C265"/>
    <mergeCell ref="D264:D265"/>
    <mergeCell ref="E264:F264"/>
    <mergeCell ref="G264:G265"/>
    <mergeCell ref="H264:H265"/>
    <mergeCell ref="I264:I265"/>
    <mergeCell ref="J264:J265"/>
    <mergeCell ref="C257:G257"/>
    <mergeCell ref="H257:J257"/>
    <mergeCell ref="C258:G258"/>
    <mergeCell ref="H258:I258"/>
    <mergeCell ref="C259:G259"/>
    <mergeCell ref="H259:I259"/>
    <mergeCell ref="D238:I238"/>
    <mergeCell ref="D245:J245"/>
    <mergeCell ref="D248:J248"/>
    <mergeCell ref="C249:J249"/>
    <mergeCell ref="G254:J254"/>
    <mergeCell ref="D256:K256"/>
    <mergeCell ref="K193:K194"/>
    <mergeCell ref="D200:J200"/>
    <mergeCell ref="D207:J207"/>
    <mergeCell ref="D219:J219"/>
    <mergeCell ref="D222:J222"/>
    <mergeCell ref="D229:I229"/>
    <mergeCell ref="H189:I189"/>
    <mergeCell ref="H190:I190"/>
    <mergeCell ref="C192:K192"/>
    <mergeCell ref="C193:C194"/>
    <mergeCell ref="D193:D194"/>
    <mergeCell ref="E193:F193"/>
    <mergeCell ref="G193:G194"/>
    <mergeCell ref="H193:H194"/>
    <mergeCell ref="I193:I194"/>
    <mergeCell ref="J193:J194"/>
    <mergeCell ref="D185:K185"/>
    <mergeCell ref="C186:G186"/>
    <mergeCell ref="H186:J186"/>
    <mergeCell ref="C187:G187"/>
    <mergeCell ref="H187:I187"/>
    <mergeCell ref="C188:G188"/>
    <mergeCell ref="H188:I188"/>
    <mergeCell ref="D168:J168"/>
    <mergeCell ref="D171:J171"/>
    <mergeCell ref="D174:J174"/>
    <mergeCell ref="D177:J177"/>
    <mergeCell ref="C178:J178"/>
    <mergeCell ref="G183:J183"/>
    <mergeCell ref="D124:J124"/>
    <mergeCell ref="D128:J128"/>
    <mergeCell ref="D135:J135"/>
    <mergeCell ref="D141:I141"/>
    <mergeCell ref="D145:I145"/>
    <mergeCell ref="D153:J153"/>
    <mergeCell ref="C119:K119"/>
    <mergeCell ref="C120:C121"/>
    <mergeCell ref="D120:D121"/>
    <mergeCell ref="E120:F120"/>
    <mergeCell ref="G120:G121"/>
    <mergeCell ref="H120:H121"/>
    <mergeCell ref="I120:I121"/>
    <mergeCell ref="J120:J121"/>
    <mergeCell ref="K120:K121"/>
    <mergeCell ref="H116:I116"/>
    <mergeCell ref="H117:I117"/>
    <mergeCell ref="D69:J69"/>
    <mergeCell ref="D80:J80"/>
    <mergeCell ref="D105:J105"/>
    <mergeCell ref="D112:K112"/>
    <mergeCell ref="C113:G113"/>
    <mergeCell ref="H113:J113"/>
    <mergeCell ref="C114:G114"/>
    <mergeCell ref="H114:I114"/>
    <mergeCell ref="C115:G115"/>
    <mergeCell ref="H115:I115"/>
    <mergeCell ref="D45:I45"/>
    <mergeCell ref="D54:J54"/>
    <mergeCell ref="D65:J65"/>
    <mergeCell ref="C106:J106"/>
    <mergeCell ref="G110:J110"/>
    <mergeCell ref="J7:J8"/>
    <mergeCell ref="K7:K8"/>
    <mergeCell ref="D14:J14"/>
    <mergeCell ref="D22:J22"/>
    <mergeCell ref="D30:J30"/>
    <mergeCell ref="D33:I33"/>
    <mergeCell ref="C1:F1"/>
    <mergeCell ref="C3:K4"/>
    <mergeCell ref="C5:K5"/>
    <mergeCell ref="C6:K6"/>
    <mergeCell ref="C7:C8"/>
    <mergeCell ref="D7:D8"/>
    <mergeCell ref="E7:F7"/>
    <mergeCell ref="G7:G8"/>
    <mergeCell ref="H7:H8"/>
    <mergeCell ref="I7:I8"/>
  </mergeCells>
  <phoneticPr fontId="6" type="noConversion"/>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P340"/>
  <sheetViews>
    <sheetView showGridLines="0" view="pageBreakPreview" zoomScale="70" zoomScaleNormal="100" zoomScaleSheetLayoutView="70" zoomScalePageLayoutView="91" workbookViewId="0">
      <selection activeCell="C7" sqref="C7:K8"/>
    </sheetView>
  </sheetViews>
  <sheetFormatPr baseColWidth="10" defaultColWidth="11.42578125" defaultRowHeight="16.5"/>
  <cols>
    <col min="1" max="2" width="3.42578125" style="1" customWidth="1"/>
    <col min="3" max="3" width="7.5703125" style="1" customWidth="1"/>
    <col min="4" max="4" width="15.42578125" style="1" customWidth="1"/>
    <col min="5" max="5" width="11.28515625" style="2" bestFit="1" customWidth="1"/>
    <col min="6" max="6" width="14.5703125" style="2" bestFit="1" customWidth="1"/>
    <col min="7" max="7" width="73.42578125" style="1" customWidth="1"/>
    <col min="8" max="8" width="8.5703125" style="1" customWidth="1"/>
    <col min="9" max="9" width="18.5703125" style="200"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3" ht="17.25" thickBot="1">
      <c r="A1" s="3"/>
      <c r="B1" s="3"/>
      <c r="C1" s="3"/>
      <c r="D1" s="3"/>
      <c r="E1" s="4"/>
      <c r="F1" s="4"/>
      <c r="G1" s="3"/>
      <c r="H1" s="3"/>
      <c r="I1" s="198"/>
      <c r="J1" s="3"/>
      <c r="K1" s="3"/>
      <c r="L1" s="3"/>
      <c r="M1" s="3"/>
    </row>
    <row r="2" spans="1:13" ht="17.25" thickTop="1">
      <c r="A2" s="3"/>
      <c r="B2" s="5"/>
      <c r="C2" s="131"/>
      <c r="D2" s="131"/>
      <c r="E2" s="132"/>
      <c r="F2" s="132"/>
      <c r="G2" s="131"/>
      <c r="H2" s="131"/>
      <c r="I2" s="199"/>
      <c r="J2" s="131"/>
      <c r="K2" s="131"/>
      <c r="L2" s="6"/>
      <c r="M2" s="3"/>
    </row>
    <row r="3" spans="1:13" ht="26.25" customHeight="1">
      <c r="A3" s="3"/>
      <c r="B3" s="7"/>
      <c r="C3" s="233" t="s">
        <v>0</v>
      </c>
      <c r="D3" s="234"/>
      <c r="E3" s="234"/>
      <c r="F3" s="234"/>
      <c r="G3" s="3"/>
      <c r="H3" s="3"/>
      <c r="I3" s="198"/>
      <c r="J3" s="3"/>
      <c r="K3" s="3"/>
      <c r="L3" s="8"/>
      <c r="M3" s="3"/>
    </row>
    <row r="4" spans="1:13">
      <c r="A4" s="3"/>
      <c r="B4" s="7"/>
      <c r="C4" s="119"/>
      <c r="D4" s="120" t="s">
        <v>1</v>
      </c>
      <c r="E4" s="119"/>
      <c r="F4" s="201"/>
      <c r="G4" s="3"/>
      <c r="H4" s="3"/>
      <c r="I4" s="198"/>
      <c r="J4" s="3"/>
      <c r="K4" s="3"/>
      <c r="L4" s="8"/>
      <c r="M4" s="3"/>
    </row>
    <row r="5" spans="1:13">
      <c r="A5" s="3"/>
      <c r="B5" s="7"/>
      <c r="C5" s="249" t="s">
        <v>29</v>
      </c>
      <c r="D5" s="249"/>
      <c r="E5" s="249"/>
      <c r="F5" s="249"/>
      <c r="G5" s="249"/>
      <c r="H5" s="249"/>
      <c r="I5" s="249"/>
      <c r="J5" s="249"/>
      <c r="K5" s="249"/>
      <c r="L5" s="8"/>
      <c r="M5" s="3"/>
    </row>
    <row r="6" spans="1:13" ht="17.25" thickBot="1">
      <c r="A6" s="3"/>
      <c r="B6" s="7"/>
      <c r="C6" s="250" t="s">
        <v>30</v>
      </c>
      <c r="D6" s="250"/>
      <c r="E6" s="250"/>
      <c r="F6" s="250"/>
      <c r="G6" s="250"/>
      <c r="H6" s="250"/>
      <c r="I6" s="250"/>
      <c r="J6" s="250"/>
      <c r="K6" s="250"/>
      <c r="L6" s="8"/>
      <c r="M6" s="3"/>
    </row>
    <row r="7" spans="1:13" s="11" customFormat="1" ht="16.5" customHeight="1">
      <c r="A7" s="10"/>
      <c r="B7" s="123"/>
      <c r="C7" s="251" t="s">
        <v>31</v>
      </c>
      <c r="D7" s="252"/>
      <c r="E7" s="252"/>
      <c r="F7" s="252"/>
      <c r="G7" s="252"/>
      <c r="H7" s="252"/>
      <c r="I7" s="252"/>
      <c r="J7" s="252"/>
      <c r="K7" s="253"/>
      <c r="L7" s="12"/>
      <c r="M7" s="10"/>
    </row>
    <row r="8" spans="1:13" ht="74.25" customHeight="1">
      <c r="A8" s="3"/>
      <c r="B8" s="124"/>
      <c r="C8" s="254"/>
      <c r="D8" s="255"/>
      <c r="E8" s="255"/>
      <c r="F8" s="255"/>
      <c r="G8" s="255"/>
      <c r="H8" s="255"/>
      <c r="I8" s="255"/>
      <c r="J8" s="255"/>
      <c r="K8" s="256"/>
      <c r="L8" s="8"/>
      <c r="M8" s="3"/>
    </row>
    <row r="9" spans="1:13" ht="34.5" customHeight="1">
      <c r="A9" s="3"/>
      <c r="B9" s="124"/>
      <c r="C9" s="257" t="s">
        <v>32</v>
      </c>
      <c r="D9" s="258"/>
      <c r="E9" s="258"/>
      <c r="F9" s="258"/>
      <c r="G9" s="258"/>
      <c r="H9" s="258"/>
      <c r="I9" s="258"/>
      <c r="J9" s="258"/>
      <c r="K9" s="259"/>
      <c r="L9" s="8"/>
      <c r="M9" s="3"/>
    </row>
    <row r="10" spans="1:13" s="138" customFormat="1" ht="47.25" customHeight="1" thickBot="1">
      <c r="A10" s="135"/>
      <c r="B10" s="136"/>
      <c r="C10" s="372" t="s">
        <v>405</v>
      </c>
      <c r="D10" s="373"/>
      <c r="E10" s="373"/>
      <c r="F10" s="373"/>
      <c r="G10" s="373"/>
      <c r="H10" s="373"/>
      <c r="I10" s="373"/>
      <c r="J10" s="373"/>
      <c r="K10" s="374"/>
      <c r="L10" s="137"/>
      <c r="M10" s="135"/>
    </row>
    <row r="11" spans="1:13" s="138" customFormat="1" ht="30" customHeight="1">
      <c r="A11" s="135"/>
      <c r="B11" s="136"/>
      <c r="C11" s="244" t="s">
        <v>4</v>
      </c>
      <c r="D11" s="246" t="s">
        <v>5</v>
      </c>
      <c r="E11" s="248" t="s">
        <v>6</v>
      </c>
      <c r="F11" s="248"/>
      <c r="G11" s="244" t="s">
        <v>7</v>
      </c>
      <c r="H11" s="246" t="s">
        <v>8</v>
      </c>
      <c r="I11" s="246" t="s">
        <v>9</v>
      </c>
      <c r="J11" s="228" t="s">
        <v>102</v>
      </c>
      <c r="K11" s="230" t="s">
        <v>10</v>
      </c>
      <c r="L11" s="137"/>
      <c r="M11" s="135"/>
    </row>
    <row r="12" spans="1:13" s="138" customFormat="1" ht="30" customHeight="1" thickBot="1">
      <c r="A12" s="135"/>
      <c r="B12" s="136"/>
      <c r="C12" s="245"/>
      <c r="D12" s="247"/>
      <c r="E12" s="144" t="s">
        <v>11</v>
      </c>
      <c r="F12" s="144" t="s">
        <v>12</v>
      </c>
      <c r="G12" s="245"/>
      <c r="H12" s="247"/>
      <c r="I12" s="247"/>
      <c r="J12" s="229"/>
      <c r="K12" s="231"/>
      <c r="L12" s="137"/>
      <c r="M12" s="135"/>
    </row>
    <row r="13" spans="1:13" s="138" customFormat="1" ht="30" customHeight="1" thickBot="1">
      <c r="A13" s="135"/>
      <c r="B13" s="136"/>
      <c r="C13" s="145"/>
      <c r="D13" s="364">
        <v>1</v>
      </c>
      <c r="E13" s="146"/>
      <c r="F13" s="146"/>
      <c r="G13" s="146" t="s">
        <v>91</v>
      </c>
      <c r="H13" s="146"/>
      <c r="I13" s="146"/>
      <c r="J13" s="146"/>
      <c r="K13" s="147"/>
      <c r="L13" s="137"/>
      <c r="M13" s="135"/>
    </row>
    <row r="14" spans="1:13" s="138" customFormat="1" ht="30" customHeight="1">
      <c r="A14" s="135"/>
      <c r="B14" s="136"/>
      <c r="C14" s="148"/>
      <c r="D14" s="149">
        <v>1.1000000000000001</v>
      </c>
      <c r="E14" s="149" t="s">
        <v>109</v>
      </c>
      <c r="F14" s="149"/>
      <c r="G14" s="150" t="s">
        <v>301</v>
      </c>
      <c r="H14" s="149" t="s">
        <v>96</v>
      </c>
      <c r="I14" s="151">
        <v>670.04</v>
      </c>
      <c r="J14" s="152"/>
      <c r="K14" s="152">
        <f>ROUND(I14*J14,2)</f>
        <v>0</v>
      </c>
      <c r="L14" s="137"/>
      <c r="M14" s="135"/>
    </row>
    <row r="15" spans="1:13" s="138" customFormat="1" ht="30" customHeight="1">
      <c r="A15" s="135"/>
      <c r="B15" s="136"/>
      <c r="C15" s="148"/>
      <c r="D15" s="149">
        <v>1.2</v>
      </c>
      <c r="E15" s="149"/>
      <c r="F15" s="149" t="s">
        <v>109</v>
      </c>
      <c r="G15" s="150" t="s">
        <v>302</v>
      </c>
      <c r="H15" s="149" t="s">
        <v>96</v>
      </c>
      <c r="I15" s="151">
        <v>278.27999999999997</v>
      </c>
      <c r="J15" s="152"/>
      <c r="K15" s="152">
        <f t="shared" ref="K15:K17" si="0">ROUND(I15*J15,2)</f>
        <v>0</v>
      </c>
      <c r="L15" s="137"/>
      <c r="M15" s="135"/>
    </row>
    <row r="16" spans="1:13" s="138" customFormat="1" ht="28.5">
      <c r="A16" s="135"/>
      <c r="B16" s="136"/>
      <c r="C16" s="148"/>
      <c r="D16" s="149">
        <v>1.3</v>
      </c>
      <c r="E16" s="149"/>
      <c r="F16" s="149" t="s">
        <v>109</v>
      </c>
      <c r="G16" s="150" t="s">
        <v>303</v>
      </c>
      <c r="H16" s="149" t="s">
        <v>101</v>
      </c>
      <c r="I16" s="151">
        <v>67.37</v>
      </c>
      <c r="J16" s="152"/>
      <c r="K16" s="152">
        <f t="shared" si="0"/>
        <v>0</v>
      </c>
      <c r="L16" s="137"/>
      <c r="M16" s="135"/>
    </row>
    <row r="17" spans="1:14" s="138" customFormat="1" ht="28.5">
      <c r="A17" s="135"/>
      <c r="B17" s="136"/>
      <c r="C17" s="148"/>
      <c r="D17" s="149">
        <v>1.4</v>
      </c>
      <c r="E17" s="149"/>
      <c r="F17" s="149" t="s">
        <v>109</v>
      </c>
      <c r="G17" s="150" t="s">
        <v>304</v>
      </c>
      <c r="H17" s="149" t="s">
        <v>104</v>
      </c>
      <c r="I17" s="151">
        <v>4</v>
      </c>
      <c r="J17" s="152"/>
      <c r="K17" s="152">
        <f t="shared" si="0"/>
        <v>0</v>
      </c>
      <c r="L17" s="137"/>
      <c r="M17" s="135"/>
    </row>
    <row r="18" spans="1:14" s="138" customFormat="1" ht="30" customHeight="1" thickBot="1">
      <c r="A18" s="135"/>
      <c r="B18" s="136"/>
      <c r="C18" s="154"/>
      <c r="D18" s="226" t="s">
        <v>13</v>
      </c>
      <c r="E18" s="226"/>
      <c r="F18" s="226"/>
      <c r="G18" s="226"/>
      <c r="H18" s="226"/>
      <c r="I18" s="226"/>
      <c r="J18" s="227"/>
      <c r="K18" s="156">
        <f>SUM(K14:K17)</f>
        <v>0</v>
      </c>
      <c r="L18" s="137"/>
      <c r="M18" s="135"/>
      <c r="N18" s="195"/>
    </row>
    <row r="19" spans="1:14" s="138" customFormat="1" ht="30" customHeight="1" thickBot="1">
      <c r="A19" s="135"/>
      <c r="B19" s="136"/>
      <c r="C19" s="145"/>
      <c r="D19" s="364">
        <v>2</v>
      </c>
      <c r="E19" s="146"/>
      <c r="F19" s="146"/>
      <c r="G19" s="146" t="s">
        <v>294</v>
      </c>
      <c r="H19" s="146"/>
      <c r="I19" s="146"/>
      <c r="J19" s="146"/>
      <c r="K19" s="147"/>
      <c r="L19" s="137"/>
      <c r="M19" s="135"/>
    </row>
    <row r="20" spans="1:14" s="138" customFormat="1" ht="30" customHeight="1">
      <c r="A20" s="135"/>
      <c r="B20" s="136"/>
      <c r="C20" s="148"/>
      <c r="D20" s="149">
        <v>2.1</v>
      </c>
      <c r="E20" s="149"/>
      <c r="F20" s="149" t="s">
        <v>109</v>
      </c>
      <c r="G20" s="150" t="s">
        <v>305</v>
      </c>
      <c r="H20" s="149" t="s">
        <v>97</v>
      </c>
      <c r="I20" s="151">
        <v>171.45</v>
      </c>
      <c r="J20" s="152"/>
      <c r="K20" s="152">
        <f t="shared" ref="K20:K25" si="1">ROUND(I20*J20,2)</f>
        <v>0</v>
      </c>
      <c r="L20" s="137"/>
      <c r="M20" s="135"/>
      <c r="N20" s="195"/>
    </row>
    <row r="21" spans="1:14" s="138" customFormat="1" ht="30" customHeight="1">
      <c r="A21" s="135"/>
      <c r="B21" s="136"/>
      <c r="C21" s="148"/>
      <c r="D21" s="149">
        <v>2.2000000000000002</v>
      </c>
      <c r="E21" s="149" t="s">
        <v>109</v>
      </c>
      <c r="F21" s="149"/>
      <c r="G21" s="150" t="s">
        <v>306</v>
      </c>
      <c r="H21" s="149" t="s">
        <v>97</v>
      </c>
      <c r="I21" s="151">
        <v>2.6</v>
      </c>
      <c r="J21" s="152"/>
      <c r="K21" s="152">
        <f t="shared" si="1"/>
        <v>0</v>
      </c>
      <c r="L21" s="137"/>
      <c r="M21" s="135"/>
      <c r="N21" s="195"/>
    </row>
    <row r="22" spans="1:14" s="138" customFormat="1" ht="30" customHeight="1">
      <c r="A22" s="135"/>
      <c r="B22" s="136"/>
      <c r="C22" s="148"/>
      <c r="D22" s="149">
        <v>2.2999999999999998</v>
      </c>
      <c r="E22" s="149" t="s">
        <v>109</v>
      </c>
      <c r="F22" s="149"/>
      <c r="G22" s="150" t="s">
        <v>307</v>
      </c>
      <c r="H22" s="149" t="s">
        <v>97</v>
      </c>
      <c r="I22" s="151">
        <v>63.15</v>
      </c>
      <c r="J22" s="152"/>
      <c r="K22" s="152">
        <f t="shared" si="1"/>
        <v>0</v>
      </c>
      <c r="L22" s="137"/>
      <c r="M22" s="135"/>
      <c r="N22" s="195"/>
    </row>
    <row r="23" spans="1:14" s="138" customFormat="1" ht="30" customHeight="1">
      <c r="A23" s="135"/>
      <c r="B23" s="136"/>
      <c r="C23" s="148"/>
      <c r="D23" s="149">
        <v>2.4</v>
      </c>
      <c r="E23" s="149" t="s">
        <v>109</v>
      </c>
      <c r="F23" s="149"/>
      <c r="G23" s="150" t="s">
        <v>308</v>
      </c>
      <c r="H23" s="149" t="s">
        <v>97</v>
      </c>
      <c r="I23" s="151">
        <v>67.2</v>
      </c>
      <c r="J23" s="152"/>
      <c r="K23" s="152">
        <f t="shared" si="1"/>
        <v>0</v>
      </c>
      <c r="L23" s="137"/>
      <c r="M23" s="135"/>
      <c r="N23" s="195"/>
    </row>
    <row r="24" spans="1:14" s="138" customFormat="1" ht="30" customHeight="1">
      <c r="A24" s="135"/>
      <c r="B24" s="136"/>
      <c r="C24" s="148"/>
      <c r="D24" s="149">
        <v>2.5</v>
      </c>
      <c r="E24" s="149"/>
      <c r="F24" s="149" t="s">
        <v>109</v>
      </c>
      <c r="G24" s="150" t="s">
        <v>309</v>
      </c>
      <c r="H24" s="149" t="s">
        <v>97</v>
      </c>
      <c r="I24" s="151">
        <v>9.4700000000000006</v>
      </c>
      <c r="J24" s="152"/>
      <c r="K24" s="152">
        <f t="shared" si="1"/>
        <v>0</v>
      </c>
      <c r="L24" s="137"/>
      <c r="M24" s="135"/>
      <c r="N24" s="195"/>
    </row>
    <row r="25" spans="1:14" s="138" customFormat="1" ht="28.5">
      <c r="A25" s="135"/>
      <c r="B25" s="136"/>
      <c r="C25" s="148"/>
      <c r="D25" s="149">
        <v>2.6</v>
      </c>
      <c r="E25" s="149"/>
      <c r="F25" s="149" t="s">
        <v>109</v>
      </c>
      <c r="G25" s="150" t="s">
        <v>310</v>
      </c>
      <c r="H25" s="149" t="s">
        <v>100</v>
      </c>
      <c r="I25" s="151">
        <v>7993.86</v>
      </c>
      <c r="J25" s="152"/>
      <c r="K25" s="152">
        <f t="shared" si="1"/>
        <v>0</v>
      </c>
      <c r="L25" s="137"/>
      <c r="M25" s="135"/>
      <c r="N25" s="195"/>
    </row>
    <row r="26" spans="1:14" s="138" customFormat="1" ht="30" customHeight="1" thickBot="1">
      <c r="A26" s="135"/>
      <c r="B26" s="136"/>
      <c r="C26" s="154"/>
      <c r="D26" s="226" t="s">
        <v>13</v>
      </c>
      <c r="E26" s="226"/>
      <c r="F26" s="226"/>
      <c r="G26" s="226"/>
      <c r="H26" s="226"/>
      <c r="I26" s="226"/>
      <c r="J26" s="227"/>
      <c r="K26" s="156">
        <f>SUM(K20:K25)</f>
        <v>0</v>
      </c>
      <c r="L26" s="137"/>
      <c r="M26" s="135"/>
    </row>
    <row r="27" spans="1:14" s="138" customFormat="1" ht="30" customHeight="1" thickBot="1">
      <c r="A27" s="135"/>
      <c r="B27" s="136"/>
      <c r="C27" s="145"/>
      <c r="D27" s="364">
        <v>3</v>
      </c>
      <c r="E27" s="146"/>
      <c r="F27" s="146"/>
      <c r="G27" s="146" t="s">
        <v>295</v>
      </c>
      <c r="H27" s="146"/>
      <c r="I27" s="146"/>
      <c r="J27" s="146"/>
      <c r="K27" s="147"/>
      <c r="L27" s="137"/>
      <c r="M27" s="135"/>
    </row>
    <row r="28" spans="1:14" s="138" customFormat="1" ht="28.5">
      <c r="A28" s="135"/>
      <c r="B28" s="136"/>
      <c r="C28" s="148"/>
      <c r="D28" s="149">
        <v>3.1</v>
      </c>
      <c r="E28" s="157"/>
      <c r="F28" s="149" t="s">
        <v>109</v>
      </c>
      <c r="G28" s="150" t="s">
        <v>311</v>
      </c>
      <c r="H28" s="157" t="s">
        <v>97</v>
      </c>
      <c r="I28" s="151">
        <v>16.07</v>
      </c>
      <c r="J28" s="152"/>
      <c r="K28" s="152">
        <f t="shared" ref="K28:K33" si="2">ROUND(I28*J28,2)</f>
        <v>0</v>
      </c>
      <c r="L28" s="137"/>
      <c r="M28" s="135"/>
    </row>
    <row r="29" spans="1:14" s="138" customFormat="1" ht="28.5">
      <c r="A29" s="135"/>
      <c r="B29" s="136"/>
      <c r="C29" s="148"/>
      <c r="D29" s="149">
        <v>3.2</v>
      </c>
      <c r="E29" s="157"/>
      <c r="F29" s="149" t="s">
        <v>109</v>
      </c>
      <c r="G29" s="150" t="s">
        <v>312</v>
      </c>
      <c r="H29" s="157" t="s">
        <v>100</v>
      </c>
      <c r="I29" s="151">
        <v>3448.62</v>
      </c>
      <c r="J29" s="152"/>
      <c r="K29" s="152">
        <f t="shared" si="2"/>
        <v>0</v>
      </c>
      <c r="L29" s="137"/>
      <c r="M29" s="135"/>
    </row>
    <row r="30" spans="1:14" s="138" customFormat="1" ht="28.5">
      <c r="A30" s="135"/>
      <c r="B30" s="136"/>
      <c r="C30" s="148"/>
      <c r="D30" s="149">
        <v>3.3</v>
      </c>
      <c r="E30" s="157"/>
      <c r="F30" s="149" t="s">
        <v>109</v>
      </c>
      <c r="G30" s="150" t="s">
        <v>313</v>
      </c>
      <c r="H30" s="157" t="s">
        <v>100</v>
      </c>
      <c r="I30" s="151">
        <v>8918.4500000000007</v>
      </c>
      <c r="J30" s="152"/>
      <c r="K30" s="152">
        <f t="shared" si="2"/>
        <v>0</v>
      </c>
      <c r="L30" s="137"/>
      <c r="M30" s="135"/>
    </row>
    <row r="31" spans="1:14" s="138" customFormat="1" ht="42.75">
      <c r="A31" s="135"/>
      <c r="B31" s="136"/>
      <c r="C31" s="148"/>
      <c r="D31" s="149">
        <v>3.4</v>
      </c>
      <c r="E31" s="157"/>
      <c r="F31" s="149" t="s">
        <v>109</v>
      </c>
      <c r="G31" s="150" t="s">
        <v>314</v>
      </c>
      <c r="H31" s="157" t="s">
        <v>104</v>
      </c>
      <c r="I31" s="151">
        <v>12</v>
      </c>
      <c r="J31" s="152"/>
      <c r="K31" s="152">
        <f t="shared" si="2"/>
        <v>0</v>
      </c>
      <c r="L31" s="137"/>
      <c r="M31" s="135"/>
    </row>
    <row r="32" spans="1:14" s="138" customFormat="1" ht="57">
      <c r="A32" s="135"/>
      <c r="B32" s="136"/>
      <c r="C32" s="148"/>
      <c r="D32" s="149">
        <v>3.5</v>
      </c>
      <c r="E32" s="157"/>
      <c r="F32" s="149" t="s">
        <v>109</v>
      </c>
      <c r="G32" s="150" t="s">
        <v>315</v>
      </c>
      <c r="H32" s="157" t="s">
        <v>100</v>
      </c>
      <c r="I32" s="151">
        <v>5658.96</v>
      </c>
      <c r="J32" s="152"/>
      <c r="K32" s="152">
        <f t="shared" si="2"/>
        <v>0</v>
      </c>
      <c r="L32" s="137"/>
      <c r="M32" s="135"/>
    </row>
    <row r="33" spans="1:16" s="138" customFormat="1" ht="42.75">
      <c r="A33" s="135"/>
      <c r="B33" s="136"/>
      <c r="C33" s="148"/>
      <c r="D33" s="149">
        <v>3.6</v>
      </c>
      <c r="E33" s="157"/>
      <c r="F33" s="149" t="s">
        <v>109</v>
      </c>
      <c r="G33" s="150" t="s">
        <v>316</v>
      </c>
      <c r="H33" s="157" t="s">
        <v>101</v>
      </c>
      <c r="I33" s="151">
        <v>62.2</v>
      </c>
      <c r="J33" s="152"/>
      <c r="K33" s="152">
        <f t="shared" si="2"/>
        <v>0</v>
      </c>
      <c r="L33" s="137"/>
      <c r="M33" s="135"/>
    </row>
    <row r="34" spans="1:16" s="138" customFormat="1" ht="30" customHeight="1" thickBot="1">
      <c r="A34" s="135"/>
      <c r="B34" s="136"/>
      <c r="C34" s="159"/>
      <c r="D34" s="232" t="s">
        <v>13</v>
      </c>
      <c r="E34" s="226"/>
      <c r="F34" s="226"/>
      <c r="G34" s="226"/>
      <c r="H34" s="226"/>
      <c r="I34" s="226"/>
      <c r="J34" s="227"/>
      <c r="K34" s="156">
        <f>SUM(K28:K33)</f>
        <v>0</v>
      </c>
      <c r="L34" s="137"/>
      <c r="M34" s="135"/>
    </row>
    <row r="35" spans="1:16" s="138" customFormat="1" ht="30" customHeight="1" thickBot="1">
      <c r="A35" s="135"/>
      <c r="B35" s="136"/>
      <c r="C35" s="145"/>
      <c r="D35" s="364">
        <v>4</v>
      </c>
      <c r="E35" s="146"/>
      <c r="F35" s="146"/>
      <c r="G35" s="146" t="s">
        <v>202</v>
      </c>
      <c r="H35" s="146"/>
      <c r="I35" s="146"/>
      <c r="J35" s="146"/>
      <c r="K35" s="147"/>
      <c r="L35" s="137"/>
      <c r="M35" s="135"/>
    </row>
    <row r="36" spans="1:16" s="138" customFormat="1" ht="57">
      <c r="A36" s="135"/>
      <c r="B36" s="136"/>
      <c r="C36" s="148"/>
      <c r="D36" s="149" t="s">
        <v>131</v>
      </c>
      <c r="E36" s="157"/>
      <c r="F36" s="149" t="s">
        <v>109</v>
      </c>
      <c r="G36" s="150" t="s">
        <v>317</v>
      </c>
      <c r="H36" s="157" t="s">
        <v>96</v>
      </c>
      <c r="I36" s="151">
        <v>719.65</v>
      </c>
      <c r="J36" s="152"/>
      <c r="K36" s="152">
        <f t="shared" ref="K36" si="3">ROUND(I36*J36,2)</f>
        <v>0</v>
      </c>
      <c r="L36" s="137"/>
      <c r="M36" s="135"/>
      <c r="N36" s="195"/>
      <c r="P36" s="196"/>
    </row>
    <row r="37" spans="1:16" s="138" customFormat="1" ht="30" customHeight="1" thickBot="1">
      <c r="A37" s="135"/>
      <c r="B37" s="136"/>
      <c r="C37" s="154"/>
      <c r="D37" s="226" t="s">
        <v>13</v>
      </c>
      <c r="E37" s="226"/>
      <c r="F37" s="226"/>
      <c r="G37" s="226"/>
      <c r="H37" s="226"/>
      <c r="I37" s="227"/>
      <c r="J37" s="155"/>
      <c r="K37" s="156">
        <f>SUM(K36)</f>
        <v>0</v>
      </c>
      <c r="L37" s="137"/>
      <c r="M37" s="135"/>
    </row>
    <row r="38" spans="1:16" s="138" customFormat="1" ht="30" customHeight="1" thickBot="1">
      <c r="A38" s="135"/>
      <c r="B38" s="136"/>
      <c r="C38" s="145"/>
      <c r="D38" s="364">
        <v>5</v>
      </c>
      <c r="E38" s="146"/>
      <c r="F38" s="146"/>
      <c r="G38" s="146" t="s">
        <v>235</v>
      </c>
      <c r="H38" s="146"/>
      <c r="I38" s="146"/>
      <c r="J38" s="146"/>
      <c r="K38" s="147"/>
      <c r="L38" s="137"/>
      <c r="M38" s="135"/>
    </row>
    <row r="39" spans="1:16" s="138" customFormat="1" ht="28.5">
      <c r="A39" s="135"/>
      <c r="B39" s="136"/>
      <c r="C39" s="148"/>
      <c r="D39" s="204" t="s">
        <v>136</v>
      </c>
      <c r="E39" s="157" t="s">
        <v>109</v>
      </c>
      <c r="F39" s="149"/>
      <c r="G39" s="205" t="s">
        <v>305</v>
      </c>
      <c r="H39" s="206" t="s">
        <v>97</v>
      </c>
      <c r="I39" s="151">
        <v>27.58</v>
      </c>
      <c r="J39" s="152"/>
      <c r="K39" s="152">
        <f t="shared" ref="K39:K48" si="4">ROUND(I39*J39,2)</f>
        <v>0</v>
      </c>
      <c r="L39" s="137"/>
      <c r="M39" s="135"/>
    </row>
    <row r="40" spans="1:16" s="138" customFormat="1" ht="15">
      <c r="A40" s="135"/>
      <c r="B40" s="136"/>
      <c r="C40" s="148"/>
      <c r="D40" s="204" t="s">
        <v>137</v>
      </c>
      <c r="E40" s="157" t="s">
        <v>109</v>
      </c>
      <c r="F40" s="149"/>
      <c r="G40" s="205" t="s">
        <v>318</v>
      </c>
      <c r="H40" s="206" t="s">
        <v>97</v>
      </c>
      <c r="I40" s="151">
        <v>22.85</v>
      </c>
      <c r="J40" s="152"/>
      <c r="K40" s="152">
        <f t="shared" si="4"/>
        <v>0</v>
      </c>
      <c r="L40" s="137"/>
      <c r="M40" s="135"/>
    </row>
    <row r="41" spans="1:16" s="138" customFormat="1" ht="28.5">
      <c r="A41" s="135"/>
      <c r="B41" s="136"/>
      <c r="C41" s="148"/>
      <c r="D41" s="204" t="s">
        <v>138</v>
      </c>
      <c r="E41" s="157"/>
      <c r="F41" s="149" t="s">
        <v>109</v>
      </c>
      <c r="G41" s="205" t="s">
        <v>319</v>
      </c>
      <c r="H41" s="206" t="s">
        <v>101</v>
      </c>
      <c r="I41" s="151">
        <v>41.32</v>
      </c>
      <c r="J41" s="152"/>
      <c r="K41" s="152">
        <f t="shared" si="4"/>
        <v>0</v>
      </c>
      <c r="L41" s="137"/>
      <c r="M41" s="135"/>
    </row>
    <row r="42" spans="1:16" s="138" customFormat="1" ht="28.5">
      <c r="A42" s="135"/>
      <c r="B42" s="136"/>
      <c r="C42" s="148"/>
      <c r="D42" s="204" t="s">
        <v>139</v>
      </c>
      <c r="E42" s="157"/>
      <c r="F42" s="149" t="s">
        <v>109</v>
      </c>
      <c r="G42" s="205" t="s">
        <v>320</v>
      </c>
      <c r="H42" s="206" t="s">
        <v>104</v>
      </c>
      <c r="I42" s="151">
        <v>4</v>
      </c>
      <c r="J42" s="152"/>
      <c r="K42" s="152">
        <f t="shared" si="4"/>
        <v>0</v>
      </c>
      <c r="L42" s="137"/>
      <c r="M42" s="135"/>
    </row>
    <row r="43" spans="1:16" s="138" customFormat="1" ht="28.5">
      <c r="A43" s="135"/>
      <c r="B43" s="136"/>
      <c r="C43" s="148"/>
      <c r="D43" s="204" t="s">
        <v>140</v>
      </c>
      <c r="E43" s="157"/>
      <c r="F43" s="149" t="s">
        <v>109</v>
      </c>
      <c r="G43" s="205" t="s">
        <v>321</v>
      </c>
      <c r="H43" s="206" t="s">
        <v>104</v>
      </c>
      <c r="I43" s="151">
        <v>20</v>
      </c>
      <c r="J43" s="152"/>
      <c r="K43" s="152">
        <f t="shared" si="4"/>
        <v>0</v>
      </c>
      <c r="L43" s="137"/>
      <c r="M43" s="135"/>
    </row>
    <row r="44" spans="1:16" s="138" customFormat="1" ht="28.5">
      <c r="A44" s="135"/>
      <c r="B44" s="136"/>
      <c r="C44" s="148"/>
      <c r="D44" s="204" t="s">
        <v>369</v>
      </c>
      <c r="E44" s="157"/>
      <c r="F44" s="149" t="s">
        <v>109</v>
      </c>
      <c r="G44" s="205" t="s">
        <v>322</v>
      </c>
      <c r="H44" s="206" t="s">
        <v>101</v>
      </c>
      <c r="I44" s="151">
        <v>63.72</v>
      </c>
      <c r="J44" s="152"/>
      <c r="K44" s="152">
        <f t="shared" si="4"/>
        <v>0</v>
      </c>
      <c r="L44" s="137"/>
      <c r="M44" s="135"/>
    </row>
    <row r="45" spans="1:16" s="138" customFormat="1" ht="42.75">
      <c r="A45" s="135"/>
      <c r="B45" s="136"/>
      <c r="C45" s="148"/>
      <c r="D45" s="204" t="s">
        <v>370</v>
      </c>
      <c r="E45" s="157"/>
      <c r="F45" s="149" t="s">
        <v>109</v>
      </c>
      <c r="G45" s="205" t="s">
        <v>323</v>
      </c>
      <c r="H45" s="206" t="s">
        <v>101</v>
      </c>
      <c r="I45" s="151">
        <v>21.24</v>
      </c>
      <c r="J45" s="152"/>
      <c r="K45" s="152">
        <f t="shared" si="4"/>
        <v>0</v>
      </c>
      <c r="L45" s="137"/>
      <c r="M45" s="135"/>
    </row>
    <row r="46" spans="1:16" s="138" customFormat="1" ht="57">
      <c r="A46" s="135"/>
      <c r="B46" s="136"/>
      <c r="C46" s="148"/>
      <c r="D46" s="204" t="s">
        <v>371</v>
      </c>
      <c r="E46" s="157"/>
      <c r="F46" s="149" t="s">
        <v>109</v>
      </c>
      <c r="G46" s="205" t="s">
        <v>324</v>
      </c>
      <c r="H46" s="206" t="s">
        <v>104</v>
      </c>
      <c r="I46" s="151">
        <v>1</v>
      </c>
      <c r="J46" s="152"/>
      <c r="K46" s="152">
        <f t="shared" si="4"/>
        <v>0</v>
      </c>
      <c r="L46" s="137"/>
      <c r="M46" s="135"/>
    </row>
    <row r="47" spans="1:16" s="138" customFormat="1" ht="42.75">
      <c r="A47" s="135"/>
      <c r="B47" s="136"/>
      <c r="C47" s="148"/>
      <c r="D47" s="204" t="s">
        <v>372</v>
      </c>
      <c r="E47" s="157"/>
      <c r="F47" s="149" t="s">
        <v>109</v>
      </c>
      <c r="G47" s="205" t="s">
        <v>325</v>
      </c>
      <c r="H47" s="206" t="s">
        <v>104</v>
      </c>
      <c r="I47" s="151">
        <v>1</v>
      </c>
      <c r="J47" s="152"/>
      <c r="K47" s="152">
        <f t="shared" si="4"/>
        <v>0</v>
      </c>
      <c r="L47" s="137"/>
      <c r="M47" s="135"/>
    </row>
    <row r="48" spans="1:16" s="138" customFormat="1" ht="57">
      <c r="A48" s="135"/>
      <c r="B48" s="136"/>
      <c r="C48" s="148"/>
      <c r="D48" s="204" t="s">
        <v>373</v>
      </c>
      <c r="E48" s="157"/>
      <c r="F48" s="149" t="s">
        <v>109</v>
      </c>
      <c r="G48" s="205" t="s">
        <v>326</v>
      </c>
      <c r="H48" s="206" t="s">
        <v>104</v>
      </c>
      <c r="I48" s="151">
        <v>2</v>
      </c>
      <c r="J48" s="152"/>
      <c r="K48" s="152">
        <f t="shared" si="4"/>
        <v>0</v>
      </c>
      <c r="L48" s="137"/>
      <c r="M48" s="135"/>
    </row>
    <row r="49" spans="1:13" s="138" customFormat="1" ht="30" customHeight="1" thickBot="1">
      <c r="A49" s="135"/>
      <c r="B49" s="136"/>
      <c r="C49" s="154"/>
      <c r="D49" s="226" t="s">
        <v>13</v>
      </c>
      <c r="E49" s="226"/>
      <c r="F49" s="226"/>
      <c r="G49" s="226"/>
      <c r="H49" s="226"/>
      <c r="I49" s="227"/>
      <c r="J49" s="155"/>
      <c r="K49" s="156">
        <f>SUM(K39:K48)</f>
        <v>0</v>
      </c>
      <c r="L49" s="137"/>
      <c r="M49" s="135"/>
    </row>
    <row r="50" spans="1:13" s="138" customFormat="1" ht="30" customHeight="1" thickBot="1">
      <c r="A50" s="135"/>
      <c r="B50" s="136"/>
      <c r="C50" s="148"/>
      <c r="D50" s="364">
        <v>6</v>
      </c>
      <c r="E50" s="146"/>
      <c r="F50" s="146"/>
      <c r="G50" s="146" t="s">
        <v>296</v>
      </c>
      <c r="H50" s="146"/>
      <c r="I50" s="146"/>
      <c r="J50" s="146"/>
      <c r="K50" s="147"/>
      <c r="L50" s="137"/>
      <c r="M50" s="135"/>
    </row>
    <row r="51" spans="1:13" s="138" customFormat="1" ht="30" customHeight="1">
      <c r="A51" s="135"/>
      <c r="B51" s="136"/>
      <c r="C51" s="148"/>
      <c r="D51" s="204" t="s">
        <v>154</v>
      </c>
      <c r="E51" s="157" t="s">
        <v>109</v>
      </c>
      <c r="F51" s="149"/>
      <c r="G51" s="205" t="s">
        <v>305</v>
      </c>
      <c r="H51" s="206" t="s">
        <v>97</v>
      </c>
      <c r="I51" s="151">
        <v>82.06</v>
      </c>
      <c r="J51" s="152"/>
      <c r="K51" s="152">
        <f t="shared" ref="K51:K57" si="5">ROUND(I51*J51,2)</f>
        <v>0</v>
      </c>
      <c r="L51" s="137"/>
      <c r="M51" s="135"/>
    </row>
    <row r="52" spans="1:13" s="138" customFormat="1" ht="30" customHeight="1">
      <c r="A52" s="135"/>
      <c r="B52" s="136"/>
      <c r="C52" s="148"/>
      <c r="D52" s="204" t="s">
        <v>155</v>
      </c>
      <c r="E52" s="157" t="s">
        <v>109</v>
      </c>
      <c r="F52" s="149"/>
      <c r="G52" s="205" t="s">
        <v>327</v>
      </c>
      <c r="H52" s="206" t="s">
        <v>97</v>
      </c>
      <c r="I52" s="151">
        <v>82.06</v>
      </c>
      <c r="J52" s="152"/>
      <c r="K52" s="152">
        <f t="shared" si="5"/>
        <v>0</v>
      </c>
      <c r="L52" s="137"/>
      <c r="M52" s="135"/>
    </row>
    <row r="53" spans="1:13" s="138" customFormat="1" ht="30" customHeight="1">
      <c r="A53" s="135"/>
      <c r="B53" s="136"/>
      <c r="C53" s="148"/>
      <c r="D53" s="204" t="s">
        <v>156</v>
      </c>
      <c r="E53" s="157"/>
      <c r="F53" s="149" t="s">
        <v>109</v>
      </c>
      <c r="G53" s="205" t="s">
        <v>328</v>
      </c>
      <c r="H53" s="206" t="s">
        <v>97</v>
      </c>
      <c r="I53" s="151">
        <v>41.03</v>
      </c>
      <c r="J53" s="152"/>
      <c r="K53" s="152">
        <f t="shared" si="5"/>
        <v>0</v>
      </c>
      <c r="L53" s="137"/>
      <c r="M53" s="135"/>
    </row>
    <row r="54" spans="1:13" s="138" customFormat="1" ht="30" customHeight="1">
      <c r="A54" s="135"/>
      <c r="B54" s="136"/>
      <c r="C54" s="148"/>
      <c r="D54" s="204" t="s">
        <v>157</v>
      </c>
      <c r="E54" s="157"/>
      <c r="F54" s="149" t="s">
        <v>109</v>
      </c>
      <c r="G54" s="205" t="s">
        <v>329</v>
      </c>
      <c r="H54" s="206" t="s">
        <v>96</v>
      </c>
      <c r="I54" s="151">
        <v>4.5</v>
      </c>
      <c r="J54" s="152"/>
      <c r="K54" s="152">
        <f t="shared" si="5"/>
        <v>0</v>
      </c>
      <c r="L54" s="137"/>
      <c r="M54" s="135"/>
    </row>
    <row r="55" spans="1:13" s="138" customFormat="1" ht="30" customHeight="1">
      <c r="A55" s="135"/>
      <c r="B55" s="136"/>
      <c r="C55" s="148"/>
      <c r="D55" s="204" t="s">
        <v>158</v>
      </c>
      <c r="E55" s="157"/>
      <c r="F55" s="149" t="s">
        <v>109</v>
      </c>
      <c r="G55" s="205" t="s">
        <v>330</v>
      </c>
      <c r="H55" s="206" t="s">
        <v>96</v>
      </c>
      <c r="I55" s="151">
        <v>410.29</v>
      </c>
      <c r="J55" s="152"/>
      <c r="K55" s="152">
        <f t="shared" si="5"/>
        <v>0</v>
      </c>
      <c r="L55" s="137"/>
      <c r="M55" s="135"/>
    </row>
    <row r="56" spans="1:13" s="138" customFormat="1" ht="30" customHeight="1">
      <c r="A56" s="135"/>
      <c r="B56" s="136"/>
      <c r="C56" s="148"/>
      <c r="D56" s="204" t="s">
        <v>159</v>
      </c>
      <c r="E56" s="157"/>
      <c r="F56" s="149" t="s">
        <v>109</v>
      </c>
      <c r="G56" s="205" t="s">
        <v>331</v>
      </c>
      <c r="H56" s="206" t="s">
        <v>101</v>
      </c>
      <c r="I56" s="151">
        <v>310.95</v>
      </c>
      <c r="J56" s="152"/>
      <c r="K56" s="152">
        <f t="shared" si="5"/>
        <v>0</v>
      </c>
      <c r="L56" s="137"/>
      <c r="M56" s="135"/>
    </row>
    <row r="57" spans="1:13" s="138" customFormat="1" ht="30" customHeight="1">
      <c r="A57" s="135"/>
      <c r="B57" s="136"/>
      <c r="C57" s="148"/>
      <c r="D57" s="204" t="s">
        <v>160</v>
      </c>
      <c r="E57" s="157"/>
      <c r="F57" s="149" t="s">
        <v>109</v>
      </c>
      <c r="G57" s="207" t="s">
        <v>332</v>
      </c>
      <c r="H57" s="206" t="s">
        <v>104</v>
      </c>
      <c r="I57" s="151">
        <v>2</v>
      </c>
      <c r="J57" s="152"/>
      <c r="K57" s="152">
        <f t="shared" si="5"/>
        <v>0</v>
      </c>
      <c r="L57" s="137"/>
      <c r="M57" s="135"/>
    </row>
    <row r="58" spans="1:13" s="138" customFormat="1" ht="30" customHeight="1" thickBot="1">
      <c r="A58" s="135"/>
      <c r="B58" s="136"/>
      <c r="C58" s="154"/>
      <c r="D58" s="226" t="s">
        <v>13</v>
      </c>
      <c r="E58" s="226"/>
      <c r="F58" s="226"/>
      <c r="G58" s="226"/>
      <c r="H58" s="226"/>
      <c r="I58" s="226"/>
      <c r="J58" s="227"/>
      <c r="K58" s="156">
        <f>SUM(K51:K57)</f>
        <v>0</v>
      </c>
      <c r="L58" s="137"/>
      <c r="M58" s="135"/>
    </row>
    <row r="59" spans="1:13" s="138" customFormat="1" ht="30" customHeight="1" thickBot="1">
      <c r="A59" s="135"/>
      <c r="B59" s="136"/>
      <c r="C59" s="154"/>
      <c r="D59" s="364">
        <v>7</v>
      </c>
      <c r="E59" s="146"/>
      <c r="F59" s="146"/>
      <c r="G59" s="146" t="s">
        <v>297</v>
      </c>
      <c r="H59" s="146"/>
      <c r="I59" s="146"/>
      <c r="J59" s="146"/>
      <c r="K59" s="147"/>
      <c r="L59" s="137"/>
      <c r="M59" s="135"/>
    </row>
    <row r="60" spans="1:13" s="138" customFormat="1" ht="30" customHeight="1">
      <c r="A60" s="135"/>
      <c r="B60" s="136"/>
      <c r="C60" s="148"/>
      <c r="D60" s="204" t="s">
        <v>163</v>
      </c>
      <c r="E60" s="157" t="s">
        <v>109</v>
      </c>
      <c r="F60" s="157"/>
      <c r="G60" s="207" t="s">
        <v>305</v>
      </c>
      <c r="H60" s="206" t="s">
        <v>97</v>
      </c>
      <c r="I60" s="151">
        <v>5.88</v>
      </c>
      <c r="J60" s="152"/>
      <c r="K60" s="152">
        <f t="shared" ref="K60:K68" si="6">ROUND(I60*J60,2)</f>
        <v>0</v>
      </c>
      <c r="L60" s="137"/>
      <c r="M60" s="135"/>
    </row>
    <row r="61" spans="1:13" s="138" customFormat="1" ht="30" customHeight="1">
      <c r="A61" s="135"/>
      <c r="B61" s="136"/>
      <c r="C61" s="148"/>
      <c r="D61" s="204" t="s">
        <v>280</v>
      </c>
      <c r="E61" s="157" t="s">
        <v>109</v>
      </c>
      <c r="F61" s="157"/>
      <c r="G61" s="207" t="s">
        <v>327</v>
      </c>
      <c r="H61" s="206" t="s">
        <v>97</v>
      </c>
      <c r="I61" s="151">
        <v>1.96</v>
      </c>
      <c r="J61" s="152"/>
      <c r="K61" s="152">
        <f t="shared" si="6"/>
        <v>0</v>
      </c>
      <c r="L61" s="137"/>
      <c r="M61" s="135"/>
    </row>
    <row r="62" spans="1:13" s="138" customFormat="1" ht="30" customHeight="1">
      <c r="A62" s="135"/>
      <c r="B62" s="136"/>
      <c r="C62" s="148"/>
      <c r="D62" s="204" t="s">
        <v>281</v>
      </c>
      <c r="E62" s="157"/>
      <c r="F62" s="157" t="s">
        <v>109</v>
      </c>
      <c r="G62" s="207" t="s">
        <v>306</v>
      </c>
      <c r="H62" s="206" t="s">
        <v>97</v>
      </c>
      <c r="I62" s="151">
        <v>0.49</v>
      </c>
      <c r="J62" s="152"/>
      <c r="K62" s="152">
        <f t="shared" si="6"/>
        <v>0</v>
      </c>
      <c r="L62" s="137"/>
      <c r="M62" s="135"/>
    </row>
    <row r="63" spans="1:13" s="138" customFormat="1" ht="30" customHeight="1">
      <c r="A63" s="135"/>
      <c r="B63" s="136"/>
      <c r="C63" s="148"/>
      <c r="D63" s="204" t="s">
        <v>282</v>
      </c>
      <c r="E63" s="157"/>
      <c r="F63" s="157" t="s">
        <v>109</v>
      </c>
      <c r="G63" s="207" t="s">
        <v>333</v>
      </c>
      <c r="H63" s="206" t="s">
        <v>97</v>
      </c>
      <c r="I63" s="151">
        <v>3.92</v>
      </c>
      <c r="J63" s="152"/>
      <c r="K63" s="152">
        <f t="shared" si="6"/>
        <v>0</v>
      </c>
      <c r="L63" s="137"/>
      <c r="M63" s="135"/>
    </row>
    <row r="64" spans="1:13" s="138" customFormat="1" ht="30" customHeight="1">
      <c r="A64" s="135"/>
      <c r="B64" s="136"/>
      <c r="C64" s="148"/>
      <c r="D64" s="204" t="s">
        <v>283</v>
      </c>
      <c r="E64" s="157"/>
      <c r="F64" s="157" t="s">
        <v>109</v>
      </c>
      <c r="G64" s="207" t="s">
        <v>334</v>
      </c>
      <c r="H64" s="206" t="s">
        <v>97</v>
      </c>
      <c r="I64" s="151">
        <v>3.31</v>
      </c>
      <c r="J64" s="152"/>
      <c r="K64" s="152">
        <f t="shared" si="6"/>
        <v>0</v>
      </c>
      <c r="L64" s="137"/>
      <c r="M64" s="135"/>
    </row>
    <row r="65" spans="1:13" s="138" customFormat="1" ht="42.75">
      <c r="A65" s="135"/>
      <c r="B65" s="136"/>
      <c r="C65" s="148"/>
      <c r="D65" s="204" t="s">
        <v>284</v>
      </c>
      <c r="E65" s="157"/>
      <c r="F65" s="157" t="s">
        <v>109</v>
      </c>
      <c r="G65" s="207" t="s">
        <v>335</v>
      </c>
      <c r="H65" s="206" t="s">
        <v>96</v>
      </c>
      <c r="I65" s="151">
        <v>18.82</v>
      </c>
      <c r="J65" s="152"/>
      <c r="K65" s="152">
        <f t="shared" si="6"/>
        <v>0</v>
      </c>
      <c r="L65" s="137"/>
      <c r="M65" s="135"/>
    </row>
    <row r="66" spans="1:13" s="138" customFormat="1" ht="30" customHeight="1">
      <c r="A66" s="135"/>
      <c r="B66" s="136"/>
      <c r="C66" s="148"/>
      <c r="D66" s="204" t="s">
        <v>285</v>
      </c>
      <c r="E66" s="157"/>
      <c r="F66" s="157" t="s">
        <v>109</v>
      </c>
      <c r="G66" s="207" t="s">
        <v>336</v>
      </c>
      <c r="H66" s="206" t="s">
        <v>100</v>
      </c>
      <c r="I66" s="151">
        <v>129.36000000000001</v>
      </c>
      <c r="J66" s="152"/>
      <c r="K66" s="152">
        <f t="shared" si="6"/>
        <v>0</v>
      </c>
      <c r="L66" s="137"/>
      <c r="M66" s="135"/>
    </row>
    <row r="67" spans="1:13" s="138" customFormat="1" ht="28.5">
      <c r="A67" s="135"/>
      <c r="B67" s="136"/>
      <c r="C67" s="148"/>
      <c r="D67" s="204" t="s">
        <v>286</v>
      </c>
      <c r="E67" s="157"/>
      <c r="F67" s="157" t="s">
        <v>109</v>
      </c>
      <c r="G67" s="207" t="s">
        <v>337</v>
      </c>
      <c r="H67" s="206" t="s">
        <v>100</v>
      </c>
      <c r="I67" s="151">
        <v>227.54</v>
      </c>
      <c r="J67" s="152"/>
      <c r="K67" s="152">
        <f t="shared" si="6"/>
        <v>0</v>
      </c>
      <c r="L67" s="137"/>
      <c r="M67" s="135"/>
    </row>
    <row r="68" spans="1:13" s="138" customFormat="1" ht="71.25">
      <c r="A68" s="135"/>
      <c r="B68" s="136"/>
      <c r="C68" s="148"/>
      <c r="D68" s="204" t="s">
        <v>287</v>
      </c>
      <c r="E68" s="157"/>
      <c r="F68" s="157" t="s">
        <v>109</v>
      </c>
      <c r="G68" s="207" t="s">
        <v>338</v>
      </c>
      <c r="H68" s="206" t="s">
        <v>101</v>
      </c>
      <c r="I68" s="151">
        <v>27.1</v>
      </c>
      <c r="J68" s="152"/>
      <c r="K68" s="152">
        <f t="shared" si="6"/>
        <v>0</v>
      </c>
      <c r="L68" s="137"/>
      <c r="M68" s="135"/>
    </row>
    <row r="69" spans="1:13" s="138" customFormat="1" ht="30" customHeight="1" thickBot="1">
      <c r="A69" s="135"/>
      <c r="B69" s="136"/>
      <c r="C69" s="190"/>
      <c r="D69" s="226" t="s">
        <v>13</v>
      </c>
      <c r="E69" s="226"/>
      <c r="F69" s="226"/>
      <c r="G69" s="226"/>
      <c r="H69" s="226"/>
      <c r="I69" s="226"/>
      <c r="J69" s="227"/>
      <c r="K69" s="156">
        <f>SUM(K60:K68)</f>
        <v>0</v>
      </c>
      <c r="L69" s="137"/>
      <c r="M69" s="135"/>
    </row>
    <row r="70" spans="1:13" s="138" customFormat="1" ht="30" customHeight="1" thickBot="1">
      <c r="A70" s="135"/>
      <c r="B70" s="136"/>
      <c r="C70" s="190"/>
      <c r="D70" s="364">
        <v>8</v>
      </c>
      <c r="E70" s="146"/>
      <c r="F70" s="146"/>
      <c r="G70" s="146" t="s">
        <v>298</v>
      </c>
      <c r="H70" s="146"/>
      <c r="I70" s="146"/>
      <c r="J70" s="146"/>
      <c r="K70" s="147"/>
      <c r="L70" s="137"/>
      <c r="M70" s="135"/>
    </row>
    <row r="71" spans="1:13" s="138" customFormat="1" ht="57">
      <c r="A71" s="135"/>
      <c r="B71" s="136"/>
      <c r="C71" s="148"/>
      <c r="D71" s="204" t="s">
        <v>167</v>
      </c>
      <c r="E71" s="157"/>
      <c r="F71" s="157" t="s">
        <v>109</v>
      </c>
      <c r="G71" s="208" t="s">
        <v>339</v>
      </c>
      <c r="H71" s="209" t="s">
        <v>101</v>
      </c>
      <c r="I71" s="210">
        <v>311.68</v>
      </c>
      <c r="J71" s="152"/>
      <c r="K71" s="152">
        <f t="shared" ref="K71:K72" si="7">ROUND(I71*J71,2)</f>
        <v>0</v>
      </c>
      <c r="L71" s="137"/>
      <c r="M71" s="135"/>
    </row>
    <row r="72" spans="1:13" s="138" customFormat="1" ht="28.5">
      <c r="A72" s="135"/>
      <c r="B72" s="136"/>
      <c r="C72" s="148"/>
      <c r="D72" s="204" t="s">
        <v>168</v>
      </c>
      <c r="E72" s="157"/>
      <c r="F72" s="157" t="s">
        <v>109</v>
      </c>
      <c r="G72" s="208" t="s">
        <v>340</v>
      </c>
      <c r="H72" s="209" t="s">
        <v>96</v>
      </c>
      <c r="I72" s="210">
        <v>30.47</v>
      </c>
      <c r="J72" s="152"/>
      <c r="K72" s="152">
        <f t="shared" si="7"/>
        <v>0</v>
      </c>
      <c r="L72" s="137"/>
      <c r="M72" s="135"/>
    </row>
    <row r="73" spans="1:13" s="138" customFormat="1" ht="30" customHeight="1" thickBot="1">
      <c r="A73" s="135"/>
      <c r="B73" s="136"/>
      <c r="C73" s="190"/>
      <c r="D73" s="226" t="s">
        <v>13</v>
      </c>
      <c r="E73" s="226"/>
      <c r="F73" s="226"/>
      <c r="G73" s="226"/>
      <c r="H73" s="226"/>
      <c r="I73" s="226"/>
      <c r="J73" s="227"/>
      <c r="K73" s="156">
        <f>SUM(K71:K72)</f>
        <v>0</v>
      </c>
      <c r="L73" s="137"/>
      <c r="M73" s="135"/>
    </row>
    <row r="74" spans="1:13" s="138" customFormat="1" ht="30" customHeight="1" thickBot="1">
      <c r="A74" s="135"/>
      <c r="B74" s="136"/>
      <c r="C74" s="154"/>
      <c r="D74" s="364">
        <v>9</v>
      </c>
      <c r="E74" s="146"/>
      <c r="F74" s="146"/>
      <c r="G74" s="146" t="s">
        <v>299</v>
      </c>
      <c r="H74" s="146"/>
      <c r="I74" s="146"/>
      <c r="J74" s="146"/>
      <c r="K74" s="147"/>
      <c r="L74" s="137"/>
      <c r="M74" s="135"/>
    </row>
    <row r="75" spans="1:13" s="138" customFormat="1" ht="28.5">
      <c r="A75" s="135"/>
      <c r="B75" s="136"/>
      <c r="C75" s="148"/>
      <c r="D75" s="204" t="s">
        <v>289</v>
      </c>
      <c r="E75" s="157" t="s">
        <v>109</v>
      </c>
      <c r="F75" s="157"/>
      <c r="G75" s="208" t="s">
        <v>305</v>
      </c>
      <c r="H75" s="209" t="s">
        <v>97</v>
      </c>
      <c r="I75" s="210">
        <v>24.48</v>
      </c>
      <c r="J75" s="152"/>
      <c r="K75" s="152">
        <f t="shared" ref="K75:K83" si="8">ROUND(I75*J75,2)</f>
        <v>0</v>
      </c>
      <c r="L75" s="137"/>
      <c r="M75" s="135"/>
    </row>
    <row r="76" spans="1:13" s="138" customFormat="1" ht="15">
      <c r="A76" s="135"/>
      <c r="B76" s="136"/>
      <c r="C76" s="148"/>
      <c r="D76" s="204" t="s">
        <v>374</v>
      </c>
      <c r="E76" s="157" t="s">
        <v>109</v>
      </c>
      <c r="F76" s="157"/>
      <c r="G76" s="208" t="s">
        <v>318</v>
      </c>
      <c r="H76" s="209" t="s">
        <v>97</v>
      </c>
      <c r="I76" s="210">
        <v>14.59</v>
      </c>
      <c r="J76" s="152"/>
      <c r="K76" s="152">
        <f t="shared" si="8"/>
        <v>0</v>
      </c>
      <c r="L76" s="137"/>
      <c r="M76" s="135"/>
    </row>
    <row r="77" spans="1:13" s="138" customFormat="1" ht="15">
      <c r="A77" s="135"/>
      <c r="B77" s="136"/>
      <c r="C77" s="148"/>
      <c r="D77" s="204" t="s">
        <v>375</v>
      </c>
      <c r="E77" s="157"/>
      <c r="F77" s="157" t="s">
        <v>109</v>
      </c>
      <c r="G77" s="208" t="s">
        <v>306</v>
      </c>
      <c r="H77" s="209" t="s">
        <v>97</v>
      </c>
      <c r="I77" s="210">
        <v>2.72</v>
      </c>
      <c r="J77" s="152"/>
      <c r="K77" s="152">
        <f t="shared" si="8"/>
        <v>0</v>
      </c>
      <c r="L77" s="137"/>
      <c r="M77" s="135"/>
    </row>
    <row r="78" spans="1:13" s="138" customFormat="1" ht="15">
      <c r="A78" s="135"/>
      <c r="B78" s="136"/>
      <c r="C78" s="148"/>
      <c r="D78" s="204" t="s">
        <v>376</v>
      </c>
      <c r="E78" s="157"/>
      <c r="F78" s="157" t="s">
        <v>109</v>
      </c>
      <c r="G78" s="208" t="s">
        <v>341</v>
      </c>
      <c r="H78" s="209" t="s">
        <v>97</v>
      </c>
      <c r="I78" s="210">
        <v>7.4</v>
      </c>
      <c r="J78" s="152"/>
      <c r="K78" s="152">
        <f t="shared" si="8"/>
        <v>0</v>
      </c>
      <c r="L78" s="137"/>
      <c r="M78" s="135"/>
    </row>
    <row r="79" spans="1:13" s="138" customFormat="1" ht="15">
      <c r="A79" s="135"/>
      <c r="B79" s="136"/>
      <c r="C79" s="148"/>
      <c r="D79" s="204" t="s">
        <v>377</v>
      </c>
      <c r="E79" s="157"/>
      <c r="F79" s="157" t="s">
        <v>109</v>
      </c>
      <c r="G79" s="208" t="s">
        <v>342</v>
      </c>
      <c r="H79" s="209" t="s">
        <v>97</v>
      </c>
      <c r="I79" s="210">
        <v>0.21</v>
      </c>
      <c r="J79" s="152"/>
      <c r="K79" s="152">
        <f t="shared" si="8"/>
        <v>0</v>
      </c>
      <c r="L79" s="137"/>
      <c r="M79" s="135"/>
    </row>
    <row r="80" spans="1:13" s="138" customFormat="1" ht="28.5">
      <c r="A80" s="135"/>
      <c r="B80" s="136"/>
      <c r="C80" s="148"/>
      <c r="D80" s="204" t="s">
        <v>378</v>
      </c>
      <c r="E80" s="157"/>
      <c r="F80" s="157" t="s">
        <v>109</v>
      </c>
      <c r="G80" s="208" t="s">
        <v>343</v>
      </c>
      <c r="H80" s="209" t="s">
        <v>96</v>
      </c>
      <c r="I80" s="210">
        <v>13.15</v>
      </c>
      <c r="J80" s="152"/>
      <c r="K80" s="152">
        <f t="shared" si="8"/>
        <v>0</v>
      </c>
      <c r="L80" s="137"/>
      <c r="M80" s="135"/>
    </row>
    <row r="81" spans="1:13" s="138" customFormat="1" ht="15">
      <c r="A81" s="135"/>
      <c r="B81" s="136"/>
      <c r="C81" s="148"/>
      <c r="D81" s="204" t="s">
        <v>379</v>
      </c>
      <c r="E81" s="157"/>
      <c r="F81" s="157" t="s">
        <v>109</v>
      </c>
      <c r="G81" s="208" t="s">
        <v>344</v>
      </c>
      <c r="H81" s="209" t="s">
        <v>97</v>
      </c>
      <c r="I81" s="210">
        <v>0.77</v>
      </c>
      <c r="J81" s="152"/>
      <c r="K81" s="152">
        <f t="shared" si="8"/>
        <v>0</v>
      </c>
      <c r="L81" s="137"/>
      <c r="M81" s="135"/>
    </row>
    <row r="82" spans="1:13" s="138" customFormat="1" ht="57">
      <c r="A82" s="135"/>
      <c r="B82" s="136"/>
      <c r="C82" s="148"/>
      <c r="D82" s="204" t="s">
        <v>380</v>
      </c>
      <c r="E82" s="157"/>
      <c r="F82" s="157" t="s">
        <v>109</v>
      </c>
      <c r="G82" s="208" t="s">
        <v>345</v>
      </c>
      <c r="H82" s="209" t="s">
        <v>96</v>
      </c>
      <c r="I82" s="210">
        <v>152.37</v>
      </c>
      <c r="J82" s="152"/>
      <c r="K82" s="152">
        <f t="shared" si="8"/>
        <v>0</v>
      </c>
      <c r="L82" s="137"/>
      <c r="M82" s="135"/>
    </row>
    <row r="83" spans="1:13" s="138" customFormat="1" ht="28.5">
      <c r="A83" s="135"/>
      <c r="B83" s="136"/>
      <c r="C83" s="148"/>
      <c r="D83" s="204" t="s">
        <v>381</v>
      </c>
      <c r="E83" s="157"/>
      <c r="F83" s="157" t="s">
        <v>109</v>
      </c>
      <c r="G83" s="208" t="s">
        <v>336</v>
      </c>
      <c r="H83" s="209" t="s">
        <v>100</v>
      </c>
      <c r="I83" s="210">
        <v>575.13</v>
      </c>
      <c r="J83" s="152"/>
      <c r="K83" s="152">
        <f t="shared" si="8"/>
        <v>0</v>
      </c>
      <c r="L83" s="137"/>
      <c r="M83" s="135"/>
    </row>
    <row r="84" spans="1:13" s="138" customFormat="1" ht="30" customHeight="1" thickBot="1">
      <c r="A84" s="135"/>
      <c r="B84" s="136"/>
      <c r="C84" s="154"/>
      <c r="D84" s="226" t="s">
        <v>13</v>
      </c>
      <c r="E84" s="226"/>
      <c r="F84" s="226"/>
      <c r="G84" s="226"/>
      <c r="H84" s="226"/>
      <c r="I84" s="226"/>
      <c r="J84" s="227"/>
      <c r="K84" s="156">
        <f>SUM(K75:K83)</f>
        <v>0</v>
      </c>
      <c r="L84" s="137"/>
      <c r="M84" s="135"/>
    </row>
    <row r="85" spans="1:13" s="138" customFormat="1" ht="30" customHeight="1" thickBot="1">
      <c r="A85" s="135"/>
      <c r="B85" s="136"/>
      <c r="C85" s="190"/>
      <c r="D85" s="364">
        <v>10</v>
      </c>
      <c r="E85" s="146"/>
      <c r="F85" s="146"/>
      <c r="G85" s="146" t="s">
        <v>300</v>
      </c>
      <c r="H85" s="146"/>
      <c r="I85" s="146"/>
      <c r="J85" s="146"/>
      <c r="K85" s="147"/>
      <c r="L85" s="137"/>
      <c r="M85" s="135"/>
    </row>
    <row r="86" spans="1:13" s="138" customFormat="1" ht="15">
      <c r="A86" s="135"/>
      <c r="B86" s="136"/>
      <c r="C86" s="190"/>
      <c r="D86" s="204" t="s">
        <v>290</v>
      </c>
      <c r="E86" s="157"/>
      <c r="F86" s="157"/>
      <c r="G86" s="208" t="s">
        <v>346</v>
      </c>
      <c r="H86" s="209"/>
      <c r="I86" s="210"/>
      <c r="J86" s="152"/>
      <c r="K86" s="153"/>
      <c r="L86" s="137"/>
      <c r="M86" s="135"/>
    </row>
    <row r="87" spans="1:13" s="138" customFormat="1" ht="28.5">
      <c r="A87" s="135"/>
      <c r="B87" s="136"/>
      <c r="C87" s="190"/>
      <c r="D87" s="204" t="s">
        <v>382</v>
      </c>
      <c r="E87" s="157"/>
      <c r="F87" s="157" t="s">
        <v>109</v>
      </c>
      <c r="G87" s="208" t="s">
        <v>347</v>
      </c>
      <c r="H87" s="209" t="s">
        <v>104</v>
      </c>
      <c r="I87" s="210">
        <v>1</v>
      </c>
      <c r="J87" s="152"/>
      <c r="K87" s="152">
        <f t="shared" ref="K87:K108" si="9">ROUND(I87*J87,2)</f>
        <v>0</v>
      </c>
      <c r="L87" s="137"/>
      <c r="M87" s="135"/>
    </row>
    <row r="88" spans="1:13" s="138" customFormat="1" ht="28.5">
      <c r="A88" s="135"/>
      <c r="B88" s="136"/>
      <c r="C88" s="190"/>
      <c r="D88" s="204" t="s">
        <v>383</v>
      </c>
      <c r="E88" s="157"/>
      <c r="F88" s="157" t="s">
        <v>109</v>
      </c>
      <c r="G88" s="208" t="s">
        <v>348</v>
      </c>
      <c r="H88" s="209" t="s">
        <v>104</v>
      </c>
      <c r="I88" s="210">
        <v>1</v>
      </c>
      <c r="J88" s="152"/>
      <c r="K88" s="152">
        <f t="shared" si="9"/>
        <v>0</v>
      </c>
      <c r="L88" s="137"/>
      <c r="M88" s="135"/>
    </row>
    <row r="89" spans="1:13" s="138" customFormat="1" ht="28.5">
      <c r="A89" s="135"/>
      <c r="B89" s="136"/>
      <c r="C89" s="190"/>
      <c r="D89" s="204" t="s">
        <v>385</v>
      </c>
      <c r="E89" s="157"/>
      <c r="F89" s="157" t="s">
        <v>109</v>
      </c>
      <c r="G89" s="208" t="s">
        <v>349</v>
      </c>
      <c r="H89" s="209" t="s">
        <v>104</v>
      </c>
      <c r="I89" s="210">
        <v>1</v>
      </c>
      <c r="J89" s="152"/>
      <c r="K89" s="152">
        <f t="shared" si="9"/>
        <v>0</v>
      </c>
      <c r="L89" s="137"/>
      <c r="M89" s="135"/>
    </row>
    <row r="90" spans="1:13" s="138" customFormat="1" ht="28.5">
      <c r="A90" s="135"/>
      <c r="B90" s="136"/>
      <c r="C90" s="190"/>
      <c r="D90" s="204" t="s">
        <v>386</v>
      </c>
      <c r="E90" s="157"/>
      <c r="F90" s="157" t="s">
        <v>109</v>
      </c>
      <c r="G90" s="208" t="s">
        <v>350</v>
      </c>
      <c r="H90" s="209" t="s">
        <v>104</v>
      </c>
      <c r="I90" s="210">
        <v>1</v>
      </c>
      <c r="J90" s="152"/>
      <c r="K90" s="152">
        <f t="shared" si="9"/>
        <v>0</v>
      </c>
      <c r="L90" s="137"/>
      <c r="M90" s="135"/>
    </row>
    <row r="91" spans="1:13" s="138" customFormat="1" ht="28.5">
      <c r="A91" s="135"/>
      <c r="B91" s="136"/>
      <c r="C91" s="190"/>
      <c r="D91" s="204" t="s">
        <v>387</v>
      </c>
      <c r="E91" s="157"/>
      <c r="F91" s="157" t="s">
        <v>109</v>
      </c>
      <c r="G91" s="208" t="s">
        <v>351</v>
      </c>
      <c r="H91" s="209" t="s">
        <v>104</v>
      </c>
      <c r="I91" s="210">
        <v>12</v>
      </c>
      <c r="J91" s="152"/>
      <c r="K91" s="152">
        <f t="shared" si="9"/>
        <v>0</v>
      </c>
      <c r="L91" s="137"/>
      <c r="M91" s="135"/>
    </row>
    <row r="92" spans="1:13" s="138" customFormat="1" ht="42.75">
      <c r="A92" s="135"/>
      <c r="B92" s="136"/>
      <c r="C92" s="190"/>
      <c r="D92" s="204" t="s">
        <v>388</v>
      </c>
      <c r="E92" s="157"/>
      <c r="F92" s="157" t="s">
        <v>109</v>
      </c>
      <c r="G92" s="208" t="s">
        <v>352</v>
      </c>
      <c r="H92" s="209" t="s">
        <v>101</v>
      </c>
      <c r="I92" s="210">
        <v>100</v>
      </c>
      <c r="J92" s="152"/>
      <c r="K92" s="152">
        <f t="shared" si="9"/>
        <v>0</v>
      </c>
      <c r="L92" s="137"/>
      <c r="M92" s="135"/>
    </row>
    <row r="93" spans="1:13" s="138" customFormat="1" ht="28.5">
      <c r="A93" s="135"/>
      <c r="B93" s="136"/>
      <c r="C93" s="190"/>
      <c r="D93" s="204" t="s">
        <v>389</v>
      </c>
      <c r="E93" s="157"/>
      <c r="F93" s="157" t="s">
        <v>109</v>
      </c>
      <c r="G93" s="208" t="s">
        <v>353</v>
      </c>
      <c r="H93" s="209" t="s">
        <v>101</v>
      </c>
      <c r="I93" s="210">
        <v>25</v>
      </c>
      <c r="J93" s="152"/>
      <c r="K93" s="152">
        <f t="shared" si="9"/>
        <v>0</v>
      </c>
      <c r="L93" s="137"/>
      <c r="M93" s="135"/>
    </row>
    <row r="94" spans="1:13" s="138" customFormat="1" ht="28.5">
      <c r="A94" s="135"/>
      <c r="B94" s="136"/>
      <c r="C94" s="190"/>
      <c r="D94" s="204" t="s">
        <v>390</v>
      </c>
      <c r="E94" s="157"/>
      <c r="F94" s="157" t="s">
        <v>109</v>
      </c>
      <c r="G94" s="208" t="s">
        <v>354</v>
      </c>
      <c r="H94" s="209" t="s">
        <v>104</v>
      </c>
      <c r="I94" s="210">
        <v>12</v>
      </c>
      <c r="J94" s="152"/>
      <c r="K94" s="152">
        <f t="shared" si="9"/>
        <v>0</v>
      </c>
      <c r="L94" s="137"/>
      <c r="M94" s="135"/>
    </row>
    <row r="95" spans="1:13" s="138" customFormat="1" ht="28.5">
      <c r="A95" s="135"/>
      <c r="B95" s="136"/>
      <c r="C95" s="190"/>
      <c r="D95" s="204" t="s">
        <v>391</v>
      </c>
      <c r="E95" s="157"/>
      <c r="F95" s="157" t="s">
        <v>109</v>
      </c>
      <c r="G95" s="208" t="s">
        <v>355</v>
      </c>
      <c r="H95" s="209" t="s">
        <v>104</v>
      </c>
      <c r="I95" s="210">
        <v>1</v>
      </c>
      <c r="J95" s="152"/>
      <c r="K95" s="152">
        <f t="shared" si="9"/>
        <v>0</v>
      </c>
      <c r="L95" s="137"/>
      <c r="M95" s="135"/>
    </row>
    <row r="96" spans="1:13" s="138" customFormat="1" ht="42.75">
      <c r="A96" s="135"/>
      <c r="B96" s="136"/>
      <c r="C96" s="190"/>
      <c r="D96" s="204" t="s">
        <v>392</v>
      </c>
      <c r="E96" s="157"/>
      <c r="F96" s="157" t="s">
        <v>109</v>
      </c>
      <c r="G96" s="208" t="s">
        <v>356</v>
      </c>
      <c r="H96" s="209" t="s">
        <v>104</v>
      </c>
      <c r="I96" s="210">
        <v>1</v>
      </c>
      <c r="J96" s="152"/>
      <c r="K96" s="152">
        <f t="shared" si="9"/>
        <v>0</v>
      </c>
      <c r="L96" s="137"/>
      <c r="M96" s="135"/>
    </row>
    <row r="97" spans="1:13" s="138" customFormat="1" ht="15">
      <c r="A97" s="135"/>
      <c r="B97" s="136"/>
      <c r="C97" s="190"/>
      <c r="D97" s="204" t="s">
        <v>384</v>
      </c>
      <c r="E97" s="157"/>
      <c r="F97" s="157"/>
      <c r="G97" s="208" t="s">
        <v>357</v>
      </c>
      <c r="H97" s="209"/>
      <c r="I97" s="210"/>
      <c r="J97" s="152"/>
      <c r="K97" s="152">
        <f t="shared" si="9"/>
        <v>0</v>
      </c>
      <c r="L97" s="137"/>
      <c r="M97" s="135"/>
    </row>
    <row r="98" spans="1:13" s="138" customFormat="1" ht="28.5">
      <c r="A98" s="135"/>
      <c r="B98" s="136"/>
      <c r="C98" s="190"/>
      <c r="D98" s="204" t="s">
        <v>393</v>
      </c>
      <c r="E98" s="157"/>
      <c r="F98" s="157" t="s">
        <v>109</v>
      </c>
      <c r="G98" s="208" t="s">
        <v>358</v>
      </c>
      <c r="H98" s="209" t="s">
        <v>104</v>
      </c>
      <c r="I98" s="210">
        <v>1</v>
      </c>
      <c r="J98" s="152"/>
      <c r="K98" s="152">
        <f t="shared" si="9"/>
        <v>0</v>
      </c>
      <c r="L98" s="137"/>
      <c r="M98" s="135"/>
    </row>
    <row r="99" spans="1:13" s="138" customFormat="1" ht="15">
      <c r="A99" s="135"/>
      <c r="B99" s="136"/>
      <c r="C99" s="190"/>
      <c r="D99" s="204" t="s">
        <v>394</v>
      </c>
      <c r="E99" s="157"/>
      <c r="F99" s="157"/>
      <c r="G99" s="208" t="s">
        <v>359</v>
      </c>
      <c r="H99" s="209"/>
      <c r="I99" s="210"/>
      <c r="J99" s="152"/>
      <c r="K99" s="152">
        <f t="shared" si="9"/>
        <v>0</v>
      </c>
      <c r="L99" s="137"/>
      <c r="M99" s="135"/>
    </row>
    <row r="100" spans="1:13" s="138" customFormat="1" ht="42.75">
      <c r="A100" s="135"/>
      <c r="B100" s="136"/>
      <c r="C100" s="190"/>
      <c r="D100" s="204" t="s">
        <v>398</v>
      </c>
      <c r="E100" s="157"/>
      <c r="F100" s="157" t="s">
        <v>109</v>
      </c>
      <c r="G100" s="208" t="s">
        <v>360</v>
      </c>
      <c r="H100" s="209" t="s">
        <v>104</v>
      </c>
      <c r="I100" s="210">
        <v>1</v>
      </c>
      <c r="J100" s="152"/>
      <c r="K100" s="152">
        <f t="shared" si="9"/>
        <v>0</v>
      </c>
      <c r="L100" s="137"/>
      <c r="M100" s="135"/>
    </row>
    <row r="101" spans="1:13" s="138" customFormat="1" ht="15">
      <c r="A101" s="135"/>
      <c r="B101" s="136"/>
      <c r="C101" s="190"/>
      <c r="D101" s="204" t="s">
        <v>395</v>
      </c>
      <c r="E101" s="157"/>
      <c r="F101" s="157"/>
      <c r="G101" s="208" t="s">
        <v>361</v>
      </c>
      <c r="H101" s="209"/>
      <c r="I101" s="210"/>
      <c r="J101" s="152"/>
      <c r="K101" s="152">
        <f t="shared" si="9"/>
        <v>0</v>
      </c>
      <c r="L101" s="137"/>
      <c r="M101" s="135"/>
    </row>
    <row r="102" spans="1:13" s="138" customFormat="1" ht="28.5">
      <c r="A102" s="135"/>
      <c r="B102" s="136"/>
      <c r="C102" s="190"/>
      <c r="D102" s="204" t="s">
        <v>399</v>
      </c>
      <c r="E102" s="157"/>
      <c r="F102" s="157" t="s">
        <v>109</v>
      </c>
      <c r="G102" s="208" t="s">
        <v>362</v>
      </c>
      <c r="H102" s="209" t="s">
        <v>104</v>
      </c>
      <c r="I102" s="210">
        <v>1</v>
      </c>
      <c r="J102" s="152"/>
      <c r="K102" s="152">
        <f t="shared" si="9"/>
        <v>0</v>
      </c>
      <c r="L102" s="137"/>
      <c r="M102" s="135"/>
    </row>
    <row r="103" spans="1:13" s="138" customFormat="1" ht="15">
      <c r="A103" s="135"/>
      <c r="B103" s="136"/>
      <c r="C103" s="190"/>
      <c r="D103" s="204" t="s">
        <v>396</v>
      </c>
      <c r="E103" s="157"/>
      <c r="F103" s="157"/>
      <c r="G103" s="208" t="s">
        <v>363</v>
      </c>
      <c r="H103" s="209"/>
      <c r="I103" s="210"/>
      <c r="J103" s="152"/>
      <c r="K103" s="152">
        <f t="shared" si="9"/>
        <v>0</v>
      </c>
      <c r="L103" s="137"/>
      <c r="M103" s="135"/>
    </row>
    <row r="104" spans="1:13" s="138" customFormat="1" ht="28.5">
      <c r="A104" s="135"/>
      <c r="B104" s="136"/>
      <c r="C104" s="190"/>
      <c r="D104" s="204" t="s">
        <v>400</v>
      </c>
      <c r="E104" s="157"/>
      <c r="F104" s="157" t="s">
        <v>109</v>
      </c>
      <c r="G104" s="208" t="s">
        <v>364</v>
      </c>
      <c r="H104" s="209" t="s">
        <v>104</v>
      </c>
      <c r="I104" s="210">
        <v>1</v>
      </c>
      <c r="J104" s="152"/>
      <c r="K104" s="152">
        <f t="shared" si="9"/>
        <v>0</v>
      </c>
      <c r="L104" s="137"/>
      <c r="M104" s="135"/>
    </row>
    <row r="105" spans="1:13" s="138" customFormat="1" ht="15">
      <c r="A105" s="135"/>
      <c r="B105" s="136"/>
      <c r="C105" s="190"/>
      <c r="D105" s="204" t="s">
        <v>397</v>
      </c>
      <c r="E105" s="157"/>
      <c r="F105" s="157"/>
      <c r="G105" s="208" t="s">
        <v>365</v>
      </c>
      <c r="H105" s="209"/>
      <c r="I105" s="210"/>
      <c r="J105" s="152"/>
      <c r="K105" s="152">
        <f t="shared" si="9"/>
        <v>0</v>
      </c>
      <c r="L105" s="137"/>
      <c r="M105" s="135"/>
    </row>
    <row r="106" spans="1:13" s="138" customFormat="1" ht="28.5">
      <c r="A106" s="135"/>
      <c r="B106" s="136"/>
      <c r="C106" s="190"/>
      <c r="D106" s="204" t="s">
        <v>401</v>
      </c>
      <c r="E106" s="157"/>
      <c r="F106" s="157" t="s">
        <v>109</v>
      </c>
      <c r="G106" s="208" t="s">
        <v>366</v>
      </c>
      <c r="H106" s="209" t="s">
        <v>104</v>
      </c>
      <c r="I106" s="210">
        <v>1</v>
      </c>
      <c r="J106" s="152"/>
      <c r="K106" s="152">
        <f t="shared" si="9"/>
        <v>0</v>
      </c>
      <c r="L106" s="137"/>
      <c r="M106" s="135"/>
    </row>
    <row r="107" spans="1:13" s="138" customFormat="1" ht="15">
      <c r="A107" s="135"/>
      <c r="B107" s="136"/>
      <c r="C107" s="190"/>
      <c r="D107" s="204" t="s">
        <v>402</v>
      </c>
      <c r="E107" s="157"/>
      <c r="F107" s="157"/>
      <c r="G107" s="208" t="s">
        <v>367</v>
      </c>
      <c r="H107" s="209"/>
      <c r="I107" s="210"/>
      <c r="J107" s="152"/>
      <c r="K107" s="152">
        <f t="shared" si="9"/>
        <v>0</v>
      </c>
      <c r="L107" s="137"/>
      <c r="M107" s="135"/>
    </row>
    <row r="108" spans="1:13" s="138" customFormat="1" ht="28.5">
      <c r="A108" s="135"/>
      <c r="B108" s="136"/>
      <c r="C108" s="190"/>
      <c r="D108" s="204" t="s">
        <v>403</v>
      </c>
      <c r="E108" s="157"/>
      <c r="F108" s="157" t="s">
        <v>109</v>
      </c>
      <c r="G108" s="208" t="s">
        <v>368</v>
      </c>
      <c r="H108" s="209" t="s">
        <v>101</v>
      </c>
      <c r="I108" s="210">
        <v>40</v>
      </c>
      <c r="J108" s="152"/>
      <c r="K108" s="152">
        <f t="shared" si="9"/>
        <v>0</v>
      </c>
      <c r="L108" s="137"/>
      <c r="M108" s="135"/>
    </row>
    <row r="109" spans="1:13" s="138" customFormat="1" ht="30" customHeight="1" thickBot="1">
      <c r="A109" s="135"/>
      <c r="B109" s="136"/>
      <c r="C109" s="190"/>
      <c r="D109" s="226" t="s">
        <v>13</v>
      </c>
      <c r="E109" s="226"/>
      <c r="F109" s="226"/>
      <c r="G109" s="226"/>
      <c r="H109" s="226"/>
      <c r="I109" s="226"/>
      <c r="J109" s="227"/>
      <c r="K109" s="156">
        <f>SUM(K87:K108)</f>
        <v>0</v>
      </c>
      <c r="L109" s="137"/>
      <c r="M109" s="135"/>
    </row>
    <row r="110" spans="1:13" s="163" customFormat="1" ht="30" customHeight="1" thickBot="1">
      <c r="A110" s="160"/>
      <c r="B110" s="161"/>
      <c r="C110" s="223" t="s">
        <v>14</v>
      </c>
      <c r="D110" s="224"/>
      <c r="E110" s="224"/>
      <c r="F110" s="224"/>
      <c r="G110" s="224"/>
      <c r="H110" s="224"/>
      <c r="I110" s="224"/>
      <c r="J110" s="225"/>
      <c r="K110" s="197">
        <f>K69+K58+K49+K37+K34+K26+K18+K109+K84+K73</f>
        <v>0</v>
      </c>
      <c r="L110" s="162"/>
      <c r="M110" s="160"/>
    </row>
    <row r="111" spans="1:13" s="163" customFormat="1" ht="15">
      <c r="A111" s="160"/>
      <c r="B111" s="161"/>
      <c r="C111" s="164"/>
      <c r="D111" s="365"/>
      <c r="E111" s="164"/>
      <c r="F111" s="164"/>
      <c r="G111" s="164"/>
      <c r="H111" s="164"/>
      <c r="I111" s="164"/>
      <c r="J111" s="164"/>
      <c r="K111" s="165"/>
      <c r="L111" s="162"/>
      <c r="M111" s="160"/>
    </row>
    <row r="112" spans="1:13" s="163" customFormat="1" ht="30" customHeight="1">
      <c r="A112" s="160"/>
      <c r="B112" s="161"/>
      <c r="C112" s="166"/>
      <c r="D112" s="169"/>
      <c r="E112" s="169"/>
      <c r="F112" s="169"/>
      <c r="G112" s="193" t="s">
        <v>103</v>
      </c>
      <c r="H112" s="192"/>
      <c r="I112" s="192">
        <v>1</v>
      </c>
      <c r="J112" s="152"/>
      <c r="K112" s="152">
        <f t="shared" ref="K112:K113" si="10">ROUND(I112*J112,2)</f>
        <v>0</v>
      </c>
      <c r="L112" s="162"/>
      <c r="M112" s="160"/>
    </row>
    <row r="113" spans="1:14" s="163" customFormat="1" ht="30" customHeight="1" thickBot="1">
      <c r="A113" s="160"/>
      <c r="B113" s="161"/>
      <c r="C113" s="166"/>
      <c r="D113" s="169"/>
      <c r="E113" s="169"/>
      <c r="F113" s="169"/>
      <c r="G113" s="194" t="s">
        <v>404</v>
      </c>
      <c r="H113" s="191"/>
      <c r="I113" s="192">
        <v>1</v>
      </c>
      <c r="J113" s="152"/>
      <c r="K113" s="152">
        <f t="shared" si="10"/>
        <v>0</v>
      </c>
      <c r="L113" s="162"/>
      <c r="M113" s="160"/>
    </row>
    <row r="114" spans="1:14" s="163" customFormat="1" ht="30" customHeight="1" thickBot="1">
      <c r="A114" s="160"/>
      <c r="B114" s="161"/>
      <c r="C114" s="166"/>
      <c r="D114" s="167"/>
      <c r="E114" s="166"/>
      <c r="F114" s="166"/>
      <c r="G114" s="217" t="s">
        <v>15</v>
      </c>
      <c r="H114" s="218"/>
      <c r="I114" s="218"/>
      <c r="J114" s="219"/>
      <c r="K114" s="202">
        <f>SUM(K112:K113)+K110</f>
        <v>0</v>
      </c>
      <c r="L114" s="162"/>
      <c r="M114" s="160"/>
    </row>
    <row r="115" spans="1:14" s="163" customFormat="1" ht="15.75" thickBot="1">
      <c r="A115" s="160"/>
      <c r="B115" s="161"/>
      <c r="C115" s="166"/>
      <c r="D115" s="167"/>
      <c r="E115" s="167"/>
      <c r="F115" s="167"/>
      <c r="G115" s="166"/>
      <c r="H115" s="166"/>
      <c r="I115" s="170"/>
      <c r="J115" s="171"/>
      <c r="K115" s="172"/>
      <c r="L115" s="162"/>
      <c r="M115" s="160"/>
    </row>
    <row r="116" spans="1:14" s="163" customFormat="1" ht="15">
      <c r="A116" s="160"/>
      <c r="B116" s="161"/>
      <c r="C116" s="173"/>
      <c r="D116" s="220"/>
      <c r="E116" s="220"/>
      <c r="F116" s="220"/>
      <c r="G116" s="220"/>
      <c r="H116" s="220"/>
      <c r="I116" s="220"/>
      <c r="J116" s="220"/>
      <c r="K116" s="221"/>
      <c r="L116" s="174"/>
      <c r="M116" s="160"/>
    </row>
    <row r="117" spans="1:14" s="163" customFormat="1" ht="46.5" customHeight="1">
      <c r="A117" s="160"/>
      <c r="B117" s="161"/>
      <c r="C117" s="211" t="s">
        <v>16</v>
      </c>
      <c r="D117" s="212"/>
      <c r="E117" s="212"/>
      <c r="F117" s="212"/>
      <c r="G117" s="212"/>
      <c r="H117" s="222" t="s">
        <v>17</v>
      </c>
      <c r="I117" s="222"/>
      <c r="J117" s="222"/>
      <c r="K117" s="175" t="s">
        <v>18</v>
      </c>
      <c r="L117" s="176"/>
      <c r="M117" s="160"/>
    </row>
    <row r="118" spans="1:14" s="163" customFormat="1" ht="56.25" customHeight="1">
      <c r="A118" s="160"/>
      <c r="B118" s="161"/>
      <c r="C118" s="211" t="s">
        <v>19</v>
      </c>
      <c r="D118" s="212"/>
      <c r="E118" s="212"/>
      <c r="F118" s="212"/>
      <c r="G118" s="212"/>
      <c r="H118" s="216" t="s">
        <v>20</v>
      </c>
      <c r="I118" s="216"/>
      <c r="J118" s="177" t="s">
        <v>21</v>
      </c>
      <c r="K118" s="178"/>
      <c r="L118" s="176"/>
      <c r="M118" s="160"/>
    </row>
    <row r="119" spans="1:14" s="163" customFormat="1" ht="30" customHeight="1">
      <c r="A119" s="160"/>
      <c r="B119" s="161"/>
      <c r="C119" s="211" t="s">
        <v>22</v>
      </c>
      <c r="D119" s="212"/>
      <c r="E119" s="212"/>
      <c r="F119" s="212"/>
      <c r="G119" s="212"/>
      <c r="H119" s="213" t="s">
        <v>23</v>
      </c>
      <c r="I119" s="214"/>
      <c r="J119" s="177" t="s">
        <v>24</v>
      </c>
      <c r="K119" s="178"/>
      <c r="L119" s="176"/>
      <c r="M119" s="160"/>
    </row>
    <row r="120" spans="1:14" s="180" customFormat="1" ht="58.5" customHeight="1">
      <c r="A120" s="160"/>
      <c r="B120" s="161"/>
      <c r="C120" s="179"/>
      <c r="D120" s="366"/>
      <c r="E120" s="181"/>
      <c r="F120" s="181"/>
      <c r="G120" s="182"/>
      <c r="H120" s="215" t="s">
        <v>25</v>
      </c>
      <c r="I120" s="216"/>
      <c r="J120" s="177" t="s">
        <v>26</v>
      </c>
      <c r="K120" s="178"/>
      <c r="L120" s="162"/>
      <c r="M120" s="160"/>
    </row>
    <row r="121" spans="1:14" s="138" customFormat="1" ht="57" customHeight="1">
      <c r="A121" s="135"/>
      <c r="B121" s="136"/>
      <c r="C121" s="183"/>
      <c r="D121" s="367"/>
      <c r="E121" s="184"/>
      <c r="F121" s="184"/>
      <c r="G121" s="185"/>
      <c r="H121" s="216" t="s">
        <v>27</v>
      </c>
      <c r="I121" s="216"/>
      <c r="J121" s="177" t="s">
        <v>28</v>
      </c>
      <c r="K121" s="178"/>
      <c r="L121" s="137"/>
      <c r="M121" s="135"/>
    </row>
    <row r="122" spans="1:14" s="138" customFormat="1" ht="15" thickBot="1">
      <c r="D122" s="186"/>
      <c r="E122" s="186"/>
    </row>
    <row r="123" spans="1:14" s="138" customFormat="1" ht="30" customHeight="1" thickBot="1">
      <c r="A123" s="135"/>
      <c r="B123" s="136"/>
      <c r="C123" s="375" t="s">
        <v>406</v>
      </c>
      <c r="D123" s="376"/>
      <c r="E123" s="376"/>
      <c r="F123" s="376"/>
      <c r="G123" s="376"/>
      <c r="H123" s="376"/>
      <c r="I123" s="376"/>
      <c r="J123" s="376"/>
      <c r="K123" s="377"/>
      <c r="L123" s="137"/>
      <c r="M123" s="135"/>
    </row>
    <row r="124" spans="1:14" s="138" customFormat="1" ht="30" customHeight="1">
      <c r="A124" s="135"/>
      <c r="B124" s="136"/>
      <c r="C124" s="244" t="s">
        <v>4</v>
      </c>
      <c r="D124" s="246" t="s">
        <v>5</v>
      </c>
      <c r="E124" s="248" t="s">
        <v>6</v>
      </c>
      <c r="F124" s="248"/>
      <c r="G124" s="244" t="s">
        <v>7</v>
      </c>
      <c r="H124" s="246" t="s">
        <v>8</v>
      </c>
      <c r="I124" s="246" t="s">
        <v>9</v>
      </c>
      <c r="J124" s="228" t="s">
        <v>102</v>
      </c>
      <c r="K124" s="230" t="s">
        <v>10</v>
      </c>
      <c r="L124" s="137"/>
      <c r="M124" s="135"/>
    </row>
    <row r="125" spans="1:14" s="138" customFormat="1" ht="30" customHeight="1" thickBot="1">
      <c r="A125" s="135"/>
      <c r="B125" s="136"/>
      <c r="C125" s="245"/>
      <c r="D125" s="247"/>
      <c r="E125" s="144" t="s">
        <v>11</v>
      </c>
      <c r="F125" s="144" t="s">
        <v>12</v>
      </c>
      <c r="G125" s="245"/>
      <c r="H125" s="247"/>
      <c r="I125" s="247"/>
      <c r="J125" s="229"/>
      <c r="K125" s="231"/>
      <c r="L125" s="137"/>
      <c r="M125" s="135"/>
    </row>
    <row r="126" spans="1:14" s="138" customFormat="1" ht="30" customHeight="1" thickBot="1">
      <c r="A126" s="135"/>
      <c r="B126" s="136"/>
      <c r="C126" s="387"/>
      <c r="D126" s="364">
        <v>1</v>
      </c>
      <c r="E126" s="146"/>
      <c r="F126" s="146"/>
      <c r="G126" s="146" t="s">
        <v>231</v>
      </c>
      <c r="H126" s="146"/>
      <c r="I126" s="146"/>
      <c r="J126" s="146"/>
      <c r="K126" s="147"/>
      <c r="L126" s="137"/>
      <c r="M126" s="135"/>
    </row>
    <row r="127" spans="1:14" s="138" customFormat="1" ht="30" customHeight="1">
      <c r="A127" s="135"/>
      <c r="B127" s="136"/>
      <c r="C127" s="388"/>
      <c r="D127" s="149">
        <v>1.1000000000000001</v>
      </c>
      <c r="E127" s="157" t="s">
        <v>109</v>
      </c>
      <c r="F127" s="149"/>
      <c r="G127" s="150" t="s">
        <v>92</v>
      </c>
      <c r="H127" s="149" t="s">
        <v>96</v>
      </c>
      <c r="I127" s="151">
        <v>894</v>
      </c>
      <c r="J127" s="152"/>
      <c r="K127" s="152">
        <f t="shared" ref="K127" si="11">ROUND(I127*J127,2)</f>
        <v>0</v>
      </c>
      <c r="L127" s="137"/>
      <c r="M127" s="135"/>
    </row>
    <row r="128" spans="1:14" s="138" customFormat="1" ht="30" customHeight="1" thickBot="1">
      <c r="A128" s="135"/>
      <c r="B128" s="136"/>
      <c r="C128" s="390"/>
      <c r="D128" s="226" t="s">
        <v>13</v>
      </c>
      <c r="E128" s="226"/>
      <c r="F128" s="226"/>
      <c r="G128" s="226"/>
      <c r="H128" s="226"/>
      <c r="I128" s="226"/>
      <c r="J128" s="227"/>
      <c r="K128" s="156">
        <f>SUM(K127:K127)</f>
        <v>0</v>
      </c>
      <c r="L128" s="137"/>
      <c r="M128" s="135"/>
      <c r="N128" s="195"/>
    </row>
    <row r="129" spans="1:16" s="138" customFormat="1" ht="30" customHeight="1" thickBot="1">
      <c r="A129" s="135"/>
      <c r="B129" s="136"/>
      <c r="C129" s="387"/>
      <c r="D129" s="364">
        <v>2</v>
      </c>
      <c r="E129" s="146"/>
      <c r="F129" s="146"/>
      <c r="G129" s="146" t="s">
        <v>105</v>
      </c>
      <c r="H129" s="146"/>
      <c r="I129" s="146"/>
      <c r="J129" s="146"/>
      <c r="K129" s="147"/>
      <c r="L129" s="137"/>
      <c r="M129" s="135"/>
    </row>
    <row r="130" spans="1:16" s="138" customFormat="1" ht="30" customHeight="1">
      <c r="A130" s="135"/>
      <c r="B130" s="136"/>
      <c r="C130" s="388"/>
      <c r="D130" s="149">
        <v>2.1</v>
      </c>
      <c r="E130" s="157" t="s">
        <v>109</v>
      </c>
      <c r="F130" s="149"/>
      <c r="G130" s="150" t="s">
        <v>238</v>
      </c>
      <c r="H130" s="149" t="s">
        <v>97</v>
      </c>
      <c r="I130" s="151">
        <v>110</v>
      </c>
      <c r="J130" s="152"/>
      <c r="K130" s="152">
        <f t="shared" ref="K130:K131" si="12">ROUND(I130*J130,2)</f>
        <v>0</v>
      </c>
      <c r="L130" s="137"/>
      <c r="M130" s="135"/>
      <c r="N130" s="195"/>
    </row>
    <row r="131" spans="1:16" s="138" customFormat="1" ht="30" customHeight="1">
      <c r="A131" s="135"/>
      <c r="B131" s="136"/>
      <c r="C131" s="388"/>
      <c r="D131" s="149">
        <v>2.2000000000000002</v>
      </c>
      <c r="E131" s="157" t="s">
        <v>109</v>
      </c>
      <c r="F131" s="149"/>
      <c r="G131" s="150" t="s">
        <v>239</v>
      </c>
      <c r="H131" s="149" t="s">
        <v>97</v>
      </c>
      <c r="I131" s="151">
        <v>61</v>
      </c>
      <c r="J131" s="152"/>
      <c r="K131" s="152">
        <f t="shared" si="12"/>
        <v>0</v>
      </c>
      <c r="L131" s="137"/>
      <c r="M131" s="135"/>
      <c r="N131" s="195"/>
    </row>
    <row r="132" spans="1:16" s="138" customFormat="1" ht="30" customHeight="1" thickBot="1">
      <c r="A132" s="135"/>
      <c r="B132" s="136"/>
      <c r="C132" s="390"/>
      <c r="D132" s="226" t="s">
        <v>13</v>
      </c>
      <c r="E132" s="226"/>
      <c r="F132" s="226"/>
      <c r="G132" s="226"/>
      <c r="H132" s="226"/>
      <c r="I132" s="226"/>
      <c r="J132" s="227"/>
      <c r="K132" s="156">
        <f>SUM(K130:K131)</f>
        <v>0</v>
      </c>
      <c r="L132" s="137"/>
      <c r="M132" s="135"/>
    </row>
    <row r="133" spans="1:16" s="138" customFormat="1" ht="30" customHeight="1" thickBot="1">
      <c r="A133" s="135"/>
      <c r="B133" s="136"/>
      <c r="C133" s="387"/>
      <c r="D133" s="364">
        <v>3</v>
      </c>
      <c r="E133" s="146"/>
      <c r="F133" s="146"/>
      <c r="G133" s="146" t="s">
        <v>232</v>
      </c>
      <c r="H133" s="146"/>
      <c r="I133" s="146"/>
      <c r="J133" s="146"/>
      <c r="K133" s="147"/>
      <c r="L133" s="137"/>
      <c r="M133" s="135"/>
    </row>
    <row r="134" spans="1:16" s="138" customFormat="1" ht="28.5">
      <c r="A134" s="135"/>
      <c r="B134" s="136"/>
      <c r="C134" s="388"/>
      <c r="D134" s="149" t="s">
        <v>128</v>
      </c>
      <c r="E134" s="157"/>
      <c r="F134" s="157" t="s">
        <v>109</v>
      </c>
      <c r="G134" s="150" t="s">
        <v>240</v>
      </c>
      <c r="H134" s="157" t="s">
        <v>97</v>
      </c>
      <c r="I134" s="151">
        <v>10</v>
      </c>
      <c r="J134" s="152"/>
      <c r="K134" s="152">
        <f t="shared" ref="K134:K138" si="13">ROUND(I134*J134,2)</f>
        <v>0</v>
      </c>
      <c r="L134" s="137"/>
      <c r="M134" s="135"/>
    </row>
    <row r="135" spans="1:16" s="138" customFormat="1" ht="15">
      <c r="A135" s="135"/>
      <c r="B135" s="136"/>
      <c r="C135" s="388"/>
      <c r="D135" s="149" t="s">
        <v>129</v>
      </c>
      <c r="E135" s="157"/>
      <c r="F135" s="157" t="s">
        <v>109</v>
      </c>
      <c r="G135" s="150" t="s">
        <v>241</v>
      </c>
      <c r="H135" s="157" t="s">
        <v>97</v>
      </c>
      <c r="I135" s="151">
        <v>41</v>
      </c>
      <c r="J135" s="152"/>
      <c r="K135" s="152">
        <f t="shared" si="13"/>
        <v>0</v>
      </c>
      <c r="L135" s="137"/>
      <c r="M135" s="135"/>
    </row>
    <row r="136" spans="1:16" s="138" customFormat="1" ht="15">
      <c r="A136" s="135"/>
      <c r="B136" s="136"/>
      <c r="C136" s="388"/>
      <c r="D136" s="149" t="s">
        <v>275</v>
      </c>
      <c r="E136" s="157"/>
      <c r="F136" s="157" t="s">
        <v>109</v>
      </c>
      <c r="G136" s="150" t="s">
        <v>242</v>
      </c>
      <c r="H136" s="157" t="s">
        <v>97</v>
      </c>
      <c r="I136" s="151">
        <v>10</v>
      </c>
      <c r="J136" s="152"/>
      <c r="K136" s="152">
        <f t="shared" si="13"/>
        <v>0</v>
      </c>
      <c r="L136" s="137"/>
      <c r="M136" s="135"/>
    </row>
    <row r="137" spans="1:16" s="138" customFormat="1" ht="15">
      <c r="A137" s="135"/>
      <c r="B137" s="136"/>
      <c r="C137" s="388"/>
      <c r="D137" s="149" t="s">
        <v>276</v>
      </c>
      <c r="E137" s="157"/>
      <c r="F137" s="157" t="s">
        <v>109</v>
      </c>
      <c r="G137" s="150" t="s">
        <v>243</v>
      </c>
      <c r="H137" s="157" t="s">
        <v>97</v>
      </c>
      <c r="I137" s="151">
        <v>20</v>
      </c>
      <c r="J137" s="152"/>
      <c r="K137" s="152">
        <f t="shared" si="13"/>
        <v>0</v>
      </c>
      <c r="L137" s="137"/>
      <c r="M137" s="135"/>
    </row>
    <row r="138" spans="1:16" s="138" customFormat="1" ht="15">
      <c r="A138" s="135"/>
      <c r="B138" s="136"/>
      <c r="C138" s="388"/>
      <c r="D138" s="149" t="s">
        <v>277</v>
      </c>
      <c r="E138" s="157"/>
      <c r="F138" s="157" t="s">
        <v>109</v>
      </c>
      <c r="G138" s="150" t="s">
        <v>244</v>
      </c>
      <c r="H138" s="157" t="s">
        <v>97</v>
      </c>
      <c r="I138" s="151">
        <v>10</v>
      </c>
      <c r="J138" s="152"/>
      <c r="K138" s="152">
        <f t="shared" si="13"/>
        <v>0</v>
      </c>
      <c r="L138" s="137"/>
      <c r="M138" s="135"/>
    </row>
    <row r="139" spans="1:16" s="138" customFormat="1" ht="30" customHeight="1" thickBot="1">
      <c r="A139" s="135"/>
      <c r="B139" s="136"/>
      <c r="C139" s="391"/>
      <c r="D139" s="232" t="s">
        <v>13</v>
      </c>
      <c r="E139" s="226"/>
      <c r="F139" s="226"/>
      <c r="G139" s="226"/>
      <c r="H139" s="226"/>
      <c r="I139" s="226"/>
      <c r="J139" s="227"/>
      <c r="K139" s="156">
        <f>SUM(K134:K138)</f>
        <v>0</v>
      </c>
      <c r="L139" s="137"/>
      <c r="M139" s="135"/>
    </row>
    <row r="140" spans="1:16" s="138" customFormat="1" ht="30" customHeight="1" thickBot="1">
      <c r="A140" s="135"/>
      <c r="B140" s="136"/>
      <c r="C140" s="387"/>
      <c r="D140" s="364">
        <v>4</v>
      </c>
      <c r="E140" s="146"/>
      <c r="F140" s="146"/>
      <c r="G140" s="146" t="s">
        <v>233</v>
      </c>
      <c r="H140" s="146"/>
      <c r="I140" s="146"/>
      <c r="J140" s="146"/>
      <c r="K140" s="147"/>
      <c r="L140" s="137"/>
      <c r="M140" s="135"/>
    </row>
    <row r="141" spans="1:16" s="138" customFormat="1" ht="28.5">
      <c r="A141" s="135"/>
      <c r="B141" s="136"/>
      <c r="C141" s="388"/>
      <c r="D141" s="149" t="s">
        <v>131</v>
      </c>
      <c r="E141" s="157"/>
      <c r="F141" s="157" t="s">
        <v>109</v>
      </c>
      <c r="G141" s="150" t="s">
        <v>245</v>
      </c>
      <c r="H141" s="157" t="s">
        <v>246</v>
      </c>
      <c r="I141" s="151">
        <v>3415</v>
      </c>
      <c r="J141" s="152"/>
      <c r="K141" s="152">
        <f t="shared" ref="K141:K144" si="14">ROUND(I141*J141,2)</f>
        <v>0</v>
      </c>
      <c r="L141" s="137"/>
      <c r="M141" s="135"/>
      <c r="N141" s="195"/>
      <c r="P141" s="196"/>
    </row>
    <row r="142" spans="1:16" s="138" customFormat="1" ht="28.5">
      <c r="A142" s="135"/>
      <c r="B142" s="136"/>
      <c r="C142" s="388"/>
      <c r="D142" s="149" t="s">
        <v>132</v>
      </c>
      <c r="E142" s="157"/>
      <c r="F142" s="157" t="s">
        <v>109</v>
      </c>
      <c r="G142" s="150" t="s">
        <v>247</v>
      </c>
      <c r="H142" s="157" t="s">
        <v>99</v>
      </c>
      <c r="I142" s="151">
        <v>750</v>
      </c>
      <c r="J142" s="152"/>
      <c r="K142" s="152">
        <f t="shared" si="14"/>
        <v>0</v>
      </c>
      <c r="L142" s="137"/>
      <c r="M142" s="135"/>
      <c r="N142" s="195"/>
      <c r="P142" s="196"/>
    </row>
    <row r="143" spans="1:16" s="138" customFormat="1" ht="28.5">
      <c r="A143" s="135"/>
      <c r="B143" s="136"/>
      <c r="C143" s="388"/>
      <c r="D143" s="149" t="s">
        <v>278</v>
      </c>
      <c r="E143" s="157"/>
      <c r="F143" s="157" t="s">
        <v>109</v>
      </c>
      <c r="G143" s="150" t="s">
        <v>248</v>
      </c>
      <c r="H143" s="157" t="s">
        <v>99</v>
      </c>
      <c r="I143" s="151">
        <v>4143.3</v>
      </c>
      <c r="J143" s="152"/>
      <c r="K143" s="152">
        <f t="shared" si="14"/>
        <v>0</v>
      </c>
      <c r="L143" s="137"/>
      <c r="M143" s="135"/>
      <c r="N143" s="195"/>
      <c r="P143" s="196"/>
    </row>
    <row r="144" spans="1:16" s="138" customFormat="1" ht="28.5">
      <c r="A144" s="135"/>
      <c r="B144" s="136"/>
      <c r="C144" s="388"/>
      <c r="D144" s="149" t="s">
        <v>279</v>
      </c>
      <c r="E144" s="157"/>
      <c r="F144" s="157" t="s">
        <v>109</v>
      </c>
      <c r="G144" s="150" t="s">
        <v>249</v>
      </c>
      <c r="H144" s="157" t="s">
        <v>99</v>
      </c>
      <c r="I144" s="151">
        <v>1123.5</v>
      </c>
      <c r="J144" s="152"/>
      <c r="K144" s="152">
        <f t="shared" si="14"/>
        <v>0</v>
      </c>
      <c r="L144" s="137"/>
      <c r="M144" s="135"/>
    </row>
    <row r="145" spans="1:13" s="138" customFormat="1" ht="30" customHeight="1" thickBot="1">
      <c r="A145" s="135"/>
      <c r="B145" s="136"/>
      <c r="C145" s="390"/>
      <c r="D145" s="226" t="s">
        <v>13</v>
      </c>
      <c r="E145" s="226"/>
      <c r="F145" s="226"/>
      <c r="G145" s="226"/>
      <c r="H145" s="226"/>
      <c r="I145" s="227"/>
      <c r="J145" s="155"/>
      <c r="K145" s="156">
        <f>SUM(K141:K144)</f>
        <v>0</v>
      </c>
      <c r="L145" s="137"/>
      <c r="M145" s="135"/>
    </row>
    <row r="146" spans="1:13" s="138" customFormat="1" ht="30" customHeight="1" thickBot="1">
      <c r="A146" s="135"/>
      <c r="B146" s="136"/>
      <c r="C146" s="387"/>
      <c r="D146" s="364">
        <v>5</v>
      </c>
      <c r="E146" s="146"/>
      <c r="F146" s="146"/>
      <c r="G146" s="146" t="s">
        <v>234</v>
      </c>
      <c r="H146" s="146"/>
      <c r="I146" s="146"/>
      <c r="J146" s="146"/>
      <c r="K146" s="147"/>
      <c r="L146" s="137"/>
      <c r="M146" s="135"/>
    </row>
    <row r="147" spans="1:13" s="138" customFormat="1" ht="85.5">
      <c r="A147" s="135"/>
      <c r="B147" s="136"/>
      <c r="C147" s="392"/>
      <c r="D147" s="204" t="s">
        <v>136</v>
      </c>
      <c r="E147" s="157"/>
      <c r="F147" s="157" t="s">
        <v>109</v>
      </c>
      <c r="G147" s="205" t="s">
        <v>250</v>
      </c>
      <c r="H147" s="206" t="s">
        <v>96</v>
      </c>
      <c r="I147" s="151">
        <v>825</v>
      </c>
      <c r="J147" s="152"/>
      <c r="K147" s="152">
        <f t="shared" ref="K147:K148" si="15">ROUND(I147*J147,2)</f>
        <v>0</v>
      </c>
      <c r="L147" s="137"/>
      <c r="M147" s="135"/>
    </row>
    <row r="148" spans="1:13" s="138" customFormat="1" ht="30" customHeight="1">
      <c r="A148" s="135"/>
      <c r="B148" s="136"/>
      <c r="C148" s="392"/>
      <c r="D148" s="204" t="s">
        <v>137</v>
      </c>
      <c r="E148" s="157"/>
      <c r="F148" s="157" t="s">
        <v>109</v>
      </c>
      <c r="G148" s="205" t="s">
        <v>251</v>
      </c>
      <c r="H148" s="206" t="s">
        <v>101</v>
      </c>
      <c r="I148" s="151">
        <v>45.4</v>
      </c>
      <c r="J148" s="152"/>
      <c r="K148" s="152">
        <f t="shared" si="15"/>
        <v>0</v>
      </c>
      <c r="L148" s="137"/>
      <c r="M148" s="135"/>
    </row>
    <row r="149" spans="1:13" s="138" customFormat="1" ht="30" customHeight="1" thickBot="1">
      <c r="A149" s="135"/>
      <c r="B149" s="136"/>
      <c r="C149" s="390"/>
      <c r="D149" s="226" t="s">
        <v>13</v>
      </c>
      <c r="E149" s="226"/>
      <c r="F149" s="226"/>
      <c r="G149" s="226"/>
      <c r="H149" s="226"/>
      <c r="I149" s="227"/>
      <c r="J149" s="155"/>
      <c r="K149" s="156">
        <f>SUM(K147:K148)</f>
        <v>0</v>
      </c>
      <c r="L149" s="137"/>
      <c r="M149" s="135"/>
    </row>
    <row r="150" spans="1:13" s="138" customFormat="1" ht="30" customHeight="1" thickBot="1">
      <c r="A150" s="135"/>
      <c r="B150" s="136"/>
      <c r="C150" s="390"/>
      <c r="D150" s="364">
        <v>6</v>
      </c>
      <c r="E150" s="146"/>
      <c r="F150" s="146"/>
      <c r="G150" s="146" t="s">
        <v>235</v>
      </c>
      <c r="H150" s="146"/>
      <c r="I150" s="146"/>
      <c r="J150" s="146"/>
      <c r="K150" s="147"/>
      <c r="L150" s="137"/>
      <c r="M150" s="135"/>
    </row>
    <row r="151" spans="1:13" s="138" customFormat="1" ht="29.25" thickBot="1">
      <c r="A151" s="135"/>
      <c r="B151" s="136"/>
      <c r="C151" s="390"/>
      <c r="D151" s="204" t="s">
        <v>154</v>
      </c>
      <c r="E151" s="157"/>
      <c r="F151" s="157" t="s">
        <v>109</v>
      </c>
      <c r="G151" s="205" t="s">
        <v>252</v>
      </c>
      <c r="H151" s="206" t="s">
        <v>101</v>
      </c>
      <c r="I151" s="151">
        <v>39</v>
      </c>
      <c r="J151" s="152"/>
      <c r="K151" s="152">
        <f t="shared" ref="K151:K156" si="16">ROUND(I151*J151,2)</f>
        <v>0</v>
      </c>
      <c r="L151" s="137"/>
      <c r="M151" s="135"/>
    </row>
    <row r="152" spans="1:13" s="138" customFormat="1" ht="29.25" thickBot="1">
      <c r="A152" s="135"/>
      <c r="B152" s="136"/>
      <c r="C152" s="390"/>
      <c r="D152" s="204" t="s">
        <v>155</v>
      </c>
      <c r="E152" s="157"/>
      <c r="F152" s="157" t="s">
        <v>109</v>
      </c>
      <c r="G152" s="205" t="s">
        <v>253</v>
      </c>
      <c r="H152" s="206" t="s">
        <v>101</v>
      </c>
      <c r="I152" s="151">
        <v>85</v>
      </c>
      <c r="J152" s="152"/>
      <c r="K152" s="152">
        <f t="shared" si="16"/>
        <v>0</v>
      </c>
      <c r="L152" s="137"/>
      <c r="M152" s="135"/>
    </row>
    <row r="153" spans="1:13" s="138" customFormat="1" ht="28.5">
      <c r="A153" s="135"/>
      <c r="B153" s="136"/>
      <c r="C153" s="393"/>
      <c r="D153" s="204" t="s">
        <v>156</v>
      </c>
      <c r="E153" s="157"/>
      <c r="F153" s="157" t="s">
        <v>109</v>
      </c>
      <c r="G153" s="205" t="s">
        <v>254</v>
      </c>
      <c r="H153" s="206" t="s">
        <v>101</v>
      </c>
      <c r="I153" s="151">
        <v>28</v>
      </c>
      <c r="J153" s="152"/>
      <c r="K153" s="152">
        <f t="shared" si="16"/>
        <v>0</v>
      </c>
      <c r="L153" s="137"/>
      <c r="M153" s="135"/>
    </row>
    <row r="154" spans="1:13" s="138" customFormat="1" ht="42.75">
      <c r="A154" s="135"/>
      <c r="B154" s="136"/>
      <c r="C154" s="393"/>
      <c r="D154" s="204" t="s">
        <v>157</v>
      </c>
      <c r="E154" s="157"/>
      <c r="F154" s="157" t="s">
        <v>109</v>
      </c>
      <c r="G154" s="205" t="s">
        <v>255</v>
      </c>
      <c r="H154" s="206" t="s">
        <v>104</v>
      </c>
      <c r="I154" s="151">
        <v>1</v>
      </c>
      <c r="J154" s="152"/>
      <c r="K154" s="152">
        <f t="shared" si="16"/>
        <v>0</v>
      </c>
      <c r="L154" s="137"/>
      <c r="M154" s="135"/>
    </row>
    <row r="155" spans="1:13" s="138" customFormat="1" ht="42.75">
      <c r="A155" s="135"/>
      <c r="B155" s="136"/>
      <c r="C155" s="392"/>
      <c r="D155" s="204" t="s">
        <v>158</v>
      </c>
      <c r="E155" s="157"/>
      <c r="F155" s="157" t="s">
        <v>109</v>
      </c>
      <c r="G155" s="205" t="s">
        <v>256</v>
      </c>
      <c r="H155" s="206" t="s">
        <v>104</v>
      </c>
      <c r="I155" s="151">
        <v>2</v>
      </c>
      <c r="J155" s="152"/>
      <c r="K155" s="152">
        <f t="shared" si="16"/>
        <v>0</v>
      </c>
      <c r="L155" s="137"/>
      <c r="M155" s="135"/>
    </row>
    <row r="156" spans="1:13" s="138" customFormat="1" ht="28.5">
      <c r="A156" s="135"/>
      <c r="B156" s="136"/>
      <c r="C156" s="392"/>
      <c r="D156" s="204" t="s">
        <v>159</v>
      </c>
      <c r="E156" s="157"/>
      <c r="F156" s="157" t="s">
        <v>109</v>
      </c>
      <c r="G156" s="205" t="s">
        <v>257</v>
      </c>
      <c r="H156" s="206" t="s">
        <v>101</v>
      </c>
      <c r="I156" s="151">
        <v>64.739999999999995</v>
      </c>
      <c r="J156" s="152"/>
      <c r="K156" s="152">
        <f t="shared" si="16"/>
        <v>0</v>
      </c>
      <c r="L156" s="137"/>
      <c r="M156" s="135"/>
    </row>
    <row r="157" spans="1:13" s="138" customFormat="1" ht="30" customHeight="1" thickBot="1">
      <c r="A157" s="135"/>
      <c r="B157" s="136"/>
      <c r="C157" s="390"/>
      <c r="D157" s="226" t="s">
        <v>13</v>
      </c>
      <c r="E157" s="226"/>
      <c r="F157" s="226"/>
      <c r="G157" s="226"/>
      <c r="H157" s="226"/>
      <c r="I157" s="226"/>
      <c r="J157" s="227"/>
      <c r="K157" s="156">
        <f>SUM(K151:K156)</f>
        <v>0</v>
      </c>
      <c r="L157" s="137"/>
      <c r="M157" s="135"/>
    </row>
    <row r="158" spans="1:13" s="138" customFormat="1" ht="30" customHeight="1" thickBot="1">
      <c r="A158" s="135"/>
      <c r="B158" s="136"/>
      <c r="C158" s="390"/>
      <c r="D158" s="364">
        <v>7</v>
      </c>
      <c r="E158" s="146"/>
      <c r="F158" s="146"/>
      <c r="G158" s="146" t="s">
        <v>146</v>
      </c>
      <c r="H158" s="146"/>
      <c r="I158" s="146"/>
      <c r="J158" s="146"/>
      <c r="K158" s="147"/>
      <c r="L158" s="137"/>
      <c r="M158" s="135"/>
    </row>
    <row r="159" spans="1:13" s="138" customFormat="1" ht="30" customHeight="1" thickBot="1">
      <c r="A159" s="135"/>
      <c r="B159" s="136"/>
      <c r="C159" s="390"/>
      <c r="D159" s="204" t="s">
        <v>163</v>
      </c>
      <c r="E159" s="157"/>
      <c r="F159" s="157" t="s">
        <v>109</v>
      </c>
      <c r="G159" s="207" t="s">
        <v>258</v>
      </c>
      <c r="H159" s="206" t="s">
        <v>101</v>
      </c>
      <c r="I159" s="151">
        <v>112</v>
      </c>
      <c r="J159" s="152"/>
      <c r="K159" s="152">
        <f t="shared" ref="K159:K171" si="17">ROUND(I159*J159,2)</f>
        <v>0</v>
      </c>
      <c r="L159" s="137"/>
      <c r="M159" s="135"/>
    </row>
    <row r="160" spans="1:13" s="138" customFormat="1" ht="30" customHeight="1" thickBot="1">
      <c r="A160" s="135"/>
      <c r="B160" s="136"/>
      <c r="C160" s="390"/>
      <c r="D160" s="204" t="s">
        <v>280</v>
      </c>
      <c r="E160" s="157"/>
      <c r="F160" s="157" t="s">
        <v>109</v>
      </c>
      <c r="G160" s="207" t="s">
        <v>259</v>
      </c>
      <c r="H160" s="206" t="s">
        <v>101</v>
      </c>
      <c r="I160" s="151">
        <v>112</v>
      </c>
      <c r="J160" s="152"/>
      <c r="K160" s="152">
        <f t="shared" si="17"/>
        <v>0</v>
      </c>
      <c r="L160" s="137"/>
      <c r="M160" s="135"/>
    </row>
    <row r="161" spans="1:13" s="138" customFormat="1" ht="30" customHeight="1" thickBot="1">
      <c r="A161" s="135"/>
      <c r="B161" s="136"/>
      <c r="C161" s="390"/>
      <c r="D161" s="204" t="s">
        <v>281</v>
      </c>
      <c r="E161" s="157"/>
      <c r="F161" s="157" t="s">
        <v>109</v>
      </c>
      <c r="G161" s="207" t="s">
        <v>260</v>
      </c>
      <c r="H161" s="206" t="s">
        <v>104</v>
      </c>
      <c r="I161" s="151">
        <v>10</v>
      </c>
      <c r="J161" s="152"/>
      <c r="K161" s="152">
        <f t="shared" si="17"/>
        <v>0</v>
      </c>
      <c r="L161" s="137"/>
      <c r="M161" s="135"/>
    </row>
    <row r="162" spans="1:13" s="138" customFormat="1" ht="30" customHeight="1" thickBot="1">
      <c r="A162" s="135"/>
      <c r="B162" s="136"/>
      <c r="C162" s="390"/>
      <c r="D162" s="204" t="s">
        <v>282</v>
      </c>
      <c r="E162" s="157"/>
      <c r="F162" s="157" t="s">
        <v>109</v>
      </c>
      <c r="G162" s="207" t="s">
        <v>261</v>
      </c>
      <c r="H162" s="206" t="s">
        <v>104</v>
      </c>
      <c r="I162" s="151">
        <v>1</v>
      </c>
      <c r="J162" s="152"/>
      <c r="K162" s="152">
        <f t="shared" si="17"/>
        <v>0</v>
      </c>
      <c r="L162" s="137"/>
      <c r="M162" s="135"/>
    </row>
    <row r="163" spans="1:13" s="138" customFormat="1" ht="30" customHeight="1" thickBot="1">
      <c r="A163" s="135"/>
      <c r="B163" s="136"/>
      <c r="C163" s="390"/>
      <c r="D163" s="204" t="s">
        <v>283</v>
      </c>
      <c r="E163" s="157"/>
      <c r="F163" s="157" t="s">
        <v>109</v>
      </c>
      <c r="G163" s="207" t="s">
        <v>262</v>
      </c>
      <c r="H163" s="206" t="s">
        <v>104</v>
      </c>
      <c r="I163" s="151">
        <v>1</v>
      </c>
      <c r="J163" s="152"/>
      <c r="K163" s="152">
        <f t="shared" si="17"/>
        <v>0</v>
      </c>
      <c r="L163" s="137"/>
      <c r="M163" s="135"/>
    </row>
    <row r="164" spans="1:13" s="138" customFormat="1" ht="30" customHeight="1" thickBot="1">
      <c r="A164" s="135"/>
      <c r="B164" s="136"/>
      <c r="C164" s="390"/>
      <c r="D164" s="204" t="s">
        <v>284</v>
      </c>
      <c r="E164" s="157"/>
      <c r="F164" s="157" t="s">
        <v>109</v>
      </c>
      <c r="G164" s="207" t="s">
        <v>263</v>
      </c>
      <c r="H164" s="206" t="s">
        <v>104</v>
      </c>
      <c r="I164" s="151">
        <v>108</v>
      </c>
      <c r="J164" s="152"/>
      <c r="K164" s="152">
        <f t="shared" si="17"/>
        <v>0</v>
      </c>
      <c r="L164" s="137"/>
      <c r="M164" s="135"/>
    </row>
    <row r="165" spans="1:13" s="138" customFormat="1" ht="30" customHeight="1" thickBot="1">
      <c r="A165" s="135"/>
      <c r="B165" s="136"/>
      <c r="C165" s="390"/>
      <c r="D165" s="204" t="s">
        <v>285</v>
      </c>
      <c r="E165" s="157"/>
      <c r="F165" s="157" t="s">
        <v>109</v>
      </c>
      <c r="G165" s="207" t="s">
        <v>264</v>
      </c>
      <c r="H165" s="206" t="s">
        <v>101</v>
      </c>
      <c r="I165" s="151">
        <v>122</v>
      </c>
      <c r="J165" s="152"/>
      <c r="K165" s="152">
        <f t="shared" si="17"/>
        <v>0</v>
      </c>
      <c r="L165" s="137"/>
      <c r="M165" s="135"/>
    </row>
    <row r="166" spans="1:13" s="138" customFormat="1" ht="30" customHeight="1" thickBot="1">
      <c r="A166" s="135"/>
      <c r="B166" s="136"/>
      <c r="C166" s="390"/>
      <c r="D166" s="204" t="s">
        <v>286</v>
      </c>
      <c r="E166" s="157"/>
      <c r="F166" s="157" t="s">
        <v>109</v>
      </c>
      <c r="G166" s="207" t="s">
        <v>265</v>
      </c>
      <c r="H166" s="206" t="s">
        <v>104</v>
      </c>
      <c r="I166" s="151">
        <v>9</v>
      </c>
      <c r="J166" s="152"/>
      <c r="K166" s="152">
        <f t="shared" si="17"/>
        <v>0</v>
      </c>
      <c r="L166" s="137"/>
      <c r="M166" s="135"/>
    </row>
    <row r="167" spans="1:13" s="138" customFormat="1" ht="30" customHeight="1" thickBot="1">
      <c r="A167" s="135"/>
      <c r="B167" s="136"/>
      <c r="C167" s="390"/>
      <c r="D167" s="204" t="s">
        <v>287</v>
      </c>
      <c r="E167" s="157"/>
      <c r="F167" s="157" t="s">
        <v>109</v>
      </c>
      <c r="G167" s="207" t="s">
        <v>266</v>
      </c>
      <c r="H167" s="206" t="s">
        <v>104</v>
      </c>
      <c r="I167" s="151">
        <v>4</v>
      </c>
      <c r="J167" s="152"/>
      <c r="K167" s="152">
        <f t="shared" si="17"/>
        <v>0</v>
      </c>
      <c r="L167" s="137"/>
      <c r="M167" s="135"/>
    </row>
    <row r="168" spans="1:13" s="138" customFormat="1" ht="30" customHeight="1" thickBot="1">
      <c r="A168" s="135"/>
      <c r="B168" s="136"/>
      <c r="C168" s="390"/>
      <c r="D168" s="204" t="s">
        <v>93</v>
      </c>
      <c r="E168" s="157"/>
      <c r="F168" s="157" t="s">
        <v>109</v>
      </c>
      <c r="G168" s="207" t="s">
        <v>267</v>
      </c>
      <c r="H168" s="206" t="s">
        <v>104</v>
      </c>
      <c r="I168" s="151">
        <v>5</v>
      </c>
      <c r="J168" s="152"/>
      <c r="K168" s="152">
        <f t="shared" si="17"/>
        <v>0</v>
      </c>
      <c r="L168" s="137"/>
      <c r="M168" s="135"/>
    </row>
    <row r="169" spans="1:13" s="138" customFormat="1" ht="30" customHeight="1" thickBot="1">
      <c r="A169" s="135"/>
      <c r="B169" s="136"/>
      <c r="C169" s="390"/>
      <c r="D169" s="204" t="s">
        <v>94</v>
      </c>
      <c r="E169" s="157"/>
      <c r="F169" s="157" t="s">
        <v>109</v>
      </c>
      <c r="G169" s="207" t="s">
        <v>268</v>
      </c>
      <c r="H169" s="206" t="s">
        <v>104</v>
      </c>
      <c r="I169" s="151">
        <v>1</v>
      </c>
      <c r="J169" s="152"/>
      <c r="K169" s="152">
        <f t="shared" si="17"/>
        <v>0</v>
      </c>
      <c r="L169" s="137"/>
      <c r="M169" s="135"/>
    </row>
    <row r="170" spans="1:13" s="138" customFormat="1" ht="30" customHeight="1" thickBot="1">
      <c r="A170" s="135"/>
      <c r="B170" s="136"/>
      <c r="C170" s="390"/>
      <c r="D170" s="204" t="s">
        <v>95</v>
      </c>
      <c r="E170" s="157"/>
      <c r="F170" s="157" t="s">
        <v>109</v>
      </c>
      <c r="G170" s="207" t="s">
        <v>269</v>
      </c>
      <c r="H170" s="206" t="s">
        <v>104</v>
      </c>
      <c r="I170" s="151">
        <v>2</v>
      </c>
      <c r="J170" s="152"/>
      <c r="K170" s="152">
        <f t="shared" si="17"/>
        <v>0</v>
      </c>
      <c r="L170" s="137"/>
      <c r="M170" s="135"/>
    </row>
    <row r="171" spans="1:13" s="138" customFormat="1" ht="30" customHeight="1" thickBot="1">
      <c r="A171" s="135"/>
      <c r="B171" s="136"/>
      <c r="C171" s="390"/>
      <c r="D171" s="204" t="s">
        <v>288</v>
      </c>
      <c r="E171" s="157"/>
      <c r="F171" s="157" t="s">
        <v>109</v>
      </c>
      <c r="G171" s="207" t="s">
        <v>270</v>
      </c>
      <c r="H171" s="206" t="s">
        <v>104</v>
      </c>
      <c r="I171" s="151">
        <v>2</v>
      </c>
      <c r="J171" s="152"/>
      <c r="K171" s="152">
        <f t="shared" si="17"/>
        <v>0</v>
      </c>
      <c r="L171" s="137"/>
      <c r="M171" s="135"/>
    </row>
    <row r="172" spans="1:13" s="138" customFormat="1" ht="30" customHeight="1" thickBot="1">
      <c r="A172" s="135"/>
      <c r="B172" s="136"/>
      <c r="C172" s="393"/>
      <c r="D172" s="226" t="s">
        <v>13</v>
      </c>
      <c r="E172" s="226"/>
      <c r="F172" s="226"/>
      <c r="G172" s="226"/>
      <c r="H172" s="226"/>
      <c r="I172" s="226"/>
      <c r="J172" s="227"/>
      <c r="K172" s="156">
        <f>SUM(K159:K171)</f>
        <v>0</v>
      </c>
      <c r="L172" s="137"/>
      <c r="M172" s="135"/>
    </row>
    <row r="173" spans="1:13" s="138" customFormat="1" ht="30" customHeight="1" thickBot="1">
      <c r="A173" s="135"/>
      <c r="B173" s="136"/>
      <c r="C173" s="392"/>
      <c r="D173" s="364">
        <v>8</v>
      </c>
      <c r="E173" s="146"/>
      <c r="F173" s="146"/>
      <c r="G173" s="146" t="s">
        <v>236</v>
      </c>
      <c r="H173" s="146"/>
      <c r="I173" s="146"/>
      <c r="J173" s="146"/>
      <c r="K173" s="147"/>
      <c r="L173" s="137"/>
      <c r="M173" s="135"/>
    </row>
    <row r="174" spans="1:13" s="138" customFormat="1" ht="42.75">
      <c r="A174" s="135"/>
      <c r="B174" s="136"/>
      <c r="C174" s="392"/>
      <c r="D174" s="204" t="s">
        <v>167</v>
      </c>
      <c r="E174" s="157"/>
      <c r="F174" s="157" t="s">
        <v>109</v>
      </c>
      <c r="G174" s="208" t="s">
        <v>271</v>
      </c>
      <c r="H174" s="209" t="s">
        <v>101</v>
      </c>
      <c r="I174" s="210">
        <v>682</v>
      </c>
      <c r="J174" s="152"/>
      <c r="K174" s="152">
        <f t="shared" ref="K174" si="18">ROUND(I174*J174,2)</f>
        <v>0</v>
      </c>
      <c r="L174" s="137"/>
      <c r="M174" s="135"/>
    </row>
    <row r="175" spans="1:13" s="138" customFormat="1" ht="30" customHeight="1" thickBot="1">
      <c r="A175" s="135"/>
      <c r="B175" s="136"/>
      <c r="C175" s="390"/>
      <c r="D175" s="226" t="s">
        <v>13</v>
      </c>
      <c r="E175" s="226"/>
      <c r="F175" s="226"/>
      <c r="G175" s="226"/>
      <c r="H175" s="226"/>
      <c r="I175" s="226"/>
      <c r="J175" s="227"/>
      <c r="K175" s="156">
        <f>SUM(K174:K174)</f>
        <v>0</v>
      </c>
      <c r="L175" s="137"/>
      <c r="M175" s="135"/>
    </row>
    <row r="176" spans="1:13" s="138" customFormat="1" ht="30" customHeight="1" thickBot="1">
      <c r="A176" s="135"/>
      <c r="B176" s="136"/>
      <c r="C176" s="392"/>
      <c r="D176" s="364">
        <v>9</v>
      </c>
      <c r="E176" s="146"/>
      <c r="F176" s="146"/>
      <c r="G176" s="146" t="s">
        <v>108</v>
      </c>
      <c r="H176" s="146"/>
      <c r="I176" s="146"/>
      <c r="J176" s="146"/>
      <c r="K176" s="147"/>
      <c r="L176" s="137"/>
      <c r="M176" s="135"/>
    </row>
    <row r="177" spans="1:13" s="138" customFormat="1" ht="38.25" customHeight="1">
      <c r="A177" s="135"/>
      <c r="B177" s="136"/>
      <c r="C177" s="392"/>
      <c r="D177" s="204" t="s">
        <v>289</v>
      </c>
      <c r="E177" s="157" t="s">
        <v>109</v>
      </c>
      <c r="F177" s="157"/>
      <c r="G177" s="208" t="s">
        <v>272</v>
      </c>
      <c r="H177" s="209" t="s">
        <v>96</v>
      </c>
      <c r="I177" s="210">
        <v>792</v>
      </c>
      <c r="J177" s="152"/>
      <c r="K177" s="152">
        <f t="shared" ref="K177" si="19">ROUND(I177*J177,2)</f>
        <v>0</v>
      </c>
      <c r="L177" s="137"/>
      <c r="M177" s="135"/>
    </row>
    <row r="178" spans="1:13" s="138" customFormat="1" ht="30" customHeight="1" thickBot="1">
      <c r="A178" s="135"/>
      <c r="B178" s="136"/>
      <c r="C178" s="390"/>
      <c r="D178" s="226" t="s">
        <v>13</v>
      </c>
      <c r="E178" s="226"/>
      <c r="F178" s="226"/>
      <c r="G178" s="226"/>
      <c r="H178" s="226"/>
      <c r="I178" s="226"/>
      <c r="J178" s="227"/>
      <c r="K178" s="156">
        <f>SUM(K177:K177)</f>
        <v>0</v>
      </c>
      <c r="L178" s="137"/>
      <c r="M178" s="135"/>
    </row>
    <row r="179" spans="1:13" s="138" customFormat="1" ht="30" customHeight="1" thickBot="1">
      <c r="A179" s="135"/>
      <c r="B179" s="136"/>
      <c r="C179" s="392"/>
      <c r="D179" s="364">
        <v>10</v>
      </c>
      <c r="E179" s="146"/>
      <c r="F179" s="146"/>
      <c r="G179" s="146" t="s">
        <v>237</v>
      </c>
      <c r="H179" s="146"/>
      <c r="I179" s="146"/>
      <c r="J179" s="146"/>
      <c r="K179" s="147"/>
      <c r="L179" s="137"/>
      <c r="M179" s="135"/>
    </row>
    <row r="180" spans="1:13" s="138" customFormat="1" ht="28.5">
      <c r="A180" s="135"/>
      <c r="B180" s="136"/>
      <c r="C180" s="392"/>
      <c r="D180" s="204" t="s">
        <v>290</v>
      </c>
      <c r="E180" s="157" t="s">
        <v>109</v>
      </c>
      <c r="F180" s="157"/>
      <c r="G180" s="208" t="s">
        <v>273</v>
      </c>
      <c r="H180" s="209" t="s">
        <v>274</v>
      </c>
      <c r="I180" s="210">
        <v>52</v>
      </c>
      <c r="J180" s="152"/>
      <c r="K180" s="152">
        <f t="shared" ref="K180" si="20">ROUND(I180*J180,2)</f>
        <v>0</v>
      </c>
      <c r="L180" s="137"/>
      <c r="M180" s="135"/>
    </row>
    <row r="181" spans="1:13" s="138" customFormat="1" ht="30" customHeight="1" thickBot="1">
      <c r="A181" s="135"/>
      <c r="B181" s="136"/>
      <c r="C181" s="154"/>
      <c r="D181" s="226" t="s">
        <v>13</v>
      </c>
      <c r="E181" s="226"/>
      <c r="F181" s="226"/>
      <c r="G181" s="226"/>
      <c r="H181" s="226"/>
      <c r="I181" s="226"/>
      <c r="J181" s="227"/>
      <c r="K181" s="156">
        <f>+K180</f>
        <v>0</v>
      </c>
      <c r="L181" s="137"/>
      <c r="M181" s="135"/>
    </row>
    <row r="182" spans="1:13" s="163" customFormat="1" ht="30" customHeight="1" thickBot="1">
      <c r="A182" s="160"/>
      <c r="B182" s="161"/>
      <c r="C182" s="223" t="s">
        <v>14</v>
      </c>
      <c r="D182" s="224"/>
      <c r="E182" s="224"/>
      <c r="F182" s="224"/>
      <c r="G182" s="224"/>
      <c r="H182" s="224"/>
      <c r="I182" s="224"/>
      <c r="J182" s="225"/>
      <c r="K182" s="368">
        <f>ROUND(K175+K172+K157+K149+K145+K139+K132+K128+K178+K181,1)</f>
        <v>0</v>
      </c>
      <c r="L182" s="162"/>
      <c r="M182" s="160"/>
    </row>
    <row r="183" spans="1:13" s="163" customFormat="1" ht="15">
      <c r="A183" s="160"/>
      <c r="B183" s="161"/>
      <c r="C183" s="164"/>
      <c r="D183" s="365"/>
      <c r="E183" s="164"/>
      <c r="F183" s="164"/>
      <c r="G183" s="164"/>
      <c r="H183" s="164"/>
      <c r="I183" s="164"/>
      <c r="J183" s="164"/>
      <c r="K183" s="165"/>
      <c r="L183" s="162"/>
      <c r="M183" s="160"/>
    </row>
    <row r="184" spans="1:13" s="163" customFormat="1" ht="30" customHeight="1">
      <c r="A184" s="160"/>
      <c r="B184" s="161"/>
      <c r="C184" s="166"/>
      <c r="D184" s="169"/>
      <c r="E184" s="169"/>
      <c r="F184" s="169"/>
      <c r="G184" s="193" t="s">
        <v>291</v>
      </c>
      <c r="H184" s="192"/>
      <c r="I184" s="192">
        <v>1</v>
      </c>
      <c r="J184" s="152"/>
      <c r="K184" s="152">
        <f t="shared" ref="K184:K186" si="21">ROUND(I184*J184,2)</f>
        <v>0</v>
      </c>
      <c r="L184" s="162"/>
      <c r="M184" s="160"/>
    </row>
    <row r="185" spans="1:13" s="163" customFormat="1" ht="30" customHeight="1">
      <c r="A185" s="160"/>
      <c r="B185" s="161"/>
      <c r="C185" s="166"/>
      <c r="D185" s="169"/>
      <c r="E185" s="169"/>
      <c r="F185" s="169"/>
      <c r="G185" s="194" t="s">
        <v>292</v>
      </c>
      <c r="H185" s="191"/>
      <c r="I185" s="192">
        <v>1</v>
      </c>
      <c r="J185" s="152"/>
      <c r="K185" s="152">
        <f t="shared" si="21"/>
        <v>0</v>
      </c>
      <c r="L185" s="162"/>
      <c r="M185" s="160"/>
    </row>
    <row r="186" spans="1:13" s="163" customFormat="1" ht="30" customHeight="1" thickBot="1">
      <c r="A186" s="160"/>
      <c r="B186" s="161"/>
      <c r="C186" s="166"/>
      <c r="D186" s="169"/>
      <c r="E186" s="169"/>
      <c r="F186" s="169"/>
      <c r="G186" s="194" t="s">
        <v>293</v>
      </c>
      <c r="H186" s="191"/>
      <c r="I186" s="192">
        <v>1</v>
      </c>
      <c r="J186" s="152"/>
      <c r="K186" s="152">
        <f t="shared" si="21"/>
        <v>0</v>
      </c>
      <c r="L186" s="162"/>
      <c r="M186" s="160"/>
    </row>
    <row r="187" spans="1:13" s="163" customFormat="1" ht="30" customHeight="1" thickBot="1">
      <c r="A187" s="160"/>
      <c r="B187" s="161"/>
      <c r="C187" s="166"/>
      <c r="D187" s="167"/>
      <c r="E187" s="166"/>
      <c r="F187" s="166"/>
      <c r="G187" s="217" t="s">
        <v>15</v>
      </c>
      <c r="H187" s="218"/>
      <c r="I187" s="218"/>
      <c r="J187" s="219"/>
      <c r="K187" s="202">
        <f>+K182+K184+K185+K186</f>
        <v>0</v>
      </c>
      <c r="L187" s="162"/>
      <c r="M187" s="160"/>
    </row>
    <row r="188" spans="1:13" s="163" customFormat="1" ht="15.75" thickBot="1">
      <c r="A188" s="160"/>
      <c r="B188" s="161"/>
      <c r="C188" s="166"/>
      <c r="D188" s="167"/>
      <c r="E188" s="167"/>
      <c r="F188" s="167"/>
      <c r="G188" s="166"/>
      <c r="H188" s="166"/>
      <c r="I188" s="170"/>
      <c r="J188" s="171"/>
      <c r="K188" s="172"/>
      <c r="L188" s="162"/>
      <c r="M188" s="160"/>
    </row>
    <row r="189" spans="1:13" s="163" customFormat="1" ht="15">
      <c r="A189" s="160"/>
      <c r="B189" s="161"/>
      <c r="C189" s="173"/>
      <c r="D189" s="220"/>
      <c r="E189" s="220"/>
      <c r="F189" s="220"/>
      <c r="G189" s="220"/>
      <c r="H189" s="220"/>
      <c r="I189" s="220"/>
      <c r="J189" s="220"/>
      <c r="K189" s="221"/>
      <c r="L189" s="174"/>
      <c r="M189" s="160"/>
    </row>
    <row r="190" spans="1:13" s="163" customFormat="1" ht="46.5" customHeight="1">
      <c r="A190" s="160"/>
      <c r="B190" s="161"/>
      <c r="C190" s="211" t="s">
        <v>16</v>
      </c>
      <c r="D190" s="212"/>
      <c r="E190" s="212"/>
      <c r="F190" s="212"/>
      <c r="G190" s="212"/>
      <c r="H190" s="222" t="s">
        <v>17</v>
      </c>
      <c r="I190" s="222"/>
      <c r="J190" s="222"/>
      <c r="K190" s="175" t="s">
        <v>18</v>
      </c>
      <c r="L190" s="176"/>
      <c r="M190" s="160"/>
    </row>
    <row r="191" spans="1:13" s="163" customFormat="1" ht="56.25" customHeight="1">
      <c r="A191" s="160"/>
      <c r="B191" s="161"/>
      <c r="C191" s="211" t="s">
        <v>19</v>
      </c>
      <c r="D191" s="212"/>
      <c r="E191" s="212"/>
      <c r="F191" s="212"/>
      <c r="G191" s="212"/>
      <c r="H191" s="216" t="s">
        <v>20</v>
      </c>
      <c r="I191" s="216"/>
      <c r="J191" s="177" t="s">
        <v>21</v>
      </c>
      <c r="K191" s="178"/>
      <c r="L191" s="176"/>
      <c r="M191" s="160"/>
    </row>
    <row r="192" spans="1:13" s="163" customFormat="1" ht="30" customHeight="1">
      <c r="A192" s="160"/>
      <c r="B192" s="161"/>
      <c r="C192" s="211" t="s">
        <v>22</v>
      </c>
      <c r="D192" s="212"/>
      <c r="E192" s="212"/>
      <c r="F192" s="212"/>
      <c r="G192" s="212"/>
      <c r="H192" s="213" t="s">
        <v>23</v>
      </c>
      <c r="I192" s="214"/>
      <c r="J192" s="177" t="s">
        <v>24</v>
      </c>
      <c r="K192" s="178"/>
      <c r="L192" s="176"/>
      <c r="M192" s="160"/>
    </row>
    <row r="193" spans="1:14" s="180" customFormat="1" ht="58.5" customHeight="1">
      <c r="A193" s="160"/>
      <c r="B193" s="161"/>
      <c r="C193" s="179"/>
      <c r="D193" s="366"/>
      <c r="E193" s="181"/>
      <c r="F193" s="181"/>
      <c r="G193" s="182"/>
      <c r="H193" s="215" t="s">
        <v>25</v>
      </c>
      <c r="I193" s="216"/>
      <c r="J193" s="177" t="s">
        <v>26</v>
      </c>
      <c r="K193" s="178"/>
      <c r="L193" s="162"/>
      <c r="M193" s="160"/>
    </row>
    <row r="194" spans="1:14" s="138" customFormat="1" ht="57" customHeight="1">
      <c r="A194" s="135"/>
      <c r="B194" s="136"/>
      <c r="C194" s="183"/>
      <c r="D194" s="367"/>
      <c r="E194" s="184"/>
      <c r="F194" s="184"/>
      <c r="G194" s="185"/>
      <c r="H194" s="216" t="s">
        <v>27</v>
      </c>
      <c r="I194" s="216"/>
      <c r="J194" s="177" t="s">
        <v>28</v>
      </c>
      <c r="K194" s="178"/>
      <c r="L194" s="137"/>
      <c r="M194" s="135"/>
    </row>
    <row r="195" spans="1:14" s="138" customFormat="1" ht="14.25">
      <c r="D195" s="186"/>
      <c r="E195" s="186"/>
    </row>
    <row r="196" spans="1:14" s="138" customFormat="1" ht="44.25" customHeight="1" thickBot="1">
      <c r="A196" s="135"/>
      <c r="B196" s="136"/>
      <c r="C196" s="372" t="s">
        <v>407</v>
      </c>
      <c r="D196" s="373"/>
      <c r="E196" s="373"/>
      <c r="F196" s="373"/>
      <c r="G196" s="373"/>
      <c r="H196" s="373"/>
      <c r="I196" s="373"/>
      <c r="J196" s="373"/>
      <c r="K196" s="374"/>
      <c r="L196" s="137"/>
      <c r="M196" s="135"/>
    </row>
    <row r="197" spans="1:14" s="138" customFormat="1" ht="30" customHeight="1">
      <c r="A197" s="135"/>
      <c r="B197" s="136"/>
      <c r="C197" s="244" t="s">
        <v>4</v>
      </c>
      <c r="D197" s="246" t="s">
        <v>5</v>
      </c>
      <c r="E197" s="248" t="s">
        <v>6</v>
      </c>
      <c r="F197" s="248"/>
      <c r="G197" s="244" t="s">
        <v>7</v>
      </c>
      <c r="H197" s="246" t="s">
        <v>8</v>
      </c>
      <c r="I197" s="246" t="s">
        <v>9</v>
      </c>
      <c r="J197" s="228" t="s">
        <v>102</v>
      </c>
      <c r="K197" s="230" t="s">
        <v>10</v>
      </c>
      <c r="L197" s="137"/>
      <c r="M197" s="135"/>
    </row>
    <row r="198" spans="1:14" s="138" customFormat="1" ht="30" customHeight="1" thickBot="1">
      <c r="A198" s="135"/>
      <c r="B198" s="136"/>
      <c r="C198" s="245"/>
      <c r="D198" s="247"/>
      <c r="E198" s="144" t="s">
        <v>11</v>
      </c>
      <c r="F198" s="144" t="s">
        <v>12</v>
      </c>
      <c r="G198" s="245"/>
      <c r="H198" s="247"/>
      <c r="I198" s="247"/>
      <c r="J198" s="229"/>
      <c r="K198" s="231"/>
      <c r="L198" s="137"/>
      <c r="M198" s="135"/>
    </row>
    <row r="199" spans="1:14" s="138" customFormat="1" ht="30" customHeight="1" thickBot="1">
      <c r="A199" s="135"/>
      <c r="B199" s="136"/>
      <c r="C199" s="387"/>
      <c r="D199" s="364">
        <v>1</v>
      </c>
      <c r="E199" s="146"/>
      <c r="F199" s="146"/>
      <c r="G199" s="146" t="s">
        <v>91</v>
      </c>
      <c r="H199" s="146"/>
      <c r="I199" s="146"/>
      <c r="J199" s="146"/>
      <c r="K199" s="147"/>
      <c r="L199" s="137"/>
      <c r="M199" s="135"/>
    </row>
    <row r="200" spans="1:14" s="138" customFormat="1" ht="57">
      <c r="A200" s="135"/>
      <c r="B200" s="136"/>
      <c r="C200" s="388"/>
      <c r="D200" s="149">
        <v>1.1000000000000001</v>
      </c>
      <c r="E200" s="157" t="s">
        <v>109</v>
      </c>
      <c r="F200" s="149"/>
      <c r="G200" s="150" t="s">
        <v>173</v>
      </c>
      <c r="H200" s="149" t="s">
        <v>96</v>
      </c>
      <c r="I200" s="151">
        <v>1598.01</v>
      </c>
      <c r="J200" s="152"/>
      <c r="K200" s="152">
        <f t="shared" ref="K200:K203" si="22">ROUND(I200*J200,2)</f>
        <v>0</v>
      </c>
      <c r="L200" s="137"/>
      <c r="M200" s="135"/>
    </row>
    <row r="201" spans="1:14" s="138" customFormat="1" ht="57">
      <c r="A201" s="135"/>
      <c r="B201" s="136"/>
      <c r="C201" s="389"/>
      <c r="D201" s="149">
        <v>1.2</v>
      </c>
      <c r="E201" s="157" t="s">
        <v>109</v>
      </c>
      <c r="F201" s="149"/>
      <c r="G201" s="150" t="s">
        <v>174</v>
      </c>
      <c r="H201" s="149" t="s">
        <v>96</v>
      </c>
      <c r="I201" s="151">
        <v>341.57</v>
      </c>
      <c r="J201" s="152"/>
      <c r="K201" s="152">
        <f t="shared" si="22"/>
        <v>0</v>
      </c>
      <c r="L201" s="137"/>
      <c r="M201" s="135"/>
    </row>
    <row r="202" spans="1:14" s="138" customFormat="1" ht="42.75">
      <c r="A202" s="135"/>
      <c r="B202" s="136"/>
      <c r="C202" s="389"/>
      <c r="D202" s="149">
        <v>1.3</v>
      </c>
      <c r="E202" s="149"/>
      <c r="F202" s="157" t="s">
        <v>109</v>
      </c>
      <c r="G202" s="150" t="s">
        <v>175</v>
      </c>
      <c r="H202" s="149" t="s">
        <v>104</v>
      </c>
      <c r="I202" s="151">
        <v>4</v>
      </c>
      <c r="J202" s="152"/>
      <c r="K202" s="152">
        <f t="shared" si="22"/>
        <v>0</v>
      </c>
      <c r="L202" s="137"/>
      <c r="M202" s="135"/>
    </row>
    <row r="203" spans="1:14" s="138" customFormat="1" ht="28.5">
      <c r="A203" s="135"/>
      <c r="B203" s="136"/>
      <c r="C203" s="389"/>
      <c r="D203" s="149">
        <v>1.4</v>
      </c>
      <c r="E203" s="149"/>
      <c r="F203" s="157" t="s">
        <v>109</v>
      </c>
      <c r="G203" s="150" t="s">
        <v>176</v>
      </c>
      <c r="H203" s="149" t="s">
        <v>97</v>
      </c>
      <c r="I203" s="151">
        <v>129.19999999999999</v>
      </c>
      <c r="J203" s="152"/>
      <c r="K203" s="152">
        <f t="shared" si="22"/>
        <v>0</v>
      </c>
      <c r="L203" s="137"/>
      <c r="M203" s="135"/>
    </row>
    <row r="204" spans="1:14" s="138" customFormat="1" ht="30" customHeight="1" thickBot="1">
      <c r="A204" s="135"/>
      <c r="B204" s="136"/>
      <c r="C204" s="390"/>
      <c r="D204" s="226" t="s">
        <v>13</v>
      </c>
      <c r="E204" s="226"/>
      <c r="F204" s="226"/>
      <c r="G204" s="226"/>
      <c r="H204" s="226"/>
      <c r="I204" s="226"/>
      <c r="J204" s="227"/>
      <c r="K204" s="156">
        <f>SUM(K200:K203)</f>
        <v>0</v>
      </c>
      <c r="L204" s="137"/>
      <c r="M204" s="135"/>
      <c r="N204" s="195"/>
    </row>
    <row r="205" spans="1:14" s="138" customFormat="1" ht="30" customHeight="1" thickBot="1">
      <c r="A205" s="135"/>
      <c r="B205" s="136"/>
      <c r="C205" s="390"/>
      <c r="D205" s="364">
        <v>2</v>
      </c>
      <c r="E205" s="146"/>
      <c r="F205" s="146"/>
      <c r="G205" s="146" t="s">
        <v>177</v>
      </c>
      <c r="H205" s="146"/>
      <c r="I205" s="146"/>
      <c r="J205" s="146"/>
      <c r="K205" s="147"/>
      <c r="L205" s="137"/>
      <c r="M205" s="135"/>
      <c r="N205" s="195"/>
    </row>
    <row r="206" spans="1:14" s="138" customFormat="1" ht="30" customHeight="1" thickBot="1">
      <c r="A206" s="135"/>
      <c r="B206" s="136"/>
      <c r="C206" s="390"/>
      <c r="D206" s="149">
        <v>2.1</v>
      </c>
      <c r="E206" s="149"/>
      <c r="F206" s="149"/>
      <c r="G206" s="150" t="s">
        <v>181</v>
      </c>
      <c r="H206" s="149"/>
      <c r="I206" s="151"/>
      <c r="J206" s="152"/>
      <c r="K206" s="152">
        <f t="shared" ref="K206:K210" si="23">ROUND(I206*J206,2)</f>
        <v>0</v>
      </c>
      <c r="L206" s="137"/>
      <c r="M206" s="135"/>
      <c r="N206" s="195"/>
    </row>
    <row r="207" spans="1:14" s="138" customFormat="1" ht="29.25" thickBot="1">
      <c r="A207" s="135"/>
      <c r="B207" s="136"/>
      <c r="C207" s="390"/>
      <c r="D207" s="149" t="s">
        <v>183</v>
      </c>
      <c r="E207" s="157" t="s">
        <v>109</v>
      </c>
      <c r="F207" s="149"/>
      <c r="G207" s="150" t="s">
        <v>178</v>
      </c>
      <c r="H207" s="149" t="s">
        <v>97</v>
      </c>
      <c r="I207" s="151">
        <v>282.33</v>
      </c>
      <c r="J207" s="152"/>
      <c r="K207" s="152">
        <f t="shared" si="23"/>
        <v>0</v>
      </c>
      <c r="L207" s="137"/>
      <c r="M207" s="135"/>
      <c r="N207" s="195"/>
    </row>
    <row r="208" spans="1:14" s="138" customFormat="1" ht="15.75" thickBot="1">
      <c r="A208" s="135"/>
      <c r="B208" s="136"/>
      <c r="C208" s="390"/>
      <c r="D208" s="149">
        <v>2.2000000000000002</v>
      </c>
      <c r="E208" s="149"/>
      <c r="F208" s="149"/>
      <c r="G208" s="150" t="s">
        <v>182</v>
      </c>
      <c r="H208" s="149"/>
      <c r="I208" s="151"/>
      <c r="J208" s="152"/>
      <c r="K208" s="152">
        <f t="shared" si="23"/>
        <v>0</v>
      </c>
      <c r="L208" s="137"/>
      <c r="M208" s="135"/>
      <c r="N208" s="195"/>
    </row>
    <row r="209" spans="1:14" s="138" customFormat="1" ht="43.5" thickBot="1">
      <c r="A209" s="135"/>
      <c r="B209" s="136"/>
      <c r="C209" s="390"/>
      <c r="D209" s="149" t="s">
        <v>184</v>
      </c>
      <c r="E209" s="157" t="s">
        <v>109</v>
      </c>
      <c r="F209" s="149"/>
      <c r="G209" s="150" t="s">
        <v>179</v>
      </c>
      <c r="H209" s="149" t="s">
        <v>97</v>
      </c>
      <c r="I209" s="151">
        <v>164.38</v>
      </c>
      <c r="J209" s="152"/>
      <c r="K209" s="152">
        <f t="shared" si="23"/>
        <v>0</v>
      </c>
      <c r="L209" s="137"/>
      <c r="M209" s="135"/>
      <c r="N209" s="195"/>
    </row>
    <row r="210" spans="1:14" s="138" customFormat="1" ht="57.75" thickBot="1">
      <c r="A210" s="135"/>
      <c r="B210" s="136"/>
      <c r="C210" s="390"/>
      <c r="D210" s="149" t="s">
        <v>185</v>
      </c>
      <c r="E210" s="149"/>
      <c r="F210" s="157" t="s">
        <v>109</v>
      </c>
      <c r="G210" s="150" t="s">
        <v>180</v>
      </c>
      <c r="H210" s="149" t="s">
        <v>97</v>
      </c>
      <c r="I210" s="151">
        <v>77.81</v>
      </c>
      <c r="J210" s="152"/>
      <c r="K210" s="152">
        <f t="shared" si="23"/>
        <v>0</v>
      </c>
      <c r="L210" s="137"/>
      <c r="M210" s="135"/>
      <c r="N210" s="195"/>
    </row>
    <row r="211" spans="1:14" s="138" customFormat="1" ht="30" customHeight="1" thickBot="1">
      <c r="A211" s="135"/>
      <c r="B211" s="136"/>
      <c r="C211" s="390"/>
      <c r="D211" s="226" t="s">
        <v>13</v>
      </c>
      <c r="E211" s="226"/>
      <c r="F211" s="226"/>
      <c r="G211" s="226"/>
      <c r="H211" s="226"/>
      <c r="I211" s="226"/>
      <c r="J211" s="227"/>
      <c r="K211" s="156">
        <f>SUM(K207:K210)</f>
        <v>0</v>
      </c>
      <c r="L211" s="137"/>
      <c r="M211" s="135"/>
      <c r="N211" s="195"/>
    </row>
    <row r="212" spans="1:14" s="138" customFormat="1" ht="30" customHeight="1" thickBot="1">
      <c r="A212" s="135"/>
      <c r="B212" s="136"/>
      <c r="C212" s="387"/>
      <c r="D212" s="364">
        <v>3</v>
      </c>
      <c r="E212" s="146"/>
      <c r="F212" s="146"/>
      <c r="G212" s="146" t="s">
        <v>107</v>
      </c>
      <c r="H212" s="146"/>
      <c r="I212" s="146"/>
      <c r="J212" s="146"/>
      <c r="K212" s="147"/>
      <c r="L212" s="137"/>
      <c r="M212" s="135"/>
    </row>
    <row r="213" spans="1:14" s="138" customFormat="1" ht="15">
      <c r="A213" s="135"/>
      <c r="B213" s="136"/>
      <c r="C213" s="388"/>
      <c r="D213" s="149">
        <v>3.1</v>
      </c>
      <c r="E213" s="149"/>
      <c r="F213" s="149"/>
      <c r="G213" s="150" t="s">
        <v>106</v>
      </c>
      <c r="H213" s="149"/>
      <c r="I213" s="151"/>
      <c r="J213" s="152"/>
      <c r="K213" s="152">
        <f t="shared" ref="K213:K222" si="24">ROUND(I213*J213,2)</f>
        <v>0</v>
      </c>
      <c r="L213" s="137"/>
      <c r="M213" s="135"/>
      <c r="N213" s="195"/>
    </row>
    <row r="214" spans="1:14" s="138" customFormat="1" ht="15">
      <c r="A214" s="135"/>
      <c r="B214" s="136"/>
      <c r="C214" s="388"/>
      <c r="D214" s="149" t="s">
        <v>186</v>
      </c>
      <c r="E214" s="149"/>
      <c r="F214" s="157" t="s">
        <v>109</v>
      </c>
      <c r="G214" s="150" t="s">
        <v>187</v>
      </c>
      <c r="H214" s="149" t="s">
        <v>97</v>
      </c>
      <c r="I214" s="151">
        <v>17.170000000000002</v>
      </c>
      <c r="J214" s="152"/>
      <c r="K214" s="152">
        <f t="shared" si="24"/>
        <v>0</v>
      </c>
      <c r="L214" s="137"/>
      <c r="M214" s="135"/>
      <c r="N214" s="195"/>
    </row>
    <row r="215" spans="1:14" s="138" customFormat="1" ht="28.5">
      <c r="A215" s="135"/>
      <c r="B215" s="136"/>
      <c r="C215" s="388"/>
      <c r="D215" s="149" t="s">
        <v>188</v>
      </c>
      <c r="E215" s="149"/>
      <c r="F215" s="157" t="s">
        <v>109</v>
      </c>
      <c r="G215" s="150" t="s">
        <v>189</v>
      </c>
      <c r="H215" s="149" t="s">
        <v>97</v>
      </c>
      <c r="I215" s="151">
        <v>107.04</v>
      </c>
      <c r="J215" s="152"/>
      <c r="K215" s="152">
        <f t="shared" si="24"/>
        <v>0</v>
      </c>
      <c r="L215" s="137"/>
      <c r="M215" s="135"/>
      <c r="N215" s="195"/>
    </row>
    <row r="216" spans="1:14" s="138" customFormat="1" ht="15">
      <c r="A216" s="135"/>
      <c r="B216" s="136"/>
      <c r="C216" s="388"/>
      <c r="D216" s="149" t="s">
        <v>190</v>
      </c>
      <c r="E216" s="149"/>
      <c r="F216" s="157" t="s">
        <v>109</v>
      </c>
      <c r="G216" s="150" t="s">
        <v>191</v>
      </c>
      <c r="H216" s="149" t="s">
        <v>97</v>
      </c>
      <c r="I216" s="151">
        <v>16.079999999999998</v>
      </c>
      <c r="J216" s="152"/>
      <c r="K216" s="152">
        <f t="shared" si="24"/>
        <v>0</v>
      </c>
      <c r="L216" s="137"/>
      <c r="M216" s="135"/>
      <c r="N216" s="195"/>
    </row>
    <row r="217" spans="1:14" s="138" customFormat="1" ht="15">
      <c r="A217" s="135"/>
      <c r="B217" s="136"/>
      <c r="C217" s="388"/>
      <c r="D217" s="149">
        <v>3.2</v>
      </c>
      <c r="E217" s="149"/>
      <c r="F217" s="149"/>
      <c r="G217" s="150" t="s">
        <v>107</v>
      </c>
      <c r="H217" s="149"/>
      <c r="I217" s="151"/>
      <c r="J217" s="152"/>
      <c r="K217" s="152">
        <f t="shared" si="24"/>
        <v>0</v>
      </c>
      <c r="L217" s="137"/>
      <c r="M217" s="135"/>
      <c r="N217" s="195"/>
    </row>
    <row r="218" spans="1:14" s="138" customFormat="1" ht="57">
      <c r="A218" s="135"/>
      <c r="B218" s="136"/>
      <c r="C218" s="388"/>
      <c r="D218" s="149" t="s">
        <v>192</v>
      </c>
      <c r="E218" s="149"/>
      <c r="F218" s="157" t="s">
        <v>109</v>
      </c>
      <c r="G218" s="150" t="s">
        <v>193</v>
      </c>
      <c r="H218" s="149" t="s">
        <v>96</v>
      </c>
      <c r="I218" s="151">
        <v>341.57</v>
      </c>
      <c r="J218" s="152"/>
      <c r="K218" s="152">
        <f t="shared" si="24"/>
        <v>0</v>
      </c>
      <c r="L218" s="137"/>
      <c r="M218" s="135"/>
      <c r="N218" s="195"/>
    </row>
    <row r="219" spans="1:14" s="138" customFormat="1" ht="15">
      <c r="A219" s="135"/>
      <c r="B219" s="136"/>
      <c r="C219" s="388"/>
      <c r="D219" s="149" t="s">
        <v>194</v>
      </c>
      <c r="E219" s="149"/>
      <c r="F219" s="157" t="s">
        <v>109</v>
      </c>
      <c r="G219" s="150" t="s">
        <v>195</v>
      </c>
      <c r="H219" s="149" t="s">
        <v>100</v>
      </c>
      <c r="I219" s="151">
        <v>18223.59</v>
      </c>
      <c r="J219" s="152"/>
      <c r="K219" s="152">
        <f t="shared" si="24"/>
        <v>0</v>
      </c>
      <c r="L219" s="137"/>
      <c r="M219" s="135"/>
      <c r="N219" s="195"/>
    </row>
    <row r="220" spans="1:14" s="138" customFormat="1" ht="28.5">
      <c r="A220" s="135"/>
      <c r="B220" s="136"/>
      <c r="C220" s="388"/>
      <c r="D220" s="149" t="s">
        <v>196</v>
      </c>
      <c r="E220" s="149"/>
      <c r="F220" s="157" t="s">
        <v>109</v>
      </c>
      <c r="G220" s="150" t="s">
        <v>197</v>
      </c>
      <c r="H220" s="149" t="s">
        <v>96</v>
      </c>
      <c r="I220" s="151">
        <v>249</v>
      </c>
      <c r="J220" s="152"/>
      <c r="K220" s="152">
        <f t="shared" si="24"/>
        <v>0</v>
      </c>
      <c r="L220" s="137"/>
      <c r="M220" s="135"/>
      <c r="N220" s="195"/>
    </row>
    <row r="221" spans="1:14" s="138" customFormat="1" ht="15">
      <c r="A221" s="135"/>
      <c r="B221" s="136"/>
      <c r="C221" s="388"/>
      <c r="D221" s="149" t="s">
        <v>198</v>
      </c>
      <c r="E221" s="149"/>
      <c r="F221" s="157" t="s">
        <v>109</v>
      </c>
      <c r="G221" s="150" t="s">
        <v>199</v>
      </c>
      <c r="H221" s="149" t="s">
        <v>97</v>
      </c>
      <c r="I221" s="151">
        <v>27</v>
      </c>
      <c r="J221" s="152"/>
      <c r="K221" s="152">
        <f t="shared" si="24"/>
        <v>0</v>
      </c>
      <c r="L221" s="137"/>
      <c r="M221" s="135"/>
      <c r="N221" s="195"/>
    </row>
    <row r="222" spans="1:14" s="138" customFormat="1" ht="15">
      <c r="A222" s="135"/>
      <c r="B222" s="136"/>
      <c r="C222" s="388"/>
      <c r="D222" s="149" t="s">
        <v>200</v>
      </c>
      <c r="E222" s="149"/>
      <c r="F222" s="157" t="s">
        <v>109</v>
      </c>
      <c r="G222" s="150" t="s">
        <v>201</v>
      </c>
      <c r="H222" s="149" t="s">
        <v>97</v>
      </c>
      <c r="I222" s="151">
        <v>24.46</v>
      </c>
      <c r="J222" s="152"/>
      <c r="K222" s="152">
        <f t="shared" si="24"/>
        <v>0</v>
      </c>
      <c r="L222" s="137"/>
      <c r="M222" s="135"/>
    </row>
    <row r="223" spans="1:14" s="138" customFormat="1" ht="30" customHeight="1" thickBot="1">
      <c r="A223" s="135"/>
      <c r="B223" s="136"/>
      <c r="C223" s="390"/>
      <c r="D223" s="226" t="s">
        <v>13</v>
      </c>
      <c r="E223" s="226"/>
      <c r="F223" s="226"/>
      <c r="G223" s="226"/>
      <c r="H223" s="226"/>
      <c r="I223" s="226"/>
      <c r="J223" s="227"/>
      <c r="K223" s="156">
        <f>SUM(K213:K222)</f>
        <v>0</v>
      </c>
      <c r="L223" s="137"/>
      <c r="M223" s="135"/>
    </row>
    <row r="224" spans="1:14" s="138" customFormat="1" ht="30" customHeight="1" thickBot="1">
      <c r="A224" s="135"/>
      <c r="B224" s="136"/>
      <c r="C224" s="387"/>
      <c r="D224" s="364">
        <v>4</v>
      </c>
      <c r="E224" s="146"/>
      <c r="F224" s="146"/>
      <c r="G224" s="146" t="s">
        <v>202</v>
      </c>
      <c r="H224" s="146"/>
      <c r="I224" s="146"/>
      <c r="J224" s="146"/>
      <c r="K224" s="147"/>
      <c r="L224" s="137"/>
      <c r="M224" s="135"/>
    </row>
    <row r="225" spans="1:16" s="138" customFormat="1" ht="71.25">
      <c r="A225" s="135"/>
      <c r="B225" s="136"/>
      <c r="C225" s="388"/>
      <c r="D225" s="149">
        <v>4.0999999999999996</v>
      </c>
      <c r="E225" s="157"/>
      <c r="F225" s="157" t="s">
        <v>109</v>
      </c>
      <c r="G225" s="150" t="s">
        <v>203</v>
      </c>
      <c r="H225" s="157" t="s">
        <v>96</v>
      </c>
      <c r="I225" s="151">
        <v>1528.27</v>
      </c>
      <c r="K225" s="152">
        <f t="shared" ref="K225" si="25">ROUND(I225*J225,2)</f>
        <v>0</v>
      </c>
      <c r="L225" s="137"/>
      <c r="M225" s="135"/>
    </row>
    <row r="226" spans="1:16" s="138" customFormat="1" ht="30" customHeight="1" thickBot="1">
      <c r="A226" s="135"/>
      <c r="B226" s="136"/>
      <c r="C226" s="391"/>
      <c r="D226" s="232" t="s">
        <v>13</v>
      </c>
      <c r="E226" s="226"/>
      <c r="F226" s="226"/>
      <c r="G226" s="226"/>
      <c r="H226" s="226"/>
      <c r="I226" s="226"/>
      <c r="J226" s="227"/>
      <c r="K226" s="156">
        <f>SUM(K225:K225)</f>
        <v>0</v>
      </c>
      <c r="L226" s="137"/>
      <c r="M226" s="135"/>
    </row>
    <row r="227" spans="1:16" s="138" customFormat="1" ht="30" customHeight="1" thickBot="1">
      <c r="A227" s="135"/>
      <c r="B227" s="136"/>
      <c r="C227" s="387"/>
      <c r="D227" s="364">
        <v>5</v>
      </c>
      <c r="E227" s="146"/>
      <c r="F227" s="146"/>
      <c r="G227" s="146" t="s">
        <v>204</v>
      </c>
      <c r="H227" s="146"/>
      <c r="I227" s="146"/>
      <c r="J227" s="146"/>
      <c r="K227" s="147"/>
      <c r="L227" s="137"/>
      <c r="M227" s="135"/>
    </row>
    <row r="228" spans="1:16" s="138" customFormat="1" ht="42.75">
      <c r="A228" s="135"/>
      <c r="B228" s="136"/>
      <c r="C228" s="388"/>
      <c r="D228" s="149">
        <v>5.0999999999999996</v>
      </c>
      <c r="E228" s="157"/>
      <c r="F228" s="157" t="s">
        <v>109</v>
      </c>
      <c r="G228" s="150" t="s">
        <v>205</v>
      </c>
      <c r="H228" s="157" t="s">
        <v>96</v>
      </c>
      <c r="I228" s="151">
        <v>223.3</v>
      </c>
      <c r="J228" s="152"/>
      <c r="K228" s="152">
        <f t="shared" ref="K228:K232" si="26">ROUND(I228*J228,2)</f>
        <v>0</v>
      </c>
      <c r="L228" s="137"/>
      <c r="M228" s="135"/>
      <c r="N228" s="195"/>
      <c r="P228" s="196"/>
    </row>
    <row r="229" spans="1:16" s="138" customFormat="1" ht="28.5">
      <c r="A229" s="135"/>
      <c r="B229" s="136"/>
      <c r="C229" s="388"/>
      <c r="D229" s="149">
        <v>5.2</v>
      </c>
      <c r="E229" s="157"/>
      <c r="F229" s="157" t="s">
        <v>109</v>
      </c>
      <c r="G229" s="150" t="s">
        <v>206</v>
      </c>
      <c r="H229" s="157" t="s">
        <v>101</v>
      </c>
      <c r="I229" s="151">
        <v>445</v>
      </c>
      <c r="J229" s="152"/>
      <c r="K229" s="152">
        <f t="shared" si="26"/>
        <v>0</v>
      </c>
      <c r="L229" s="137"/>
      <c r="M229" s="135"/>
      <c r="N229" s="195"/>
      <c r="P229" s="196"/>
    </row>
    <row r="230" spans="1:16" s="138" customFormat="1" ht="71.25">
      <c r="A230" s="135"/>
      <c r="B230" s="136"/>
      <c r="C230" s="388"/>
      <c r="D230" s="149">
        <v>5.3</v>
      </c>
      <c r="E230" s="157"/>
      <c r="F230" s="157" t="s">
        <v>109</v>
      </c>
      <c r="G230" s="150" t="s">
        <v>207</v>
      </c>
      <c r="H230" s="157" t="s">
        <v>104</v>
      </c>
      <c r="I230" s="151">
        <v>1</v>
      </c>
      <c r="J230" s="152"/>
      <c r="K230" s="152">
        <f t="shared" si="26"/>
        <v>0</v>
      </c>
      <c r="L230" s="137"/>
      <c r="M230" s="135"/>
      <c r="N230" s="195"/>
      <c r="P230" s="196"/>
    </row>
    <row r="231" spans="1:16" s="138" customFormat="1" ht="57">
      <c r="A231" s="135"/>
      <c r="B231" s="136"/>
      <c r="C231" s="388"/>
      <c r="D231" s="149">
        <v>5.4</v>
      </c>
      <c r="E231" s="157"/>
      <c r="F231" s="157" t="s">
        <v>109</v>
      </c>
      <c r="G231" s="150" t="s">
        <v>208</v>
      </c>
      <c r="H231" s="157" t="s">
        <v>104</v>
      </c>
      <c r="I231" s="151">
        <v>1</v>
      </c>
      <c r="J231" s="152"/>
      <c r="K231" s="152">
        <f t="shared" si="26"/>
        <v>0</v>
      </c>
      <c r="L231" s="137"/>
      <c r="M231" s="135"/>
      <c r="N231" s="195"/>
      <c r="P231" s="196"/>
    </row>
    <row r="232" spans="1:16" s="138" customFormat="1" ht="28.5">
      <c r="A232" s="135"/>
      <c r="B232" s="136"/>
      <c r="C232" s="388"/>
      <c r="D232" s="149">
        <v>5.5</v>
      </c>
      <c r="E232" s="157"/>
      <c r="F232" s="157" t="s">
        <v>109</v>
      </c>
      <c r="G232" s="150" t="s">
        <v>209</v>
      </c>
      <c r="H232" s="157" t="s">
        <v>96</v>
      </c>
      <c r="I232" s="151">
        <v>223.3</v>
      </c>
      <c r="J232" s="152"/>
      <c r="K232" s="152">
        <f t="shared" si="26"/>
        <v>0</v>
      </c>
      <c r="L232" s="137"/>
      <c r="M232" s="135"/>
      <c r="N232" s="195"/>
      <c r="P232" s="196"/>
    </row>
    <row r="233" spans="1:16" s="138" customFormat="1" ht="30" customHeight="1" thickBot="1">
      <c r="A233" s="135"/>
      <c r="B233" s="136"/>
      <c r="C233" s="390"/>
      <c r="D233" s="226" t="s">
        <v>13</v>
      </c>
      <c r="E233" s="226"/>
      <c r="F233" s="226"/>
      <c r="G233" s="226"/>
      <c r="H233" s="226"/>
      <c r="I233" s="227"/>
      <c r="J233" s="155"/>
      <c r="K233" s="156">
        <f>SUM(K228:K232)</f>
        <v>0</v>
      </c>
      <c r="L233" s="137"/>
      <c r="M233" s="135"/>
    </row>
    <row r="234" spans="1:16" s="138" customFormat="1" ht="30" customHeight="1" thickBot="1">
      <c r="A234" s="135"/>
      <c r="B234" s="136"/>
      <c r="C234" s="387"/>
      <c r="D234" s="364">
        <v>6</v>
      </c>
      <c r="E234" s="146"/>
      <c r="F234" s="146"/>
      <c r="G234" s="146" t="s">
        <v>146</v>
      </c>
      <c r="H234" s="146"/>
      <c r="I234" s="146"/>
      <c r="J234" s="146"/>
      <c r="K234" s="147"/>
      <c r="L234" s="137"/>
      <c r="M234" s="135"/>
    </row>
    <row r="235" spans="1:16" s="138" customFormat="1" ht="28.5" customHeight="1">
      <c r="A235" s="135"/>
      <c r="B235" s="136"/>
      <c r="C235" s="392"/>
      <c r="D235" s="204">
        <v>6.1</v>
      </c>
      <c r="E235" s="157"/>
      <c r="F235" s="157" t="s">
        <v>109</v>
      </c>
      <c r="G235" s="205" t="s">
        <v>210</v>
      </c>
      <c r="H235" s="206" t="s">
        <v>104</v>
      </c>
      <c r="I235" s="151">
        <v>2</v>
      </c>
      <c r="J235" s="152"/>
      <c r="K235" s="152">
        <f t="shared" ref="K235:K241" si="27">ROUND(I235*J235,2)</f>
        <v>0</v>
      </c>
      <c r="L235" s="137"/>
      <c r="M235" s="135"/>
    </row>
    <row r="236" spans="1:16" s="138" customFormat="1" ht="28.5" customHeight="1">
      <c r="A236" s="135"/>
      <c r="B236" s="136"/>
      <c r="C236" s="392"/>
      <c r="D236" s="204">
        <v>6.2</v>
      </c>
      <c r="E236" s="157"/>
      <c r="F236" s="157" t="s">
        <v>109</v>
      </c>
      <c r="G236" s="205" t="s">
        <v>211</v>
      </c>
      <c r="H236" s="206" t="s">
        <v>98</v>
      </c>
      <c r="I236" s="151">
        <v>3</v>
      </c>
      <c r="J236" s="152"/>
      <c r="K236" s="152">
        <f t="shared" si="27"/>
        <v>0</v>
      </c>
      <c r="L236" s="137"/>
      <c r="M236" s="135"/>
    </row>
    <row r="237" spans="1:16" s="138" customFormat="1" ht="33" customHeight="1">
      <c r="A237" s="135"/>
      <c r="B237" s="136"/>
      <c r="C237" s="392"/>
      <c r="D237" s="204">
        <v>6.3</v>
      </c>
      <c r="E237" s="157"/>
      <c r="F237" s="157" t="s">
        <v>109</v>
      </c>
      <c r="G237" s="205" t="s">
        <v>212</v>
      </c>
      <c r="H237" s="206" t="s">
        <v>101</v>
      </c>
      <c r="I237" s="151">
        <v>71</v>
      </c>
      <c r="J237" s="152"/>
      <c r="K237" s="152">
        <f t="shared" si="27"/>
        <v>0</v>
      </c>
      <c r="L237" s="137"/>
      <c r="M237" s="135"/>
    </row>
    <row r="238" spans="1:16" s="138" customFormat="1" ht="33" customHeight="1">
      <c r="A238" s="135"/>
      <c r="B238" s="136"/>
      <c r="C238" s="392"/>
      <c r="D238" s="204">
        <v>6.4</v>
      </c>
      <c r="E238" s="157"/>
      <c r="F238" s="157" t="s">
        <v>109</v>
      </c>
      <c r="G238" s="205" t="s">
        <v>213</v>
      </c>
      <c r="H238" s="206" t="s">
        <v>98</v>
      </c>
      <c r="I238" s="151">
        <v>2</v>
      </c>
      <c r="J238" s="152"/>
      <c r="K238" s="152">
        <f t="shared" si="27"/>
        <v>0</v>
      </c>
      <c r="L238" s="137"/>
      <c r="M238" s="135"/>
    </row>
    <row r="239" spans="1:16" s="138" customFormat="1" ht="33" customHeight="1">
      <c r="A239" s="135"/>
      <c r="B239" s="136"/>
      <c r="C239" s="392"/>
      <c r="D239" s="204">
        <v>6.5</v>
      </c>
      <c r="E239" s="157"/>
      <c r="F239" s="157" t="s">
        <v>109</v>
      </c>
      <c r="G239" s="205" t="s">
        <v>214</v>
      </c>
      <c r="H239" s="206" t="s">
        <v>98</v>
      </c>
      <c r="I239" s="151">
        <v>24</v>
      </c>
      <c r="J239" s="152"/>
      <c r="K239" s="152">
        <f t="shared" si="27"/>
        <v>0</v>
      </c>
      <c r="L239" s="137"/>
      <c r="M239" s="135"/>
    </row>
    <row r="240" spans="1:16" s="138" customFormat="1" ht="33" customHeight="1">
      <c r="A240" s="135"/>
      <c r="B240" s="136"/>
      <c r="C240" s="392"/>
      <c r="D240" s="204">
        <v>6.6</v>
      </c>
      <c r="E240" s="157"/>
      <c r="F240" s="157" t="s">
        <v>109</v>
      </c>
      <c r="G240" s="205" t="s">
        <v>215</v>
      </c>
      <c r="H240" s="206" t="s">
        <v>98</v>
      </c>
      <c r="I240" s="151">
        <v>1</v>
      </c>
      <c r="J240" s="152"/>
      <c r="K240" s="152">
        <f t="shared" si="27"/>
        <v>0</v>
      </c>
      <c r="L240" s="137"/>
      <c r="M240" s="135"/>
    </row>
    <row r="241" spans="1:13" s="138" customFormat="1" ht="33" customHeight="1">
      <c r="A241" s="135"/>
      <c r="B241" s="136"/>
      <c r="C241" s="392"/>
      <c r="D241" s="204">
        <v>6.7</v>
      </c>
      <c r="E241" s="157"/>
      <c r="F241" s="157" t="s">
        <v>109</v>
      </c>
      <c r="G241" s="205" t="s">
        <v>216</v>
      </c>
      <c r="H241" s="206" t="s">
        <v>98</v>
      </c>
      <c r="I241" s="151">
        <v>2</v>
      </c>
      <c r="J241" s="152"/>
      <c r="K241" s="152">
        <f t="shared" si="27"/>
        <v>0</v>
      </c>
      <c r="L241" s="137"/>
      <c r="M241" s="135"/>
    </row>
    <row r="242" spans="1:13" s="138" customFormat="1" ht="30" customHeight="1" thickBot="1">
      <c r="A242" s="135"/>
      <c r="B242" s="136"/>
      <c r="C242" s="390"/>
      <c r="D242" s="226" t="s">
        <v>13</v>
      </c>
      <c r="E242" s="226"/>
      <c r="F242" s="226"/>
      <c r="G242" s="226"/>
      <c r="H242" s="226"/>
      <c r="I242" s="227"/>
      <c r="J242" s="155"/>
      <c r="K242" s="156">
        <f>SUM(K235:K241)</f>
        <v>0</v>
      </c>
      <c r="L242" s="137"/>
      <c r="M242" s="135"/>
    </row>
    <row r="243" spans="1:13" s="138" customFormat="1" ht="30" customHeight="1" thickBot="1">
      <c r="A243" s="135"/>
      <c r="B243" s="136"/>
      <c r="C243" s="390"/>
      <c r="D243" s="364">
        <v>7</v>
      </c>
      <c r="E243" s="146"/>
      <c r="F243" s="146"/>
      <c r="G243" s="146" t="s">
        <v>217</v>
      </c>
      <c r="H243" s="146"/>
      <c r="I243" s="146"/>
      <c r="J243" s="146"/>
      <c r="K243" s="147"/>
      <c r="L243" s="137"/>
      <c r="M243" s="135"/>
    </row>
    <row r="244" spans="1:13" s="138" customFormat="1" ht="15.75" thickBot="1">
      <c r="A244" s="135"/>
      <c r="B244" s="136"/>
      <c r="C244" s="390"/>
      <c r="D244" s="204">
        <v>7.1</v>
      </c>
      <c r="E244" s="157"/>
      <c r="F244" s="157"/>
      <c r="G244" s="205" t="s">
        <v>221</v>
      </c>
      <c r="H244" s="206"/>
      <c r="I244" s="151"/>
      <c r="J244" s="152"/>
      <c r="K244" s="153"/>
      <c r="L244" s="137"/>
      <c r="M244" s="135"/>
    </row>
    <row r="245" spans="1:13" s="138" customFormat="1" ht="29.25" thickBot="1">
      <c r="A245" s="135"/>
      <c r="B245" s="136"/>
      <c r="C245" s="390"/>
      <c r="D245" s="204" t="s">
        <v>218</v>
      </c>
      <c r="E245" s="157"/>
      <c r="F245" s="157" t="s">
        <v>109</v>
      </c>
      <c r="G245" s="205" t="s">
        <v>222</v>
      </c>
      <c r="H245" s="206" t="s">
        <v>101</v>
      </c>
      <c r="I245" s="151">
        <v>6.33</v>
      </c>
      <c r="J245" s="152"/>
      <c r="K245" s="152">
        <f t="shared" ref="K245:K248" si="28">ROUND(I245*J245,2)</f>
        <v>0</v>
      </c>
      <c r="L245" s="137"/>
      <c r="M245" s="135"/>
    </row>
    <row r="246" spans="1:13" s="138" customFormat="1" ht="28.5">
      <c r="A246" s="135"/>
      <c r="B246" s="136"/>
      <c r="C246" s="393"/>
      <c r="D246" s="204" t="s">
        <v>219</v>
      </c>
      <c r="E246" s="157"/>
      <c r="F246" s="157" t="s">
        <v>109</v>
      </c>
      <c r="G246" s="205" t="s">
        <v>223</v>
      </c>
      <c r="H246" s="206" t="s">
        <v>101</v>
      </c>
      <c r="I246" s="151">
        <v>48.6</v>
      </c>
      <c r="J246" s="152"/>
      <c r="K246" s="152">
        <f t="shared" si="28"/>
        <v>0</v>
      </c>
      <c r="L246" s="137"/>
      <c r="M246" s="135"/>
    </row>
    <row r="247" spans="1:13" s="138" customFormat="1" ht="15">
      <c r="A247" s="135"/>
      <c r="B247" s="136"/>
      <c r="C247" s="393"/>
      <c r="D247" s="204">
        <v>7.2</v>
      </c>
      <c r="E247" s="157"/>
      <c r="F247" s="157"/>
      <c r="G247" s="205" t="s">
        <v>224</v>
      </c>
      <c r="H247" s="206"/>
      <c r="I247" s="151"/>
      <c r="J247" s="152"/>
      <c r="K247" s="152">
        <f t="shared" si="28"/>
        <v>0</v>
      </c>
      <c r="L247" s="137"/>
      <c r="M247" s="135"/>
    </row>
    <row r="248" spans="1:13" s="138" customFormat="1" ht="57">
      <c r="A248" s="135"/>
      <c r="B248" s="136"/>
      <c r="C248" s="392"/>
      <c r="D248" s="204" t="s">
        <v>220</v>
      </c>
      <c r="E248" s="157"/>
      <c r="F248" s="157" t="s">
        <v>109</v>
      </c>
      <c r="G248" s="205" t="s">
        <v>225</v>
      </c>
      <c r="H248" s="206" t="s">
        <v>101</v>
      </c>
      <c r="I248" s="151">
        <v>102.45000003687653</v>
      </c>
      <c r="J248" s="152"/>
      <c r="K248" s="152">
        <f t="shared" si="28"/>
        <v>0</v>
      </c>
      <c r="L248" s="137"/>
      <c r="M248" s="135"/>
    </row>
    <row r="249" spans="1:13" s="138" customFormat="1" ht="30" customHeight="1" thickBot="1">
      <c r="A249" s="135"/>
      <c r="B249" s="136"/>
      <c r="C249" s="390"/>
      <c r="D249" s="226" t="s">
        <v>13</v>
      </c>
      <c r="E249" s="226"/>
      <c r="F249" s="226"/>
      <c r="G249" s="226"/>
      <c r="H249" s="226"/>
      <c r="I249" s="226"/>
      <c r="J249" s="227"/>
      <c r="K249" s="156">
        <f>SUM(K244:K248)</f>
        <v>0</v>
      </c>
      <c r="L249" s="137"/>
      <c r="M249" s="135"/>
    </row>
    <row r="250" spans="1:13" s="138" customFormat="1" ht="30" customHeight="1" thickBot="1">
      <c r="A250" s="135"/>
      <c r="B250" s="136"/>
      <c r="C250" s="390"/>
      <c r="D250" s="364">
        <v>8</v>
      </c>
      <c r="E250" s="146"/>
      <c r="F250" s="146"/>
      <c r="G250" s="146" t="s">
        <v>226</v>
      </c>
      <c r="H250" s="146"/>
      <c r="I250" s="146"/>
      <c r="J250" s="146"/>
      <c r="K250" s="147"/>
      <c r="L250" s="137"/>
      <c r="M250" s="135"/>
    </row>
    <row r="251" spans="1:13" s="138" customFormat="1" ht="30" customHeight="1" thickBot="1">
      <c r="A251" s="135"/>
      <c r="B251" s="136"/>
      <c r="C251" s="390"/>
      <c r="D251" s="204" t="s">
        <v>167</v>
      </c>
      <c r="E251" s="157" t="s">
        <v>109</v>
      </c>
      <c r="F251" s="157"/>
      <c r="G251" s="207" t="s">
        <v>227</v>
      </c>
      <c r="H251" s="206" t="s">
        <v>96</v>
      </c>
      <c r="I251" s="151">
        <v>1598.01</v>
      </c>
      <c r="J251" s="152"/>
      <c r="K251" s="152">
        <f t="shared" ref="K251" si="29">ROUND(I251*J251,2)</f>
        <v>0</v>
      </c>
      <c r="L251" s="137"/>
      <c r="M251" s="135"/>
    </row>
    <row r="252" spans="1:13" s="138" customFormat="1" ht="30" customHeight="1" thickBot="1">
      <c r="A252" s="135"/>
      <c r="B252" s="136"/>
      <c r="C252" s="190"/>
      <c r="D252" s="226" t="s">
        <v>13</v>
      </c>
      <c r="E252" s="226"/>
      <c r="F252" s="226"/>
      <c r="G252" s="226"/>
      <c r="H252" s="226"/>
      <c r="I252" s="226"/>
      <c r="J252" s="227"/>
      <c r="K252" s="156">
        <f>SUM(K251:K251)</f>
        <v>0</v>
      </c>
      <c r="L252" s="137"/>
      <c r="M252" s="135"/>
    </row>
    <row r="253" spans="1:13" s="163" customFormat="1" ht="30" customHeight="1" thickBot="1">
      <c r="A253" s="160"/>
      <c r="B253" s="161"/>
      <c r="C253" s="223" t="s">
        <v>14</v>
      </c>
      <c r="D253" s="224"/>
      <c r="E253" s="224"/>
      <c r="F253" s="224"/>
      <c r="G253" s="224"/>
      <c r="H253" s="224"/>
      <c r="I253" s="224"/>
      <c r="J253" s="225"/>
      <c r="K253" s="197">
        <f>K252+K249+K242+K233+K226+K223+K204+K211</f>
        <v>0</v>
      </c>
      <c r="L253" s="162"/>
      <c r="M253" s="160"/>
    </row>
    <row r="254" spans="1:13" s="163" customFormat="1" ht="15.75" thickBot="1">
      <c r="A254" s="160"/>
      <c r="B254" s="161"/>
      <c r="C254" s="164"/>
      <c r="D254" s="365"/>
      <c r="E254" s="164"/>
      <c r="F254" s="164"/>
      <c r="G254" s="164"/>
      <c r="H254" s="164"/>
      <c r="I254" s="164"/>
      <c r="J254" s="164"/>
      <c r="K254" s="165"/>
      <c r="L254" s="162"/>
      <c r="M254" s="160"/>
    </row>
    <row r="255" spans="1:13" s="163" customFormat="1" ht="30" customHeight="1" thickBot="1">
      <c r="A255" s="160"/>
      <c r="B255" s="161"/>
      <c r="C255" s="166"/>
      <c r="D255" s="364">
        <v>10</v>
      </c>
      <c r="E255" s="169"/>
      <c r="F255" s="169"/>
      <c r="G255" s="146" t="s">
        <v>230</v>
      </c>
      <c r="H255" s="146"/>
      <c r="I255" s="146"/>
      <c r="J255" s="146"/>
      <c r="K255" s="147"/>
      <c r="L255" s="162"/>
      <c r="M255" s="160"/>
    </row>
    <row r="256" spans="1:13" s="163" customFormat="1" ht="30" customHeight="1">
      <c r="A256" s="160"/>
      <c r="B256" s="161"/>
      <c r="C256" s="166"/>
      <c r="D256" s="158">
        <v>10.1</v>
      </c>
      <c r="E256" s="169"/>
      <c r="F256" s="169"/>
      <c r="G256" s="193" t="s">
        <v>228</v>
      </c>
      <c r="H256" s="192" t="s">
        <v>98</v>
      </c>
      <c r="I256" s="192">
        <v>1</v>
      </c>
      <c r="J256" s="152"/>
      <c r="K256" s="152">
        <f t="shared" ref="K256:K257" si="30">ROUND(I256*J256,2)</f>
        <v>0</v>
      </c>
      <c r="L256" s="162"/>
      <c r="M256" s="160"/>
    </row>
    <row r="257" spans="1:13" s="163" customFormat="1" ht="30" customHeight="1" thickBot="1">
      <c r="A257" s="160"/>
      <c r="B257" s="161"/>
      <c r="C257" s="166"/>
      <c r="D257" s="158">
        <v>10.199999999999999</v>
      </c>
      <c r="E257" s="169"/>
      <c r="F257" s="169"/>
      <c r="G257" s="194" t="s">
        <v>229</v>
      </c>
      <c r="H257" s="191" t="s">
        <v>98</v>
      </c>
      <c r="I257" s="192">
        <v>1</v>
      </c>
      <c r="J257" s="152"/>
      <c r="K257" s="152">
        <f t="shared" si="30"/>
        <v>0</v>
      </c>
      <c r="L257" s="162"/>
      <c r="M257" s="160"/>
    </row>
    <row r="258" spans="1:13" s="163" customFormat="1" ht="30" customHeight="1" thickBot="1">
      <c r="A258" s="160"/>
      <c r="B258" s="161"/>
      <c r="C258" s="166"/>
      <c r="D258" s="167"/>
      <c r="E258" s="166"/>
      <c r="F258" s="166"/>
      <c r="G258" s="217" t="s">
        <v>15</v>
      </c>
      <c r="H258" s="218"/>
      <c r="I258" s="218"/>
      <c r="J258" s="219"/>
      <c r="K258" s="202">
        <f>+K257+K256+K253</f>
        <v>0</v>
      </c>
      <c r="L258" s="162"/>
      <c r="M258" s="160"/>
    </row>
    <row r="259" spans="1:13" s="163" customFormat="1" ht="15.75" thickBot="1">
      <c r="A259" s="160"/>
      <c r="B259" s="161"/>
      <c r="C259" s="166"/>
      <c r="D259" s="167"/>
      <c r="E259" s="167"/>
      <c r="F259" s="167"/>
      <c r="G259" s="166"/>
      <c r="H259" s="166"/>
      <c r="I259" s="170"/>
      <c r="J259" s="171"/>
      <c r="K259" s="172"/>
      <c r="L259" s="162"/>
      <c r="M259" s="160"/>
    </row>
    <row r="260" spans="1:13" s="163" customFormat="1" ht="15">
      <c r="A260" s="160"/>
      <c r="B260" s="161"/>
      <c r="C260" s="173"/>
      <c r="D260" s="220"/>
      <c r="E260" s="220"/>
      <c r="F260" s="220"/>
      <c r="G260" s="220"/>
      <c r="H260" s="220"/>
      <c r="I260" s="220"/>
      <c r="J260" s="220"/>
      <c r="K260" s="221"/>
      <c r="L260" s="174"/>
      <c r="M260" s="160"/>
    </row>
    <row r="261" spans="1:13" s="163" customFormat="1" ht="46.5" customHeight="1">
      <c r="A261" s="160"/>
      <c r="B261" s="161"/>
      <c r="C261" s="211" t="s">
        <v>16</v>
      </c>
      <c r="D261" s="212"/>
      <c r="E261" s="212"/>
      <c r="F261" s="212"/>
      <c r="G261" s="212"/>
      <c r="H261" s="222" t="s">
        <v>17</v>
      </c>
      <c r="I261" s="222"/>
      <c r="J261" s="222"/>
      <c r="K261" s="175" t="s">
        <v>18</v>
      </c>
      <c r="L261" s="176"/>
      <c r="M261" s="160"/>
    </row>
    <row r="262" spans="1:13" s="163" customFormat="1" ht="56.25" customHeight="1">
      <c r="A262" s="160"/>
      <c r="B262" s="161"/>
      <c r="C262" s="211" t="s">
        <v>19</v>
      </c>
      <c r="D262" s="212"/>
      <c r="E262" s="212"/>
      <c r="F262" s="212"/>
      <c r="G262" s="212"/>
      <c r="H262" s="216" t="s">
        <v>20</v>
      </c>
      <c r="I262" s="216"/>
      <c r="J262" s="177" t="s">
        <v>21</v>
      </c>
      <c r="K262" s="178"/>
      <c r="L262" s="176"/>
      <c r="M262" s="160"/>
    </row>
    <row r="263" spans="1:13" s="163" customFormat="1" ht="30" customHeight="1">
      <c r="A263" s="160"/>
      <c r="B263" s="161"/>
      <c r="C263" s="211" t="s">
        <v>22</v>
      </c>
      <c r="D263" s="212"/>
      <c r="E263" s="212"/>
      <c r="F263" s="212"/>
      <c r="G263" s="212"/>
      <c r="H263" s="213" t="s">
        <v>23</v>
      </c>
      <c r="I263" s="214"/>
      <c r="J263" s="177" t="s">
        <v>24</v>
      </c>
      <c r="K263" s="178"/>
      <c r="L263" s="176"/>
      <c r="M263" s="160"/>
    </row>
    <row r="264" spans="1:13" s="180" customFormat="1" ht="58.5" customHeight="1">
      <c r="A264" s="160"/>
      <c r="B264" s="161"/>
      <c r="C264" s="179"/>
      <c r="D264" s="366"/>
      <c r="E264" s="181"/>
      <c r="F264" s="181"/>
      <c r="G264" s="182"/>
      <c r="H264" s="215" t="s">
        <v>25</v>
      </c>
      <c r="I264" s="216"/>
      <c r="J264" s="177" t="s">
        <v>26</v>
      </c>
      <c r="K264" s="178"/>
      <c r="L264" s="162"/>
      <c r="M264" s="160"/>
    </row>
    <row r="265" spans="1:13" s="138" customFormat="1" ht="57" customHeight="1">
      <c r="A265" s="135"/>
      <c r="B265" s="136"/>
      <c r="C265" s="183"/>
      <c r="D265" s="367"/>
      <c r="E265" s="184"/>
      <c r="F265" s="184"/>
      <c r="G265" s="185"/>
      <c r="H265" s="216" t="s">
        <v>27</v>
      </c>
      <c r="I265" s="216"/>
      <c r="J265" s="177" t="s">
        <v>28</v>
      </c>
      <c r="K265" s="178"/>
      <c r="L265" s="137"/>
      <c r="M265" s="135"/>
    </row>
    <row r="266" spans="1:13" s="138" customFormat="1" ht="14.25">
      <c r="D266" s="186"/>
      <c r="E266" s="186"/>
    </row>
    <row r="267" spans="1:13" s="138" customFormat="1" ht="30" customHeight="1" thickBot="1">
      <c r="A267" s="135"/>
      <c r="B267" s="136"/>
      <c r="C267" s="369" t="s">
        <v>408</v>
      </c>
      <c r="D267" s="370"/>
      <c r="E267" s="370"/>
      <c r="F267" s="370"/>
      <c r="G267" s="370"/>
      <c r="H267" s="370"/>
      <c r="I267" s="370"/>
      <c r="J267" s="370"/>
      <c r="K267" s="371"/>
      <c r="L267" s="137"/>
      <c r="M267" s="135"/>
    </row>
    <row r="268" spans="1:13" s="138" customFormat="1" ht="30" customHeight="1">
      <c r="A268" s="135"/>
      <c r="B268" s="136"/>
      <c r="C268" s="244" t="s">
        <v>4</v>
      </c>
      <c r="D268" s="246" t="s">
        <v>5</v>
      </c>
      <c r="E268" s="248" t="s">
        <v>6</v>
      </c>
      <c r="F268" s="248"/>
      <c r="G268" s="244" t="s">
        <v>7</v>
      </c>
      <c r="H268" s="246" t="s">
        <v>8</v>
      </c>
      <c r="I268" s="246" t="s">
        <v>9</v>
      </c>
      <c r="J268" s="228" t="s">
        <v>102</v>
      </c>
      <c r="K268" s="230" t="s">
        <v>10</v>
      </c>
      <c r="L268" s="137"/>
      <c r="M268" s="135"/>
    </row>
    <row r="269" spans="1:13" s="138" customFormat="1" ht="30" customHeight="1" thickBot="1">
      <c r="A269" s="135"/>
      <c r="B269" s="136"/>
      <c r="C269" s="245"/>
      <c r="D269" s="247"/>
      <c r="E269" s="144" t="s">
        <v>11</v>
      </c>
      <c r="F269" s="144" t="s">
        <v>12</v>
      </c>
      <c r="G269" s="245"/>
      <c r="H269" s="247"/>
      <c r="I269" s="247"/>
      <c r="J269" s="229"/>
      <c r="K269" s="231"/>
      <c r="L269" s="137"/>
      <c r="M269" s="135"/>
    </row>
    <row r="270" spans="1:13" s="138" customFormat="1" ht="30" customHeight="1" thickBot="1">
      <c r="A270" s="135"/>
      <c r="B270" s="136"/>
      <c r="C270" s="145" t="s">
        <v>91</v>
      </c>
      <c r="D270" s="146"/>
      <c r="E270" s="146"/>
      <c r="F270" s="146"/>
      <c r="G270" s="146" t="s">
        <v>91</v>
      </c>
      <c r="H270" s="146"/>
      <c r="I270" s="146"/>
      <c r="J270" s="146"/>
      <c r="K270" s="147"/>
      <c r="L270" s="137"/>
      <c r="M270" s="135"/>
    </row>
    <row r="271" spans="1:13" s="138" customFormat="1" ht="30" customHeight="1">
      <c r="A271" s="135"/>
      <c r="B271" s="136"/>
      <c r="C271" s="148"/>
      <c r="D271" s="149">
        <v>1.1000000000000001</v>
      </c>
      <c r="E271" s="157" t="s">
        <v>109</v>
      </c>
      <c r="F271" s="149"/>
      <c r="G271" s="150" t="s">
        <v>110</v>
      </c>
      <c r="H271" s="149" t="s">
        <v>96</v>
      </c>
      <c r="I271" s="151">
        <v>570</v>
      </c>
      <c r="J271" s="152"/>
      <c r="K271" s="152">
        <f t="shared" ref="K271:K275" si="31">ROUND(I271*J271,2)</f>
        <v>0</v>
      </c>
      <c r="L271" s="137"/>
      <c r="M271" s="135"/>
    </row>
    <row r="272" spans="1:13" s="138" customFormat="1" ht="30" customHeight="1">
      <c r="A272" s="135"/>
      <c r="B272" s="136"/>
      <c r="C272" s="203"/>
      <c r="D272" s="149">
        <v>1.2</v>
      </c>
      <c r="E272" s="149"/>
      <c r="F272" s="157" t="s">
        <v>109</v>
      </c>
      <c r="G272" s="150" t="s">
        <v>111</v>
      </c>
      <c r="H272" s="149" t="s">
        <v>112</v>
      </c>
      <c r="I272" s="151">
        <v>4</v>
      </c>
      <c r="J272" s="152"/>
      <c r="K272" s="152">
        <f t="shared" si="31"/>
        <v>0</v>
      </c>
      <c r="L272" s="137"/>
      <c r="M272" s="135"/>
    </row>
    <row r="273" spans="1:14" s="138" customFormat="1" ht="28.5">
      <c r="A273" s="135"/>
      <c r="B273" s="136"/>
      <c r="C273" s="203"/>
      <c r="D273" s="149">
        <v>1.3</v>
      </c>
      <c r="E273" s="157" t="s">
        <v>109</v>
      </c>
      <c r="F273" s="149"/>
      <c r="G273" s="150" t="s">
        <v>113</v>
      </c>
      <c r="H273" s="149" t="s">
        <v>97</v>
      </c>
      <c r="I273" s="151">
        <v>197.05</v>
      </c>
      <c r="J273" s="152"/>
      <c r="K273" s="152">
        <f t="shared" si="31"/>
        <v>0</v>
      </c>
      <c r="L273" s="137"/>
      <c r="M273" s="135"/>
    </row>
    <row r="274" spans="1:14" s="138" customFormat="1" ht="42.75">
      <c r="A274" s="135"/>
      <c r="B274" s="136"/>
      <c r="C274" s="203"/>
      <c r="D274" s="149">
        <v>1.4</v>
      </c>
      <c r="E274" s="149"/>
      <c r="F274" s="157" t="s">
        <v>109</v>
      </c>
      <c r="G274" s="150" t="s">
        <v>114</v>
      </c>
      <c r="H274" s="149" t="s">
        <v>97</v>
      </c>
      <c r="I274" s="151">
        <v>176.94</v>
      </c>
      <c r="J274" s="152"/>
      <c r="K274" s="152">
        <f t="shared" si="31"/>
        <v>0</v>
      </c>
      <c r="L274" s="137"/>
      <c r="M274" s="135"/>
    </row>
    <row r="275" spans="1:14" s="138" customFormat="1" ht="42.75">
      <c r="A275" s="135"/>
      <c r="B275" s="136"/>
      <c r="C275" s="203"/>
      <c r="D275" s="149">
        <v>1.5</v>
      </c>
      <c r="E275" s="149"/>
      <c r="F275" s="157" t="s">
        <v>109</v>
      </c>
      <c r="G275" s="150" t="s">
        <v>115</v>
      </c>
      <c r="H275" s="149" t="s">
        <v>96</v>
      </c>
      <c r="I275" s="151">
        <v>532</v>
      </c>
      <c r="J275" s="152"/>
      <c r="K275" s="152">
        <f t="shared" si="31"/>
        <v>0</v>
      </c>
      <c r="L275" s="137"/>
      <c r="M275" s="135"/>
    </row>
    <row r="276" spans="1:14" s="138" customFormat="1" ht="30" customHeight="1" thickBot="1">
      <c r="A276" s="135"/>
      <c r="B276" s="136"/>
      <c r="C276" s="154" t="s">
        <v>13</v>
      </c>
      <c r="D276" s="226" t="s">
        <v>13</v>
      </c>
      <c r="E276" s="226"/>
      <c r="F276" s="226"/>
      <c r="G276" s="226"/>
      <c r="H276" s="226"/>
      <c r="I276" s="226"/>
      <c r="J276" s="227"/>
      <c r="K276" s="156">
        <f>SUM(K271:K275)</f>
        <v>0</v>
      </c>
      <c r="L276" s="137"/>
      <c r="M276" s="135"/>
      <c r="N276" s="195"/>
    </row>
    <row r="277" spans="1:14" s="138" customFormat="1" ht="30" customHeight="1" thickBot="1">
      <c r="A277" s="135"/>
      <c r="B277" s="136"/>
      <c r="C277" s="145"/>
      <c r="D277" s="146"/>
      <c r="E277" s="146"/>
      <c r="F277" s="146"/>
      <c r="G277" s="146" t="s">
        <v>116</v>
      </c>
      <c r="H277" s="146"/>
      <c r="I277" s="146"/>
      <c r="J277" s="146"/>
      <c r="K277" s="147"/>
      <c r="L277" s="137"/>
      <c r="M277" s="135"/>
    </row>
    <row r="278" spans="1:14" s="138" customFormat="1" ht="30" customHeight="1">
      <c r="A278" s="135"/>
      <c r="B278" s="136"/>
      <c r="C278" s="148"/>
      <c r="D278" s="149">
        <v>2.1</v>
      </c>
      <c r="E278" s="149"/>
      <c r="F278" s="157" t="s">
        <v>109</v>
      </c>
      <c r="G278" s="150" t="s">
        <v>117</v>
      </c>
      <c r="H278" s="149" t="s">
        <v>97</v>
      </c>
      <c r="I278" s="151">
        <v>38.25</v>
      </c>
      <c r="J278" s="152"/>
      <c r="K278" s="152">
        <f t="shared" ref="K278:K284" si="32">ROUND(I278*J278,2)</f>
        <v>0</v>
      </c>
      <c r="L278" s="137"/>
      <c r="M278" s="135"/>
      <c r="N278" s="195"/>
    </row>
    <row r="279" spans="1:14" s="138" customFormat="1" ht="30" customHeight="1">
      <c r="A279" s="135"/>
      <c r="B279" s="136"/>
      <c r="C279" s="148"/>
      <c r="D279" s="149">
        <v>2.2000000000000002</v>
      </c>
      <c r="E279" s="149"/>
      <c r="F279" s="157" t="s">
        <v>109</v>
      </c>
      <c r="G279" s="150" t="s">
        <v>118</v>
      </c>
      <c r="H279" s="149" t="s">
        <v>97</v>
      </c>
      <c r="I279" s="151">
        <v>56.18</v>
      </c>
      <c r="J279" s="152"/>
      <c r="K279" s="152">
        <f t="shared" si="32"/>
        <v>0</v>
      </c>
      <c r="L279" s="137"/>
      <c r="M279" s="135"/>
      <c r="N279" s="195"/>
    </row>
    <row r="280" spans="1:14" s="138" customFormat="1" ht="30" customHeight="1">
      <c r="A280" s="135"/>
      <c r="B280" s="136"/>
      <c r="C280" s="148"/>
      <c r="D280" s="149">
        <v>2.2999999999999998</v>
      </c>
      <c r="E280" s="149"/>
      <c r="F280" s="157" t="s">
        <v>109</v>
      </c>
      <c r="G280" s="150" t="s">
        <v>119</v>
      </c>
      <c r="H280" s="149" t="s">
        <v>97</v>
      </c>
      <c r="I280" s="151">
        <v>10.56</v>
      </c>
      <c r="J280" s="152"/>
      <c r="K280" s="152">
        <f t="shared" si="32"/>
        <v>0</v>
      </c>
      <c r="L280" s="137"/>
      <c r="M280" s="135"/>
      <c r="N280" s="195"/>
    </row>
    <row r="281" spans="1:14" s="138" customFormat="1" ht="30" customHeight="1">
      <c r="A281" s="135"/>
      <c r="B281" s="136"/>
      <c r="C281" s="148"/>
      <c r="D281" s="149">
        <v>2.4</v>
      </c>
      <c r="E281" s="149"/>
      <c r="F281" s="157" t="s">
        <v>109</v>
      </c>
      <c r="G281" s="150" t="s">
        <v>120</v>
      </c>
      <c r="H281" s="149" t="s">
        <v>97</v>
      </c>
      <c r="I281" s="151">
        <v>24.07</v>
      </c>
      <c r="J281" s="152"/>
      <c r="K281" s="152">
        <f t="shared" si="32"/>
        <v>0</v>
      </c>
      <c r="L281" s="137"/>
      <c r="M281" s="135"/>
      <c r="N281" s="195"/>
    </row>
    <row r="282" spans="1:14" s="138" customFormat="1" ht="30" customHeight="1">
      <c r="A282" s="135"/>
      <c r="B282" s="136"/>
      <c r="C282" s="148"/>
      <c r="D282" s="149">
        <v>2.5</v>
      </c>
      <c r="E282" s="149"/>
      <c r="F282" s="157" t="s">
        <v>109</v>
      </c>
      <c r="G282" s="150" t="s">
        <v>121</v>
      </c>
      <c r="H282" s="149" t="s">
        <v>97</v>
      </c>
      <c r="I282" s="151">
        <v>25.63</v>
      </c>
      <c r="J282" s="152"/>
      <c r="K282" s="152">
        <f t="shared" si="32"/>
        <v>0</v>
      </c>
      <c r="L282" s="137"/>
      <c r="M282" s="135"/>
      <c r="N282" s="195"/>
    </row>
    <row r="283" spans="1:14" s="138" customFormat="1" ht="42.75">
      <c r="A283" s="135"/>
      <c r="B283" s="136"/>
      <c r="C283" s="148"/>
      <c r="D283" s="149">
        <v>2.6</v>
      </c>
      <c r="E283" s="149"/>
      <c r="F283" s="157" t="s">
        <v>109</v>
      </c>
      <c r="G283" s="150" t="s">
        <v>122</v>
      </c>
      <c r="H283" s="149" t="s">
        <v>123</v>
      </c>
      <c r="I283" s="151">
        <v>61.6</v>
      </c>
      <c r="J283" s="152"/>
      <c r="K283" s="152">
        <f t="shared" si="32"/>
        <v>0</v>
      </c>
      <c r="L283" s="137"/>
      <c r="M283" s="135"/>
      <c r="N283" s="195"/>
    </row>
    <row r="284" spans="1:14" s="138" customFormat="1" ht="57">
      <c r="A284" s="135"/>
      <c r="B284" s="136"/>
      <c r="C284" s="148"/>
      <c r="D284" s="149">
        <v>2.7</v>
      </c>
      <c r="E284" s="149"/>
      <c r="F284" s="157" t="s">
        <v>109</v>
      </c>
      <c r="G284" s="150" t="s">
        <v>124</v>
      </c>
      <c r="H284" s="149" t="s">
        <v>96</v>
      </c>
      <c r="I284" s="151">
        <v>566.15</v>
      </c>
      <c r="J284" s="152"/>
      <c r="K284" s="152">
        <f t="shared" si="32"/>
        <v>0</v>
      </c>
      <c r="L284" s="137"/>
      <c r="M284" s="135"/>
    </row>
    <row r="285" spans="1:14" s="138" customFormat="1" ht="30" customHeight="1" thickBot="1">
      <c r="A285" s="135"/>
      <c r="B285" s="136"/>
      <c r="C285" s="154" t="s">
        <v>13</v>
      </c>
      <c r="D285" s="226" t="s">
        <v>13</v>
      </c>
      <c r="E285" s="226"/>
      <c r="F285" s="226"/>
      <c r="G285" s="226"/>
      <c r="H285" s="226"/>
      <c r="I285" s="226"/>
      <c r="J285" s="227"/>
      <c r="K285" s="156">
        <f>SUM(K278:K284)</f>
        <v>0</v>
      </c>
      <c r="L285" s="137"/>
      <c r="M285" s="135"/>
    </row>
    <row r="286" spans="1:14" s="138" customFormat="1" ht="30" customHeight="1" thickBot="1">
      <c r="A286" s="135"/>
      <c r="B286" s="136"/>
      <c r="C286" s="145"/>
      <c r="D286" s="146"/>
      <c r="E286" s="146"/>
      <c r="F286" s="146"/>
      <c r="G286" s="146" t="s">
        <v>125</v>
      </c>
      <c r="H286" s="146"/>
      <c r="I286" s="146"/>
      <c r="J286" s="146"/>
      <c r="K286" s="147"/>
      <c r="L286" s="137"/>
      <c r="M286" s="135"/>
    </row>
    <row r="287" spans="1:14" s="138" customFormat="1" ht="42.75">
      <c r="A287" s="135"/>
      <c r="B287" s="136"/>
      <c r="C287" s="148"/>
      <c r="D287" s="149" t="s">
        <v>128</v>
      </c>
      <c r="E287" s="157"/>
      <c r="F287" s="157" t="s">
        <v>109</v>
      </c>
      <c r="G287" s="150" t="s">
        <v>126</v>
      </c>
      <c r="H287" s="157" t="s">
        <v>99</v>
      </c>
      <c r="I287" s="151">
        <v>14418.05</v>
      </c>
      <c r="K287" s="152">
        <f t="shared" ref="K287:K288" si="33">ROUND(I287*J287,2)</f>
        <v>0</v>
      </c>
      <c r="L287" s="137"/>
      <c r="M287" s="135"/>
    </row>
    <row r="288" spans="1:14" s="138" customFormat="1" ht="85.5">
      <c r="A288" s="135"/>
      <c r="B288" s="136"/>
      <c r="C288" s="148"/>
      <c r="D288" s="149" t="s">
        <v>129</v>
      </c>
      <c r="E288" s="158"/>
      <c r="F288" s="157" t="s">
        <v>109</v>
      </c>
      <c r="G288" s="150" t="s">
        <v>127</v>
      </c>
      <c r="H288" s="157" t="s">
        <v>96</v>
      </c>
      <c r="I288" s="151">
        <v>517.52</v>
      </c>
      <c r="J288" s="152"/>
      <c r="K288" s="152">
        <f t="shared" si="33"/>
        <v>0</v>
      </c>
      <c r="L288" s="137"/>
      <c r="M288" s="135"/>
    </row>
    <row r="289" spans="1:16" s="138" customFormat="1" ht="30" customHeight="1" thickBot="1">
      <c r="A289" s="135"/>
      <c r="B289" s="136"/>
      <c r="C289" s="159" t="s">
        <v>13</v>
      </c>
      <c r="D289" s="232" t="s">
        <v>13</v>
      </c>
      <c r="E289" s="226"/>
      <c r="F289" s="226"/>
      <c r="G289" s="226"/>
      <c r="H289" s="226"/>
      <c r="I289" s="226"/>
      <c r="J289" s="227"/>
      <c r="K289" s="156">
        <f>SUM(K287:K288)</f>
        <v>0</v>
      </c>
      <c r="L289" s="137"/>
      <c r="M289" s="135"/>
    </row>
    <row r="290" spans="1:16" s="138" customFormat="1" ht="30" customHeight="1" thickBot="1">
      <c r="A290" s="135"/>
      <c r="B290" s="136"/>
      <c r="C290" s="145"/>
      <c r="D290" s="146"/>
      <c r="E290" s="146"/>
      <c r="F290" s="146"/>
      <c r="G290" s="146" t="s">
        <v>130</v>
      </c>
      <c r="H290" s="146"/>
      <c r="I290" s="146"/>
      <c r="J290" s="146"/>
      <c r="K290" s="147"/>
      <c r="L290" s="137"/>
      <c r="M290" s="135"/>
    </row>
    <row r="291" spans="1:16" s="138" customFormat="1" ht="28.5">
      <c r="A291" s="135"/>
      <c r="B291" s="136"/>
      <c r="C291" s="148"/>
      <c r="D291" s="149" t="s">
        <v>131</v>
      </c>
      <c r="E291" s="157"/>
      <c r="F291" s="157" t="s">
        <v>109</v>
      </c>
      <c r="G291" s="150" t="s">
        <v>133</v>
      </c>
      <c r="H291" s="157" t="s">
        <v>96</v>
      </c>
      <c r="I291" s="151">
        <v>22.62</v>
      </c>
      <c r="J291" s="152"/>
      <c r="K291" s="152">
        <f t="shared" ref="K291:K292" si="34">ROUND(I291*J291,2)</f>
        <v>0</v>
      </c>
      <c r="L291" s="137"/>
      <c r="M291" s="135"/>
      <c r="N291" s="195"/>
      <c r="P291" s="196"/>
    </row>
    <row r="292" spans="1:16" s="138" customFormat="1" ht="57">
      <c r="A292" s="135"/>
      <c r="B292" s="136"/>
      <c r="C292" s="148"/>
      <c r="D292" s="149" t="s">
        <v>132</v>
      </c>
      <c r="E292" s="157"/>
      <c r="F292" s="157" t="s">
        <v>109</v>
      </c>
      <c r="G292" s="150" t="s">
        <v>134</v>
      </c>
      <c r="H292" s="157" t="s">
        <v>123</v>
      </c>
      <c r="I292" s="151">
        <v>304</v>
      </c>
      <c r="J292" s="152"/>
      <c r="K292" s="152">
        <f t="shared" si="34"/>
        <v>0</v>
      </c>
      <c r="L292" s="137"/>
      <c r="M292" s="135"/>
    </row>
    <row r="293" spans="1:16" s="138" customFormat="1" ht="30" customHeight="1" thickBot="1">
      <c r="A293" s="135"/>
      <c r="B293" s="136"/>
      <c r="C293" s="154" t="s">
        <v>13</v>
      </c>
      <c r="D293" s="226" t="s">
        <v>13</v>
      </c>
      <c r="E293" s="226"/>
      <c r="F293" s="226"/>
      <c r="G293" s="226"/>
      <c r="H293" s="226"/>
      <c r="I293" s="227"/>
      <c r="J293" s="155"/>
      <c r="K293" s="156">
        <f>SUM(K291:K292)</f>
        <v>0</v>
      </c>
      <c r="L293" s="137"/>
      <c r="M293" s="135"/>
    </row>
    <row r="294" spans="1:16" s="138" customFormat="1" ht="30" customHeight="1" thickBot="1">
      <c r="A294" s="135"/>
      <c r="B294" s="136"/>
      <c r="C294" s="145"/>
      <c r="D294" s="146"/>
      <c r="E294" s="146"/>
      <c r="F294" s="146"/>
      <c r="G294" s="146" t="s">
        <v>135</v>
      </c>
      <c r="H294" s="146"/>
      <c r="I294" s="146"/>
      <c r="J294" s="146"/>
      <c r="K294" s="147"/>
      <c r="L294" s="137"/>
      <c r="M294" s="135"/>
    </row>
    <row r="295" spans="1:16" s="138" customFormat="1" ht="42.75">
      <c r="A295" s="135"/>
      <c r="B295" s="136"/>
      <c r="C295" s="189"/>
      <c r="D295" s="204" t="s">
        <v>136</v>
      </c>
      <c r="E295" s="157"/>
      <c r="F295" s="157" t="s">
        <v>109</v>
      </c>
      <c r="G295" s="205" t="s">
        <v>141</v>
      </c>
      <c r="H295" s="206" t="s">
        <v>123</v>
      </c>
      <c r="I295" s="151">
        <v>41.34</v>
      </c>
      <c r="J295" s="152"/>
      <c r="K295" s="152">
        <f t="shared" ref="K295:K299" si="35">ROUND(I295*J295,2)</f>
        <v>0</v>
      </c>
      <c r="L295" s="137"/>
      <c r="M295" s="135"/>
    </row>
    <row r="296" spans="1:16" s="138" customFormat="1" ht="30" customHeight="1">
      <c r="A296" s="135"/>
      <c r="B296" s="136"/>
      <c r="C296" s="189"/>
      <c r="D296" s="204" t="s">
        <v>137</v>
      </c>
      <c r="E296" s="157"/>
      <c r="F296" s="157" t="s">
        <v>109</v>
      </c>
      <c r="G296" s="205" t="s">
        <v>142</v>
      </c>
      <c r="H296" s="206" t="s">
        <v>123</v>
      </c>
      <c r="I296" s="151">
        <v>98.9</v>
      </c>
      <c r="J296" s="152"/>
      <c r="K296" s="152">
        <f t="shared" si="35"/>
        <v>0</v>
      </c>
      <c r="L296" s="137"/>
      <c r="M296" s="135"/>
    </row>
    <row r="297" spans="1:16" s="138" customFormat="1" ht="71.25">
      <c r="A297" s="135"/>
      <c r="B297" s="136"/>
      <c r="C297" s="189"/>
      <c r="D297" s="204" t="s">
        <v>138</v>
      </c>
      <c r="E297" s="157"/>
      <c r="F297" s="157" t="s">
        <v>109</v>
      </c>
      <c r="G297" s="205" t="s">
        <v>143</v>
      </c>
      <c r="H297" s="206" t="s">
        <v>112</v>
      </c>
      <c r="I297" s="151">
        <v>2</v>
      </c>
      <c r="J297" s="152"/>
      <c r="K297" s="152">
        <f t="shared" si="35"/>
        <v>0</v>
      </c>
      <c r="L297" s="137"/>
      <c r="M297" s="135"/>
    </row>
    <row r="298" spans="1:16" s="138" customFormat="1" ht="71.25">
      <c r="A298" s="135"/>
      <c r="B298" s="136"/>
      <c r="C298" s="189"/>
      <c r="D298" s="204" t="s">
        <v>139</v>
      </c>
      <c r="E298" s="157"/>
      <c r="F298" s="157" t="s">
        <v>109</v>
      </c>
      <c r="G298" s="205" t="s">
        <v>144</v>
      </c>
      <c r="H298" s="206" t="s">
        <v>112</v>
      </c>
      <c r="I298" s="151">
        <v>1</v>
      </c>
      <c r="J298" s="152"/>
      <c r="K298" s="152">
        <f t="shared" si="35"/>
        <v>0</v>
      </c>
      <c r="L298" s="137"/>
      <c r="M298" s="135"/>
    </row>
    <row r="299" spans="1:16" s="138" customFormat="1" ht="71.25">
      <c r="A299" s="135"/>
      <c r="B299" s="136"/>
      <c r="C299" s="189"/>
      <c r="D299" s="204" t="s">
        <v>140</v>
      </c>
      <c r="E299" s="157"/>
      <c r="F299" s="157" t="s">
        <v>109</v>
      </c>
      <c r="G299" s="205" t="s">
        <v>145</v>
      </c>
      <c r="H299" s="206" t="s">
        <v>112</v>
      </c>
      <c r="I299" s="151">
        <v>1</v>
      </c>
      <c r="J299" s="152"/>
      <c r="K299" s="152">
        <f t="shared" si="35"/>
        <v>0</v>
      </c>
      <c r="L299" s="137"/>
      <c r="M299" s="135"/>
    </row>
    <row r="300" spans="1:16" s="138" customFormat="1" ht="30" customHeight="1" thickBot="1">
      <c r="A300" s="135"/>
      <c r="B300" s="136"/>
      <c r="C300" s="154" t="s">
        <v>13</v>
      </c>
      <c r="D300" s="226" t="s">
        <v>13</v>
      </c>
      <c r="E300" s="226"/>
      <c r="F300" s="226"/>
      <c r="G300" s="226"/>
      <c r="H300" s="226"/>
      <c r="I300" s="227"/>
      <c r="J300" s="155"/>
      <c r="K300" s="156">
        <f>SUM(K295:K299)</f>
        <v>0</v>
      </c>
      <c r="L300" s="137"/>
      <c r="M300" s="135"/>
    </row>
    <row r="301" spans="1:16" s="138" customFormat="1" ht="30" customHeight="1" thickBot="1">
      <c r="A301" s="135"/>
      <c r="B301" s="136"/>
      <c r="C301" s="154"/>
      <c r="D301" s="146"/>
      <c r="E301" s="146"/>
      <c r="F301" s="146"/>
      <c r="G301" s="146" t="s">
        <v>146</v>
      </c>
      <c r="H301" s="146"/>
      <c r="I301" s="146"/>
      <c r="J301" s="146"/>
      <c r="K301" s="147"/>
      <c r="L301" s="137"/>
      <c r="M301" s="135"/>
    </row>
    <row r="302" spans="1:16" s="138" customFormat="1" ht="30" customHeight="1" thickBot="1">
      <c r="A302" s="135"/>
      <c r="B302" s="136"/>
      <c r="C302" s="154"/>
      <c r="D302" s="204" t="s">
        <v>154</v>
      </c>
      <c r="E302" s="157"/>
      <c r="F302" s="157" t="s">
        <v>109</v>
      </c>
      <c r="G302" s="205" t="s">
        <v>147</v>
      </c>
      <c r="H302" s="206" t="s">
        <v>104</v>
      </c>
      <c r="I302" s="151">
        <v>1</v>
      </c>
      <c r="J302" s="152"/>
      <c r="K302" s="152">
        <f t="shared" ref="K302:K308" si="36">ROUND(I302*J302,2)</f>
        <v>0</v>
      </c>
      <c r="L302" s="137"/>
      <c r="M302" s="135"/>
    </row>
    <row r="303" spans="1:16" s="138" customFormat="1" ht="30" customHeight="1" thickBot="1">
      <c r="A303" s="135"/>
      <c r="B303" s="136"/>
      <c r="C303" s="154"/>
      <c r="D303" s="204" t="s">
        <v>155</v>
      </c>
      <c r="E303" s="157"/>
      <c r="F303" s="157" t="s">
        <v>109</v>
      </c>
      <c r="G303" s="205" t="s">
        <v>148</v>
      </c>
      <c r="H303" s="206" t="s">
        <v>104</v>
      </c>
      <c r="I303" s="151">
        <v>1</v>
      </c>
      <c r="J303" s="152"/>
      <c r="K303" s="152">
        <f t="shared" si="36"/>
        <v>0</v>
      </c>
      <c r="L303" s="137"/>
      <c r="M303" s="135"/>
    </row>
    <row r="304" spans="1:16" s="138" customFormat="1" ht="30" customHeight="1">
      <c r="A304" s="135"/>
      <c r="B304" s="136"/>
      <c r="C304" s="190"/>
      <c r="D304" s="204" t="s">
        <v>156</v>
      </c>
      <c r="E304" s="157"/>
      <c r="F304" s="157" t="s">
        <v>109</v>
      </c>
      <c r="G304" s="205" t="s">
        <v>149</v>
      </c>
      <c r="H304" s="206" t="s">
        <v>101</v>
      </c>
      <c r="I304" s="151">
        <v>25</v>
      </c>
      <c r="J304" s="152"/>
      <c r="K304" s="152">
        <f t="shared" si="36"/>
        <v>0</v>
      </c>
      <c r="L304" s="137"/>
      <c r="M304" s="135"/>
    </row>
    <row r="305" spans="1:13" s="138" customFormat="1" ht="30" customHeight="1">
      <c r="A305" s="135"/>
      <c r="B305" s="136"/>
      <c r="C305" s="190"/>
      <c r="D305" s="204" t="s">
        <v>157</v>
      </c>
      <c r="E305" s="157"/>
      <c r="F305" s="157" t="s">
        <v>109</v>
      </c>
      <c r="G305" s="205" t="s">
        <v>150</v>
      </c>
      <c r="H305" s="206" t="s">
        <v>104</v>
      </c>
      <c r="I305" s="151">
        <v>1</v>
      </c>
      <c r="J305" s="152"/>
      <c r="K305" s="152">
        <f t="shared" si="36"/>
        <v>0</v>
      </c>
      <c r="L305" s="137"/>
      <c r="M305" s="135"/>
    </row>
    <row r="306" spans="1:13" s="138" customFormat="1" ht="30" customHeight="1">
      <c r="A306" s="135"/>
      <c r="B306" s="136"/>
      <c r="C306" s="189"/>
      <c r="D306" s="204" t="s">
        <v>158</v>
      </c>
      <c r="E306" s="157"/>
      <c r="F306" s="157" t="s">
        <v>109</v>
      </c>
      <c r="G306" s="205" t="s">
        <v>151</v>
      </c>
      <c r="H306" s="206" t="s">
        <v>104</v>
      </c>
      <c r="I306" s="151">
        <v>10</v>
      </c>
      <c r="J306" s="152"/>
      <c r="K306" s="152">
        <f t="shared" si="36"/>
        <v>0</v>
      </c>
      <c r="L306" s="137"/>
      <c r="M306" s="135"/>
    </row>
    <row r="307" spans="1:13" s="138" customFormat="1" ht="30" customHeight="1">
      <c r="A307" s="135"/>
      <c r="B307" s="136"/>
      <c r="C307" s="189"/>
      <c r="D307" s="204" t="s">
        <v>159</v>
      </c>
      <c r="E307" s="157"/>
      <c r="F307" s="157" t="s">
        <v>109</v>
      </c>
      <c r="G307" s="205" t="s">
        <v>152</v>
      </c>
      <c r="H307" s="206" t="s">
        <v>104</v>
      </c>
      <c r="I307" s="151">
        <v>6</v>
      </c>
      <c r="J307" s="152"/>
      <c r="K307" s="152">
        <f t="shared" si="36"/>
        <v>0</v>
      </c>
      <c r="L307" s="137"/>
      <c r="M307" s="135"/>
    </row>
    <row r="308" spans="1:13" s="138" customFormat="1" ht="30" customHeight="1">
      <c r="A308" s="135"/>
      <c r="B308" s="136"/>
      <c r="C308" s="148"/>
      <c r="D308" s="204" t="s">
        <v>160</v>
      </c>
      <c r="E308" s="157"/>
      <c r="F308" s="157" t="s">
        <v>109</v>
      </c>
      <c r="G308" s="207" t="s">
        <v>153</v>
      </c>
      <c r="H308" s="206" t="s">
        <v>104</v>
      </c>
      <c r="I308" s="151">
        <v>1</v>
      </c>
      <c r="J308" s="152"/>
      <c r="K308" s="152">
        <f t="shared" si="36"/>
        <v>0</v>
      </c>
      <c r="L308" s="137"/>
      <c r="M308" s="135"/>
    </row>
    <row r="309" spans="1:13" s="138" customFormat="1" ht="30" customHeight="1" thickBot="1">
      <c r="A309" s="135"/>
      <c r="B309" s="136"/>
      <c r="C309" s="154"/>
      <c r="D309" s="226" t="s">
        <v>13</v>
      </c>
      <c r="E309" s="226"/>
      <c r="F309" s="226"/>
      <c r="G309" s="226"/>
      <c r="H309" s="226"/>
      <c r="I309" s="226"/>
      <c r="J309" s="227"/>
      <c r="K309" s="156">
        <f>SUM(K302:K308)</f>
        <v>0</v>
      </c>
      <c r="L309" s="137"/>
      <c r="M309" s="135"/>
    </row>
    <row r="310" spans="1:13" s="138" customFormat="1" ht="30" customHeight="1" thickBot="1">
      <c r="A310" s="135"/>
      <c r="B310" s="136"/>
      <c r="C310" s="154"/>
      <c r="D310" s="146"/>
      <c r="E310" s="146"/>
      <c r="F310" s="146"/>
      <c r="G310" s="146" t="s">
        <v>161</v>
      </c>
      <c r="H310" s="146"/>
      <c r="I310" s="146"/>
      <c r="J310" s="146"/>
      <c r="K310" s="147"/>
      <c r="L310" s="137"/>
      <c r="M310" s="135"/>
    </row>
    <row r="311" spans="1:13" s="138" customFormat="1" ht="30" customHeight="1" thickBot="1">
      <c r="A311" s="135"/>
      <c r="B311" s="136"/>
      <c r="C311" s="154"/>
      <c r="D311" s="204" t="s">
        <v>163</v>
      </c>
      <c r="E311" s="157"/>
      <c r="F311" s="157" t="s">
        <v>109</v>
      </c>
      <c r="G311" s="207" t="s">
        <v>162</v>
      </c>
      <c r="H311" s="206" t="s">
        <v>96</v>
      </c>
      <c r="I311" s="151">
        <v>17.52</v>
      </c>
      <c r="J311" s="152"/>
      <c r="K311" s="152">
        <f t="shared" ref="K311" si="37">ROUND(I311*J311,2)</f>
        <v>0</v>
      </c>
      <c r="L311" s="137"/>
      <c r="M311" s="135"/>
    </row>
    <row r="312" spans="1:13" s="138" customFormat="1" ht="30" customHeight="1" thickBot="1">
      <c r="A312" s="135"/>
      <c r="B312" s="136"/>
      <c r="C312" s="190"/>
      <c r="D312" s="226" t="s">
        <v>13</v>
      </c>
      <c r="E312" s="226"/>
      <c r="F312" s="226"/>
      <c r="G312" s="226"/>
      <c r="H312" s="226"/>
      <c r="I312" s="226"/>
      <c r="J312" s="227"/>
      <c r="K312" s="156">
        <f>SUM(K311:K311)</f>
        <v>0</v>
      </c>
      <c r="L312" s="137"/>
      <c r="M312" s="135"/>
    </row>
    <row r="313" spans="1:13" s="138" customFormat="1" ht="30" customHeight="1" thickBot="1">
      <c r="A313" s="135"/>
      <c r="B313" s="136"/>
      <c r="C313" s="189"/>
      <c r="D313" s="146"/>
      <c r="E313" s="146"/>
      <c r="F313" s="146"/>
      <c r="G313" s="146" t="s">
        <v>164</v>
      </c>
      <c r="H313" s="146"/>
      <c r="I313" s="146"/>
      <c r="J313" s="146"/>
      <c r="K313" s="147"/>
      <c r="L313" s="137"/>
      <c r="M313" s="135"/>
    </row>
    <row r="314" spans="1:13" s="138" customFormat="1" ht="42.75">
      <c r="A314" s="135"/>
      <c r="B314" s="136"/>
      <c r="C314" s="189"/>
      <c r="D314" s="204" t="s">
        <v>167</v>
      </c>
      <c r="E314" s="157"/>
      <c r="F314" s="157" t="s">
        <v>109</v>
      </c>
      <c r="G314" s="208" t="s">
        <v>165</v>
      </c>
      <c r="H314" s="209" t="s">
        <v>96</v>
      </c>
      <c r="I314" s="210">
        <v>122</v>
      </c>
      <c r="J314" s="152"/>
      <c r="K314" s="152">
        <f t="shared" ref="K314:K315" si="38">ROUND(I314*J314,2)</f>
        <v>0</v>
      </c>
      <c r="L314" s="137"/>
      <c r="M314" s="135"/>
    </row>
    <row r="315" spans="1:13" s="138" customFormat="1" ht="57">
      <c r="A315" s="135"/>
      <c r="B315" s="136"/>
      <c r="C315" s="148"/>
      <c r="D315" s="204" t="s">
        <v>168</v>
      </c>
      <c r="E315" s="157"/>
      <c r="F315" s="157" t="s">
        <v>109</v>
      </c>
      <c r="G315" s="208" t="s">
        <v>166</v>
      </c>
      <c r="H315" s="209" t="s">
        <v>112</v>
      </c>
      <c r="I315" s="210">
        <v>2</v>
      </c>
      <c r="J315" s="152"/>
      <c r="K315" s="152">
        <f t="shared" si="38"/>
        <v>0</v>
      </c>
      <c r="L315" s="137"/>
      <c r="M315" s="135"/>
    </row>
    <row r="316" spans="1:13" s="138" customFormat="1" ht="30" customHeight="1" thickBot="1">
      <c r="A316" s="135"/>
      <c r="B316" s="136"/>
      <c r="C316" s="154"/>
      <c r="D316" s="226" t="s">
        <v>13</v>
      </c>
      <c r="E316" s="226"/>
      <c r="F316" s="226"/>
      <c r="G316" s="226"/>
      <c r="H316" s="226"/>
      <c r="I316" s="226"/>
      <c r="J316" s="227"/>
      <c r="K316" s="156">
        <f>SUM(K314:K315)</f>
        <v>0</v>
      </c>
      <c r="L316" s="137"/>
      <c r="M316" s="135"/>
    </row>
    <row r="317" spans="1:13" s="163" customFormat="1" ht="30" customHeight="1" thickBot="1">
      <c r="A317" s="160"/>
      <c r="B317" s="161"/>
      <c r="C317" s="223" t="s">
        <v>14</v>
      </c>
      <c r="D317" s="224"/>
      <c r="E317" s="224"/>
      <c r="F317" s="224"/>
      <c r="G317" s="224"/>
      <c r="H317" s="224"/>
      <c r="I317" s="224"/>
      <c r="J317" s="225"/>
      <c r="K317" s="197">
        <f>K316+K312+K309+K300+K293+K289+K285+K276</f>
        <v>0</v>
      </c>
      <c r="L317" s="162"/>
      <c r="M317" s="160"/>
    </row>
    <row r="318" spans="1:13" s="163" customFormat="1" ht="15">
      <c r="A318" s="160"/>
      <c r="B318" s="161"/>
      <c r="C318" s="164"/>
      <c r="D318" s="164"/>
      <c r="E318" s="164"/>
      <c r="F318" s="164"/>
      <c r="G318" s="164"/>
      <c r="H318" s="164"/>
      <c r="I318" s="164"/>
      <c r="J318" s="164"/>
      <c r="K318" s="165"/>
      <c r="L318" s="162"/>
      <c r="M318" s="160"/>
    </row>
    <row r="319" spans="1:13" s="163" customFormat="1" ht="30" customHeight="1">
      <c r="A319" s="160"/>
      <c r="B319" s="161"/>
      <c r="C319" s="166"/>
      <c r="D319" s="169"/>
      <c r="E319" s="169"/>
      <c r="F319" s="169"/>
      <c r="G319" s="193" t="s">
        <v>169</v>
      </c>
      <c r="H319" s="192" t="s">
        <v>104</v>
      </c>
      <c r="I319" s="192">
        <v>1</v>
      </c>
      <c r="J319" s="152"/>
      <c r="K319" s="152">
        <f t="shared" ref="K319:K322" si="39">ROUND(I319*J319,2)</f>
        <v>0</v>
      </c>
      <c r="L319" s="162"/>
      <c r="M319" s="160"/>
    </row>
    <row r="320" spans="1:13" s="163" customFormat="1" ht="30" customHeight="1">
      <c r="A320" s="160"/>
      <c r="B320" s="161"/>
      <c r="C320" s="166"/>
      <c r="D320" s="169"/>
      <c r="E320" s="169"/>
      <c r="F320" s="169"/>
      <c r="G320" s="194" t="s">
        <v>170</v>
      </c>
      <c r="H320" s="191" t="s">
        <v>104</v>
      </c>
      <c r="I320" s="192">
        <v>1</v>
      </c>
      <c r="J320" s="152"/>
      <c r="K320" s="152">
        <f t="shared" si="39"/>
        <v>0</v>
      </c>
      <c r="L320" s="162"/>
      <c r="M320" s="160"/>
    </row>
    <row r="321" spans="1:13" s="163" customFormat="1" ht="30" customHeight="1">
      <c r="A321" s="160"/>
      <c r="B321" s="161"/>
      <c r="C321" s="166"/>
      <c r="D321" s="169"/>
      <c r="E321" s="169"/>
      <c r="F321" s="169"/>
      <c r="G321" s="194" t="s">
        <v>171</v>
      </c>
      <c r="H321" s="191" t="s">
        <v>104</v>
      </c>
      <c r="I321" s="192">
        <v>1</v>
      </c>
      <c r="J321" s="152"/>
      <c r="K321" s="152">
        <f t="shared" si="39"/>
        <v>0</v>
      </c>
      <c r="L321" s="162"/>
      <c r="M321" s="160"/>
    </row>
    <row r="322" spans="1:13" s="163" customFormat="1" ht="30" customHeight="1" thickBot="1">
      <c r="A322" s="160"/>
      <c r="B322" s="161"/>
      <c r="C322" s="166"/>
      <c r="D322" s="167"/>
      <c r="E322" s="166"/>
      <c r="F322" s="166"/>
      <c r="G322" s="193" t="s">
        <v>172</v>
      </c>
      <c r="H322" s="192" t="s">
        <v>104</v>
      </c>
      <c r="I322" s="192">
        <v>1</v>
      </c>
      <c r="J322" s="152"/>
      <c r="K322" s="152">
        <f t="shared" si="39"/>
        <v>0</v>
      </c>
      <c r="L322" s="162"/>
      <c r="M322" s="160"/>
    </row>
    <row r="323" spans="1:13" s="163" customFormat="1" ht="30" customHeight="1" thickBot="1">
      <c r="A323" s="160"/>
      <c r="B323" s="161"/>
      <c r="C323" s="166"/>
      <c r="D323" s="167"/>
      <c r="E323" s="166"/>
      <c r="F323" s="166"/>
      <c r="G323" s="217" t="s">
        <v>15</v>
      </c>
      <c r="H323" s="218"/>
      <c r="I323" s="218"/>
      <c r="J323" s="219"/>
      <c r="K323" s="202">
        <f>SUM(K319:K322)+K317</f>
        <v>0</v>
      </c>
      <c r="L323" s="162"/>
      <c r="M323" s="160"/>
    </row>
    <row r="324" spans="1:13" s="163" customFormat="1" ht="15.75" thickBot="1">
      <c r="A324" s="160"/>
      <c r="B324" s="161"/>
      <c r="C324" s="166"/>
      <c r="D324" s="167"/>
      <c r="E324" s="167"/>
      <c r="F324" s="167"/>
      <c r="G324" s="166"/>
      <c r="H324" s="166"/>
      <c r="I324" s="170"/>
      <c r="J324" s="171"/>
      <c r="K324" s="172"/>
      <c r="L324" s="162"/>
      <c r="M324" s="160"/>
    </row>
    <row r="325" spans="1:13" s="163" customFormat="1" ht="15">
      <c r="A325" s="160"/>
      <c r="B325" s="161"/>
      <c r="C325" s="173"/>
      <c r="D325" s="220"/>
      <c r="E325" s="220"/>
      <c r="F325" s="220"/>
      <c r="G325" s="220"/>
      <c r="H325" s="220"/>
      <c r="I325" s="220"/>
      <c r="J325" s="220"/>
      <c r="K325" s="221"/>
      <c r="L325" s="174"/>
      <c r="M325" s="160"/>
    </row>
    <row r="326" spans="1:13" s="163" customFormat="1" ht="46.5" customHeight="1">
      <c r="A326" s="160"/>
      <c r="B326" s="161"/>
      <c r="C326" s="211" t="s">
        <v>16</v>
      </c>
      <c r="D326" s="212"/>
      <c r="E326" s="212"/>
      <c r="F326" s="212"/>
      <c r="G326" s="212"/>
      <c r="H326" s="222" t="s">
        <v>17</v>
      </c>
      <c r="I326" s="222"/>
      <c r="J326" s="222"/>
      <c r="K326" s="175" t="s">
        <v>18</v>
      </c>
      <c r="L326" s="176"/>
      <c r="M326" s="160"/>
    </row>
    <row r="327" spans="1:13" s="163" customFormat="1" ht="56.25" customHeight="1">
      <c r="A327" s="160"/>
      <c r="B327" s="161"/>
      <c r="C327" s="211" t="s">
        <v>19</v>
      </c>
      <c r="D327" s="212"/>
      <c r="E327" s="212"/>
      <c r="F327" s="212"/>
      <c r="G327" s="212"/>
      <c r="H327" s="216" t="s">
        <v>20</v>
      </c>
      <c r="I327" s="216"/>
      <c r="J327" s="177" t="s">
        <v>21</v>
      </c>
      <c r="K327" s="178"/>
      <c r="L327" s="176"/>
      <c r="M327" s="160"/>
    </row>
    <row r="328" spans="1:13" s="163" customFormat="1" ht="30" customHeight="1">
      <c r="A328" s="160"/>
      <c r="B328" s="161"/>
      <c r="C328" s="211" t="s">
        <v>22</v>
      </c>
      <c r="D328" s="212"/>
      <c r="E328" s="212"/>
      <c r="F328" s="212"/>
      <c r="G328" s="212"/>
      <c r="H328" s="213" t="s">
        <v>23</v>
      </c>
      <c r="I328" s="214"/>
      <c r="J328" s="177" t="s">
        <v>24</v>
      </c>
      <c r="K328" s="178"/>
      <c r="L328" s="176"/>
      <c r="M328" s="160"/>
    </row>
    <row r="329" spans="1:13" s="180" customFormat="1" ht="58.5" customHeight="1">
      <c r="A329" s="160"/>
      <c r="B329" s="161"/>
      <c r="C329" s="179"/>
      <c r="E329" s="181"/>
      <c r="F329" s="181"/>
      <c r="G329" s="182"/>
      <c r="H329" s="215" t="s">
        <v>25</v>
      </c>
      <c r="I329" s="216"/>
      <c r="J329" s="177" t="s">
        <v>26</v>
      </c>
      <c r="K329" s="178"/>
      <c r="L329" s="162"/>
      <c r="M329" s="160"/>
    </row>
    <row r="330" spans="1:13" s="138" customFormat="1" ht="57" customHeight="1">
      <c r="A330" s="135"/>
      <c r="B330" s="136"/>
      <c r="C330" s="183"/>
      <c r="D330" s="184"/>
      <c r="E330" s="184"/>
      <c r="F330" s="184"/>
      <c r="G330" s="185"/>
      <c r="H330" s="216" t="s">
        <v>27</v>
      </c>
      <c r="I330" s="216"/>
      <c r="J330" s="177" t="s">
        <v>28</v>
      </c>
      <c r="K330" s="178"/>
      <c r="L330" s="137"/>
      <c r="M330" s="135"/>
    </row>
    <row r="331" spans="1:13" s="138" customFormat="1" ht="14.25">
      <c r="D331" s="186"/>
      <c r="E331" s="186"/>
    </row>
    <row r="332" spans="1:13" s="138" customFormat="1" ht="14.25">
      <c r="D332" s="186"/>
      <c r="E332" s="186"/>
    </row>
    <row r="333" spans="1:13" s="138" customFormat="1" ht="14.25">
      <c r="D333" s="186"/>
      <c r="E333" s="186"/>
    </row>
    <row r="334" spans="1:13" s="138" customFormat="1" ht="15" thickBot="1">
      <c r="D334" s="186"/>
      <c r="E334" s="186"/>
    </row>
    <row r="335" spans="1:13" s="163" customFormat="1" ht="30" customHeight="1" thickBot="1">
      <c r="A335" s="160"/>
      <c r="B335" s="161"/>
      <c r="C335" s="378" t="s">
        <v>411</v>
      </c>
      <c r="D335" s="379"/>
      <c r="E335" s="379"/>
      <c r="F335" s="379"/>
      <c r="G335" s="379"/>
      <c r="H335" s="379"/>
      <c r="I335" s="379"/>
      <c r="J335" s="384"/>
      <c r="K335" s="382" t="s">
        <v>409</v>
      </c>
      <c r="L335" s="162"/>
      <c r="M335" s="160"/>
    </row>
    <row r="336" spans="1:13" s="138" customFormat="1" ht="30" customHeight="1" thickBot="1">
      <c r="A336" s="135"/>
      <c r="B336" s="136"/>
      <c r="C336" s="380"/>
      <c r="D336" s="381" t="str">
        <f>+C10</f>
        <v>“CONSTRUCCIÓN POLIDEPORTIVO CUBIERTO, GRADERÍAS, CERRAMIENTO CONTRA IMPACTO E ILUMINACIÓN VEREDA ALTO LAS CHINAS MUNICIPIO DE SAN AGUSTÍN, HUILA</v>
      </c>
      <c r="E336" s="381"/>
      <c r="F336" s="381"/>
      <c r="G336" s="381"/>
      <c r="H336" s="381"/>
      <c r="I336" s="381"/>
      <c r="J336" s="385"/>
      <c r="K336" s="383">
        <f>+K114</f>
        <v>0</v>
      </c>
      <c r="L336" s="137"/>
      <c r="M336" s="135"/>
    </row>
    <row r="337" spans="1:13" s="138" customFormat="1" ht="30" customHeight="1" thickBot="1">
      <c r="A337" s="135"/>
      <c r="B337" s="136"/>
      <c r="C337" s="380"/>
      <c r="D337" s="381" t="str">
        <f>+C123</f>
        <v>CONSTRUCCIÓN CUBIERTA POLIDEPORTIVO VEREDA EL RETIRO MUNICIPIO DE EL PITAL, DEPARTAMENTO DEL HUILA</v>
      </c>
      <c r="E337" s="381"/>
      <c r="F337" s="381"/>
      <c r="G337" s="381"/>
      <c r="H337" s="381"/>
      <c r="I337" s="381"/>
      <c r="J337" s="385"/>
      <c r="K337" s="383">
        <f>+K187</f>
        <v>0</v>
      </c>
      <c r="L337" s="137"/>
      <c r="M337" s="135"/>
    </row>
    <row r="338" spans="1:13" s="138" customFormat="1" ht="30" customHeight="1" thickBot="1">
      <c r="A338" s="135"/>
      <c r="B338" s="136"/>
      <c r="C338" s="380"/>
      <c r="D338" s="381" t="str">
        <f>+C196</f>
        <v>CONSTRUCCIÓN DE CUBIERTA DOBLE EN LA I.E. ANTONIO BARAYA SEDE PRINCIPAL EN EL MUNICIPIO DE BARAYA - DEPARTAMENTO DEL HUILA</v>
      </c>
      <c r="E338" s="381"/>
      <c r="F338" s="381"/>
      <c r="G338" s="381"/>
      <c r="H338" s="381"/>
      <c r="I338" s="381"/>
      <c r="J338" s="385"/>
      <c r="K338" s="383">
        <f>+K258</f>
        <v>0</v>
      </c>
      <c r="L338" s="137"/>
      <c r="M338" s="135"/>
    </row>
    <row r="339" spans="1:13" s="138" customFormat="1" ht="30" customHeight="1" thickBot="1">
      <c r="A339" s="135"/>
      <c r="B339" s="136"/>
      <c r="C339" s="380"/>
      <c r="D339" s="381" t="str">
        <f>+C267</f>
        <v>CONSTRUCCIÓN CUBIERTA Y PLACA PARA POLIDEPORTIVO EN LA VEREDA EL CARMEN DE LA PLATA, DEPARTAMENTO DEL HUILA</v>
      </c>
      <c r="E339" s="381"/>
      <c r="F339" s="381"/>
      <c r="G339" s="381"/>
      <c r="H339" s="381"/>
      <c r="I339" s="381"/>
      <c r="J339" s="385"/>
      <c r="K339" s="383">
        <f>+K323</f>
        <v>0</v>
      </c>
      <c r="L339" s="137"/>
      <c r="M339" s="135"/>
    </row>
    <row r="340" spans="1:13" s="138" customFormat="1" ht="30" customHeight="1" thickBot="1">
      <c r="A340" s="135"/>
      <c r="B340" s="136"/>
      <c r="C340" s="154"/>
      <c r="D340" s="226" t="s">
        <v>410</v>
      </c>
      <c r="E340" s="226"/>
      <c r="F340" s="226"/>
      <c r="G340" s="226"/>
      <c r="H340" s="226"/>
      <c r="I340" s="226"/>
      <c r="J340" s="386"/>
      <c r="K340" s="363">
        <f>+K336+K337+K338+K339</f>
        <v>0</v>
      </c>
      <c r="L340" s="137"/>
      <c r="M340" s="135"/>
    </row>
  </sheetData>
  <mergeCells count="127">
    <mergeCell ref="D339:J339"/>
    <mergeCell ref="D340:J340"/>
    <mergeCell ref="H330:I330"/>
    <mergeCell ref="C335:J335"/>
    <mergeCell ref="D336:J336"/>
    <mergeCell ref="D337:J337"/>
    <mergeCell ref="D338:J338"/>
    <mergeCell ref="C327:G327"/>
    <mergeCell ref="H327:I327"/>
    <mergeCell ref="C328:G328"/>
    <mergeCell ref="H328:I328"/>
    <mergeCell ref="H329:I329"/>
    <mergeCell ref="D316:J316"/>
    <mergeCell ref="C317:J317"/>
    <mergeCell ref="G323:J323"/>
    <mergeCell ref="D325:K325"/>
    <mergeCell ref="C326:G326"/>
    <mergeCell ref="H326:J326"/>
    <mergeCell ref="D289:J289"/>
    <mergeCell ref="D293:I293"/>
    <mergeCell ref="D300:I300"/>
    <mergeCell ref="D309:J309"/>
    <mergeCell ref="D312:J312"/>
    <mergeCell ref="I268:I269"/>
    <mergeCell ref="J268:J269"/>
    <mergeCell ref="K268:K269"/>
    <mergeCell ref="D276:J276"/>
    <mergeCell ref="D285:J285"/>
    <mergeCell ref="C268:C269"/>
    <mergeCell ref="D268:D269"/>
    <mergeCell ref="E268:F268"/>
    <mergeCell ref="G268:G269"/>
    <mergeCell ref="H268:H269"/>
    <mergeCell ref="C263:G263"/>
    <mergeCell ref="H263:I263"/>
    <mergeCell ref="H264:I264"/>
    <mergeCell ref="H265:I265"/>
    <mergeCell ref="C267:K267"/>
    <mergeCell ref="D260:K260"/>
    <mergeCell ref="C261:G261"/>
    <mergeCell ref="H261:J261"/>
    <mergeCell ref="C262:G262"/>
    <mergeCell ref="H262:I262"/>
    <mergeCell ref="D242:I242"/>
    <mergeCell ref="D249:J249"/>
    <mergeCell ref="D252:J252"/>
    <mergeCell ref="C253:J253"/>
    <mergeCell ref="G258:J258"/>
    <mergeCell ref="D204:J204"/>
    <mergeCell ref="D211:J211"/>
    <mergeCell ref="D223:J223"/>
    <mergeCell ref="D226:J226"/>
    <mergeCell ref="D233:I233"/>
    <mergeCell ref="H194:I194"/>
    <mergeCell ref="C196:K196"/>
    <mergeCell ref="C197:C198"/>
    <mergeCell ref="D197:D198"/>
    <mergeCell ref="E197:F197"/>
    <mergeCell ref="G197:G198"/>
    <mergeCell ref="H197:H198"/>
    <mergeCell ref="I197:I198"/>
    <mergeCell ref="J197:J198"/>
    <mergeCell ref="K197:K198"/>
    <mergeCell ref="C191:G191"/>
    <mergeCell ref="H191:I191"/>
    <mergeCell ref="C192:G192"/>
    <mergeCell ref="H192:I192"/>
    <mergeCell ref="H193:I193"/>
    <mergeCell ref="C182:J182"/>
    <mergeCell ref="G187:J187"/>
    <mergeCell ref="D189:K189"/>
    <mergeCell ref="C190:G190"/>
    <mergeCell ref="H190:J190"/>
    <mergeCell ref="D157:J157"/>
    <mergeCell ref="D172:J172"/>
    <mergeCell ref="D175:J175"/>
    <mergeCell ref="D178:J178"/>
    <mergeCell ref="D181:J181"/>
    <mergeCell ref="D128:J128"/>
    <mergeCell ref="D132:J132"/>
    <mergeCell ref="D139:J139"/>
    <mergeCell ref="D145:I145"/>
    <mergeCell ref="D149:I149"/>
    <mergeCell ref="H121:I121"/>
    <mergeCell ref="C123:K123"/>
    <mergeCell ref="C124:C125"/>
    <mergeCell ref="D124:D125"/>
    <mergeCell ref="E124:F124"/>
    <mergeCell ref="G124:G125"/>
    <mergeCell ref="H124:H125"/>
    <mergeCell ref="I124:I125"/>
    <mergeCell ref="J124:J125"/>
    <mergeCell ref="K124:K125"/>
    <mergeCell ref="C110:J110"/>
    <mergeCell ref="G114:J114"/>
    <mergeCell ref="D116:K116"/>
    <mergeCell ref="H117:J117"/>
    <mergeCell ref="C118:G118"/>
    <mergeCell ref="D58:J58"/>
    <mergeCell ref="D69:J69"/>
    <mergeCell ref="D73:J73"/>
    <mergeCell ref="D84:J84"/>
    <mergeCell ref="D109:J109"/>
    <mergeCell ref="D18:J18"/>
    <mergeCell ref="D26:J26"/>
    <mergeCell ref="D34:J34"/>
    <mergeCell ref="D37:I37"/>
    <mergeCell ref="D49:I49"/>
    <mergeCell ref="C117:G117"/>
    <mergeCell ref="H118:I118"/>
    <mergeCell ref="H119:I119"/>
    <mergeCell ref="C119:G119"/>
    <mergeCell ref="H120:I120"/>
    <mergeCell ref="C3:F3"/>
    <mergeCell ref="C5:K5"/>
    <mergeCell ref="C6:K6"/>
    <mergeCell ref="C7:K8"/>
    <mergeCell ref="C9:K9"/>
    <mergeCell ref="C10:K10"/>
    <mergeCell ref="C11:C12"/>
    <mergeCell ref="D11:D12"/>
    <mergeCell ref="E11:F11"/>
    <mergeCell ref="G11:G12"/>
    <mergeCell ref="H11:H12"/>
    <mergeCell ref="I11:I12"/>
    <mergeCell ref="J11:J12"/>
    <mergeCell ref="K11:K12"/>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topLeftCell="A61" zoomScale="80" zoomScaleNormal="80" zoomScaleSheetLayoutView="80" workbookViewId="0">
      <selection activeCell="E86" sqref="E86"/>
    </sheetView>
  </sheetViews>
  <sheetFormatPr baseColWidth="10" defaultColWidth="11.42578125" defaultRowHeight="12.75"/>
  <cols>
    <col min="1" max="2" width="3.42578125" style="9" customWidth="1"/>
    <col min="3" max="3" width="12.42578125" style="9" customWidth="1"/>
    <col min="4" max="4" width="18" style="9" customWidth="1"/>
    <col min="5" max="11" width="11.42578125" style="9"/>
    <col min="12" max="12" width="17.42578125" style="9" customWidth="1"/>
    <col min="13" max="14" width="11.42578125" style="9"/>
    <col min="15" max="15" width="20" style="9" customWidth="1"/>
    <col min="16" max="17" width="3.42578125" style="9" customWidth="1"/>
    <col min="18" max="16384" width="11.42578125" style="9"/>
  </cols>
  <sheetData>
    <row r="1" spans="2:16" ht="13.5" thickBot="1"/>
    <row r="2" spans="2:16" ht="13.5" thickTop="1">
      <c r="B2" s="13"/>
      <c r="C2" s="14"/>
      <c r="D2" s="14"/>
      <c r="E2" s="14"/>
      <c r="F2" s="14"/>
      <c r="G2" s="14"/>
      <c r="H2" s="14"/>
      <c r="I2" s="14"/>
      <c r="J2" s="14"/>
      <c r="K2" s="14"/>
      <c r="L2" s="14"/>
      <c r="M2" s="14"/>
      <c r="N2" s="14"/>
      <c r="O2" s="14"/>
      <c r="P2" s="133"/>
    </row>
    <row r="3" spans="2:16" ht="36.75" customHeight="1">
      <c r="B3" s="15"/>
      <c r="C3" s="260" t="s">
        <v>33</v>
      </c>
      <c r="D3" s="261"/>
      <c r="E3" s="261"/>
      <c r="F3" s="261"/>
      <c r="P3" s="16"/>
    </row>
    <row r="4" spans="2:16">
      <c r="B4" s="15"/>
      <c r="C4" s="121"/>
      <c r="D4" s="134" t="s">
        <v>34</v>
      </c>
      <c r="E4" s="121"/>
      <c r="F4" s="122"/>
      <c r="P4" s="16"/>
    </row>
    <row r="5" spans="2:16">
      <c r="B5" s="15"/>
      <c r="C5" s="117"/>
      <c r="D5" s="118"/>
      <c r="E5" s="117"/>
      <c r="F5" s="118"/>
      <c r="P5" s="16"/>
    </row>
    <row r="6" spans="2:16" ht="48" customHeight="1">
      <c r="B6" s="15"/>
      <c r="C6" s="262" t="s">
        <v>35</v>
      </c>
      <c r="D6" s="262"/>
      <c r="E6" s="262"/>
      <c r="F6" s="262"/>
      <c r="G6" s="262"/>
      <c r="H6" s="262"/>
      <c r="I6" s="262"/>
      <c r="J6" s="262"/>
      <c r="K6" s="262"/>
      <c r="L6" s="262"/>
      <c r="M6" s="262"/>
      <c r="N6" s="262"/>
      <c r="O6" s="262"/>
      <c r="P6" s="17"/>
    </row>
    <row r="7" spans="2:16" ht="15" thickBot="1">
      <c r="B7" s="15"/>
      <c r="C7" s="42"/>
      <c r="D7" s="42"/>
      <c r="E7" s="42"/>
      <c r="F7" s="42"/>
      <c r="G7" s="42"/>
      <c r="H7" s="42"/>
      <c r="I7" s="42"/>
      <c r="J7" s="42"/>
      <c r="K7" s="42"/>
      <c r="L7" s="42"/>
      <c r="M7" s="42"/>
      <c r="N7" s="42"/>
      <c r="O7" s="42"/>
      <c r="P7" s="16"/>
    </row>
    <row r="8" spans="2:16" ht="15">
      <c r="B8" s="15"/>
      <c r="C8" s="308"/>
      <c r="D8" s="310"/>
      <c r="E8" s="311"/>
      <c r="F8" s="311"/>
      <c r="G8" s="311"/>
      <c r="H8" s="311"/>
      <c r="I8" s="311"/>
      <c r="J8" s="311"/>
      <c r="K8" s="312"/>
      <c r="L8" s="319"/>
      <c r="M8" s="320"/>
      <c r="N8" s="320"/>
      <c r="O8" s="321"/>
      <c r="P8" s="18"/>
    </row>
    <row r="9" spans="2:16" ht="15">
      <c r="B9" s="15"/>
      <c r="C9" s="309"/>
      <c r="D9" s="265" t="s">
        <v>36</v>
      </c>
      <c r="E9" s="266"/>
      <c r="F9" s="266"/>
      <c r="G9" s="266"/>
      <c r="H9" s="266"/>
      <c r="I9" s="266"/>
      <c r="J9" s="266"/>
      <c r="K9" s="267"/>
      <c r="L9" s="322"/>
      <c r="M9" s="323"/>
      <c r="N9" s="323"/>
      <c r="O9" s="324"/>
      <c r="P9" s="18"/>
    </row>
    <row r="10" spans="2:16" ht="15">
      <c r="B10" s="15"/>
      <c r="C10" s="309"/>
      <c r="D10" s="265"/>
      <c r="E10" s="266"/>
      <c r="F10" s="266"/>
      <c r="G10" s="266"/>
      <c r="H10" s="266"/>
      <c r="I10" s="266"/>
      <c r="J10" s="266"/>
      <c r="K10" s="267"/>
      <c r="L10" s="263" t="s">
        <v>37</v>
      </c>
      <c r="M10" s="325"/>
      <c r="N10" s="326"/>
      <c r="O10" s="327"/>
      <c r="P10" s="18"/>
    </row>
    <row r="11" spans="2:16" ht="15">
      <c r="B11" s="15"/>
      <c r="C11" s="309"/>
      <c r="D11" s="265" t="s">
        <v>38</v>
      </c>
      <c r="E11" s="266"/>
      <c r="F11" s="266"/>
      <c r="G11" s="266"/>
      <c r="H11" s="266"/>
      <c r="I11" s="266"/>
      <c r="J11" s="266"/>
      <c r="K11" s="267"/>
      <c r="L11" s="313"/>
      <c r="M11" s="328"/>
      <c r="N11" s="329"/>
      <c r="O11" s="330"/>
      <c r="P11" s="19"/>
    </row>
    <row r="12" spans="2:16" ht="12.75" customHeight="1">
      <c r="B12" s="15"/>
      <c r="C12" s="309"/>
      <c r="D12" s="268"/>
      <c r="E12" s="269"/>
      <c r="F12" s="269"/>
      <c r="G12" s="269"/>
      <c r="H12" s="269"/>
      <c r="I12" s="269"/>
      <c r="J12" s="269"/>
      <c r="K12" s="270"/>
      <c r="L12" s="263" t="s">
        <v>39</v>
      </c>
      <c r="M12" s="263">
        <v>1</v>
      </c>
      <c r="N12" s="263" t="s">
        <v>40</v>
      </c>
      <c r="O12" s="317">
        <v>1</v>
      </c>
      <c r="P12" s="18"/>
    </row>
    <row r="13" spans="2:16" ht="13.5">
      <c r="B13" s="15"/>
      <c r="C13" s="309"/>
      <c r="D13" s="268"/>
      <c r="E13" s="269"/>
      <c r="F13" s="269"/>
      <c r="G13" s="269"/>
      <c r="H13" s="269"/>
      <c r="I13" s="269"/>
      <c r="J13" s="269"/>
      <c r="K13" s="270"/>
      <c r="L13" s="264"/>
      <c r="M13" s="264"/>
      <c r="N13" s="264"/>
      <c r="O13" s="318"/>
      <c r="P13" s="18"/>
    </row>
    <row r="14" spans="2:16" ht="15">
      <c r="B14" s="15"/>
      <c r="C14" s="309"/>
      <c r="D14" s="265" t="s">
        <v>41</v>
      </c>
      <c r="E14" s="266"/>
      <c r="F14" s="266"/>
      <c r="G14" s="266"/>
      <c r="H14" s="266"/>
      <c r="I14" s="266"/>
      <c r="J14" s="266"/>
      <c r="K14" s="267"/>
      <c r="L14" s="264"/>
      <c r="M14" s="264"/>
      <c r="N14" s="264"/>
      <c r="O14" s="318"/>
      <c r="P14" s="18"/>
    </row>
    <row r="15" spans="2:16" ht="15.75" thickBot="1">
      <c r="B15" s="15"/>
      <c r="C15" s="43"/>
      <c r="D15" s="44"/>
      <c r="E15" s="44"/>
      <c r="F15" s="44"/>
      <c r="G15" s="44"/>
      <c r="H15" s="44"/>
      <c r="I15" s="44"/>
      <c r="J15" s="44"/>
      <c r="K15" s="44"/>
      <c r="L15" s="44"/>
      <c r="M15" s="45"/>
      <c r="N15" s="45"/>
      <c r="O15" s="46"/>
      <c r="P15" s="20"/>
    </row>
    <row r="16" spans="2:16" ht="15">
      <c r="B16" s="15"/>
      <c r="C16" s="47"/>
      <c r="D16" s="127"/>
      <c r="E16" s="127"/>
      <c r="F16" s="127"/>
      <c r="G16" s="127"/>
      <c r="H16" s="127"/>
      <c r="I16" s="127"/>
      <c r="J16" s="127"/>
      <c r="K16" s="127"/>
      <c r="L16" s="48" t="s">
        <v>42</v>
      </c>
      <c r="M16" s="49" t="s">
        <v>43</v>
      </c>
      <c r="N16" s="49" t="s">
        <v>44</v>
      </c>
      <c r="O16" s="50" t="s">
        <v>45</v>
      </c>
      <c r="P16" s="19"/>
    </row>
    <row r="17" spans="2:16" ht="15">
      <c r="B17" s="15"/>
      <c r="C17" s="51"/>
      <c r="D17" s="125"/>
      <c r="E17" s="125"/>
      <c r="F17" s="125"/>
      <c r="G17" s="125"/>
      <c r="H17" s="125"/>
      <c r="I17" s="125"/>
      <c r="J17" s="125"/>
      <c r="K17" s="125"/>
      <c r="L17" s="52"/>
      <c r="M17" s="53"/>
      <c r="N17" s="53"/>
      <c r="O17" s="54"/>
      <c r="P17" s="21"/>
    </row>
    <row r="18" spans="2:16" ht="18" customHeight="1">
      <c r="B18" s="15"/>
      <c r="C18" s="351" t="s">
        <v>46</v>
      </c>
      <c r="D18" s="352"/>
      <c r="E18" s="352"/>
      <c r="F18" s="352"/>
      <c r="G18" s="125"/>
      <c r="H18" s="125"/>
      <c r="I18" s="125" t="s">
        <v>47</v>
      </c>
      <c r="J18" s="42"/>
      <c r="K18" s="125"/>
      <c r="L18" s="52"/>
      <c r="M18" s="42"/>
      <c r="N18" s="42"/>
      <c r="O18" s="55"/>
      <c r="P18" s="21"/>
    </row>
    <row r="19" spans="2:16" ht="15">
      <c r="B19" s="15"/>
      <c r="C19" s="56"/>
      <c r="D19" s="57"/>
      <c r="E19" s="57"/>
      <c r="F19" s="57"/>
      <c r="G19" s="57"/>
      <c r="H19" s="57"/>
      <c r="I19" s="57"/>
      <c r="J19" s="57"/>
      <c r="K19" s="57"/>
      <c r="L19" s="57"/>
      <c r="M19" s="57"/>
      <c r="N19" s="57"/>
      <c r="O19" s="58"/>
      <c r="P19" s="22"/>
    </row>
    <row r="20" spans="2:16" ht="15" thickBot="1">
      <c r="B20" s="15"/>
      <c r="C20" s="59"/>
      <c r="D20" s="60"/>
      <c r="E20" s="60"/>
      <c r="F20" s="60"/>
      <c r="G20" s="60"/>
      <c r="H20" s="60"/>
      <c r="I20" s="60"/>
      <c r="J20" s="60"/>
      <c r="K20" s="60"/>
      <c r="L20" s="60"/>
      <c r="M20" s="60"/>
      <c r="N20" s="60"/>
      <c r="O20" s="61"/>
      <c r="P20" s="16"/>
    </row>
    <row r="21" spans="2:16" ht="15" thickBot="1">
      <c r="B21" s="15"/>
      <c r="C21" s="62"/>
      <c r="D21" s="63"/>
      <c r="E21" s="63"/>
      <c r="F21" s="63"/>
      <c r="G21" s="63"/>
      <c r="H21" s="63"/>
      <c r="I21" s="42"/>
      <c r="J21" s="42"/>
      <c r="K21" s="63"/>
      <c r="L21" s="63"/>
      <c r="M21" s="63"/>
      <c r="N21" s="63"/>
      <c r="O21" s="64"/>
      <c r="P21" s="16"/>
    </row>
    <row r="22" spans="2:16" ht="15">
      <c r="B22" s="15"/>
      <c r="C22" s="278" t="s">
        <v>48</v>
      </c>
      <c r="D22" s="279"/>
      <c r="E22" s="279"/>
      <c r="F22" s="279"/>
      <c r="G22" s="279"/>
      <c r="H22" s="279"/>
      <c r="I22" s="279"/>
      <c r="J22" s="279"/>
      <c r="K22" s="279"/>
      <c r="L22" s="279"/>
      <c r="M22" s="279"/>
      <c r="N22" s="279"/>
      <c r="O22" s="280"/>
      <c r="P22" s="23"/>
    </row>
    <row r="23" spans="2:16" ht="15" thickBot="1">
      <c r="B23" s="15"/>
      <c r="C23" s="65"/>
      <c r="D23" s="42"/>
      <c r="E23" s="42"/>
      <c r="F23" s="42"/>
      <c r="G23" s="42"/>
      <c r="H23" s="42"/>
      <c r="I23" s="42"/>
      <c r="J23" s="42"/>
      <c r="K23" s="42"/>
      <c r="L23" s="42"/>
      <c r="M23" s="42"/>
      <c r="N23" s="42"/>
      <c r="O23" s="66"/>
      <c r="P23" s="16"/>
    </row>
    <row r="24" spans="2:16" ht="15">
      <c r="B24" s="15"/>
      <c r="C24" s="67" t="s">
        <v>49</v>
      </c>
      <c r="D24" s="314" t="s">
        <v>7</v>
      </c>
      <c r="E24" s="315"/>
      <c r="F24" s="315"/>
      <c r="G24" s="315"/>
      <c r="H24" s="315"/>
      <c r="I24" s="315"/>
      <c r="J24" s="315"/>
      <c r="K24" s="315"/>
      <c r="L24" s="316"/>
      <c r="M24" s="276" t="s">
        <v>50</v>
      </c>
      <c r="N24" s="277"/>
      <c r="O24" s="67" t="s">
        <v>9</v>
      </c>
      <c r="P24" s="24"/>
    </row>
    <row r="25" spans="2:16" ht="15" thickBot="1">
      <c r="B25" s="15"/>
      <c r="C25" s="68"/>
      <c r="D25" s="294"/>
      <c r="E25" s="334"/>
      <c r="F25" s="334"/>
      <c r="G25" s="334"/>
      <c r="H25" s="334"/>
      <c r="I25" s="334"/>
      <c r="J25" s="334"/>
      <c r="K25" s="334"/>
      <c r="L25" s="295"/>
      <c r="M25" s="294"/>
      <c r="N25" s="295"/>
      <c r="O25" s="69"/>
      <c r="P25" s="25"/>
    </row>
    <row r="26" spans="2:16">
      <c r="B26" s="15"/>
      <c r="C26" s="299" t="s">
        <v>51</v>
      </c>
      <c r="D26" s="300"/>
      <c r="E26" s="300"/>
      <c r="F26" s="300"/>
      <c r="G26" s="300"/>
      <c r="H26" s="300"/>
      <c r="I26" s="300"/>
      <c r="J26" s="300"/>
      <c r="K26" s="300"/>
      <c r="L26" s="300"/>
      <c r="M26" s="300"/>
      <c r="N26" s="300"/>
      <c r="O26" s="301"/>
      <c r="P26" s="26"/>
    </row>
    <row r="27" spans="2:16">
      <c r="B27" s="15"/>
      <c r="C27" s="302"/>
      <c r="D27" s="303"/>
      <c r="E27" s="303"/>
      <c r="F27" s="303"/>
      <c r="G27" s="303"/>
      <c r="H27" s="303"/>
      <c r="I27" s="303"/>
      <c r="J27" s="303"/>
      <c r="K27" s="303"/>
      <c r="L27" s="303"/>
      <c r="M27" s="303"/>
      <c r="N27" s="303"/>
      <c r="O27" s="304"/>
      <c r="P27" s="26"/>
    </row>
    <row r="28" spans="2:16" ht="13.5" thickBot="1">
      <c r="B28" s="15"/>
      <c r="C28" s="305"/>
      <c r="D28" s="306"/>
      <c r="E28" s="306"/>
      <c r="F28" s="306"/>
      <c r="G28" s="306"/>
      <c r="H28" s="306"/>
      <c r="I28" s="306"/>
      <c r="J28" s="306"/>
      <c r="K28" s="306"/>
      <c r="L28" s="306"/>
      <c r="M28" s="306"/>
      <c r="N28" s="306"/>
      <c r="O28" s="307"/>
      <c r="P28" s="26"/>
    </row>
    <row r="29" spans="2:16" ht="15">
      <c r="B29" s="15"/>
      <c r="C29" s="296" t="s">
        <v>7</v>
      </c>
      <c r="D29" s="297"/>
      <c r="E29" s="297"/>
      <c r="F29" s="297"/>
      <c r="G29" s="298"/>
      <c r="H29" s="274" t="s">
        <v>52</v>
      </c>
      <c r="I29" s="297"/>
      <c r="J29" s="332" t="s">
        <v>53</v>
      </c>
      <c r="K29" s="333"/>
      <c r="L29" s="70" t="s">
        <v>54</v>
      </c>
      <c r="M29" s="274" t="s">
        <v>55</v>
      </c>
      <c r="N29" s="275"/>
      <c r="O29" s="71" t="s">
        <v>56</v>
      </c>
      <c r="P29" s="27"/>
    </row>
    <row r="30" spans="2:16" ht="14.25">
      <c r="B30" s="15"/>
      <c r="C30" s="281"/>
      <c r="D30" s="282"/>
      <c r="E30" s="282"/>
      <c r="F30" s="282"/>
      <c r="G30" s="283"/>
      <c r="H30" s="284"/>
      <c r="I30" s="283"/>
      <c r="J30" s="284"/>
      <c r="K30" s="283"/>
      <c r="L30" s="72"/>
      <c r="M30" s="285"/>
      <c r="N30" s="286"/>
      <c r="O30" s="73"/>
      <c r="P30" s="28"/>
    </row>
    <row r="31" spans="2:16" ht="14.25">
      <c r="B31" s="15"/>
      <c r="C31" s="74"/>
      <c r="D31" s="75"/>
      <c r="E31" s="75"/>
      <c r="F31" s="75"/>
      <c r="G31" s="76"/>
      <c r="H31" s="77"/>
      <c r="I31" s="76"/>
      <c r="J31" s="77"/>
      <c r="K31" s="76"/>
      <c r="L31" s="72"/>
      <c r="M31" s="285"/>
      <c r="N31" s="286"/>
      <c r="O31" s="73"/>
      <c r="P31" s="28"/>
    </row>
    <row r="32" spans="2:16" ht="15" thickBot="1">
      <c r="B32" s="15"/>
      <c r="C32" s="287"/>
      <c r="D32" s="288"/>
      <c r="E32" s="288"/>
      <c r="F32" s="288"/>
      <c r="G32" s="289"/>
      <c r="H32" s="335"/>
      <c r="I32" s="289"/>
      <c r="J32" s="335"/>
      <c r="K32" s="289"/>
      <c r="L32" s="78"/>
      <c r="M32" s="336"/>
      <c r="N32" s="337"/>
      <c r="O32" s="73"/>
      <c r="P32" s="28"/>
    </row>
    <row r="33" spans="2:16" ht="15.75" thickBot="1">
      <c r="B33" s="15"/>
      <c r="C33" s="271" t="s">
        <v>57</v>
      </c>
      <c r="D33" s="272"/>
      <c r="E33" s="272"/>
      <c r="F33" s="272"/>
      <c r="G33" s="272"/>
      <c r="H33" s="272"/>
      <c r="I33" s="272"/>
      <c r="J33" s="272"/>
      <c r="K33" s="272"/>
      <c r="L33" s="272"/>
      <c r="M33" s="272"/>
      <c r="N33" s="273"/>
      <c r="O33" s="79"/>
      <c r="P33" s="29"/>
    </row>
    <row r="34" spans="2:16" ht="13.5" customHeight="1">
      <c r="B34" s="15"/>
      <c r="C34" s="299" t="s">
        <v>58</v>
      </c>
      <c r="D34" s="300"/>
      <c r="E34" s="300"/>
      <c r="F34" s="300"/>
      <c r="G34" s="300"/>
      <c r="H34" s="300"/>
      <c r="I34" s="300"/>
      <c r="J34" s="300"/>
      <c r="K34" s="300"/>
      <c r="L34" s="300"/>
      <c r="M34" s="300"/>
      <c r="N34" s="300"/>
      <c r="O34" s="301"/>
      <c r="P34" s="26"/>
    </row>
    <row r="35" spans="2:16">
      <c r="B35" s="15"/>
      <c r="C35" s="302"/>
      <c r="D35" s="303"/>
      <c r="E35" s="303"/>
      <c r="F35" s="303"/>
      <c r="G35" s="303"/>
      <c r="H35" s="303"/>
      <c r="I35" s="303"/>
      <c r="J35" s="303"/>
      <c r="K35" s="303"/>
      <c r="L35" s="303"/>
      <c r="M35" s="303"/>
      <c r="N35" s="303"/>
      <c r="O35" s="304"/>
      <c r="P35" s="26"/>
    </row>
    <row r="36" spans="2:16" ht="13.5" thickBot="1">
      <c r="B36" s="15"/>
      <c r="C36" s="305"/>
      <c r="D36" s="306"/>
      <c r="E36" s="306"/>
      <c r="F36" s="306"/>
      <c r="G36" s="306"/>
      <c r="H36" s="306"/>
      <c r="I36" s="306"/>
      <c r="J36" s="306"/>
      <c r="K36" s="306"/>
      <c r="L36" s="306"/>
      <c r="M36" s="306"/>
      <c r="N36" s="306"/>
      <c r="O36" s="307"/>
      <c r="P36" s="26"/>
    </row>
    <row r="37" spans="2:16" ht="15">
      <c r="B37" s="15"/>
      <c r="C37" s="296" t="s">
        <v>7</v>
      </c>
      <c r="D37" s="331"/>
      <c r="E37" s="331"/>
      <c r="F37" s="331"/>
      <c r="G37" s="331"/>
      <c r="H37" s="331"/>
      <c r="I37" s="331"/>
      <c r="J37" s="275"/>
      <c r="K37" s="126" t="s">
        <v>50</v>
      </c>
      <c r="L37" s="70" t="s">
        <v>9</v>
      </c>
      <c r="M37" s="274" t="s">
        <v>59</v>
      </c>
      <c r="N37" s="275"/>
      <c r="O37" s="71" t="s">
        <v>56</v>
      </c>
      <c r="P37" s="27"/>
    </row>
    <row r="38" spans="2:16" ht="14.25">
      <c r="B38" s="15"/>
      <c r="C38" s="281"/>
      <c r="D38" s="282"/>
      <c r="E38" s="282"/>
      <c r="F38" s="282"/>
      <c r="G38" s="282"/>
      <c r="H38" s="282"/>
      <c r="I38" s="282"/>
      <c r="J38" s="283"/>
      <c r="K38" s="130"/>
      <c r="L38" s="80"/>
      <c r="M38" s="292"/>
      <c r="N38" s="293"/>
      <c r="O38" s="73"/>
      <c r="P38" s="28"/>
    </row>
    <row r="39" spans="2:16" ht="15" thickBot="1">
      <c r="B39" s="15"/>
      <c r="C39" s="287"/>
      <c r="D39" s="288"/>
      <c r="E39" s="288"/>
      <c r="F39" s="288"/>
      <c r="G39" s="288"/>
      <c r="H39" s="288"/>
      <c r="I39" s="288"/>
      <c r="J39" s="289"/>
      <c r="K39" s="75"/>
      <c r="L39" s="81"/>
      <c r="M39" s="290"/>
      <c r="N39" s="291"/>
      <c r="O39" s="82"/>
      <c r="P39" s="28"/>
    </row>
    <row r="40" spans="2:16" ht="15.75" thickBot="1">
      <c r="B40" s="15"/>
      <c r="C40" s="271" t="s">
        <v>57</v>
      </c>
      <c r="D40" s="272"/>
      <c r="E40" s="272"/>
      <c r="F40" s="272"/>
      <c r="G40" s="272"/>
      <c r="H40" s="272"/>
      <c r="I40" s="272"/>
      <c r="J40" s="272"/>
      <c r="K40" s="272"/>
      <c r="L40" s="272"/>
      <c r="M40" s="272"/>
      <c r="N40" s="273"/>
      <c r="O40" s="83">
        <v>0</v>
      </c>
      <c r="P40" s="28"/>
    </row>
    <row r="41" spans="2:16">
      <c r="B41" s="15"/>
      <c r="C41" s="299" t="s">
        <v>60</v>
      </c>
      <c r="D41" s="300"/>
      <c r="E41" s="300"/>
      <c r="F41" s="300"/>
      <c r="G41" s="300"/>
      <c r="H41" s="300"/>
      <c r="I41" s="300"/>
      <c r="J41" s="300"/>
      <c r="K41" s="300"/>
      <c r="L41" s="300"/>
      <c r="M41" s="300"/>
      <c r="N41" s="300"/>
      <c r="O41" s="301"/>
      <c r="P41" s="26"/>
    </row>
    <row r="42" spans="2:16">
      <c r="B42" s="15"/>
      <c r="C42" s="302"/>
      <c r="D42" s="303"/>
      <c r="E42" s="303"/>
      <c r="F42" s="303"/>
      <c r="G42" s="303"/>
      <c r="H42" s="303"/>
      <c r="I42" s="303"/>
      <c r="J42" s="303"/>
      <c r="K42" s="303"/>
      <c r="L42" s="303"/>
      <c r="M42" s="303"/>
      <c r="N42" s="303"/>
      <c r="O42" s="304"/>
      <c r="P42" s="26"/>
    </row>
    <row r="43" spans="2:16" ht="13.5" thickBot="1">
      <c r="B43" s="15"/>
      <c r="C43" s="305"/>
      <c r="D43" s="306"/>
      <c r="E43" s="306"/>
      <c r="F43" s="306"/>
      <c r="G43" s="306"/>
      <c r="H43" s="306"/>
      <c r="I43" s="306"/>
      <c r="J43" s="306"/>
      <c r="K43" s="306"/>
      <c r="L43" s="306"/>
      <c r="M43" s="306"/>
      <c r="N43" s="306"/>
      <c r="O43" s="307"/>
      <c r="P43" s="26"/>
    </row>
    <row r="44" spans="2:16" ht="17.25">
      <c r="B44" s="15"/>
      <c r="C44" s="296" t="s">
        <v>61</v>
      </c>
      <c r="D44" s="331"/>
      <c r="E44" s="331"/>
      <c r="F44" s="331"/>
      <c r="G44" s="331"/>
      <c r="H44" s="331"/>
      <c r="I44" s="331"/>
      <c r="J44" s="70" t="s">
        <v>62</v>
      </c>
      <c r="K44" s="128" t="s">
        <v>63</v>
      </c>
      <c r="L44" s="84" t="s">
        <v>64</v>
      </c>
      <c r="M44" s="274" t="s">
        <v>65</v>
      </c>
      <c r="N44" s="275"/>
      <c r="O44" s="71" t="s">
        <v>56</v>
      </c>
      <c r="P44" s="27"/>
    </row>
    <row r="45" spans="2:16" ht="14.25">
      <c r="B45" s="15"/>
      <c r="C45" s="281"/>
      <c r="D45" s="282"/>
      <c r="E45" s="282"/>
      <c r="F45" s="282"/>
      <c r="G45" s="282"/>
      <c r="H45" s="282"/>
      <c r="I45" s="282"/>
      <c r="J45" s="85"/>
      <c r="K45" s="86"/>
      <c r="L45" s="85"/>
      <c r="M45" s="343"/>
      <c r="N45" s="344"/>
      <c r="O45" s="73"/>
      <c r="P45" s="28"/>
    </row>
    <row r="46" spans="2:16" ht="15" thickBot="1">
      <c r="B46" s="15"/>
      <c r="C46" s="287"/>
      <c r="D46" s="288"/>
      <c r="E46" s="288"/>
      <c r="F46" s="288"/>
      <c r="G46" s="288"/>
      <c r="H46" s="288"/>
      <c r="I46" s="288"/>
      <c r="J46" s="87"/>
      <c r="K46" s="88"/>
      <c r="L46" s="87"/>
      <c r="M46" s="290"/>
      <c r="N46" s="291"/>
      <c r="O46" s="89"/>
      <c r="P46" s="28"/>
    </row>
    <row r="47" spans="2:16" ht="15.75" thickBot="1">
      <c r="B47" s="15"/>
      <c r="C47" s="271" t="s">
        <v>57</v>
      </c>
      <c r="D47" s="272"/>
      <c r="E47" s="272"/>
      <c r="F47" s="272"/>
      <c r="G47" s="272"/>
      <c r="H47" s="272"/>
      <c r="I47" s="272"/>
      <c r="J47" s="272"/>
      <c r="K47" s="272"/>
      <c r="L47" s="272"/>
      <c r="M47" s="272"/>
      <c r="N47" s="273"/>
      <c r="O47" s="79"/>
      <c r="P47" s="29"/>
    </row>
    <row r="48" spans="2:16">
      <c r="B48" s="15"/>
      <c r="C48" s="299" t="s">
        <v>66</v>
      </c>
      <c r="D48" s="300"/>
      <c r="E48" s="300"/>
      <c r="F48" s="300"/>
      <c r="G48" s="300"/>
      <c r="H48" s="300"/>
      <c r="I48" s="300"/>
      <c r="J48" s="300"/>
      <c r="K48" s="300"/>
      <c r="L48" s="300"/>
      <c r="M48" s="300"/>
      <c r="N48" s="300"/>
      <c r="O48" s="301"/>
      <c r="P48" s="26"/>
    </row>
    <row r="49" spans="2:16">
      <c r="B49" s="15"/>
      <c r="C49" s="302"/>
      <c r="D49" s="303"/>
      <c r="E49" s="303"/>
      <c r="F49" s="303"/>
      <c r="G49" s="303"/>
      <c r="H49" s="303"/>
      <c r="I49" s="303"/>
      <c r="J49" s="303"/>
      <c r="K49" s="303"/>
      <c r="L49" s="303"/>
      <c r="M49" s="303"/>
      <c r="N49" s="303"/>
      <c r="O49" s="304"/>
      <c r="P49" s="26"/>
    </row>
    <row r="50" spans="2:16" ht="13.5" thickBot="1">
      <c r="B50" s="15"/>
      <c r="C50" s="305"/>
      <c r="D50" s="306"/>
      <c r="E50" s="306"/>
      <c r="F50" s="306"/>
      <c r="G50" s="306"/>
      <c r="H50" s="306"/>
      <c r="I50" s="306"/>
      <c r="J50" s="306"/>
      <c r="K50" s="306"/>
      <c r="L50" s="306"/>
      <c r="M50" s="306"/>
      <c r="N50" s="306"/>
      <c r="O50" s="307"/>
      <c r="P50" s="26"/>
    </row>
    <row r="51" spans="2:16" ht="30">
      <c r="B51" s="15"/>
      <c r="C51" s="296" t="s">
        <v>67</v>
      </c>
      <c r="D51" s="331"/>
      <c r="E51" s="331"/>
      <c r="F51" s="331"/>
      <c r="G51" s="331"/>
      <c r="H51" s="331"/>
      <c r="I51" s="331"/>
      <c r="J51" s="70" t="s">
        <v>68</v>
      </c>
      <c r="K51" s="90" t="s">
        <v>69</v>
      </c>
      <c r="L51" s="91" t="s">
        <v>70</v>
      </c>
      <c r="M51" s="341" t="s">
        <v>55</v>
      </c>
      <c r="N51" s="342"/>
      <c r="O51" s="92" t="s">
        <v>56</v>
      </c>
      <c r="P51" s="30"/>
    </row>
    <row r="52" spans="2:16" ht="14.25">
      <c r="B52" s="15"/>
      <c r="C52" s="93"/>
      <c r="D52" s="94"/>
      <c r="E52" s="94"/>
      <c r="F52" s="94"/>
      <c r="G52" s="94"/>
      <c r="H52" s="94"/>
      <c r="I52" s="94"/>
      <c r="J52" s="95"/>
      <c r="K52" s="96"/>
      <c r="L52" s="97"/>
      <c r="M52" s="345"/>
      <c r="N52" s="346"/>
      <c r="O52" s="98"/>
      <c r="P52" s="31"/>
    </row>
    <row r="53" spans="2:16" ht="14.25">
      <c r="B53" s="15"/>
      <c r="C53" s="93"/>
      <c r="D53" s="94"/>
      <c r="E53" s="94"/>
      <c r="F53" s="94"/>
      <c r="G53" s="94"/>
      <c r="H53" s="94"/>
      <c r="I53" s="94"/>
      <c r="J53" s="95"/>
      <c r="K53" s="96"/>
      <c r="L53" s="97"/>
      <c r="M53" s="345"/>
      <c r="N53" s="346"/>
      <c r="O53" s="98"/>
      <c r="P53" s="31"/>
    </row>
    <row r="54" spans="2:16" ht="14.25">
      <c r="B54" s="15"/>
      <c r="C54" s="93"/>
      <c r="D54" s="94"/>
      <c r="E54" s="94"/>
      <c r="F54" s="94"/>
      <c r="G54" s="94"/>
      <c r="H54" s="94"/>
      <c r="I54" s="94"/>
      <c r="J54" s="95"/>
      <c r="K54" s="96"/>
      <c r="L54" s="97"/>
      <c r="M54" s="343"/>
      <c r="N54" s="344"/>
      <c r="O54" s="98"/>
      <c r="P54" s="31"/>
    </row>
    <row r="55" spans="2:16" ht="15" thickBot="1">
      <c r="B55" s="15"/>
      <c r="C55" s="287"/>
      <c r="D55" s="288"/>
      <c r="E55" s="288"/>
      <c r="F55" s="288"/>
      <c r="G55" s="288"/>
      <c r="H55" s="288"/>
      <c r="I55" s="288"/>
      <c r="J55" s="87"/>
      <c r="K55" s="88"/>
      <c r="L55" s="87"/>
      <c r="M55" s="290"/>
      <c r="N55" s="291"/>
      <c r="O55" s="89"/>
      <c r="P55" s="28"/>
    </row>
    <row r="56" spans="2:16" ht="15.75" thickBot="1">
      <c r="B56" s="15"/>
      <c r="C56" s="271" t="s">
        <v>57</v>
      </c>
      <c r="D56" s="272"/>
      <c r="E56" s="272"/>
      <c r="F56" s="272"/>
      <c r="G56" s="272"/>
      <c r="H56" s="272"/>
      <c r="I56" s="272"/>
      <c r="J56" s="272"/>
      <c r="K56" s="272"/>
      <c r="L56" s="272"/>
      <c r="M56" s="272"/>
      <c r="N56" s="273"/>
      <c r="O56" s="83"/>
      <c r="P56" s="28"/>
    </row>
    <row r="57" spans="2:16" ht="15" thickBot="1">
      <c r="B57" s="15"/>
      <c r="C57" s="65"/>
      <c r="D57" s="42"/>
      <c r="E57" s="42"/>
      <c r="F57" s="42"/>
      <c r="G57" s="42"/>
      <c r="H57" s="42"/>
      <c r="I57" s="42"/>
      <c r="J57" s="42"/>
      <c r="K57" s="42"/>
      <c r="L57" s="42"/>
      <c r="M57" s="42"/>
      <c r="N57" s="42"/>
      <c r="O57" s="66"/>
      <c r="P57" s="16"/>
    </row>
    <row r="58" spans="2:16" ht="15.75" thickBot="1">
      <c r="B58" s="15"/>
      <c r="C58" s="338" t="s">
        <v>71</v>
      </c>
      <c r="D58" s="339"/>
      <c r="E58" s="339"/>
      <c r="F58" s="339"/>
      <c r="G58" s="339"/>
      <c r="H58" s="339"/>
      <c r="I58" s="339"/>
      <c r="J58" s="339"/>
      <c r="K58" s="339"/>
      <c r="L58" s="339"/>
      <c r="M58" s="339"/>
      <c r="N58" s="340"/>
      <c r="O58" s="99"/>
      <c r="P58" s="32"/>
    </row>
    <row r="59" spans="2:16">
      <c r="B59" s="15"/>
      <c r="C59" s="299" t="s">
        <v>72</v>
      </c>
      <c r="D59" s="300"/>
      <c r="E59" s="300"/>
      <c r="F59" s="300"/>
      <c r="G59" s="300"/>
      <c r="H59" s="300"/>
      <c r="I59" s="300"/>
      <c r="J59" s="300"/>
      <c r="K59" s="300"/>
      <c r="L59" s="300"/>
      <c r="M59" s="300"/>
      <c r="N59" s="300"/>
      <c r="O59" s="301"/>
      <c r="P59" s="26"/>
    </row>
    <row r="60" spans="2:16">
      <c r="B60" s="15"/>
      <c r="C60" s="302"/>
      <c r="D60" s="303"/>
      <c r="E60" s="303"/>
      <c r="F60" s="303"/>
      <c r="G60" s="303"/>
      <c r="H60" s="303"/>
      <c r="I60" s="303"/>
      <c r="J60" s="303"/>
      <c r="K60" s="303"/>
      <c r="L60" s="303"/>
      <c r="M60" s="303"/>
      <c r="N60" s="303"/>
      <c r="O60" s="304"/>
      <c r="P60" s="26"/>
    </row>
    <row r="61" spans="2:16" ht="13.5" thickBot="1">
      <c r="B61" s="15"/>
      <c r="C61" s="305"/>
      <c r="D61" s="306"/>
      <c r="E61" s="306"/>
      <c r="F61" s="306"/>
      <c r="G61" s="306"/>
      <c r="H61" s="306"/>
      <c r="I61" s="306"/>
      <c r="J61" s="306"/>
      <c r="K61" s="306"/>
      <c r="L61" s="306"/>
      <c r="M61" s="306"/>
      <c r="N61" s="306"/>
      <c r="O61" s="307"/>
      <c r="P61" s="26"/>
    </row>
    <row r="62" spans="2:16" ht="15">
      <c r="B62" s="15"/>
      <c r="C62" s="296" t="s">
        <v>73</v>
      </c>
      <c r="D62" s="331"/>
      <c r="E62" s="331"/>
      <c r="F62" s="331"/>
      <c r="G62" s="331"/>
      <c r="H62" s="331"/>
      <c r="I62" s="331"/>
      <c r="J62" s="128"/>
      <c r="K62" s="129"/>
      <c r="L62" s="91" t="s">
        <v>74</v>
      </c>
      <c r="M62" s="341" t="s">
        <v>75</v>
      </c>
      <c r="N62" s="342"/>
      <c r="O62" s="92"/>
      <c r="P62" s="30"/>
    </row>
    <row r="63" spans="2:16" ht="14.25">
      <c r="B63" s="15"/>
      <c r="C63" s="281" t="s">
        <v>76</v>
      </c>
      <c r="D63" s="282"/>
      <c r="E63" s="282"/>
      <c r="F63" s="282"/>
      <c r="G63" s="282"/>
      <c r="H63" s="282"/>
      <c r="I63" s="282"/>
      <c r="J63" s="100"/>
      <c r="K63" s="101"/>
      <c r="L63" s="102"/>
      <c r="M63" s="359"/>
      <c r="N63" s="360"/>
      <c r="O63" s="103"/>
      <c r="P63" s="33"/>
    </row>
    <row r="64" spans="2:16" ht="14.25">
      <c r="B64" s="15"/>
      <c r="C64" s="74" t="s">
        <v>77</v>
      </c>
      <c r="D64" s="75"/>
      <c r="E64" s="75"/>
      <c r="F64" s="75"/>
      <c r="G64" s="75"/>
      <c r="H64" s="75"/>
      <c r="I64" s="75"/>
      <c r="J64" s="100"/>
      <c r="K64" s="101"/>
      <c r="L64" s="102"/>
      <c r="M64" s="359"/>
      <c r="N64" s="360"/>
      <c r="O64" s="103"/>
      <c r="P64" s="33"/>
    </row>
    <row r="65" spans="2:16" ht="15" thickBot="1">
      <c r="B65" s="15"/>
      <c r="C65" s="59" t="s">
        <v>78</v>
      </c>
      <c r="D65" s="60"/>
      <c r="E65" s="60"/>
      <c r="F65" s="60"/>
      <c r="G65" s="60"/>
      <c r="H65" s="60"/>
      <c r="I65" s="60"/>
      <c r="J65" s="104"/>
      <c r="K65" s="105"/>
      <c r="L65" s="102"/>
      <c r="M65" s="361"/>
      <c r="N65" s="362"/>
      <c r="O65" s="103"/>
      <c r="P65" s="33"/>
    </row>
    <row r="66" spans="2:16" ht="15.75" thickBot="1">
      <c r="B66" s="15"/>
      <c r="C66" s="271" t="s">
        <v>57</v>
      </c>
      <c r="D66" s="272"/>
      <c r="E66" s="272"/>
      <c r="F66" s="272"/>
      <c r="G66" s="272"/>
      <c r="H66" s="272"/>
      <c r="I66" s="272"/>
      <c r="J66" s="272"/>
      <c r="K66" s="272"/>
      <c r="L66" s="272"/>
      <c r="M66" s="272"/>
      <c r="N66" s="273"/>
      <c r="O66" s="106"/>
      <c r="P66" s="34"/>
    </row>
    <row r="67" spans="2:16" ht="15" thickBot="1">
      <c r="B67" s="15"/>
      <c r="C67" s="65"/>
      <c r="D67" s="42"/>
      <c r="E67" s="42"/>
      <c r="F67" s="42"/>
      <c r="G67" s="42"/>
      <c r="H67" s="42"/>
      <c r="I67" s="42"/>
      <c r="J67" s="42"/>
      <c r="K67" s="42"/>
      <c r="L67" s="42"/>
      <c r="M67" s="42"/>
      <c r="N67" s="42"/>
      <c r="O67" s="66"/>
      <c r="P67" s="16"/>
    </row>
    <row r="68" spans="2:16" ht="15.75" thickBot="1">
      <c r="B68" s="15"/>
      <c r="C68" s="338" t="s">
        <v>79</v>
      </c>
      <c r="D68" s="339"/>
      <c r="E68" s="339"/>
      <c r="F68" s="339"/>
      <c r="G68" s="339"/>
      <c r="H68" s="339"/>
      <c r="I68" s="339"/>
      <c r="J68" s="339"/>
      <c r="K68" s="339"/>
      <c r="L68" s="339"/>
      <c r="M68" s="339"/>
      <c r="N68" s="340"/>
      <c r="O68" s="107"/>
      <c r="P68" s="34"/>
    </row>
    <row r="69" spans="2:16" ht="14.25">
      <c r="B69" s="15"/>
      <c r="C69" s="65"/>
      <c r="D69" s="42"/>
      <c r="E69" s="42"/>
      <c r="F69" s="42"/>
      <c r="G69" s="42"/>
      <c r="H69" s="42"/>
      <c r="I69" s="42"/>
      <c r="J69" s="42"/>
      <c r="K69" s="42"/>
      <c r="L69" s="42"/>
      <c r="M69" s="42"/>
      <c r="N69" s="42"/>
      <c r="O69" s="66"/>
      <c r="P69" s="16"/>
    </row>
    <row r="70" spans="2:16" ht="14.25">
      <c r="B70" s="15"/>
      <c r="C70" s="65"/>
      <c r="D70" s="42"/>
      <c r="E70" s="42"/>
      <c r="F70" s="42"/>
      <c r="G70" s="42"/>
      <c r="H70" s="108" t="s">
        <v>80</v>
      </c>
      <c r="I70" s="108"/>
      <c r="J70" s="108"/>
      <c r="K70" s="108"/>
      <c r="L70" s="42"/>
      <c r="M70" s="42"/>
      <c r="N70" s="42"/>
      <c r="O70" s="66"/>
      <c r="P70" s="16"/>
    </row>
    <row r="71" spans="2:16" ht="15">
      <c r="B71" s="15"/>
      <c r="C71" s="65"/>
      <c r="D71" s="42"/>
      <c r="E71" s="42"/>
      <c r="F71" s="42"/>
      <c r="G71" s="42"/>
      <c r="H71" s="108" t="s">
        <v>81</v>
      </c>
      <c r="I71" s="42"/>
      <c r="J71" s="42"/>
      <c r="K71" s="42"/>
      <c r="L71" s="42"/>
      <c r="M71" s="42"/>
      <c r="N71" s="42"/>
      <c r="O71" s="66"/>
      <c r="P71" s="35"/>
    </row>
    <row r="72" spans="2:16" ht="15">
      <c r="B72" s="15"/>
      <c r="C72" s="65"/>
      <c r="D72" s="42"/>
      <c r="E72" s="42"/>
      <c r="F72" s="42"/>
      <c r="G72" s="42"/>
      <c r="H72" s="108" t="s">
        <v>82</v>
      </c>
      <c r="I72" s="42"/>
      <c r="J72" s="42"/>
      <c r="K72" s="42"/>
      <c r="L72" s="42"/>
      <c r="M72" s="42"/>
      <c r="N72" s="42"/>
      <c r="O72" s="66"/>
      <c r="P72" s="35"/>
    </row>
    <row r="73" spans="2:16" ht="14.25">
      <c r="B73" s="15"/>
      <c r="C73" s="51"/>
      <c r="D73" s="109"/>
      <c r="E73" s="109"/>
      <c r="F73" s="109"/>
      <c r="G73" s="109"/>
      <c r="H73" s="108" t="s">
        <v>83</v>
      </c>
      <c r="I73" s="109"/>
      <c r="J73" s="109"/>
      <c r="K73" s="109"/>
      <c r="L73" s="109"/>
      <c r="M73" s="109"/>
      <c r="N73" s="109"/>
      <c r="O73" s="110"/>
      <c r="P73" s="36"/>
    </row>
    <row r="74" spans="2:16" ht="14.25">
      <c r="B74" s="15"/>
      <c r="C74" s="65"/>
      <c r="D74" s="42"/>
      <c r="E74" s="42"/>
      <c r="F74" s="42"/>
      <c r="G74" s="42"/>
      <c r="H74" s="42" t="s">
        <v>84</v>
      </c>
      <c r="I74" s="42"/>
      <c r="J74" s="42"/>
      <c r="K74" s="42"/>
      <c r="L74" s="42"/>
      <c r="M74" s="42"/>
      <c r="N74" s="42"/>
      <c r="O74" s="66"/>
      <c r="P74" s="16"/>
    </row>
    <row r="75" spans="2:16" ht="15">
      <c r="B75" s="15"/>
      <c r="C75" s="111" t="s">
        <v>85</v>
      </c>
      <c r="D75" s="112"/>
      <c r="E75" s="112"/>
      <c r="F75" s="112"/>
      <c r="G75" s="112"/>
      <c r="H75" s="112"/>
      <c r="I75" s="112"/>
      <c r="J75" s="112"/>
      <c r="K75" s="112"/>
      <c r="L75" s="112"/>
      <c r="M75" s="112"/>
      <c r="N75" s="112"/>
      <c r="O75" s="113"/>
      <c r="P75" s="16"/>
    </row>
    <row r="76" spans="2:16" ht="14.25">
      <c r="B76" s="15"/>
      <c r="C76" s="356"/>
      <c r="D76" s="357"/>
      <c r="E76" s="357"/>
      <c r="F76" s="357"/>
      <c r="G76" s="357"/>
      <c r="H76" s="357"/>
      <c r="I76" s="357"/>
      <c r="J76" s="357"/>
      <c r="K76" s="357"/>
      <c r="L76" s="357"/>
      <c r="M76" s="357"/>
      <c r="N76" s="357"/>
      <c r="O76" s="358"/>
      <c r="P76" s="36"/>
    </row>
    <row r="77" spans="2:16" ht="14.25">
      <c r="B77" s="15"/>
      <c r="C77" s="356"/>
      <c r="D77" s="357"/>
      <c r="E77" s="357"/>
      <c r="F77" s="357"/>
      <c r="G77" s="357"/>
      <c r="H77" s="357"/>
      <c r="I77" s="357"/>
      <c r="J77" s="357"/>
      <c r="K77" s="357"/>
      <c r="L77" s="357"/>
      <c r="M77" s="357"/>
      <c r="N77" s="357"/>
      <c r="O77" s="358"/>
      <c r="P77" s="36"/>
    </row>
    <row r="78" spans="2:16" ht="14.25">
      <c r="B78" s="15"/>
      <c r="C78" s="51"/>
      <c r="D78" s="109"/>
      <c r="E78" s="109"/>
      <c r="F78" s="109"/>
      <c r="G78" s="109"/>
      <c r="H78" s="109"/>
      <c r="I78" s="109"/>
      <c r="J78" s="109"/>
      <c r="K78" s="109"/>
      <c r="L78" s="109"/>
      <c r="M78" s="109"/>
      <c r="N78" s="109"/>
      <c r="O78" s="110"/>
      <c r="P78" s="36"/>
    </row>
    <row r="79" spans="2:16" ht="15">
      <c r="B79" s="15"/>
      <c r="C79" s="114" t="s">
        <v>86</v>
      </c>
      <c r="D79" s="109"/>
      <c r="E79" s="109"/>
      <c r="F79" s="109"/>
      <c r="G79" s="109"/>
      <c r="H79" s="109"/>
      <c r="I79" s="109"/>
      <c r="J79" s="109"/>
      <c r="K79" s="109"/>
      <c r="L79" s="109"/>
      <c r="M79" s="109"/>
      <c r="N79" s="109"/>
      <c r="O79" s="110"/>
      <c r="P79" s="36"/>
    </row>
    <row r="80" spans="2:16" ht="12.75" customHeight="1">
      <c r="B80" s="15"/>
      <c r="C80" s="353" t="s">
        <v>87</v>
      </c>
      <c r="D80" s="354"/>
      <c r="E80" s="354"/>
      <c r="F80" s="354"/>
      <c r="G80" s="354"/>
      <c r="H80" s="354"/>
      <c r="I80" s="354"/>
      <c r="J80" s="354"/>
      <c r="K80" s="354"/>
      <c r="L80" s="354"/>
      <c r="M80" s="354"/>
      <c r="N80" s="354"/>
      <c r="O80" s="355"/>
      <c r="P80" s="37"/>
    </row>
    <row r="81" spans="2:16" ht="28.5" customHeight="1">
      <c r="B81" s="15"/>
      <c r="C81" s="353"/>
      <c r="D81" s="354"/>
      <c r="E81" s="354"/>
      <c r="F81" s="354"/>
      <c r="G81" s="354"/>
      <c r="H81" s="354"/>
      <c r="I81" s="354"/>
      <c r="J81" s="354"/>
      <c r="K81" s="354"/>
      <c r="L81" s="354"/>
      <c r="M81" s="354"/>
      <c r="N81" s="354"/>
      <c r="O81" s="355"/>
      <c r="P81" s="37"/>
    </row>
    <row r="82" spans="2:16" ht="13.35" customHeight="1">
      <c r="B82" s="15"/>
      <c r="C82" s="353" t="s">
        <v>88</v>
      </c>
      <c r="D82" s="354"/>
      <c r="E82" s="354"/>
      <c r="F82" s="354"/>
      <c r="G82" s="354"/>
      <c r="H82" s="354"/>
      <c r="I82" s="354"/>
      <c r="J82" s="354"/>
      <c r="K82" s="354"/>
      <c r="L82" s="354"/>
      <c r="M82" s="354"/>
      <c r="N82" s="354"/>
      <c r="O82" s="355"/>
      <c r="P82" s="37"/>
    </row>
    <row r="83" spans="2:16" ht="45" customHeight="1">
      <c r="B83" s="15"/>
      <c r="C83" s="353"/>
      <c r="D83" s="354"/>
      <c r="E83" s="354"/>
      <c r="F83" s="354"/>
      <c r="G83" s="354"/>
      <c r="H83" s="354"/>
      <c r="I83" s="354"/>
      <c r="J83" s="354"/>
      <c r="K83" s="354"/>
      <c r="L83" s="354"/>
      <c r="M83" s="354"/>
      <c r="N83" s="354"/>
      <c r="O83" s="355"/>
      <c r="P83" s="37"/>
    </row>
    <row r="84" spans="2:16" ht="14.25">
      <c r="B84" s="15"/>
      <c r="C84" s="51"/>
      <c r="D84" s="109"/>
      <c r="E84" s="109"/>
      <c r="F84" s="109"/>
      <c r="G84" s="109"/>
      <c r="H84" s="109"/>
      <c r="I84" s="109"/>
      <c r="J84" s="109"/>
      <c r="K84" s="109"/>
      <c r="L84" s="109"/>
      <c r="M84" s="109"/>
      <c r="N84" s="109"/>
      <c r="O84" s="110"/>
      <c r="P84" s="36"/>
    </row>
    <row r="85" spans="2:16" ht="14.25">
      <c r="B85" s="15"/>
      <c r="C85" s="65"/>
      <c r="D85" s="42"/>
      <c r="E85" s="42"/>
      <c r="F85" s="42"/>
      <c r="G85" s="42"/>
      <c r="H85" s="108" t="s">
        <v>80</v>
      </c>
      <c r="I85" s="42"/>
      <c r="J85" s="42"/>
      <c r="K85" s="42"/>
      <c r="L85" s="42"/>
      <c r="M85" s="42"/>
      <c r="N85" s="42"/>
      <c r="O85" s="66"/>
      <c r="P85" s="16"/>
    </row>
    <row r="86" spans="2:16" ht="14.25">
      <c r="B86" s="15"/>
      <c r="C86" s="65"/>
      <c r="D86" s="42"/>
      <c r="E86" s="42"/>
      <c r="F86" s="42"/>
      <c r="G86" s="42"/>
      <c r="H86" s="42" t="s">
        <v>81</v>
      </c>
      <c r="I86" s="75"/>
      <c r="J86" s="75"/>
      <c r="K86" s="75"/>
      <c r="L86" s="42"/>
      <c r="M86" s="42"/>
      <c r="N86" s="42"/>
      <c r="O86" s="66"/>
      <c r="P86" s="16"/>
    </row>
    <row r="87" spans="2:16" ht="14.25">
      <c r="B87" s="15"/>
      <c r="C87" s="65"/>
      <c r="D87" s="42"/>
      <c r="E87" s="42"/>
      <c r="F87" s="42"/>
      <c r="G87" s="42"/>
      <c r="H87" s="42" t="s">
        <v>89</v>
      </c>
      <c r="I87" s="115"/>
      <c r="J87" s="115"/>
      <c r="K87" s="115"/>
      <c r="L87" s="42"/>
      <c r="M87" s="42"/>
      <c r="N87" s="42"/>
      <c r="O87" s="66"/>
      <c r="P87" s="16"/>
    </row>
    <row r="88" spans="2:16" ht="14.25">
      <c r="B88" s="15"/>
      <c r="C88" s="116"/>
      <c r="D88" s="109"/>
      <c r="E88" s="109"/>
      <c r="F88" s="109"/>
      <c r="G88" s="109"/>
      <c r="H88" s="42" t="s">
        <v>90</v>
      </c>
      <c r="I88" s="42"/>
      <c r="J88" s="42"/>
      <c r="K88" s="42"/>
      <c r="L88" s="109"/>
      <c r="M88" s="109"/>
      <c r="N88" s="109"/>
      <c r="O88" s="110"/>
      <c r="P88" s="36"/>
    </row>
    <row r="89" spans="2:16" ht="18.75" customHeight="1" thickBot="1">
      <c r="B89" s="15"/>
      <c r="C89" s="349"/>
      <c r="D89" s="350"/>
      <c r="E89" s="350"/>
      <c r="F89" s="88"/>
      <c r="G89" s="88"/>
      <c r="H89" s="88"/>
      <c r="I89" s="88"/>
      <c r="J89" s="88"/>
      <c r="K89" s="347"/>
      <c r="L89" s="347"/>
      <c r="M89" s="347"/>
      <c r="N89" s="347"/>
      <c r="O89" s="348"/>
      <c r="P89" s="38"/>
    </row>
    <row r="90" spans="2:16" ht="13.5" thickBot="1">
      <c r="B90" s="39"/>
      <c r="C90" s="40"/>
      <c r="D90" s="40"/>
      <c r="E90" s="40"/>
      <c r="F90" s="40"/>
      <c r="G90" s="40"/>
      <c r="H90" s="40"/>
      <c r="I90" s="40"/>
      <c r="J90" s="40"/>
      <c r="K90" s="40"/>
      <c r="L90" s="40"/>
      <c r="M90" s="40"/>
      <c r="N90" s="40"/>
      <c r="O90" s="40"/>
      <c r="P90" s="41"/>
    </row>
    <row r="91" spans="2:16" ht="13.5"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Ing.Natalia</cp:lastModifiedBy>
  <cp:revision/>
  <dcterms:created xsi:type="dcterms:W3CDTF">2006-06-27T16:47:25Z</dcterms:created>
  <dcterms:modified xsi:type="dcterms:W3CDTF">2026-07-29T20:22:15Z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