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YANNETH FEBRERO 2025\AÑO 2026 CONTRATACION\EP VIGENCIA 2026 YANNETH\8. INSUMOS Y VACUNACION DE ZOONOSIS\PUBLICACION SECOP EP Y ANEXOS 17170\"/>
    </mc:Choice>
  </mc:AlternateContent>
  <xr:revisionPtr revIDLastSave="0" documentId="13_ncr:1_{21E769DE-2C9B-44A1-B83F-B8D88952924F}" xr6:coauthVersionLast="47" xr6:coauthVersionMax="47" xr10:uidLastSave="{00000000-0000-0000-0000-000000000000}"/>
  <bookViews>
    <workbookView xWindow="-120" yWindow="-120" windowWidth="29040" windowHeight="15720" firstSheet="2" activeTab="2" xr2:uid="{ACE6EDDE-B4EB-4372-8A87-A3332941B588}"/>
  </bookViews>
  <sheets>
    <sheet name="Presupuesto  (2)" sheetId="2" state="hidden" r:id="rId1"/>
    <sheet name="Presupuesto  (3)" sheetId="3" state="hidden" r:id="rId2"/>
    <sheet name="PROPUESTA ECONOMICA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2" i="4" l="1"/>
  <c r="C11" i="4"/>
  <c r="C10" i="4"/>
  <c r="C18" i="4"/>
  <c r="C17" i="4"/>
  <c r="C16" i="4"/>
  <c r="C17" i="3" l="1"/>
  <c r="C16" i="3"/>
  <c r="C15" i="3"/>
  <c r="Q17" i="3"/>
  <c r="N17" i="3"/>
  <c r="O17" i="3" s="1"/>
  <c r="L17" i="3"/>
  <c r="J17" i="3"/>
  <c r="F17" i="3"/>
  <c r="G17" i="3" s="1"/>
  <c r="H17" i="3" s="1"/>
  <c r="Q16" i="3"/>
  <c r="N16" i="3"/>
  <c r="O16" i="3" s="1"/>
  <c r="P16" i="3" s="1"/>
  <c r="L16" i="3"/>
  <c r="J16" i="3"/>
  <c r="F16" i="3"/>
  <c r="G16" i="3" s="1"/>
  <c r="Q15" i="3"/>
  <c r="N15" i="3"/>
  <c r="O15" i="3" s="1"/>
  <c r="P15" i="3" s="1"/>
  <c r="L15" i="3"/>
  <c r="J15" i="3"/>
  <c r="F15" i="3"/>
  <c r="G15" i="3" s="1"/>
  <c r="Q14" i="3"/>
  <c r="N14" i="3"/>
  <c r="O14" i="3" s="1"/>
  <c r="P14" i="3" s="1"/>
  <c r="L14" i="3"/>
  <c r="J14" i="3"/>
  <c r="R14" i="3" s="1"/>
  <c r="F14" i="3"/>
  <c r="G14" i="3" s="1"/>
  <c r="Q11" i="3"/>
  <c r="N11" i="3"/>
  <c r="O11" i="3" s="1"/>
  <c r="S11" i="3" s="1"/>
  <c r="J11" i="3"/>
  <c r="R11" i="3" s="1"/>
  <c r="D11" i="3"/>
  <c r="Q10" i="3"/>
  <c r="N10" i="3"/>
  <c r="O10" i="3" s="1"/>
  <c r="J10" i="3"/>
  <c r="R10" i="3" s="1"/>
  <c r="D10" i="3"/>
  <c r="L10" i="3" s="1"/>
  <c r="Q9" i="3"/>
  <c r="N9" i="3"/>
  <c r="O9" i="3" s="1"/>
  <c r="L9" i="3"/>
  <c r="J9" i="3"/>
  <c r="R9" i="3" s="1"/>
  <c r="Q6" i="3"/>
  <c r="N6" i="3"/>
  <c r="O6" i="3" s="1"/>
  <c r="P6" i="3" s="1"/>
  <c r="P7" i="3" s="1"/>
  <c r="L6" i="3"/>
  <c r="L7" i="3" s="1"/>
  <c r="J6" i="3"/>
  <c r="F6" i="3"/>
  <c r="G6" i="3" s="1"/>
  <c r="P9" i="3" l="1"/>
  <c r="S9" i="3"/>
  <c r="T9" i="3" s="1"/>
  <c r="R6" i="3"/>
  <c r="P11" i="3"/>
  <c r="R17" i="3"/>
  <c r="L18" i="3"/>
  <c r="L11" i="3"/>
  <c r="L12" i="3" s="1"/>
  <c r="T11" i="3"/>
  <c r="H15" i="3"/>
  <c r="S15" i="3"/>
  <c r="T15" i="3" s="1"/>
  <c r="S16" i="3"/>
  <c r="T16" i="3" s="1"/>
  <c r="H16" i="3"/>
  <c r="S14" i="3"/>
  <c r="T14" i="3" s="1"/>
  <c r="H14" i="3"/>
  <c r="H18" i="3" s="1"/>
  <c r="H6" i="3"/>
  <c r="H7" i="3" s="1"/>
  <c r="T7" i="3" s="1"/>
  <c r="S6" i="3"/>
  <c r="T6" i="3" s="1"/>
  <c r="S17" i="3"/>
  <c r="T17" i="3" s="1"/>
  <c r="P17" i="3"/>
  <c r="S10" i="3"/>
  <c r="T10" i="3" s="1"/>
  <c r="P10" i="3"/>
  <c r="P12" i="3" s="1"/>
  <c r="P18" i="3"/>
  <c r="T18" i="3" s="1"/>
  <c r="R15" i="3"/>
  <c r="R16" i="3"/>
  <c r="R17" i="2"/>
  <c r="Q17" i="2"/>
  <c r="N17" i="2"/>
  <c r="O17" i="2" s="1"/>
  <c r="P17" i="2" s="1"/>
  <c r="L17" i="2"/>
  <c r="J17" i="2"/>
  <c r="F17" i="2"/>
  <c r="G17" i="2" s="1"/>
  <c r="Q16" i="2"/>
  <c r="N16" i="2"/>
  <c r="O16" i="2" s="1"/>
  <c r="P16" i="2" s="1"/>
  <c r="L16" i="2"/>
  <c r="J16" i="2"/>
  <c r="F16" i="2"/>
  <c r="G16" i="2" s="1"/>
  <c r="Q15" i="2"/>
  <c r="N15" i="2"/>
  <c r="O15" i="2" s="1"/>
  <c r="P15" i="2" s="1"/>
  <c r="L15" i="2"/>
  <c r="J15" i="2"/>
  <c r="F15" i="2"/>
  <c r="R15" i="2" s="1"/>
  <c r="Q14" i="2"/>
  <c r="N14" i="2"/>
  <c r="O14" i="2" s="1"/>
  <c r="P14" i="2" s="1"/>
  <c r="P18" i="2" s="1"/>
  <c r="L14" i="2"/>
  <c r="J14" i="2"/>
  <c r="R14" i="2" s="1"/>
  <c r="F14" i="2"/>
  <c r="G14" i="2" s="1"/>
  <c r="Q11" i="2"/>
  <c r="N11" i="2"/>
  <c r="O11" i="2" s="1"/>
  <c r="P11" i="2" s="1"/>
  <c r="J11" i="2"/>
  <c r="R11" i="2" s="1"/>
  <c r="D11" i="2"/>
  <c r="L11" i="2" s="1"/>
  <c r="Q10" i="2"/>
  <c r="N10" i="2"/>
  <c r="O10" i="2" s="1"/>
  <c r="J10" i="2"/>
  <c r="R10" i="2" s="1"/>
  <c r="D10" i="2"/>
  <c r="L10" i="2" s="1"/>
  <c r="Q9" i="2"/>
  <c r="N9" i="2"/>
  <c r="O9" i="2" s="1"/>
  <c r="L9" i="2"/>
  <c r="J9" i="2"/>
  <c r="R9" i="2" s="1"/>
  <c r="Q6" i="2"/>
  <c r="N6" i="2"/>
  <c r="O6" i="2" s="1"/>
  <c r="P6" i="2" s="1"/>
  <c r="P7" i="2" s="1"/>
  <c r="L6" i="2"/>
  <c r="L7" i="2" s="1"/>
  <c r="J6" i="2"/>
  <c r="R6" i="2" s="1"/>
  <c r="F6" i="2"/>
  <c r="G6" i="2" s="1"/>
  <c r="L18" i="2" l="1"/>
  <c r="L12" i="2"/>
  <c r="T12" i="3"/>
  <c r="T20" i="3" s="1"/>
  <c r="H6" i="2"/>
  <c r="H7" i="2" s="1"/>
  <c r="T7" i="2" s="1"/>
  <c r="S6" i="2"/>
  <c r="T6" i="2" s="1"/>
  <c r="H16" i="2"/>
  <c r="S16" i="2"/>
  <c r="T16" i="2" s="1"/>
  <c r="H14" i="2"/>
  <c r="S14" i="2"/>
  <c r="T14" i="2" s="1"/>
  <c r="H17" i="2"/>
  <c r="S17" i="2"/>
  <c r="T17" i="2" s="1"/>
  <c r="S9" i="2"/>
  <c r="T9" i="2" s="1"/>
  <c r="P9" i="2"/>
  <c r="S10" i="2"/>
  <c r="T10" i="2" s="1"/>
  <c r="P10" i="2"/>
  <c r="G15" i="2"/>
  <c r="R16" i="2"/>
  <c r="S11" i="2"/>
  <c r="T11" i="2" s="1"/>
  <c r="P12" i="2" l="1"/>
  <c r="T12" i="2" s="1"/>
  <c r="S15" i="2"/>
  <c r="T15" i="2" s="1"/>
  <c r="H15" i="2"/>
  <c r="H18" i="2"/>
  <c r="T18" i="2" s="1"/>
  <c r="T20" i="2"/>
</calcChain>
</file>

<file path=xl/sharedStrings.xml><?xml version="1.0" encoding="utf-8"?>
<sst xmlns="http://schemas.openxmlformats.org/spreadsheetml/2006/main" count="125" uniqueCount="57">
  <si>
    <t>Caja x 100</t>
  </si>
  <si>
    <t>Guantes de nitrilo ambidiestros talla XL</t>
  </si>
  <si>
    <t>Guantes de nitrilo ambidiestros talla L</t>
  </si>
  <si>
    <t>Guantes de nitrilo ambidiestros talla M</t>
  </si>
  <si>
    <t>Guantes de nitrilo ambidiestros talla S</t>
  </si>
  <si>
    <t>Lote 3</t>
  </si>
  <si>
    <t>Unidades</t>
  </si>
  <si>
    <t xml:space="preserve">Bolsas  plásticas, calibre 1,6  60x80 cm, color blanco. </t>
  </si>
  <si>
    <t>Bolsas plásticas, calibre 1,6  60x80 cm, color negro.</t>
  </si>
  <si>
    <t>Bolsas  plásticas, calibre 1,6  60x80 cm, color rojo.</t>
  </si>
  <si>
    <t>Lote 2</t>
  </si>
  <si>
    <t>Unid</t>
  </si>
  <si>
    <t>Jeringas  plásticas  de 2 cc, con Aguja N° 23
G, por 1 pulgada.</t>
  </si>
  <si>
    <t>CANT</t>
  </si>
  <si>
    <t>UNIDAD DE MEDIDA</t>
  </si>
  <si>
    <t>DESCRIPCION DEL PRODUCTO REQUERIDO</t>
  </si>
  <si>
    <t>Lote 1</t>
  </si>
  <si>
    <t>DISMOL</t>
  </si>
  <si>
    <t>WILFERTEC SAS</t>
  </si>
  <si>
    <t>HOSPICLINIC</t>
  </si>
  <si>
    <t>VALOR Unitario</t>
  </si>
  <si>
    <t>IVA</t>
  </si>
  <si>
    <t>VALOR TOTAL CON IVA</t>
  </si>
  <si>
    <t>GRAN TOTAL</t>
  </si>
  <si>
    <t>PROMEDIO COTIZACIONES</t>
  </si>
  <si>
    <t>Presupuesto Total</t>
  </si>
  <si>
    <t xml:space="preserve">Anexo No. 2 Calculo del Presupuesto </t>
  </si>
  <si>
    <t>GLORIA ELSY ARCILA</t>
  </si>
  <si>
    <t>Profesional Universitario - Rol Logístico</t>
  </si>
  <si>
    <t>Guantes de nitrilo ambidiestros talla S Caja x 100</t>
  </si>
  <si>
    <t>Guantes de nitrilo ambidiestros talla M Caja x 100</t>
  </si>
  <si>
    <t>Guantes de nitrilo ambidiestros talla XL Caja x 100</t>
  </si>
  <si>
    <t>Unidad</t>
  </si>
  <si>
    <t>Guantes de nitrilo ambidiestros talla L Caja x 100</t>
  </si>
  <si>
    <t>DESCRIPCION</t>
  </si>
  <si>
    <t>VALOR UNITARIO</t>
  </si>
  <si>
    <t>Jeringas  plásticas  de 2 cc, con Aguja N° 23 G, por 1 pulgada.</t>
  </si>
  <si>
    <t>VALOR UNITARIO + IVA</t>
  </si>
  <si>
    <t>VALOR TOTAL</t>
  </si>
  <si>
    <t>___________________________________________________________</t>
  </si>
  <si>
    <t>NOMBRE Y FIRMA DEL REPRESENTANTE LEGAL</t>
  </si>
  <si>
    <t>C.C. Nº</t>
  </si>
  <si>
    <r>
      <rPr>
        <b/>
        <sz val="12"/>
        <color theme="1"/>
        <rFont val="Arial"/>
        <family val="2"/>
      </rPr>
      <t>VALOR EN LETRAS</t>
    </r>
    <r>
      <rPr>
        <sz val="12"/>
        <color theme="1"/>
        <rFont val="Arial"/>
        <family val="2"/>
      </rPr>
      <t>: ____________________________________________________________________</t>
    </r>
  </si>
  <si>
    <t>VALOR DE % IVA 
(SI APLICA)</t>
  </si>
  <si>
    <t>TOTAL LOTE 1</t>
  </si>
  <si>
    <t>TOTAL LOTE 3</t>
  </si>
  <si>
    <t>TOTAL LOTE 2</t>
  </si>
  <si>
    <t>Guardian x 1LT</t>
  </si>
  <si>
    <t>caja</t>
  </si>
  <si>
    <t>Favor cotizar por la totalidad de los ítems y cantidades descritas en cada uno lo los lotes, conforme a las condiciones técnicas exigidas, teniendo en cuenta que pueden cotizar uno o más lotes</t>
  </si>
  <si>
    <t>LOTE  1 :  1 ítem</t>
  </si>
  <si>
    <t>LOTE 2 :  4 ítems</t>
  </si>
  <si>
    <t>LOTE 3 : 4 ítems</t>
  </si>
  <si>
    <t>NOTA 1:</t>
  </si>
  <si>
    <r>
      <t xml:space="preserve"> -</t>
    </r>
    <r>
      <rPr>
        <b/>
        <sz val="9"/>
        <rFont val="Times New Roman"/>
        <family val="1"/>
      </rPr>
      <t> </t>
    </r>
    <r>
      <rPr>
        <b/>
        <sz val="9"/>
        <rFont val="Arial"/>
        <family val="2"/>
      </rPr>
      <t>En la columna  “VALOR UNITARIO”, se deberá especificar el valor unitario del ítem solicitado, en número entero, sin decimales.</t>
    </r>
  </si>
  <si>
    <r>
      <t xml:space="preserve"> -</t>
    </r>
    <r>
      <rPr>
        <b/>
        <sz val="9"/>
        <rFont val="Times New Roman"/>
        <family val="1"/>
      </rPr>
      <t>  </t>
    </r>
    <r>
      <rPr>
        <b/>
        <sz val="9"/>
        <rFont val="Arial"/>
        <family val="2"/>
      </rPr>
      <t>En la columna  “VALOR TOTAL”, se debe especificar el valor total del ítem solicitado, multiplicado por la cantidad solicitada, en número entero sin decimales y realizando las aproximaciones a que hubiere lugar (si aplica).</t>
    </r>
  </si>
  <si>
    <t>Anexo No.  9 PROPUESTA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</si>
</sst>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164" formatCode="_(* #,##0_);_(* \(#,##0\);_(* &quot;-&quot;??_);_(@_)"/>
    <numFmt numFmtId="165" formatCode="_(* #,##0.00_);_(* \(#,##0.00\);_(* &quot;-&quot;??_);_(@_)"/>
    <numFmt numFmtId="166" formatCode="_-* #,##0_-;\-* #,##0_-;_-* &quot;-&quot;??_-;_-@_-"/>
    <numFmt numFmtId="167" formatCode="_-&quot;$&quot;\ * #,##0_-;\-&quot;$&quot;\ * #,##0_-;_-&quot;$&quot;\ * &quot;-&quot;??_-;_-@_-"/>
  </numFmts>
  <fonts count="22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i/>
      <sz val="11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 Narrow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9"/>
      <name val="Arial"/>
      <family val="2"/>
    </font>
    <font>
      <b/>
      <sz val="9"/>
      <name val="Times New Roman"/>
      <family val="1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43">
    <xf numFmtId="0" fontId="0" fillId="0" borderId="0" xfId="0"/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justify" vertical="center"/>
    </xf>
    <xf numFmtId="0" fontId="5" fillId="0" borderId="0" xfId="0" applyFont="1" applyFill="1" applyBorder="1" applyAlignment="1">
      <alignment horizontal="justify" vertical="center"/>
    </xf>
    <xf numFmtId="0" fontId="0" fillId="0" borderId="0" xfId="0" applyFill="1" applyBorder="1" applyAlignment="1">
      <alignment horizontal="left" vertical="top"/>
    </xf>
    <xf numFmtId="0" fontId="6" fillId="0" borderId="0" xfId="0" applyFont="1" applyFill="1" applyBorder="1" applyAlignment="1">
      <alignment horizontal="justify" vertical="center"/>
    </xf>
    <xf numFmtId="0" fontId="4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vertical="top"/>
    </xf>
    <xf numFmtId="164" fontId="3" fillId="0" borderId="0" xfId="0" applyNumberFormat="1" applyFont="1" applyFill="1" applyBorder="1" applyAlignment="1">
      <alignment horizontal="left" vertical="top"/>
    </xf>
    <xf numFmtId="164" fontId="3" fillId="0" borderId="0" xfId="1" applyNumberFormat="1" applyFont="1" applyFill="1" applyBorder="1" applyAlignment="1">
      <alignment horizontal="left" wrapText="1"/>
    </xf>
    <xf numFmtId="164" fontId="2" fillId="0" borderId="0" xfId="1" applyNumberFormat="1" applyFont="1" applyFill="1" applyBorder="1" applyAlignment="1">
      <alignment horizontal="left" vertical="center" wrapText="1"/>
    </xf>
    <xf numFmtId="1" fontId="2" fillId="0" borderId="0" xfId="0" applyNumberFormat="1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left" vertical="center" wrapText="1"/>
    </xf>
    <xf numFmtId="164" fontId="2" fillId="2" borderId="1" xfId="1" applyNumberFormat="1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top" wrapText="1"/>
    </xf>
    <xf numFmtId="164" fontId="2" fillId="0" borderId="0" xfId="1" applyNumberFormat="1" applyFont="1" applyFill="1" applyBorder="1" applyAlignment="1">
      <alignment horizontal="right" vertical="center" shrinkToFit="1"/>
    </xf>
    <xf numFmtId="164" fontId="2" fillId="0" borderId="1" xfId="1" applyNumberFormat="1" applyFont="1" applyFill="1" applyBorder="1" applyAlignment="1">
      <alignment horizontal="right" vertical="center" shrinkToFi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top" wrapText="1" indent="2"/>
    </xf>
    <xf numFmtId="0" fontId="5" fillId="0" borderId="0" xfId="0" applyFont="1" applyFill="1" applyBorder="1" applyAlignment="1">
      <alignment horizontal="left" vertical="top"/>
    </xf>
    <xf numFmtId="0" fontId="7" fillId="3" borderId="6" xfId="0" applyFont="1" applyFill="1" applyBorder="1" applyAlignment="1">
      <alignment horizontal="center" vertical="center" wrapText="1"/>
    </xf>
    <xf numFmtId="164" fontId="2" fillId="2" borderId="5" xfId="1" applyNumberFormat="1" applyFont="1" applyFill="1" applyBorder="1" applyAlignment="1">
      <alignment horizontal="left" vertical="center" wrapText="1"/>
    </xf>
    <xf numFmtId="164" fontId="3" fillId="2" borderId="7" xfId="1" applyNumberFormat="1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164" fontId="3" fillId="2" borderId="11" xfId="1" applyNumberFormat="1" applyFont="1" applyFill="1" applyBorder="1" applyAlignment="1">
      <alignment horizontal="left" vertical="center" wrapText="1"/>
    </xf>
    <xf numFmtId="164" fontId="3" fillId="2" borderId="12" xfId="1" applyNumberFormat="1" applyFont="1" applyFill="1" applyBorder="1" applyAlignment="1">
      <alignment horizontal="left" vertical="center" wrapText="1"/>
    </xf>
    <xf numFmtId="164" fontId="2" fillId="2" borderId="13" xfId="1" applyNumberFormat="1" applyFont="1" applyFill="1" applyBorder="1" applyAlignment="1">
      <alignment horizontal="left" vertical="center" wrapText="1"/>
    </xf>
    <xf numFmtId="0" fontId="2" fillId="0" borderId="14" xfId="0" applyFont="1" applyFill="1" applyBorder="1" applyAlignment="1">
      <alignment wrapText="1"/>
    </xf>
    <xf numFmtId="0" fontId="2" fillId="0" borderId="15" xfId="0" applyFont="1" applyFill="1" applyBorder="1" applyAlignment="1">
      <alignment wrapText="1"/>
    </xf>
    <xf numFmtId="164" fontId="2" fillId="2" borderId="17" xfId="1" applyNumberFormat="1" applyFont="1" applyFill="1" applyBorder="1" applyAlignment="1">
      <alignment horizontal="left" vertical="center" wrapText="1"/>
    </xf>
    <xf numFmtId="164" fontId="2" fillId="2" borderId="3" xfId="1" applyNumberFormat="1" applyFont="1" applyFill="1" applyBorder="1" applyAlignment="1">
      <alignment horizontal="left" vertical="center" wrapText="1"/>
    </xf>
    <xf numFmtId="164" fontId="2" fillId="2" borderId="4" xfId="1" applyNumberFormat="1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center" vertical="center" wrapText="1"/>
    </xf>
    <xf numFmtId="164" fontId="3" fillId="2" borderId="19" xfId="1" applyNumberFormat="1" applyFont="1" applyFill="1" applyBorder="1" applyAlignment="1">
      <alignment horizontal="left" vertical="center" wrapText="1"/>
    </xf>
    <xf numFmtId="164" fontId="2" fillId="2" borderId="6" xfId="1" applyNumberFormat="1" applyFont="1" applyFill="1" applyBorder="1" applyAlignment="1">
      <alignment horizontal="left" vertical="center" wrapText="1"/>
    </xf>
    <xf numFmtId="164" fontId="2" fillId="2" borderId="20" xfId="1" applyNumberFormat="1" applyFont="1" applyFill="1" applyBorder="1" applyAlignment="1">
      <alignment horizontal="left" vertical="center" wrapText="1"/>
    </xf>
    <xf numFmtId="164" fontId="3" fillId="2" borderId="2" xfId="1" applyNumberFormat="1" applyFont="1" applyFill="1" applyBorder="1" applyAlignment="1">
      <alignment horizontal="left" vertical="center" wrapText="1"/>
    </xf>
    <xf numFmtId="164" fontId="2" fillId="2" borderId="21" xfId="1" applyNumberFormat="1" applyFont="1" applyFill="1" applyBorder="1" applyAlignment="1">
      <alignment horizontal="left" vertical="center" wrapText="1"/>
    </xf>
    <xf numFmtId="164" fontId="3" fillId="2" borderId="18" xfId="1" applyNumberFormat="1" applyFont="1" applyFill="1" applyBorder="1" applyAlignment="1">
      <alignment horizontal="left" vertical="center" wrapText="1"/>
    </xf>
    <xf numFmtId="164" fontId="2" fillId="2" borderId="22" xfId="1" applyNumberFormat="1" applyFont="1" applyFill="1" applyBorder="1" applyAlignment="1">
      <alignment horizontal="left" vertical="center" wrapText="1"/>
    </xf>
    <xf numFmtId="164" fontId="3" fillId="2" borderId="10" xfId="1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164" fontId="3" fillId="0" borderId="0" xfId="1" applyNumberFormat="1" applyFont="1" applyFill="1" applyBorder="1" applyAlignment="1">
      <alignment horizontal="center" vertical="center" shrinkToFit="1"/>
    </xf>
    <xf numFmtId="164" fontId="3" fillId="0" borderId="0" xfId="1" applyNumberFormat="1" applyFont="1" applyFill="1" applyBorder="1" applyAlignment="1">
      <alignment horizontal="center" vertical="center" wrapText="1"/>
    </xf>
    <xf numFmtId="165" fontId="3" fillId="0" borderId="0" xfId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65" fontId="3" fillId="2" borderId="9" xfId="1" applyNumberFormat="1" applyFont="1" applyFill="1" applyBorder="1" applyAlignment="1">
      <alignment horizontal="left" vertical="center" wrapText="1"/>
    </xf>
    <xf numFmtId="164" fontId="2" fillId="0" borderId="0" xfId="0" applyNumberFormat="1" applyFont="1" applyFill="1" applyBorder="1" applyAlignment="1">
      <alignment horizontal="left" vertical="top"/>
    </xf>
    <xf numFmtId="165" fontId="2" fillId="0" borderId="0" xfId="0" applyNumberFormat="1" applyFont="1" applyFill="1" applyBorder="1" applyAlignment="1">
      <alignment horizontal="left" vertical="top"/>
    </xf>
    <xf numFmtId="165" fontId="5" fillId="0" borderId="3" xfId="1" applyNumberFormat="1" applyFont="1" applyFill="1" applyBorder="1" applyAlignment="1">
      <alignment horizontal="center"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164" fontId="5" fillId="0" borderId="3" xfId="1" applyNumberFormat="1" applyFont="1" applyFill="1" applyBorder="1" applyAlignment="1">
      <alignment horizontal="center" vertical="center"/>
    </xf>
    <xf numFmtId="164" fontId="5" fillId="0" borderId="16" xfId="1" applyNumberFormat="1" applyFont="1" applyFill="1" applyBorder="1" applyAlignment="1">
      <alignment horizontal="center" vertical="center" wrapText="1"/>
    </xf>
    <xf numFmtId="165" fontId="5" fillId="0" borderId="0" xfId="1" applyFont="1" applyFill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left" vertical="center" wrapText="1"/>
    </xf>
    <xf numFmtId="164" fontId="4" fillId="0" borderId="0" xfId="1" applyNumberFormat="1" applyFont="1" applyFill="1" applyBorder="1" applyAlignment="1">
      <alignment horizontal="left" vertical="center" wrapText="1"/>
    </xf>
    <xf numFmtId="164" fontId="5" fillId="0" borderId="3" xfId="1" applyNumberFormat="1" applyFont="1" applyFill="1" applyBorder="1" applyAlignment="1">
      <alignment horizontal="left" vertical="center" wrapText="1"/>
    </xf>
    <xf numFmtId="164" fontId="4" fillId="0" borderId="16" xfId="1" applyNumberFormat="1" applyFont="1" applyFill="1" applyBorder="1" applyAlignment="1">
      <alignment horizontal="left" vertical="center" wrapText="1"/>
    </xf>
    <xf numFmtId="164" fontId="5" fillId="0" borderId="8" xfId="1" applyNumberFormat="1" applyFont="1" applyFill="1" applyBorder="1" applyAlignment="1">
      <alignment horizontal="left" wrapText="1"/>
    </xf>
    <xf numFmtId="164" fontId="5" fillId="0" borderId="3" xfId="1" applyNumberFormat="1" applyFont="1" applyFill="1" applyBorder="1" applyAlignment="1">
      <alignment horizontal="left" wrapText="1"/>
    </xf>
    <xf numFmtId="164" fontId="5" fillId="0" borderId="0" xfId="1" applyNumberFormat="1" applyFont="1" applyFill="1" applyBorder="1" applyAlignment="1">
      <alignment horizontal="center" vertical="center"/>
    </xf>
    <xf numFmtId="164" fontId="5" fillId="0" borderId="0" xfId="1" applyNumberFormat="1" applyFont="1" applyFill="1" applyBorder="1" applyAlignment="1">
      <alignment horizontal="left" vertical="center" wrapText="1"/>
    </xf>
    <xf numFmtId="164" fontId="5" fillId="0" borderId="0" xfId="1" applyNumberFormat="1" applyFont="1" applyFill="1" applyBorder="1" applyAlignment="1">
      <alignment horizontal="left" wrapText="1"/>
    </xf>
    <xf numFmtId="164" fontId="3" fillId="2" borderId="4" xfId="1" applyNumberFormat="1" applyFont="1" applyFill="1" applyBorder="1" applyAlignment="1">
      <alignment horizontal="left" vertical="center" wrapText="1"/>
    </xf>
    <xf numFmtId="164" fontId="3" fillId="2" borderId="3" xfId="1" applyNumberFormat="1" applyFont="1" applyFill="1" applyBorder="1" applyAlignment="1">
      <alignment horizontal="left" vertical="center" wrapText="1"/>
    </xf>
    <xf numFmtId="164" fontId="3" fillId="2" borderId="6" xfId="1" applyNumberFormat="1" applyFont="1" applyFill="1" applyBorder="1" applyAlignment="1">
      <alignment horizontal="left" vertical="center" wrapText="1"/>
    </xf>
    <xf numFmtId="164" fontId="3" fillId="2" borderId="20" xfId="1" applyNumberFormat="1" applyFont="1" applyFill="1" applyBorder="1" applyAlignment="1">
      <alignment horizontal="left" vertical="center" wrapText="1"/>
    </xf>
    <xf numFmtId="164" fontId="5" fillId="0" borderId="0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top"/>
    </xf>
    <xf numFmtId="0" fontId="8" fillId="0" borderId="16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wrapText="1"/>
    </xf>
    <xf numFmtId="0" fontId="7" fillId="0" borderId="16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left" vertical="top" wrapText="1"/>
    </xf>
    <xf numFmtId="0" fontId="8" fillId="4" borderId="1" xfId="0" applyFont="1" applyFill="1" applyBorder="1" applyAlignment="1">
      <alignment horizontal="center" vertical="center" wrapText="1"/>
    </xf>
    <xf numFmtId="164" fontId="2" fillId="4" borderId="1" xfId="1" applyNumberFormat="1" applyFont="1" applyFill="1" applyBorder="1" applyAlignment="1">
      <alignment horizontal="center" vertical="center" shrinkToFit="1"/>
    </xf>
    <xf numFmtId="0" fontId="7" fillId="3" borderId="25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2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left" vertical="center" wrapText="1" indent="2"/>
    </xf>
    <xf numFmtId="2" fontId="2" fillId="0" borderId="3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center" vertical="center"/>
    </xf>
    <xf numFmtId="164" fontId="2" fillId="0" borderId="3" xfId="1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wrapText="1"/>
    </xf>
    <xf numFmtId="164" fontId="3" fillId="0" borderId="0" xfId="1" applyNumberFormat="1" applyFont="1" applyFill="1" applyBorder="1" applyAlignment="1">
      <alignment horizontal="right" vertical="center" shrinkToFit="1"/>
    </xf>
    <xf numFmtId="164" fontId="3" fillId="0" borderId="3" xfId="1" applyNumberFormat="1" applyFont="1" applyFill="1" applyBorder="1" applyAlignment="1">
      <alignment horizontal="center" vertical="center" shrinkToFit="1"/>
    </xf>
    <xf numFmtId="164" fontId="3" fillId="0" borderId="1" xfId="1" applyNumberFormat="1" applyFont="1" applyFill="1" applyBorder="1" applyAlignment="1">
      <alignment horizontal="right" vertical="center" shrinkToFit="1"/>
    </xf>
    <xf numFmtId="1" fontId="3" fillId="0" borderId="1" xfId="0" applyNumberFormat="1" applyFont="1" applyFill="1" applyBorder="1" applyAlignment="1">
      <alignment horizontal="center" vertical="center" shrinkToFit="1"/>
    </xf>
    <xf numFmtId="164" fontId="3" fillId="0" borderId="0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left" vertical="top"/>
    </xf>
    <xf numFmtId="0" fontId="10" fillId="0" borderId="0" xfId="0" applyFont="1" applyProtection="1">
      <protection locked="0"/>
    </xf>
    <xf numFmtId="0" fontId="12" fillId="0" borderId="0" xfId="0" applyFont="1" applyProtection="1">
      <protection locked="0"/>
    </xf>
    <xf numFmtId="42" fontId="12" fillId="0" borderId="0" xfId="0" applyNumberFormat="1" applyFont="1" applyProtection="1">
      <protection locked="0"/>
    </xf>
    <xf numFmtId="0" fontId="5" fillId="0" borderId="0" xfId="0" applyFont="1" applyAlignment="1" applyProtection="1">
      <alignment vertical="center"/>
      <protection locked="0"/>
    </xf>
    <xf numFmtId="0" fontId="13" fillId="0" borderId="0" xfId="0" applyFont="1" applyProtection="1">
      <protection locked="0"/>
    </xf>
    <xf numFmtId="0" fontId="11" fillId="0" borderId="0" xfId="0" applyFont="1" applyProtection="1">
      <protection locked="0"/>
    </xf>
    <xf numFmtId="166" fontId="11" fillId="0" borderId="0" xfId="0" applyNumberFormat="1" applyFont="1" applyAlignment="1" applyProtection="1">
      <alignment horizontal="left"/>
      <protection locked="0"/>
    </xf>
    <xf numFmtId="0" fontId="14" fillId="0" borderId="0" xfId="0" applyFont="1"/>
    <xf numFmtId="164" fontId="2" fillId="0" borderId="26" xfId="1" applyNumberFormat="1" applyFont="1" applyFill="1" applyBorder="1" applyAlignment="1">
      <alignment horizontal="center" vertical="center"/>
    </xf>
    <xf numFmtId="164" fontId="3" fillId="0" borderId="30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left" vertical="top" wrapText="1"/>
    </xf>
    <xf numFmtId="164" fontId="3" fillId="0" borderId="3" xfId="1" applyNumberFormat="1" applyFont="1" applyFill="1" applyBorder="1" applyAlignment="1">
      <alignment horizontal="right" vertical="center" shrinkToFit="1"/>
    </xf>
    <xf numFmtId="1" fontId="2" fillId="0" borderId="3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0" fontId="8" fillId="0" borderId="24" xfId="0" applyFont="1" applyFill="1" applyBorder="1" applyAlignment="1">
      <alignment horizontal="left" vertical="top" wrapText="1"/>
    </xf>
    <xf numFmtId="0" fontId="8" fillId="0" borderId="25" xfId="0" applyFont="1" applyFill="1" applyBorder="1" applyAlignment="1">
      <alignment horizontal="center" vertical="center" wrapText="1"/>
    </xf>
    <xf numFmtId="164" fontId="3" fillId="0" borderId="25" xfId="1" applyNumberFormat="1" applyFont="1" applyFill="1" applyBorder="1" applyAlignment="1">
      <alignment horizontal="right" vertical="center" shrinkToFit="1"/>
    </xf>
    <xf numFmtId="1" fontId="2" fillId="0" borderId="26" xfId="0" applyNumberFormat="1" applyFont="1" applyFill="1" applyBorder="1" applyAlignment="1">
      <alignment horizontal="center" vertical="center"/>
    </xf>
    <xf numFmtId="2" fontId="2" fillId="0" borderId="26" xfId="0" applyNumberFormat="1" applyFont="1" applyFill="1" applyBorder="1" applyAlignment="1">
      <alignment horizontal="center" vertical="center"/>
    </xf>
    <xf numFmtId="164" fontId="3" fillId="0" borderId="34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16" fillId="0" borderId="0" xfId="0" applyFont="1"/>
    <xf numFmtId="0" fontId="17" fillId="0" borderId="0" xfId="0" applyFont="1" applyProtection="1">
      <protection locked="0"/>
    </xf>
    <xf numFmtId="0" fontId="17" fillId="0" borderId="0" xfId="0" applyFont="1" applyAlignment="1" applyProtection="1">
      <alignment vertical="center"/>
      <protection locked="0"/>
    </xf>
    <xf numFmtId="166" fontId="17" fillId="0" borderId="0" xfId="1" applyNumberFormat="1" applyFont="1" applyAlignment="1" applyProtection="1">
      <alignment horizontal="center" vertical="center"/>
      <protection locked="0"/>
    </xf>
    <xf numFmtId="0" fontId="18" fillId="0" borderId="0" xfId="0" applyFont="1" applyProtection="1">
      <protection locked="0"/>
    </xf>
    <xf numFmtId="167" fontId="18" fillId="0" borderId="0" xfId="0" applyNumberFormat="1" applyFont="1" applyProtection="1">
      <protection locked="0"/>
    </xf>
    <xf numFmtId="0" fontId="2" fillId="0" borderId="0" xfId="0" applyFont="1" applyAlignment="1">
      <alignment horizontal="left" vertical="top"/>
    </xf>
    <xf numFmtId="0" fontId="19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vertical="center"/>
      <protection locked="0"/>
    </xf>
    <xf numFmtId="0" fontId="3" fillId="0" borderId="0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top"/>
    </xf>
    <xf numFmtId="0" fontId="19" fillId="0" borderId="0" xfId="0" applyFont="1" applyAlignment="1" applyProtection="1">
      <alignment horizontal="left" vertical="center" wrapText="1"/>
      <protection locked="0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15" fillId="0" borderId="0" xfId="0" applyFont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804B9-26AC-4490-B597-D321C91548FE}">
  <sheetPr>
    <pageSetUpPr fitToPage="1"/>
  </sheetPr>
  <dimension ref="A1:T57"/>
  <sheetViews>
    <sheetView workbookViewId="0">
      <selection activeCell="U8" sqref="U8"/>
    </sheetView>
  </sheetViews>
  <sheetFormatPr baseColWidth="10" defaultColWidth="9.33203125" defaultRowHeight="12.75" x14ac:dyDescent="0.2"/>
  <cols>
    <col min="1" max="1" width="8.83203125" style="1" customWidth="1"/>
    <col min="2" max="2" width="24" style="1" customWidth="1"/>
    <col min="3" max="3" width="11.83203125" style="1" customWidth="1"/>
    <col min="4" max="4" width="10.33203125" style="1" customWidth="1"/>
    <col min="5" max="5" width="9.5" style="1" hidden="1" customWidth="1"/>
    <col min="6" max="6" width="7.83203125" style="1" hidden="1" customWidth="1"/>
    <col min="7" max="7" width="12.1640625" style="2" hidden="1" customWidth="1"/>
    <col min="8" max="8" width="19.5" style="2" hidden="1" customWidth="1"/>
    <col min="9" max="9" width="9.33203125" style="1" hidden="1" customWidth="1"/>
    <col min="10" max="10" width="7.83203125" style="1" hidden="1" customWidth="1"/>
    <col min="11" max="11" width="10.83203125" style="1" hidden="1" customWidth="1"/>
    <col min="12" max="12" width="14.83203125" style="1" hidden="1" customWidth="1"/>
    <col min="13" max="13" width="9.5" style="1" hidden="1" customWidth="1"/>
    <col min="14" max="14" width="9" style="1" hidden="1" customWidth="1"/>
    <col min="15" max="15" width="11.5" style="1" hidden="1" customWidth="1"/>
    <col min="16" max="16" width="16.33203125" style="1" hidden="1" customWidth="1"/>
    <col min="17" max="17" width="9.5" style="1" bestFit="1" customWidth="1"/>
    <col min="18" max="18" width="7.83203125" style="1" bestFit="1" customWidth="1"/>
    <col min="19" max="19" width="12.5" style="1" customWidth="1"/>
    <col min="20" max="20" width="18.6640625" style="1" customWidth="1"/>
    <col min="21" max="16384" width="9.33203125" style="1"/>
  </cols>
  <sheetData>
    <row r="1" spans="1:20" s="74" customFormat="1" ht="15.75" x14ac:dyDescent="0.2">
      <c r="A1" s="74" t="s">
        <v>26</v>
      </c>
    </row>
    <row r="3" spans="1:20" ht="15" x14ac:dyDescent="0.2">
      <c r="A3" s="24"/>
    </row>
    <row r="4" spans="1:20" ht="21" customHeight="1" x14ac:dyDescent="0.2">
      <c r="E4" s="131" t="s">
        <v>17</v>
      </c>
      <c r="F4" s="131"/>
      <c r="G4" s="131"/>
      <c r="H4" s="131"/>
      <c r="I4" s="131" t="s">
        <v>18</v>
      </c>
      <c r="J4" s="131"/>
      <c r="K4" s="131"/>
      <c r="L4" s="131"/>
      <c r="M4" s="131" t="s">
        <v>19</v>
      </c>
      <c r="N4" s="131"/>
      <c r="O4" s="131"/>
      <c r="P4" s="131"/>
      <c r="Q4" s="131" t="s">
        <v>24</v>
      </c>
      <c r="R4" s="131"/>
      <c r="S4" s="131"/>
      <c r="T4" s="131"/>
    </row>
    <row r="5" spans="1:20" ht="38.25" x14ac:dyDescent="0.2">
      <c r="A5" s="130" t="s">
        <v>16</v>
      </c>
      <c r="B5" s="23" t="s">
        <v>15</v>
      </c>
      <c r="C5" s="22" t="s">
        <v>14</v>
      </c>
      <c r="D5" s="25" t="s">
        <v>13</v>
      </c>
      <c r="E5" s="28" t="s">
        <v>20</v>
      </c>
      <c r="F5" s="28" t="s">
        <v>21</v>
      </c>
      <c r="G5" s="28" t="s">
        <v>22</v>
      </c>
      <c r="H5" s="38" t="s">
        <v>23</v>
      </c>
      <c r="I5" s="28" t="s">
        <v>20</v>
      </c>
      <c r="J5" s="28" t="s">
        <v>21</v>
      </c>
      <c r="K5" s="28" t="s">
        <v>22</v>
      </c>
      <c r="L5" s="38" t="s">
        <v>23</v>
      </c>
      <c r="M5" s="28" t="s">
        <v>20</v>
      </c>
      <c r="N5" s="28" t="s">
        <v>21</v>
      </c>
      <c r="O5" s="28" t="s">
        <v>22</v>
      </c>
      <c r="P5" s="38" t="s">
        <v>23</v>
      </c>
      <c r="Q5" s="28" t="s">
        <v>20</v>
      </c>
      <c r="R5" s="28" t="s">
        <v>21</v>
      </c>
      <c r="S5" s="28" t="s">
        <v>22</v>
      </c>
      <c r="T5" s="38" t="s">
        <v>23</v>
      </c>
    </row>
    <row r="6" spans="1:20" ht="38.25" x14ac:dyDescent="0.2">
      <c r="A6" s="130"/>
      <c r="B6" s="19" t="s">
        <v>12</v>
      </c>
      <c r="C6" s="18" t="s">
        <v>11</v>
      </c>
      <c r="D6" s="21">
        <v>200000</v>
      </c>
      <c r="E6" s="26">
        <v>290</v>
      </c>
      <c r="F6" s="26">
        <f>+E6*19%</f>
        <v>55.1</v>
      </c>
      <c r="G6" s="27">
        <f>+E6+F6</f>
        <v>345.1</v>
      </c>
      <c r="H6" s="52">
        <f>+G6*D6</f>
        <v>69020000</v>
      </c>
      <c r="I6" s="32">
        <v>243.7</v>
      </c>
      <c r="J6" s="45">
        <f>+I6*19%</f>
        <v>46.302999999999997</v>
      </c>
      <c r="K6" s="36">
        <v>290</v>
      </c>
      <c r="L6" s="46">
        <f>+K6*D6</f>
        <v>58000000</v>
      </c>
      <c r="M6" s="37">
        <v>250</v>
      </c>
      <c r="N6" s="36">
        <f>+M6*19%</f>
        <v>47.5</v>
      </c>
      <c r="O6" s="39">
        <f>+M6+N6</f>
        <v>297.5</v>
      </c>
      <c r="P6" s="69">
        <f>+O6*D6</f>
        <v>59500000</v>
      </c>
      <c r="Q6" s="70">
        <f>AVERAGE(E6,I6,M6)</f>
        <v>261.23333333333335</v>
      </c>
      <c r="R6" s="70">
        <f>AVERAGE(F6,J6,N6)</f>
        <v>49.634333333333331</v>
      </c>
      <c r="S6" s="70">
        <f>AVERAGE(G6,K6,O6)</f>
        <v>310.86666666666667</v>
      </c>
      <c r="T6" s="70">
        <f>+S6*D6</f>
        <v>62173333.333333336</v>
      </c>
    </row>
    <row r="7" spans="1:20" s="51" customFormat="1" ht="24" customHeight="1" x14ac:dyDescent="0.2">
      <c r="A7" s="77"/>
      <c r="B7" s="47"/>
      <c r="C7" s="47"/>
      <c r="D7" s="48"/>
      <c r="E7" s="49"/>
      <c r="F7" s="49"/>
      <c r="G7" s="50"/>
      <c r="H7" s="55">
        <f>SUM(H6)</f>
        <v>69020000</v>
      </c>
      <c r="I7" s="56"/>
      <c r="J7" s="56"/>
      <c r="K7" s="56"/>
      <c r="L7" s="57">
        <f>SUM(L6)</f>
        <v>58000000</v>
      </c>
      <c r="M7" s="58"/>
      <c r="N7" s="56"/>
      <c r="O7" s="59"/>
      <c r="P7" s="57">
        <f>SUM(P6)</f>
        <v>59500000</v>
      </c>
      <c r="Q7" s="66"/>
      <c r="R7" s="66"/>
      <c r="T7" s="57">
        <f>AVERAGE(H7,L7,P7)</f>
        <v>62173333.333333336</v>
      </c>
    </row>
    <row r="8" spans="1:20" ht="24.75" customHeight="1" x14ac:dyDescent="0.2">
      <c r="A8" s="76"/>
      <c r="B8" s="29"/>
      <c r="C8" s="29"/>
      <c r="D8" s="29"/>
      <c r="E8" s="29"/>
      <c r="F8" s="29"/>
      <c r="G8" s="29"/>
      <c r="H8" s="34"/>
      <c r="I8" s="29"/>
      <c r="J8" s="29"/>
      <c r="K8" s="29"/>
      <c r="L8" s="29"/>
      <c r="M8" s="33"/>
      <c r="N8" s="29"/>
      <c r="O8" s="29"/>
      <c r="P8" s="33"/>
      <c r="Q8" s="29"/>
      <c r="R8" s="29"/>
    </row>
    <row r="9" spans="1:20" ht="38.25" x14ac:dyDescent="0.2">
      <c r="A9" s="130" t="s">
        <v>10</v>
      </c>
      <c r="B9" s="19" t="s">
        <v>9</v>
      </c>
      <c r="C9" s="18" t="s">
        <v>6</v>
      </c>
      <c r="D9" s="21">
        <v>7000</v>
      </c>
      <c r="E9" s="16"/>
      <c r="F9" s="16"/>
      <c r="G9" s="15"/>
      <c r="H9" s="30"/>
      <c r="I9" s="35">
        <v>369.75</v>
      </c>
      <c r="J9" s="36">
        <f t="shared" ref="J9:J11" si="0">+I9*19%</f>
        <v>70.252499999999998</v>
      </c>
      <c r="K9" s="36">
        <v>440</v>
      </c>
      <c r="L9" s="44">
        <f>+K9*D9</f>
        <v>3080000</v>
      </c>
      <c r="M9" s="40">
        <v>480</v>
      </c>
      <c r="N9" s="36">
        <f>+M9*19%</f>
        <v>91.2</v>
      </c>
      <c r="O9" s="42">
        <f>+N9+M9</f>
        <v>571.20000000000005</v>
      </c>
      <c r="P9" s="71">
        <f>+O9*D9</f>
        <v>3998400.0000000005</v>
      </c>
      <c r="Q9" s="70">
        <f t="shared" ref="Q9:S11" si="1">AVERAGE(E9,I9,M9)</f>
        <v>424.875</v>
      </c>
      <c r="R9" s="70">
        <f t="shared" si="1"/>
        <v>80.726249999999993</v>
      </c>
      <c r="S9" s="70">
        <f t="shared" si="1"/>
        <v>505.6</v>
      </c>
      <c r="T9" s="70">
        <f t="shared" ref="T9:T11" si="2">+S9*D9</f>
        <v>3539200</v>
      </c>
    </row>
    <row r="10" spans="1:20" ht="38.25" x14ac:dyDescent="0.2">
      <c r="A10" s="130"/>
      <c r="B10" s="19" t="s">
        <v>8</v>
      </c>
      <c r="C10" s="18" t="s">
        <v>6</v>
      </c>
      <c r="D10" s="21">
        <f>+D9</f>
        <v>7000</v>
      </c>
      <c r="E10" s="16"/>
      <c r="F10" s="16"/>
      <c r="G10" s="15"/>
      <c r="H10" s="30"/>
      <c r="I10" s="35">
        <v>369.75</v>
      </c>
      <c r="J10" s="36">
        <f t="shared" si="0"/>
        <v>70.252499999999998</v>
      </c>
      <c r="K10" s="36">
        <v>440</v>
      </c>
      <c r="L10" s="44">
        <f t="shared" ref="L10:L11" si="3">+K10*D10</f>
        <v>3080000</v>
      </c>
      <c r="M10" s="40">
        <v>480</v>
      </c>
      <c r="N10" s="36">
        <f t="shared" ref="N10:N11" si="4">+M10*19%</f>
        <v>91.2</v>
      </c>
      <c r="O10" s="42">
        <f t="shared" ref="O10:O11" si="5">+N10+M10</f>
        <v>571.20000000000005</v>
      </c>
      <c r="P10" s="71">
        <f>+O10*D10</f>
        <v>3998400.0000000005</v>
      </c>
      <c r="Q10" s="70">
        <f t="shared" si="1"/>
        <v>424.875</v>
      </c>
      <c r="R10" s="70">
        <f t="shared" si="1"/>
        <v>80.726249999999993</v>
      </c>
      <c r="S10" s="70">
        <f t="shared" si="1"/>
        <v>505.6</v>
      </c>
      <c r="T10" s="70">
        <f t="shared" si="2"/>
        <v>3539200</v>
      </c>
    </row>
    <row r="11" spans="1:20" ht="38.25" x14ac:dyDescent="0.2">
      <c r="A11" s="130"/>
      <c r="B11" s="19" t="s">
        <v>7</v>
      </c>
      <c r="C11" s="18" t="s">
        <v>6</v>
      </c>
      <c r="D11" s="21">
        <f>+D9</f>
        <v>7000</v>
      </c>
      <c r="E11" s="16"/>
      <c r="F11" s="16"/>
      <c r="G11" s="15"/>
      <c r="H11" s="31"/>
      <c r="I11" s="35">
        <v>369.75</v>
      </c>
      <c r="J11" s="36">
        <f t="shared" si="0"/>
        <v>70.252499999999998</v>
      </c>
      <c r="K11" s="36">
        <v>440</v>
      </c>
      <c r="L11" s="44">
        <f t="shared" si="3"/>
        <v>3080000</v>
      </c>
      <c r="M11" s="41">
        <v>480</v>
      </c>
      <c r="N11" s="36">
        <f t="shared" si="4"/>
        <v>91.2</v>
      </c>
      <c r="O11" s="42">
        <f t="shared" si="5"/>
        <v>571.20000000000005</v>
      </c>
      <c r="P11" s="72">
        <f>+O11*D11</f>
        <v>3998400.0000000005</v>
      </c>
      <c r="Q11" s="70">
        <f t="shared" si="1"/>
        <v>424.875</v>
      </c>
      <c r="R11" s="70">
        <f t="shared" si="1"/>
        <v>80.726249999999993</v>
      </c>
      <c r="S11" s="70">
        <f t="shared" si="1"/>
        <v>505.6</v>
      </c>
      <c r="T11" s="70">
        <f t="shared" si="2"/>
        <v>3539200</v>
      </c>
    </row>
    <row r="12" spans="1:20" ht="24" customHeight="1" x14ac:dyDescent="0.2">
      <c r="A12" s="75"/>
      <c r="B12" s="14"/>
      <c r="C12" s="13"/>
      <c r="D12" s="20"/>
      <c r="E12" s="11"/>
      <c r="F12" s="11"/>
      <c r="G12" s="11"/>
      <c r="H12" s="60"/>
      <c r="I12" s="61"/>
      <c r="J12" s="61"/>
      <c r="K12" s="61"/>
      <c r="L12" s="62">
        <f>SUM(L9:L11)</f>
        <v>9240000</v>
      </c>
      <c r="M12" s="63"/>
      <c r="N12" s="61"/>
      <c r="O12" s="61"/>
      <c r="P12" s="62">
        <f>SUM(P9:P11)</f>
        <v>11995200.000000002</v>
      </c>
      <c r="Q12" s="67"/>
      <c r="R12" s="67"/>
      <c r="T12" s="57">
        <f>AVERAGE(L12,P12,H12)</f>
        <v>10617600</v>
      </c>
    </row>
    <row r="13" spans="1:20" ht="27" customHeight="1" x14ac:dyDescent="0.2">
      <c r="A13" s="76"/>
      <c r="B13" s="29"/>
      <c r="C13" s="29"/>
      <c r="D13" s="29"/>
      <c r="E13" s="29"/>
      <c r="F13" s="29"/>
      <c r="G13" s="29"/>
      <c r="H13" s="34"/>
      <c r="I13" s="29"/>
      <c r="J13" s="29"/>
      <c r="K13" s="29"/>
      <c r="L13" s="29"/>
      <c r="M13" s="33"/>
      <c r="N13" s="29"/>
      <c r="O13" s="29"/>
      <c r="P13" s="34"/>
      <c r="Q13" s="29"/>
      <c r="R13" s="29"/>
    </row>
    <row r="14" spans="1:20" ht="25.5" x14ac:dyDescent="0.2">
      <c r="A14" s="130" t="s">
        <v>5</v>
      </c>
      <c r="B14" s="19" t="s">
        <v>4</v>
      </c>
      <c r="C14" s="18" t="s">
        <v>0</v>
      </c>
      <c r="D14" s="17">
        <v>40</v>
      </c>
      <c r="E14" s="16">
        <v>34000</v>
      </c>
      <c r="F14" s="16">
        <f>+E14*19%</f>
        <v>6460</v>
      </c>
      <c r="G14" s="15">
        <f>+F14+E14</f>
        <v>40460</v>
      </c>
      <c r="H14" s="30">
        <f>+G14*D14</f>
        <v>1618400</v>
      </c>
      <c r="I14" s="35">
        <v>41932.769999999997</v>
      </c>
      <c r="J14" s="36">
        <f t="shared" ref="J14:J17" si="6">+I14*19%</f>
        <v>7967.2262999999994</v>
      </c>
      <c r="K14" s="36">
        <v>49900</v>
      </c>
      <c r="L14" s="44">
        <f t="shared" ref="L14:L17" si="7">+K14*D14</f>
        <v>1996000</v>
      </c>
      <c r="M14" s="43">
        <v>57140</v>
      </c>
      <c r="N14" s="36">
        <f>+M14*19%</f>
        <v>10856.6</v>
      </c>
      <c r="O14" s="42">
        <f>+N14+M14</f>
        <v>67996.600000000006</v>
      </c>
      <c r="P14" s="71">
        <f>+O14*D14</f>
        <v>2719864</v>
      </c>
      <c r="Q14" s="70">
        <f t="shared" ref="Q14:S17" si="8">AVERAGE(E14,I14,M14)</f>
        <v>44357.59</v>
      </c>
      <c r="R14" s="70">
        <f t="shared" si="8"/>
        <v>8427.9421000000002</v>
      </c>
      <c r="S14" s="70">
        <f t="shared" si="8"/>
        <v>52785.533333333333</v>
      </c>
      <c r="T14" s="70">
        <f t="shared" ref="T14:T17" si="9">+S14*D14</f>
        <v>2111421.3333333335</v>
      </c>
    </row>
    <row r="15" spans="1:20" ht="25.5" x14ac:dyDescent="0.2">
      <c r="A15" s="130"/>
      <c r="B15" s="19" t="s">
        <v>3</v>
      </c>
      <c r="C15" s="18" t="s">
        <v>0</v>
      </c>
      <c r="D15" s="17">
        <v>180</v>
      </c>
      <c r="E15" s="16">
        <v>34000</v>
      </c>
      <c r="F15" s="16">
        <f t="shared" ref="F15:F17" si="10">+E15*19%</f>
        <v>6460</v>
      </c>
      <c r="G15" s="15">
        <f t="shared" ref="G15:G17" si="11">+F15+E15</f>
        <v>40460</v>
      </c>
      <c r="H15" s="30">
        <f t="shared" ref="H15:H17" si="12">+G15*D15</f>
        <v>7282800</v>
      </c>
      <c r="I15" s="35">
        <v>41932.769999999997</v>
      </c>
      <c r="J15" s="36">
        <f t="shared" si="6"/>
        <v>7967.2262999999994</v>
      </c>
      <c r="K15" s="36">
        <v>49900</v>
      </c>
      <c r="L15" s="44">
        <f t="shared" si="7"/>
        <v>8982000</v>
      </c>
      <c r="M15" s="43">
        <v>57140</v>
      </c>
      <c r="N15" s="36">
        <f t="shared" ref="N15:N17" si="13">+M15*19%</f>
        <v>10856.6</v>
      </c>
      <c r="O15" s="42">
        <f t="shared" ref="O15:O17" si="14">+N15+M15</f>
        <v>67996.600000000006</v>
      </c>
      <c r="P15" s="71">
        <f>+O15*D15</f>
        <v>12239388.000000002</v>
      </c>
      <c r="Q15" s="70">
        <f t="shared" si="8"/>
        <v>44357.59</v>
      </c>
      <c r="R15" s="70">
        <f t="shared" si="8"/>
        <v>8427.9421000000002</v>
      </c>
      <c r="S15" s="70">
        <f t="shared" si="8"/>
        <v>52785.533333333333</v>
      </c>
      <c r="T15" s="70">
        <f t="shared" si="9"/>
        <v>9501396</v>
      </c>
    </row>
    <row r="16" spans="1:20" ht="25.5" x14ac:dyDescent="0.2">
      <c r="A16" s="130"/>
      <c r="B16" s="19" t="s">
        <v>2</v>
      </c>
      <c r="C16" s="18" t="s">
        <v>0</v>
      </c>
      <c r="D16" s="17">
        <v>180</v>
      </c>
      <c r="E16" s="16">
        <v>34000</v>
      </c>
      <c r="F16" s="16">
        <f t="shared" si="10"/>
        <v>6460</v>
      </c>
      <c r="G16" s="15">
        <f t="shared" si="11"/>
        <v>40460</v>
      </c>
      <c r="H16" s="30">
        <f t="shared" si="12"/>
        <v>7282800</v>
      </c>
      <c r="I16" s="35">
        <v>41932.769999999997</v>
      </c>
      <c r="J16" s="36">
        <f t="shared" si="6"/>
        <v>7967.2262999999994</v>
      </c>
      <c r="K16" s="36">
        <v>49900</v>
      </c>
      <c r="L16" s="44">
        <f t="shared" si="7"/>
        <v>8982000</v>
      </c>
      <c r="M16" s="43">
        <v>57140</v>
      </c>
      <c r="N16" s="36">
        <f t="shared" si="13"/>
        <v>10856.6</v>
      </c>
      <c r="O16" s="42">
        <f t="shared" si="14"/>
        <v>67996.600000000006</v>
      </c>
      <c r="P16" s="71">
        <f>+O16*D16</f>
        <v>12239388.000000002</v>
      </c>
      <c r="Q16" s="70">
        <f t="shared" si="8"/>
        <v>44357.59</v>
      </c>
      <c r="R16" s="70">
        <f t="shared" si="8"/>
        <v>8427.9421000000002</v>
      </c>
      <c r="S16" s="70">
        <f t="shared" si="8"/>
        <v>52785.533333333333</v>
      </c>
      <c r="T16" s="70">
        <f t="shared" si="9"/>
        <v>9501396</v>
      </c>
    </row>
    <row r="17" spans="1:20" ht="25.5" x14ac:dyDescent="0.2">
      <c r="A17" s="130"/>
      <c r="B17" s="19" t="s">
        <v>1</v>
      </c>
      <c r="C17" s="18" t="s">
        <v>0</v>
      </c>
      <c r="D17" s="17">
        <v>80</v>
      </c>
      <c r="E17" s="16">
        <v>34000</v>
      </c>
      <c r="F17" s="16">
        <f t="shared" si="10"/>
        <v>6460</v>
      </c>
      <c r="G17" s="15">
        <f t="shared" si="11"/>
        <v>40460</v>
      </c>
      <c r="H17" s="31">
        <f t="shared" si="12"/>
        <v>3236800</v>
      </c>
      <c r="I17" s="35">
        <v>41932.769999999997</v>
      </c>
      <c r="J17" s="36">
        <f t="shared" si="6"/>
        <v>7967.2262999999994</v>
      </c>
      <c r="K17" s="36">
        <v>49900</v>
      </c>
      <c r="L17" s="44">
        <f t="shared" si="7"/>
        <v>3992000</v>
      </c>
      <c r="M17" s="43">
        <v>57140</v>
      </c>
      <c r="N17" s="36">
        <f t="shared" si="13"/>
        <v>10856.6</v>
      </c>
      <c r="O17" s="42">
        <f t="shared" si="14"/>
        <v>67996.600000000006</v>
      </c>
      <c r="P17" s="71">
        <f>+O17*D17</f>
        <v>5439728</v>
      </c>
      <c r="Q17" s="70">
        <f t="shared" si="8"/>
        <v>44357.59</v>
      </c>
      <c r="R17" s="70">
        <f t="shared" si="8"/>
        <v>8427.9421000000002</v>
      </c>
      <c r="S17" s="70">
        <f t="shared" si="8"/>
        <v>52785.533333333333</v>
      </c>
      <c r="T17" s="70">
        <f t="shared" si="9"/>
        <v>4222842.666666667</v>
      </c>
    </row>
    <row r="18" spans="1:20" ht="25.5" customHeight="1" x14ac:dyDescent="0.25">
      <c r="A18" s="14"/>
      <c r="B18" s="14"/>
      <c r="C18" s="13"/>
      <c r="D18" s="12"/>
      <c r="E18" s="11"/>
      <c r="F18" s="11"/>
      <c r="G18" s="10"/>
      <c r="H18" s="64">
        <f>SUM(H14:H17)</f>
        <v>19420800</v>
      </c>
      <c r="I18" s="7"/>
      <c r="J18" s="7"/>
      <c r="K18" s="7"/>
      <c r="L18" s="64">
        <f>SUM(L14:L17)</f>
        <v>23952000</v>
      </c>
      <c r="M18" s="7"/>
      <c r="N18" s="7"/>
      <c r="O18" s="7"/>
      <c r="P18" s="65">
        <f>SUM(P14:P17)</f>
        <v>32638368.000000004</v>
      </c>
      <c r="Q18" s="68"/>
      <c r="R18" s="68"/>
      <c r="T18" s="57">
        <f>AVERAGE(L18,P18,H18)</f>
        <v>25337056</v>
      </c>
    </row>
    <row r="19" spans="1:20" ht="14.25" x14ac:dyDescent="0.2">
      <c r="A19" s="8"/>
      <c r="N19" s="7"/>
      <c r="P19" s="2"/>
      <c r="Q19" s="2"/>
      <c r="R19" s="2"/>
    </row>
    <row r="20" spans="1:20" ht="15" x14ac:dyDescent="0.2">
      <c r="A20" s="2"/>
      <c r="G20" s="9"/>
      <c r="H20" s="9"/>
      <c r="L20" s="9"/>
      <c r="N20" s="7"/>
      <c r="P20" s="9"/>
      <c r="Q20" s="9"/>
      <c r="R20" s="9" t="s">
        <v>25</v>
      </c>
      <c r="T20" s="73">
        <f>+T7+T12+T18</f>
        <v>98127989.333333343</v>
      </c>
    </row>
    <row r="21" spans="1:20" ht="15" x14ac:dyDescent="0.2">
      <c r="A21" s="2"/>
      <c r="G21" s="9"/>
      <c r="H21" s="9"/>
      <c r="L21" s="9"/>
      <c r="N21" s="7"/>
      <c r="P21" s="9"/>
      <c r="Q21" s="9"/>
      <c r="R21" s="9"/>
      <c r="T21" s="73"/>
    </row>
    <row r="22" spans="1:20" ht="15" x14ac:dyDescent="0.2">
      <c r="A22" s="2"/>
      <c r="G22" s="9"/>
      <c r="H22" s="9"/>
      <c r="L22" s="9"/>
      <c r="N22" s="7"/>
      <c r="P22" s="9"/>
      <c r="Q22" s="9"/>
      <c r="R22" s="9"/>
      <c r="T22" s="73"/>
    </row>
    <row r="23" spans="1:20" ht="12.75" customHeight="1" x14ac:dyDescent="0.2">
      <c r="A23" s="2"/>
      <c r="C23" s="8"/>
      <c r="D23" s="8"/>
      <c r="E23" s="8"/>
      <c r="F23" s="8"/>
      <c r="G23" s="8"/>
      <c r="H23" s="8"/>
      <c r="N23" s="7"/>
      <c r="T23" s="53"/>
    </row>
    <row r="24" spans="1:20" ht="14.25" x14ac:dyDescent="0.2">
      <c r="A24" s="2" t="s">
        <v>27</v>
      </c>
      <c r="B24" s="2"/>
      <c r="C24" s="2"/>
      <c r="D24" s="2"/>
      <c r="E24" s="2"/>
      <c r="F24" s="2"/>
      <c r="N24" s="7"/>
      <c r="T24" s="54"/>
    </row>
    <row r="25" spans="1:20" ht="14.25" x14ac:dyDescent="0.2">
      <c r="A25" s="1" t="s">
        <v>28</v>
      </c>
      <c r="B25" s="2"/>
      <c r="C25" s="2"/>
      <c r="D25" s="2"/>
      <c r="E25" s="2"/>
      <c r="F25" s="2"/>
      <c r="N25" s="7"/>
    </row>
    <row r="26" spans="1:20" x14ac:dyDescent="0.2">
      <c r="B26" s="2"/>
      <c r="C26" s="2"/>
      <c r="D26" s="2"/>
      <c r="E26" s="2"/>
      <c r="F26" s="2"/>
    </row>
    <row r="27" spans="1:20" x14ac:dyDescent="0.2">
      <c r="B27" s="2"/>
      <c r="C27" s="2"/>
      <c r="D27" s="2"/>
      <c r="E27" s="2"/>
      <c r="G27" s="1"/>
      <c r="H27" s="1"/>
    </row>
    <row r="28" spans="1:20" x14ac:dyDescent="0.2">
      <c r="G28" s="1"/>
      <c r="H28" s="1"/>
    </row>
    <row r="29" spans="1:20" x14ac:dyDescent="0.2">
      <c r="G29" s="1"/>
      <c r="H29" s="1"/>
    </row>
    <row r="30" spans="1:20" x14ac:dyDescent="0.2">
      <c r="G30" s="1"/>
      <c r="H30" s="1"/>
    </row>
    <row r="31" spans="1:20" x14ac:dyDescent="0.2">
      <c r="G31" s="1"/>
      <c r="H31" s="1"/>
    </row>
    <row r="32" spans="1:20" ht="15" x14ac:dyDescent="0.2">
      <c r="F32" s="4"/>
      <c r="G32" s="3"/>
      <c r="H32" s="3"/>
    </row>
    <row r="33" spans="6:8" ht="15" x14ac:dyDescent="0.2">
      <c r="F33" s="4"/>
      <c r="G33" s="3"/>
      <c r="H33" s="3"/>
    </row>
    <row r="34" spans="6:8" ht="15" x14ac:dyDescent="0.2">
      <c r="F34" s="4"/>
      <c r="G34" s="3"/>
      <c r="H34" s="3"/>
    </row>
    <row r="35" spans="6:8" ht="15" x14ac:dyDescent="0.2">
      <c r="F35" s="4"/>
      <c r="G35" s="3"/>
      <c r="H35" s="3"/>
    </row>
    <row r="36" spans="6:8" ht="14.25" x14ac:dyDescent="0.2">
      <c r="F36" s="3"/>
      <c r="G36" s="5"/>
      <c r="H36" s="5"/>
    </row>
    <row r="37" spans="6:8" ht="15" x14ac:dyDescent="0.2">
      <c r="F37" s="4"/>
      <c r="G37" s="3"/>
      <c r="H37" s="3"/>
    </row>
    <row r="38" spans="6:8" ht="15" x14ac:dyDescent="0.2">
      <c r="F38" s="4"/>
      <c r="G38" s="3"/>
      <c r="H38" s="3"/>
    </row>
    <row r="39" spans="6:8" ht="15" x14ac:dyDescent="0.2">
      <c r="F39" s="4"/>
      <c r="G39" s="3"/>
      <c r="H39" s="3"/>
    </row>
    <row r="40" spans="6:8" ht="15" x14ac:dyDescent="0.2">
      <c r="F40" s="4"/>
      <c r="G40" s="3"/>
      <c r="H40" s="3"/>
    </row>
    <row r="41" spans="6:8" ht="14.25" x14ac:dyDescent="0.2">
      <c r="F41" s="6"/>
      <c r="G41" s="5"/>
      <c r="H41" s="5"/>
    </row>
    <row r="42" spans="6:8" ht="15" x14ac:dyDescent="0.2">
      <c r="F42" s="4"/>
      <c r="G42" s="3"/>
      <c r="H42" s="3"/>
    </row>
    <row r="43" spans="6:8" ht="15" x14ac:dyDescent="0.2">
      <c r="F43" s="4"/>
      <c r="G43" s="3"/>
      <c r="H43" s="3"/>
    </row>
    <row r="44" spans="6:8" ht="15" x14ac:dyDescent="0.2">
      <c r="F44" s="4"/>
      <c r="G44" s="3"/>
      <c r="H44" s="3"/>
    </row>
    <row r="45" spans="6:8" ht="15" x14ac:dyDescent="0.2">
      <c r="F45" s="4"/>
      <c r="G45" s="3"/>
      <c r="H45" s="3"/>
    </row>
    <row r="46" spans="6:8" ht="14.25" x14ac:dyDescent="0.2">
      <c r="F46" s="6"/>
      <c r="G46" s="5"/>
      <c r="H46" s="5"/>
    </row>
    <row r="47" spans="6:8" ht="15" x14ac:dyDescent="0.2">
      <c r="F47" s="4"/>
      <c r="G47" s="3"/>
      <c r="H47" s="3"/>
    </row>
    <row r="48" spans="6:8" ht="15" x14ac:dyDescent="0.2">
      <c r="F48" s="4"/>
      <c r="G48" s="3"/>
      <c r="H48" s="3"/>
    </row>
    <row r="49" spans="6:8" ht="15" x14ac:dyDescent="0.2">
      <c r="F49" s="4"/>
      <c r="G49" s="3"/>
      <c r="H49" s="3"/>
    </row>
    <row r="50" spans="6:8" ht="15" x14ac:dyDescent="0.2">
      <c r="F50" s="4"/>
      <c r="G50" s="3"/>
      <c r="H50" s="3"/>
    </row>
    <row r="51" spans="6:8" x14ac:dyDescent="0.2">
      <c r="G51" s="1"/>
      <c r="H51" s="1"/>
    </row>
    <row r="52" spans="6:8" x14ac:dyDescent="0.2">
      <c r="G52" s="1"/>
      <c r="H52" s="1"/>
    </row>
    <row r="53" spans="6:8" x14ac:dyDescent="0.2">
      <c r="G53" s="1"/>
      <c r="H53" s="1"/>
    </row>
    <row r="54" spans="6:8" x14ac:dyDescent="0.2">
      <c r="G54" s="1"/>
      <c r="H54" s="1"/>
    </row>
    <row r="55" spans="6:8" x14ac:dyDescent="0.2">
      <c r="G55" s="1"/>
      <c r="H55" s="1"/>
    </row>
    <row r="56" spans="6:8" x14ac:dyDescent="0.2">
      <c r="G56" s="1"/>
      <c r="H56" s="1"/>
    </row>
    <row r="57" spans="6:8" x14ac:dyDescent="0.2">
      <c r="G57" s="1"/>
      <c r="H57" s="1"/>
    </row>
  </sheetData>
  <mergeCells count="7">
    <mergeCell ref="A14:A17"/>
    <mergeCell ref="E4:H4"/>
    <mergeCell ref="I4:L4"/>
    <mergeCell ref="M4:P4"/>
    <mergeCell ref="Q4:T4"/>
    <mergeCell ref="A5:A6"/>
    <mergeCell ref="A9:A11"/>
  </mergeCells>
  <pageMargins left="0.7" right="0.7" top="0.75" bottom="0.75" header="0.3" footer="0.3"/>
  <pageSetup scale="97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873DF-859D-4D00-A3C9-694C2BC4DABD}">
  <sheetPr>
    <pageSetUpPr fitToPage="1"/>
  </sheetPr>
  <dimension ref="A1:T57"/>
  <sheetViews>
    <sheetView workbookViewId="0">
      <selection activeCell="L9" sqref="L9"/>
    </sheetView>
  </sheetViews>
  <sheetFormatPr baseColWidth="10" defaultColWidth="9.33203125" defaultRowHeight="12.75" x14ac:dyDescent="0.2"/>
  <cols>
    <col min="1" max="1" width="8.83203125" style="1" customWidth="1"/>
    <col min="2" max="2" width="24" style="1" customWidth="1"/>
    <col min="3" max="3" width="11.83203125" style="1" customWidth="1"/>
    <col min="4" max="4" width="10.33203125" style="1" customWidth="1"/>
    <col min="5" max="5" width="9.5" style="1" customWidth="1"/>
    <col min="6" max="6" width="7.83203125" style="1" customWidth="1"/>
    <col min="7" max="7" width="12.1640625" style="2" customWidth="1"/>
    <col min="8" max="8" width="19.5" style="2" customWidth="1"/>
    <col min="9" max="9" width="9.33203125" style="1" customWidth="1"/>
    <col min="10" max="10" width="7.83203125" style="1" customWidth="1"/>
    <col min="11" max="11" width="10.83203125" style="1" customWidth="1"/>
    <col min="12" max="12" width="14.83203125" style="1" customWidth="1"/>
    <col min="13" max="13" width="9.5" style="1" customWidth="1"/>
    <col min="14" max="14" width="9" style="1" customWidth="1"/>
    <col min="15" max="15" width="11.5" style="1" customWidth="1"/>
    <col min="16" max="16" width="16.33203125" style="1" customWidth="1"/>
    <col min="17" max="17" width="9.5" style="1" bestFit="1" customWidth="1"/>
    <col min="18" max="18" width="7.83203125" style="1" bestFit="1" customWidth="1"/>
    <col min="19" max="19" width="12.5" style="1" customWidth="1"/>
    <col min="20" max="20" width="18.6640625" style="1" customWidth="1"/>
    <col min="21" max="16384" width="9.33203125" style="1"/>
  </cols>
  <sheetData>
    <row r="1" spans="1:20" s="74" customFormat="1" ht="15.75" x14ac:dyDescent="0.2">
      <c r="A1" s="74" t="s">
        <v>26</v>
      </c>
    </row>
    <row r="3" spans="1:20" ht="15" x14ac:dyDescent="0.2">
      <c r="A3" s="24"/>
    </row>
    <row r="4" spans="1:20" ht="21" customHeight="1" x14ac:dyDescent="0.2">
      <c r="E4" s="131" t="s">
        <v>17</v>
      </c>
      <c r="F4" s="131"/>
      <c r="G4" s="131"/>
      <c r="H4" s="131"/>
      <c r="I4" s="131" t="s">
        <v>18</v>
      </c>
      <c r="J4" s="131"/>
      <c r="K4" s="131"/>
      <c r="L4" s="131"/>
      <c r="M4" s="131" t="s">
        <v>19</v>
      </c>
      <c r="N4" s="131"/>
      <c r="O4" s="131"/>
      <c r="P4" s="131"/>
      <c r="Q4" s="131" t="s">
        <v>24</v>
      </c>
      <c r="R4" s="131"/>
      <c r="S4" s="131"/>
      <c r="T4" s="131"/>
    </row>
    <row r="5" spans="1:20" ht="38.25" x14ac:dyDescent="0.2">
      <c r="A5" s="130" t="s">
        <v>16</v>
      </c>
      <c r="B5" s="23" t="s">
        <v>15</v>
      </c>
      <c r="C5" s="22" t="s">
        <v>14</v>
      </c>
      <c r="D5" s="25" t="s">
        <v>13</v>
      </c>
      <c r="E5" s="28" t="s">
        <v>20</v>
      </c>
      <c r="F5" s="28" t="s">
        <v>21</v>
      </c>
      <c r="G5" s="28" t="s">
        <v>22</v>
      </c>
      <c r="H5" s="38" t="s">
        <v>23</v>
      </c>
      <c r="I5" s="28" t="s">
        <v>20</v>
      </c>
      <c r="J5" s="28" t="s">
        <v>21</v>
      </c>
      <c r="K5" s="28" t="s">
        <v>22</v>
      </c>
      <c r="L5" s="38" t="s">
        <v>23</v>
      </c>
      <c r="M5" s="28" t="s">
        <v>20</v>
      </c>
      <c r="N5" s="28" t="s">
        <v>21</v>
      </c>
      <c r="O5" s="28" t="s">
        <v>22</v>
      </c>
      <c r="P5" s="38" t="s">
        <v>23</v>
      </c>
      <c r="Q5" s="28" t="s">
        <v>20</v>
      </c>
      <c r="R5" s="28" t="s">
        <v>21</v>
      </c>
      <c r="S5" s="28" t="s">
        <v>22</v>
      </c>
      <c r="T5" s="38" t="s">
        <v>23</v>
      </c>
    </row>
    <row r="6" spans="1:20" ht="38.25" x14ac:dyDescent="0.2">
      <c r="A6" s="130"/>
      <c r="B6" s="78" t="s">
        <v>12</v>
      </c>
      <c r="C6" s="79" t="s">
        <v>11</v>
      </c>
      <c r="D6" s="80">
        <v>180</v>
      </c>
      <c r="E6" s="26">
        <v>290</v>
      </c>
      <c r="F6" s="26">
        <f>+E6*19%</f>
        <v>55.1</v>
      </c>
      <c r="G6" s="27">
        <f>+E6+F6</f>
        <v>345.1</v>
      </c>
      <c r="H6" s="52">
        <f>+G6*D6</f>
        <v>62118.000000000007</v>
      </c>
      <c r="I6" s="32">
        <v>243.7</v>
      </c>
      <c r="J6" s="45">
        <f>+I6*19%</f>
        <v>46.302999999999997</v>
      </c>
      <c r="K6" s="36">
        <v>290</v>
      </c>
      <c r="L6" s="46">
        <f>+K6*D6</f>
        <v>52200</v>
      </c>
      <c r="M6" s="37">
        <v>250</v>
      </c>
      <c r="N6" s="36">
        <f>+M6*19%</f>
        <v>47.5</v>
      </c>
      <c r="O6" s="39">
        <f>+M6+N6</f>
        <v>297.5</v>
      </c>
      <c r="P6" s="69">
        <f>+O6*D6</f>
        <v>53550</v>
      </c>
      <c r="Q6" s="70">
        <f>AVERAGE(E6,I6,M6)</f>
        <v>261.23333333333335</v>
      </c>
      <c r="R6" s="70">
        <f>AVERAGE(F6,J6,N6)</f>
        <v>49.634333333333331</v>
      </c>
      <c r="S6" s="70">
        <f>AVERAGE(G6,K6,O6)</f>
        <v>310.86666666666667</v>
      </c>
      <c r="T6" s="70">
        <f>+S6*D6</f>
        <v>55956</v>
      </c>
    </row>
    <row r="7" spans="1:20" s="51" customFormat="1" ht="24" customHeight="1" x14ac:dyDescent="0.2">
      <c r="A7" s="77"/>
      <c r="B7" s="47"/>
      <c r="C7" s="47"/>
      <c r="D7" s="48"/>
      <c r="E7" s="49"/>
      <c r="F7" s="49"/>
      <c r="G7" s="50"/>
      <c r="H7" s="55">
        <f>SUM(H6)</f>
        <v>62118.000000000007</v>
      </c>
      <c r="I7" s="56"/>
      <c r="J7" s="56"/>
      <c r="K7" s="56"/>
      <c r="L7" s="57">
        <f>SUM(L6)</f>
        <v>52200</v>
      </c>
      <c r="M7" s="58"/>
      <c r="N7" s="56"/>
      <c r="O7" s="59"/>
      <c r="P7" s="57">
        <f>SUM(P6)</f>
        <v>53550</v>
      </c>
      <c r="Q7" s="66"/>
      <c r="R7" s="66"/>
      <c r="T7" s="57">
        <f>AVERAGE(H7,L7,P7)</f>
        <v>55956</v>
      </c>
    </row>
    <row r="8" spans="1:20" ht="24.75" customHeight="1" x14ac:dyDescent="0.2">
      <c r="A8" s="76"/>
      <c r="B8" s="29"/>
      <c r="C8" s="29"/>
      <c r="D8" s="29"/>
      <c r="E8" s="29"/>
      <c r="F8" s="29"/>
      <c r="G8" s="29"/>
      <c r="H8" s="34"/>
      <c r="I8" s="29"/>
      <c r="J8" s="29"/>
      <c r="K8" s="29"/>
      <c r="L8" s="29"/>
      <c r="M8" s="33"/>
      <c r="N8" s="29"/>
      <c r="O8" s="29"/>
      <c r="P8" s="33"/>
      <c r="Q8" s="29"/>
      <c r="R8" s="29"/>
    </row>
    <row r="9" spans="1:20" ht="38.25" x14ac:dyDescent="0.2">
      <c r="A9" s="130" t="s">
        <v>10</v>
      </c>
      <c r="B9" s="19" t="s">
        <v>9</v>
      </c>
      <c r="C9" s="18" t="s">
        <v>6</v>
      </c>
      <c r="D9" s="21">
        <v>6000</v>
      </c>
      <c r="E9" s="16"/>
      <c r="F9" s="16"/>
      <c r="G9" s="15"/>
      <c r="H9" s="30"/>
      <c r="I9" s="35">
        <v>369.75</v>
      </c>
      <c r="J9" s="36">
        <f t="shared" ref="J9:J11" si="0">+I9*19%</f>
        <v>70.252499999999998</v>
      </c>
      <c r="K9" s="36">
        <v>440</v>
      </c>
      <c r="L9" s="44">
        <f>+K9*D9</f>
        <v>2640000</v>
      </c>
      <c r="M9" s="40">
        <v>480</v>
      </c>
      <c r="N9" s="36">
        <f>+M9*19%</f>
        <v>91.2</v>
      </c>
      <c r="O9" s="42">
        <f>+N9+M9</f>
        <v>571.20000000000005</v>
      </c>
      <c r="P9" s="71">
        <f>+O9*D9</f>
        <v>3427200.0000000005</v>
      </c>
      <c r="Q9" s="70">
        <f t="shared" ref="Q9:S11" si="1">AVERAGE(E9,I9,M9)</f>
        <v>424.875</v>
      </c>
      <c r="R9" s="70">
        <f t="shared" si="1"/>
        <v>80.726249999999993</v>
      </c>
      <c r="S9" s="70">
        <f t="shared" si="1"/>
        <v>505.6</v>
      </c>
      <c r="T9" s="70">
        <f t="shared" ref="T9:T11" si="2">+S9*D9</f>
        <v>3033600</v>
      </c>
    </row>
    <row r="10" spans="1:20" ht="38.25" x14ac:dyDescent="0.2">
      <c r="A10" s="130"/>
      <c r="B10" s="19" t="s">
        <v>8</v>
      </c>
      <c r="C10" s="18" t="s">
        <v>6</v>
      </c>
      <c r="D10" s="21">
        <f>+D9</f>
        <v>6000</v>
      </c>
      <c r="E10" s="16"/>
      <c r="F10" s="16"/>
      <c r="G10" s="15"/>
      <c r="H10" s="30"/>
      <c r="I10" s="35">
        <v>369.75</v>
      </c>
      <c r="J10" s="36">
        <f t="shared" si="0"/>
        <v>70.252499999999998</v>
      </c>
      <c r="K10" s="36">
        <v>440</v>
      </c>
      <c r="L10" s="44">
        <f t="shared" ref="L10:L11" si="3">+K10*D10</f>
        <v>2640000</v>
      </c>
      <c r="M10" s="40">
        <v>480</v>
      </c>
      <c r="N10" s="36">
        <f t="shared" ref="N10:N11" si="4">+M10*19%</f>
        <v>91.2</v>
      </c>
      <c r="O10" s="42">
        <f t="shared" ref="O10:O11" si="5">+N10+M10</f>
        <v>571.20000000000005</v>
      </c>
      <c r="P10" s="71">
        <f>+O10*D10</f>
        <v>3427200.0000000005</v>
      </c>
      <c r="Q10" s="70">
        <f t="shared" si="1"/>
        <v>424.875</v>
      </c>
      <c r="R10" s="70">
        <f t="shared" si="1"/>
        <v>80.726249999999993</v>
      </c>
      <c r="S10" s="70">
        <f t="shared" si="1"/>
        <v>505.6</v>
      </c>
      <c r="T10" s="70">
        <f t="shared" si="2"/>
        <v>3033600</v>
      </c>
    </row>
    <row r="11" spans="1:20" ht="38.25" x14ac:dyDescent="0.2">
      <c r="A11" s="130"/>
      <c r="B11" s="19" t="s">
        <v>7</v>
      </c>
      <c r="C11" s="18" t="s">
        <v>6</v>
      </c>
      <c r="D11" s="21">
        <f>+D9</f>
        <v>6000</v>
      </c>
      <c r="E11" s="16"/>
      <c r="F11" s="16"/>
      <c r="G11" s="15"/>
      <c r="H11" s="31"/>
      <c r="I11" s="35">
        <v>369.75</v>
      </c>
      <c r="J11" s="36">
        <f t="shared" si="0"/>
        <v>70.252499999999998</v>
      </c>
      <c r="K11" s="36">
        <v>440</v>
      </c>
      <c r="L11" s="44">
        <f t="shared" si="3"/>
        <v>2640000</v>
      </c>
      <c r="M11" s="41">
        <v>480</v>
      </c>
      <c r="N11" s="36">
        <f t="shared" si="4"/>
        <v>91.2</v>
      </c>
      <c r="O11" s="42">
        <f t="shared" si="5"/>
        <v>571.20000000000005</v>
      </c>
      <c r="P11" s="72">
        <f>+O11*D11</f>
        <v>3427200.0000000005</v>
      </c>
      <c r="Q11" s="70">
        <f t="shared" si="1"/>
        <v>424.875</v>
      </c>
      <c r="R11" s="70">
        <f t="shared" si="1"/>
        <v>80.726249999999993</v>
      </c>
      <c r="S11" s="70">
        <f t="shared" si="1"/>
        <v>505.6</v>
      </c>
      <c r="T11" s="70">
        <f t="shared" si="2"/>
        <v>3033600</v>
      </c>
    </row>
    <row r="12" spans="1:20" ht="24" customHeight="1" x14ac:dyDescent="0.2">
      <c r="A12" s="75"/>
      <c r="B12" s="14"/>
      <c r="C12" s="13"/>
      <c r="D12" s="20"/>
      <c r="E12" s="11"/>
      <c r="F12" s="11"/>
      <c r="G12" s="11"/>
      <c r="H12" s="60"/>
      <c r="I12" s="61"/>
      <c r="J12" s="61"/>
      <c r="K12" s="61"/>
      <c r="L12" s="62">
        <f>SUM(L9:L11)</f>
        <v>7920000</v>
      </c>
      <c r="M12" s="63"/>
      <c r="N12" s="61"/>
      <c r="O12" s="61"/>
      <c r="P12" s="62">
        <f>SUM(P9:P11)</f>
        <v>10281600.000000002</v>
      </c>
      <c r="Q12" s="67"/>
      <c r="R12" s="67"/>
      <c r="T12" s="57">
        <f>AVERAGE(L12,P12,H12)</f>
        <v>9100800</v>
      </c>
    </row>
    <row r="13" spans="1:20" ht="27" customHeight="1" x14ac:dyDescent="0.2">
      <c r="A13" s="76"/>
      <c r="B13" s="29"/>
      <c r="C13" s="29"/>
      <c r="D13" s="29"/>
      <c r="E13" s="29"/>
      <c r="F13" s="29"/>
      <c r="G13" s="29"/>
      <c r="H13" s="34"/>
      <c r="I13" s="29"/>
      <c r="J13" s="29"/>
      <c r="K13" s="29"/>
      <c r="L13" s="29"/>
      <c r="M13" s="33"/>
      <c r="N13" s="29"/>
      <c r="O13" s="29"/>
      <c r="P13" s="34"/>
      <c r="Q13" s="29"/>
      <c r="R13" s="29"/>
    </row>
    <row r="14" spans="1:20" ht="38.25" x14ac:dyDescent="0.2">
      <c r="A14" s="130" t="s">
        <v>5</v>
      </c>
      <c r="B14" s="19" t="s">
        <v>29</v>
      </c>
      <c r="C14" s="18" t="s">
        <v>32</v>
      </c>
      <c r="D14" s="17">
        <v>40</v>
      </c>
      <c r="E14" s="16">
        <v>34000</v>
      </c>
      <c r="F14" s="16">
        <f>+E14*19%</f>
        <v>6460</v>
      </c>
      <c r="G14" s="15">
        <f>+F14+E14</f>
        <v>40460</v>
      </c>
      <c r="H14" s="30">
        <f>+G14*D14</f>
        <v>1618400</v>
      </c>
      <c r="I14" s="35">
        <v>41932.769999999997</v>
      </c>
      <c r="J14" s="36">
        <f t="shared" ref="J14:J17" si="6">+I14*19%</f>
        <v>7967.2262999999994</v>
      </c>
      <c r="K14" s="36">
        <v>49900</v>
      </c>
      <c r="L14" s="44">
        <f t="shared" ref="L14:L17" si="7">+K14*D14</f>
        <v>1996000</v>
      </c>
      <c r="M14" s="43">
        <v>57140</v>
      </c>
      <c r="N14" s="36">
        <f>+M14*19%</f>
        <v>10856.6</v>
      </c>
      <c r="O14" s="42">
        <f>+N14+M14</f>
        <v>67996.600000000006</v>
      </c>
      <c r="P14" s="71">
        <f>+O14*D14</f>
        <v>2719864</v>
      </c>
      <c r="Q14" s="70">
        <f t="shared" ref="Q14:S17" si="8">AVERAGE(E14,I14,M14)</f>
        <v>44357.59</v>
      </c>
      <c r="R14" s="70">
        <f t="shared" si="8"/>
        <v>8427.9421000000002</v>
      </c>
      <c r="S14" s="70">
        <f t="shared" si="8"/>
        <v>52785.533333333333</v>
      </c>
      <c r="T14" s="70">
        <f t="shared" ref="T14:T17" si="9">+S14*D14</f>
        <v>2111421.3333333335</v>
      </c>
    </row>
    <row r="15" spans="1:20" ht="38.25" x14ac:dyDescent="0.2">
      <c r="A15" s="130"/>
      <c r="B15" s="19" t="s">
        <v>30</v>
      </c>
      <c r="C15" s="18" t="str">
        <f>+C14</f>
        <v>Unidad</v>
      </c>
      <c r="D15" s="17">
        <v>120</v>
      </c>
      <c r="E15" s="16">
        <v>34000</v>
      </c>
      <c r="F15" s="16">
        <f t="shared" ref="F15:F17" si="10">+E15*19%</f>
        <v>6460</v>
      </c>
      <c r="G15" s="15">
        <f t="shared" ref="G15:G17" si="11">+F15+E15</f>
        <v>40460</v>
      </c>
      <c r="H15" s="30">
        <f t="shared" ref="H15:H17" si="12">+G15*D15</f>
        <v>4855200</v>
      </c>
      <c r="I15" s="35">
        <v>41932.769999999997</v>
      </c>
      <c r="J15" s="36">
        <f t="shared" si="6"/>
        <v>7967.2262999999994</v>
      </c>
      <c r="K15" s="36">
        <v>49900</v>
      </c>
      <c r="L15" s="44">
        <f t="shared" si="7"/>
        <v>5988000</v>
      </c>
      <c r="M15" s="43">
        <v>57140</v>
      </c>
      <c r="N15" s="36">
        <f t="shared" ref="N15:N17" si="13">+M15*19%</f>
        <v>10856.6</v>
      </c>
      <c r="O15" s="42">
        <f t="shared" ref="O15:O17" si="14">+N15+M15</f>
        <v>67996.600000000006</v>
      </c>
      <c r="P15" s="71">
        <f>+O15*D15</f>
        <v>8159592.0000000009</v>
      </c>
      <c r="Q15" s="70">
        <f t="shared" si="8"/>
        <v>44357.59</v>
      </c>
      <c r="R15" s="70">
        <f t="shared" si="8"/>
        <v>8427.9421000000002</v>
      </c>
      <c r="S15" s="70">
        <f t="shared" si="8"/>
        <v>52785.533333333333</v>
      </c>
      <c r="T15" s="70">
        <f t="shared" si="9"/>
        <v>6334264</v>
      </c>
    </row>
    <row r="16" spans="1:20" ht="25.5" x14ac:dyDescent="0.2">
      <c r="A16" s="130"/>
      <c r="B16" s="19" t="s">
        <v>2</v>
      </c>
      <c r="C16" s="18" t="str">
        <f>+C14</f>
        <v>Unidad</v>
      </c>
      <c r="D16" s="17">
        <v>120</v>
      </c>
      <c r="E16" s="16">
        <v>34000</v>
      </c>
      <c r="F16" s="16">
        <f t="shared" si="10"/>
        <v>6460</v>
      </c>
      <c r="G16" s="15">
        <f t="shared" si="11"/>
        <v>40460</v>
      </c>
      <c r="H16" s="30">
        <f t="shared" si="12"/>
        <v>4855200</v>
      </c>
      <c r="I16" s="35">
        <v>41932.769999999997</v>
      </c>
      <c r="J16" s="36">
        <f t="shared" si="6"/>
        <v>7967.2262999999994</v>
      </c>
      <c r="K16" s="36">
        <v>49900</v>
      </c>
      <c r="L16" s="44">
        <f t="shared" si="7"/>
        <v>5988000</v>
      </c>
      <c r="M16" s="43">
        <v>57140</v>
      </c>
      <c r="N16" s="36">
        <f t="shared" si="13"/>
        <v>10856.6</v>
      </c>
      <c r="O16" s="42">
        <f t="shared" si="14"/>
        <v>67996.600000000006</v>
      </c>
      <c r="P16" s="71">
        <f>+O16*D16</f>
        <v>8159592.0000000009</v>
      </c>
      <c r="Q16" s="70">
        <f t="shared" si="8"/>
        <v>44357.59</v>
      </c>
      <c r="R16" s="70">
        <f t="shared" si="8"/>
        <v>8427.9421000000002</v>
      </c>
      <c r="S16" s="70">
        <f t="shared" si="8"/>
        <v>52785.533333333333</v>
      </c>
      <c r="T16" s="70">
        <f t="shared" si="9"/>
        <v>6334264</v>
      </c>
    </row>
    <row r="17" spans="1:20" ht="38.25" x14ac:dyDescent="0.2">
      <c r="A17" s="130"/>
      <c r="B17" s="19" t="s">
        <v>31</v>
      </c>
      <c r="C17" s="18" t="str">
        <f>+C14</f>
        <v>Unidad</v>
      </c>
      <c r="D17" s="17">
        <v>40</v>
      </c>
      <c r="E17" s="16">
        <v>34000</v>
      </c>
      <c r="F17" s="16">
        <f t="shared" si="10"/>
        <v>6460</v>
      </c>
      <c r="G17" s="15">
        <f t="shared" si="11"/>
        <v>40460</v>
      </c>
      <c r="H17" s="31">
        <f t="shared" si="12"/>
        <v>1618400</v>
      </c>
      <c r="I17" s="35">
        <v>41932.769999999997</v>
      </c>
      <c r="J17" s="36">
        <f t="shared" si="6"/>
        <v>7967.2262999999994</v>
      </c>
      <c r="K17" s="36">
        <v>49900</v>
      </c>
      <c r="L17" s="44">
        <f t="shared" si="7"/>
        <v>1996000</v>
      </c>
      <c r="M17" s="43">
        <v>57140</v>
      </c>
      <c r="N17" s="36">
        <f t="shared" si="13"/>
        <v>10856.6</v>
      </c>
      <c r="O17" s="42">
        <f t="shared" si="14"/>
        <v>67996.600000000006</v>
      </c>
      <c r="P17" s="71">
        <f>+O17*D17</f>
        <v>2719864</v>
      </c>
      <c r="Q17" s="70">
        <f t="shared" si="8"/>
        <v>44357.59</v>
      </c>
      <c r="R17" s="70">
        <f t="shared" si="8"/>
        <v>8427.9421000000002</v>
      </c>
      <c r="S17" s="70">
        <f t="shared" si="8"/>
        <v>52785.533333333333</v>
      </c>
      <c r="T17" s="70">
        <f t="shared" si="9"/>
        <v>2111421.3333333335</v>
      </c>
    </row>
    <row r="18" spans="1:20" ht="25.5" customHeight="1" x14ac:dyDescent="0.25">
      <c r="A18" s="14"/>
      <c r="B18" s="14"/>
      <c r="C18" s="13"/>
      <c r="D18" s="12"/>
      <c r="E18" s="11"/>
      <c r="F18" s="11"/>
      <c r="G18" s="10"/>
      <c r="H18" s="64">
        <f>SUM(H14:H17)</f>
        <v>12947200</v>
      </c>
      <c r="I18" s="7"/>
      <c r="J18" s="7"/>
      <c r="K18" s="7"/>
      <c r="L18" s="64">
        <f>SUM(L14:L17)</f>
        <v>15968000</v>
      </c>
      <c r="M18" s="7"/>
      <c r="N18" s="7"/>
      <c r="O18" s="7"/>
      <c r="P18" s="65">
        <f>SUM(P14:P17)</f>
        <v>21758912</v>
      </c>
      <c r="Q18" s="68"/>
      <c r="R18" s="68"/>
      <c r="T18" s="57">
        <f>AVERAGE(L18,P18,H18)</f>
        <v>16891370.666666668</v>
      </c>
    </row>
    <row r="19" spans="1:20" ht="14.25" x14ac:dyDescent="0.2">
      <c r="A19" s="8"/>
      <c r="N19" s="7"/>
      <c r="P19" s="2"/>
      <c r="Q19" s="2"/>
      <c r="R19" s="2"/>
    </row>
    <row r="20" spans="1:20" ht="15" x14ac:dyDescent="0.2">
      <c r="A20" s="2"/>
      <c r="G20" s="9"/>
      <c r="H20" s="9"/>
      <c r="L20" s="9"/>
      <c r="N20" s="7"/>
      <c r="P20" s="9"/>
      <c r="Q20" s="9"/>
      <c r="R20" s="9" t="s">
        <v>25</v>
      </c>
      <c r="T20" s="73">
        <f>+T7+T12+T18</f>
        <v>26048126.666666668</v>
      </c>
    </row>
    <row r="21" spans="1:20" ht="15" x14ac:dyDescent="0.2">
      <c r="A21" s="2"/>
      <c r="G21" s="9"/>
      <c r="H21" s="9"/>
      <c r="L21" s="9"/>
      <c r="N21" s="7"/>
      <c r="P21" s="9"/>
      <c r="Q21" s="9"/>
      <c r="R21" s="9"/>
      <c r="T21" s="73"/>
    </row>
    <row r="22" spans="1:20" ht="15" x14ac:dyDescent="0.2">
      <c r="A22" s="2"/>
      <c r="G22" s="9"/>
      <c r="H22" s="9"/>
      <c r="L22" s="9"/>
      <c r="N22" s="7"/>
      <c r="P22" s="9"/>
      <c r="Q22" s="9"/>
      <c r="R22" s="9"/>
      <c r="T22" s="73"/>
    </row>
    <row r="23" spans="1:20" ht="12.75" customHeight="1" x14ac:dyDescent="0.2">
      <c r="A23" s="2"/>
      <c r="C23" s="8"/>
      <c r="D23" s="8"/>
      <c r="E23" s="8"/>
      <c r="F23" s="8"/>
      <c r="G23" s="8"/>
      <c r="H23" s="8"/>
      <c r="N23" s="7"/>
      <c r="T23" s="53"/>
    </row>
    <row r="24" spans="1:20" ht="14.25" x14ac:dyDescent="0.2">
      <c r="A24" s="2"/>
      <c r="B24" s="2"/>
      <c r="C24" s="2"/>
      <c r="D24" s="2"/>
      <c r="E24" s="2"/>
      <c r="F24" s="2"/>
      <c r="N24" s="7"/>
      <c r="T24" s="54"/>
    </row>
    <row r="25" spans="1:20" ht="14.25" x14ac:dyDescent="0.2">
      <c r="A25" s="1" t="s">
        <v>28</v>
      </c>
      <c r="B25" s="2"/>
      <c r="C25" s="2"/>
      <c r="D25" s="2"/>
      <c r="E25" s="2"/>
      <c r="F25" s="2"/>
      <c r="N25" s="7"/>
    </row>
    <row r="26" spans="1:20" x14ac:dyDescent="0.2">
      <c r="B26" s="2"/>
      <c r="C26" s="2"/>
      <c r="D26" s="2"/>
      <c r="E26" s="2"/>
      <c r="F26" s="2"/>
    </row>
    <row r="27" spans="1:20" x14ac:dyDescent="0.2">
      <c r="B27" s="2"/>
      <c r="C27" s="2"/>
      <c r="D27" s="2"/>
      <c r="E27" s="2"/>
      <c r="G27" s="1"/>
      <c r="H27" s="1"/>
    </row>
    <row r="28" spans="1:20" x14ac:dyDescent="0.2">
      <c r="G28" s="1"/>
      <c r="H28" s="1"/>
    </row>
    <row r="29" spans="1:20" x14ac:dyDescent="0.2">
      <c r="G29" s="1"/>
      <c r="H29" s="1"/>
    </row>
    <row r="30" spans="1:20" x14ac:dyDescent="0.2">
      <c r="G30" s="1"/>
      <c r="H30" s="1"/>
    </row>
    <row r="31" spans="1:20" x14ac:dyDescent="0.2">
      <c r="G31" s="1"/>
      <c r="H31" s="1"/>
    </row>
    <row r="32" spans="1:20" ht="15" x14ac:dyDescent="0.2">
      <c r="F32" s="4"/>
      <c r="G32" s="3"/>
      <c r="H32" s="3"/>
    </row>
    <row r="33" spans="6:8" ht="15" x14ac:dyDescent="0.2">
      <c r="F33" s="4"/>
      <c r="G33" s="3"/>
      <c r="H33" s="3"/>
    </row>
    <row r="34" spans="6:8" ht="15" x14ac:dyDescent="0.2">
      <c r="F34" s="4"/>
      <c r="G34" s="3"/>
      <c r="H34" s="3"/>
    </row>
    <row r="35" spans="6:8" ht="15" x14ac:dyDescent="0.2">
      <c r="F35" s="4"/>
      <c r="G35" s="3"/>
      <c r="H35" s="3"/>
    </row>
    <row r="36" spans="6:8" ht="14.25" x14ac:dyDescent="0.2">
      <c r="F36" s="3"/>
      <c r="G36" s="5"/>
      <c r="H36" s="5"/>
    </row>
    <row r="37" spans="6:8" ht="15" x14ac:dyDescent="0.2">
      <c r="F37" s="4"/>
      <c r="G37" s="3"/>
      <c r="H37" s="3"/>
    </row>
    <row r="38" spans="6:8" ht="15" x14ac:dyDescent="0.2">
      <c r="F38" s="4"/>
      <c r="G38" s="3"/>
      <c r="H38" s="3"/>
    </row>
    <row r="39" spans="6:8" ht="15" x14ac:dyDescent="0.2">
      <c r="F39" s="4"/>
      <c r="G39" s="3"/>
      <c r="H39" s="3"/>
    </row>
    <row r="40" spans="6:8" ht="15" x14ac:dyDescent="0.2">
      <c r="F40" s="4"/>
      <c r="G40" s="3"/>
      <c r="H40" s="3"/>
    </row>
    <row r="41" spans="6:8" ht="14.25" x14ac:dyDescent="0.2">
      <c r="F41" s="6"/>
      <c r="G41" s="5"/>
      <c r="H41" s="5"/>
    </row>
    <row r="42" spans="6:8" ht="15" x14ac:dyDescent="0.2">
      <c r="F42" s="4"/>
      <c r="G42" s="3"/>
      <c r="H42" s="3"/>
    </row>
    <row r="43" spans="6:8" ht="15" x14ac:dyDescent="0.2">
      <c r="F43" s="4"/>
      <c r="G43" s="3"/>
      <c r="H43" s="3"/>
    </row>
    <row r="44" spans="6:8" ht="15" x14ac:dyDescent="0.2">
      <c r="F44" s="4"/>
      <c r="G44" s="3"/>
      <c r="H44" s="3"/>
    </row>
    <row r="45" spans="6:8" ht="15" x14ac:dyDescent="0.2">
      <c r="F45" s="4"/>
      <c r="G45" s="3"/>
      <c r="H45" s="3"/>
    </row>
    <row r="46" spans="6:8" ht="14.25" x14ac:dyDescent="0.2">
      <c r="F46" s="6"/>
      <c r="G46" s="5"/>
      <c r="H46" s="5"/>
    </row>
    <row r="47" spans="6:8" ht="15" x14ac:dyDescent="0.2">
      <c r="F47" s="4"/>
      <c r="G47" s="3"/>
      <c r="H47" s="3"/>
    </row>
    <row r="48" spans="6:8" ht="15" x14ac:dyDescent="0.2">
      <c r="F48" s="4"/>
      <c r="G48" s="3"/>
      <c r="H48" s="3"/>
    </row>
    <row r="49" spans="6:8" ht="15" x14ac:dyDescent="0.2">
      <c r="F49" s="4"/>
      <c r="G49" s="3"/>
      <c r="H49" s="3"/>
    </row>
    <row r="50" spans="6:8" ht="15" x14ac:dyDescent="0.2">
      <c r="F50" s="4"/>
      <c r="G50" s="3"/>
      <c r="H50" s="3"/>
    </row>
    <row r="51" spans="6:8" x14ac:dyDescent="0.2">
      <c r="G51" s="1"/>
      <c r="H51" s="1"/>
    </row>
    <row r="52" spans="6:8" x14ac:dyDescent="0.2">
      <c r="G52" s="1"/>
      <c r="H52" s="1"/>
    </row>
    <row r="53" spans="6:8" x14ac:dyDescent="0.2">
      <c r="G53" s="1"/>
      <c r="H53" s="1"/>
    </row>
    <row r="54" spans="6:8" x14ac:dyDescent="0.2">
      <c r="G54" s="1"/>
      <c r="H54" s="1"/>
    </row>
    <row r="55" spans="6:8" x14ac:dyDescent="0.2">
      <c r="G55" s="1"/>
      <c r="H55" s="1"/>
    </row>
    <row r="56" spans="6:8" x14ac:dyDescent="0.2">
      <c r="G56" s="1"/>
      <c r="H56" s="1"/>
    </row>
    <row r="57" spans="6:8" x14ac:dyDescent="0.2">
      <c r="G57" s="1"/>
      <c r="H57" s="1"/>
    </row>
  </sheetData>
  <mergeCells count="7">
    <mergeCell ref="A14:A17"/>
    <mergeCell ref="E4:H4"/>
    <mergeCell ref="I4:L4"/>
    <mergeCell ref="M4:P4"/>
    <mergeCell ref="Q4:T4"/>
    <mergeCell ref="A5:A6"/>
    <mergeCell ref="A9:A11"/>
  </mergeCells>
  <pageMargins left="0.7" right="0.7" top="0.75" bottom="0.75" header="0.3" footer="0.3"/>
  <pageSetup scale="97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45B23-D6F6-4B82-B88C-EB88989C2A1D}">
  <sheetPr>
    <pageSetUpPr fitToPage="1"/>
  </sheetPr>
  <dimension ref="A1:K38"/>
  <sheetViews>
    <sheetView tabSelected="1" topLeftCell="A25" workbookViewId="0">
      <selection activeCell="O6" sqref="O6"/>
    </sheetView>
  </sheetViews>
  <sheetFormatPr baseColWidth="10" defaultColWidth="9.33203125" defaultRowHeight="12.75" x14ac:dyDescent="0.2"/>
  <cols>
    <col min="1" max="1" width="11.5" style="1" customWidth="1"/>
    <col min="2" max="2" width="31.5" style="1" customWidth="1"/>
    <col min="3" max="3" width="11.83203125" style="1" customWidth="1"/>
    <col min="4" max="4" width="10.33203125" style="1" customWidth="1"/>
    <col min="5" max="5" width="14" style="1" customWidth="1"/>
    <col min="6" max="6" width="14.6640625" style="1" customWidth="1"/>
    <col min="7" max="7" width="14.83203125" style="1" customWidth="1"/>
    <col min="8" max="8" width="16.6640625" style="1" bestFit="1" customWidth="1"/>
    <col min="9" max="10" width="9.33203125" style="1"/>
    <col min="11" max="11" width="20.6640625" style="1" customWidth="1"/>
    <col min="12" max="16384" width="9.33203125" style="1"/>
  </cols>
  <sheetData>
    <row r="1" spans="1:11" s="74" customFormat="1" ht="15.75" x14ac:dyDescent="0.2">
      <c r="A1" s="74" t="s">
        <v>56</v>
      </c>
    </row>
    <row r="2" spans="1:11" s="74" customFormat="1" ht="15.75" x14ac:dyDescent="0.2"/>
    <row r="3" spans="1:11" s="74" customFormat="1" ht="15.75" x14ac:dyDescent="0.2"/>
    <row r="4" spans="1:11" s="74" customFormat="1" ht="15.75" x14ac:dyDescent="0.2"/>
    <row r="5" spans="1:11" ht="38.25" x14ac:dyDescent="0.2">
      <c r="A5" s="130" t="s">
        <v>16</v>
      </c>
      <c r="B5" s="87" t="s">
        <v>34</v>
      </c>
      <c r="C5" s="81" t="s">
        <v>14</v>
      </c>
      <c r="D5" s="82" t="s">
        <v>13</v>
      </c>
      <c r="E5" s="83" t="s">
        <v>35</v>
      </c>
      <c r="F5" s="83" t="s">
        <v>43</v>
      </c>
      <c r="G5" s="83" t="s">
        <v>37</v>
      </c>
      <c r="H5" s="86" t="s">
        <v>38</v>
      </c>
    </row>
    <row r="6" spans="1:11" ht="39" thickBot="1" x14ac:dyDescent="0.25">
      <c r="A6" s="130"/>
      <c r="B6" s="84" t="s">
        <v>36</v>
      </c>
      <c r="C6" s="85" t="s">
        <v>32</v>
      </c>
      <c r="D6" s="93">
        <v>200000</v>
      </c>
      <c r="E6" s="89"/>
      <c r="F6" s="88"/>
      <c r="G6" s="88"/>
      <c r="H6" s="106"/>
    </row>
    <row r="7" spans="1:11" s="51" customFormat="1" ht="24" customHeight="1" thickBot="1" x14ac:dyDescent="0.25">
      <c r="A7" s="77"/>
      <c r="B7" s="47"/>
      <c r="C7" s="47"/>
      <c r="D7" s="48"/>
      <c r="E7" s="133" t="s">
        <v>44</v>
      </c>
      <c r="F7" s="134"/>
      <c r="G7" s="135"/>
      <c r="H7" s="107"/>
      <c r="K7" s="96"/>
    </row>
    <row r="8" spans="1:11" ht="24.75" customHeight="1" x14ac:dyDescent="0.2">
      <c r="A8" s="76"/>
      <c r="B8" s="29"/>
      <c r="C8" s="29"/>
      <c r="D8" s="91"/>
      <c r="F8" s="97"/>
      <c r="G8" s="97"/>
      <c r="H8" s="53"/>
    </row>
    <row r="9" spans="1:11" ht="25.5" x14ac:dyDescent="0.2">
      <c r="A9" s="139" t="s">
        <v>10</v>
      </c>
      <c r="B9" s="19" t="s">
        <v>9</v>
      </c>
      <c r="C9" s="18" t="s">
        <v>32</v>
      </c>
      <c r="D9" s="94">
        <v>1000</v>
      </c>
      <c r="E9" s="89"/>
      <c r="F9" s="88"/>
      <c r="G9" s="88"/>
      <c r="H9" s="90"/>
    </row>
    <row r="10" spans="1:11" ht="25.5" x14ac:dyDescent="0.2">
      <c r="A10" s="140"/>
      <c r="B10" s="19" t="s">
        <v>8</v>
      </c>
      <c r="C10" s="18" t="str">
        <f>+C9</f>
        <v>Unidad</v>
      </c>
      <c r="D10" s="94">
        <v>1000</v>
      </c>
      <c r="E10" s="89"/>
      <c r="F10" s="88"/>
      <c r="G10" s="88"/>
      <c r="H10" s="90"/>
    </row>
    <row r="11" spans="1:11" ht="25.5" x14ac:dyDescent="0.2">
      <c r="A11" s="140"/>
      <c r="B11" s="112" t="s">
        <v>7</v>
      </c>
      <c r="C11" s="113" t="str">
        <f>+C9</f>
        <v>Unidad</v>
      </c>
      <c r="D11" s="114">
        <v>1000</v>
      </c>
      <c r="E11" s="115"/>
      <c r="F11" s="116"/>
      <c r="G11" s="116"/>
      <c r="H11" s="106"/>
    </row>
    <row r="12" spans="1:11" x14ac:dyDescent="0.2">
      <c r="A12" s="141"/>
      <c r="B12" s="108" t="s">
        <v>47</v>
      </c>
      <c r="C12" s="118" t="str">
        <f>+C9</f>
        <v>Unidad</v>
      </c>
      <c r="D12" s="109">
        <v>300</v>
      </c>
      <c r="E12" s="110"/>
      <c r="F12" s="111"/>
      <c r="G12" s="111"/>
      <c r="H12" s="90"/>
    </row>
    <row r="13" spans="1:11" ht="24" customHeight="1" thickBot="1" x14ac:dyDescent="0.25">
      <c r="A13" s="75"/>
      <c r="B13" s="14"/>
      <c r="C13" s="13"/>
      <c r="D13" s="92"/>
      <c r="E13" s="136" t="s">
        <v>46</v>
      </c>
      <c r="F13" s="137"/>
      <c r="G13" s="138"/>
      <c r="H13" s="117"/>
    </row>
    <row r="14" spans="1:11" ht="27" customHeight="1" x14ac:dyDescent="0.2">
      <c r="A14" s="76"/>
      <c r="B14" s="29"/>
      <c r="C14" s="29"/>
      <c r="D14" s="91"/>
      <c r="F14" s="97"/>
      <c r="G14" s="97"/>
      <c r="H14" s="53"/>
    </row>
    <row r="15" spans="1:11" ht="38.25" x14ac:dyDescent="0.2">
      <c r="A15" s="130" t="s">
        <v>5</v>
      </c>
      <c r="B15" s="19" t="s">
        <v>29</v>
      </c>
      <c r="C15" s="18" t="s">
        <v>48</v>
      </c>
      <c r="D15" s="95">
        <v>40</v>
      </c>
      <c r="E15" s="89"/>
      <c r="F15" s="88"/>
      <c r="G15" s="88"/>
      <c r="H15" s="90"/>
    </row>
    <row r="16" spans="1:11" ht="38.25" x14ac:dyDescent="0.2">
      <c r="A16" s="130"/>
      <c r="B16" s="19" t="s">
        <v>30</v>
      </c>
      <c r="C16" s="18" t="str">
        <f>+C15</f>
        <v>caja</v>
      </c>
      <c r="D16" s="95">
        <v>180</v>
      </c>
      <c r="E16" s="89"/>
      <c r="F16" s="88"/>
      <c r="G16" s="88"/>
      <c r="H16" s="90"/>
    </row>
    <row r="17" spans="1:10" ht="25.5" x14ac:dyDescent="0.2">
      <c r="A17" s="130"/>
      <c r="B17" s="19" t="s">
        <v>33</v>
      </c>
      <c r="C17" s="18" t="str">
        <f>+C15</f>
        <v>caja</v>
      </c>
      <c r="D17" s="95">
        <v>200</v>
      </c>
      <c r="E17" s="89"/>
      <c r="F17" s="88"/>
      <c r="G17" s="88"/>
      <c r="H17" s="90"/>
    </row>
    <row r="18" spans="1:10" ht="39" thickBot="1" x14ac:dyDescent="0.25">
      <c r="A18" s="130"/>
      <c r="B18" s="19" t="s">
        <v>31</v>
      </c>
      <c r="C18" s="18" t="str">
        <f>+C15</f>
        <v>caja</v>
      </c>
      <c r="D18" s="95">
        <v>80</v>
      </c>
      <c r="E18" s="89"/>
      <c r="F18" s="88"/>
      <c r="G18" s="88"/>
      <c r="H18" s="106"/>
    </row>
    <row r="19" spans="1:10" ht="25.5" customHeight="1" thickBot="1" x14ac:dyDescent="0.25">
      <c r="A19" s="14"/>
      <c r="B19" s="14"/>
      <c r="C19" s="13"/>
      <c r="D19" s="12"/>
      <c r="E19" s="133" t="s">
        <v>45</v>
      </c>
      <c r="F19" s="134"/>
      <c r="G19" s="135"/>
      <c r="H19" s="107"/>
    </row>
    <row r="20" spans="1:10" ht="25.5" customHeight="1" x14ac:dyDescent="0.2">
      <c r="A20" s="14"/>
      <c r="B20" s="14"/>
      <c r="C20" s="13"/>
      <c r="D20" s="12"/>
      <c r="E20" s="129"/>
      <c r="F20" s="129"/>
      <c r="G20" s="129"/>
      <c r="H20" s="96"/>
    </row>
    <row r="21" spans="1:10" ht="48" customHeight="1" x14ac:dyDescent="0.2">
      <c r="A21" s="142" t="s">
        <v>49</v>
      </c>
      <c r="B21" s="142"/>
      <c r="C21" s="142"/>
      <c r="D21" s="142"/>
      <c r="E21" s="142"/>
      <c r="F21" s="142"/>
      <c r="G21" s="142"/>
      <c r="H21" s="142"/>
      <c r="I21" s="142"/>
      <c r="J21" s="142"/>
    </row>
    <row r="22" spans="1:10" x14ac:dyDescent="0.2">
      <c r="A22" s="102" t="s">
        <v>50</v>
      </c>
      <c r="B22" s="99"/>
      <c r="C22" s="99"/>
      <c r="D22" s="99"/>
      <c r="E22" s="99"/>
      <c r="F22" s="99"/>
      <c r="G22" s="100"/>
      <c r="H22" s="99"/>
      <c r="I22" s="99"/>
      <c r="J22" s="99"/>
    </row>
    <row r="23" spans="1:10" x14ac:dyDescent="0.2">
      <c r="A23" s="119" t="s">
        <v>51</v>
      </c>
      <c r="B23" s="105"/>
      <c r="C23" s="105"/>
      <c r="D23" s="105"/>
      <c r="E23" s="105"/>
      <c r="F23" s="105"/>
      <c r="G23" s="105"/>
      <c r="H23" s="105"/>
      <c r="I23" s="105"/>
      <c r="J23" s="105"/>
    </row>
    <row r="24" spans="1:10" ht="12.75" customHeight="1" x14ac:dyDescent="0.2">
      <c r="A24" s="119" t="s">
        <v>52</v>
      </c>
      <c r="B24" s="105"/>
      <c r="C24" s="105"/>
      <c r="D24" s="105"/>
      <c r="E24" s="105"/>
      <c r="F24" s="105"/>
      <c r="G24" s="105"/>
      <c r="H24" s="105"/>
      <c r="I24" s="105"/>
      <c r="J24" s="105"/>
    </row>
    <row r="25" spans="1:10" s="99" customFormat="1" ht="22.5" customHeight="1" x14ac:dyDescent="0.2">
      <c r="A25" s="102" t="s">
        <v>53</v>
      </c>
      <c r="B25" s="120"/>
      <c r="C25" s="121"/>
      <c r="D25" s="122"/>
      <c r="E25" s="121"/>
      <c r="F25" s="123"/>
      <c r="G25" s="124"/>
      <c r="H25" s="123"/>
      <c r="I25" s="125"/>
      <c r="J25" s="125"/>
    </row>
    <row r="26" spans="1:10" s="99" customFormat="1" x14ac:dyDescent="0.2">
      <c r="A26" s="126" t="s">
        <v>54</v>
      </c>
      <c r="B26" s="126"/>
      <c r="C26" s="126"/>
      <c r="D26" s="127"/>
      <c r="E26" s="128"/>
      <c r="I26" s="125"/>
      <c r="J26" s="125"/>
    </row>
    <row r="27" spans="1:10" s="99" customFormat="1" x14ac:dyDescent="0.2">
      <c r="A27" s="132" t="s">
        <v>55</v>
      </c>
      <c r="B27" s="132"/>
      <c r="C27" s="132"/>
      <c r="D27" s="132"/>
      <c r="E27" s="132"/>
      <c r="F27" s="132"/>
      <c r="G27" s="132"/>
      <c r="H27" s="132"/>
      <c r="I27" s="125"/>
      <c r="J27" s="125"/>
    </row>
    <row r="28" spans="1:10" s="99" customFormat="1" x14ac:dyDescent="0.2">
      <c r="A28" s="8"/>
      <c r="B28" s="1"/>
      <c r="C28" s="1"/>
      <c r="D28" s="1"/>
      <c r="E28" s="1"/>
      <c r="F28" s="1"/>
      <c r="G28" s="1"/>
      <c r="H28" s="1"/>
      <c r="I28" s="1"/>
      <c r="J28" s="1"/>
    </row>
    <row r="29" spans="1:10" s="102" customFormat="1" x14ac:dyDescent="0.2">
      <c r="A29" s="2"/>
      <c r="B29" s="2"/>
      <c r="C29" s="2"/>
      <c r="D29" s="2"/>
      <c r="E29" s="1"/>
      <c r="F29" s="1"/>
      <c r="G29" s="1"/>
      <c r="H29" s="1"/>
      <c r="I29" s="1"/>
      <c r="J29" s="1"/>
    </row>
    <row r="30" spans="1:10" s="102" customFormat="1" ht="15.75" x14ac:dyDescent="0.25">
      <c r="A30" s="98" t="s">
        <v>42</v>
      </c>
      <c r="B30" s="99"/>
      <c r="C30" s="99"/>
      <c r="D30" s="99"/>
      <c r="E30" s="99"/>
      <c r="F30" s="99"/>
      <c r="G30" s="100"/>
      <c r="H30" s="99"/>
      <c r="I30" s="99"/>
      <c r="J30" s="99"/>
    </row>
    <row r="31" spans="1:10" s="105" customFormat="1" x14ac:dyDescent="0.2">
      <c r="A31" s="99"/>
      <c r="B31" s="99"/>
      <c r="C31" s="99"/>
      <c r="D31" s="99"/>
      <c r="E31" s="99"/>
      <c r="F31" s="99"/>
      <c r="G31" s="100"/>
      <c r="H31" s="99"/>
      <c r="I31" s="99"/>
      <c r="J31" s="99"/>
    </row>
    <row r="32" spans="1:10" x14ac:dyDescent="0.2">
      <c r="A32" s="99"/>
      <c r="B32" s="99"/>
      <c r="C32" s="99"/>
      <c r="D32" s="99"/>
      <c r="E32" s="99"/>
      <c r="F32" s="99"/>
      <c r="G32" s="100"/>
      <c r="H32" s="99"/>
      <c r="I32" s="99"/>
      <c r="J32" s="99"/>
    </row>
    <row r="33" spans="1:10" x14ac:dyDescent="0.2">
      <c r="A33" s="99"/>
      <c r="B33" s="99"/>
      <c r="C33" s="99"/>
      <c r="D33" s="99"/>
      <c r="E33" s="99"/>
      <c r="F33" s="99"/>
      <c r="G33" s="100"/>
      <c r="H33" s="99"/>
      <c r="I33" s="99"/>
      <c r="J33" s="99"/>
    </row>
    <row r="34" spans="1:10" ht="15" x14ac:dyDescent="0.2">
      <c r="A34" s="99" t="s">
        <v>39</v>
      </c>
      <c r="B34" s="99"/>
      <c r="C34" s="99"/>
      <c r="D34" s="98"/>
      <c r="E34" s="98"/>
      <c r="F34" s="98"/>
      <c r="G34" s="98"/>
      <c r="H34" s="99"/>
      <c r="I34" s="99"/>
      <c r="J34" s="99"/>
    </row>
    <row r="35" spans="1:10" ht="15.75" x14ac:dyDescent="0.25">
      <c r="A35" s="101" t="s">
        <v>40</v>
      </c>
      <c r="B35" s="102"/>
      <c r="C35" s="102"/>
      <c r="D35" s="103"/>
      <c r="E35" s="103"/>
      <c r="F35" s="103"/>
      <c r="G35" s="104"/>
      <c r="H35" s="102"/>
      <c r="I35" s="102"/>
      <c r="J35" s="102"/>
    </row>
    <row r="36" spans="1:10" ht="15" x14ac:dyDescent="0.2">
      <c r="A36" s="101" t="s">
        <v>41</v>
      </c>
      <c r="B36" s="102"/>
      <c r="C36" s="102"/>
      <c r="D36" s="102"/>
      <c r="E36" s="102"/>
      <c r="F36" s="102"/>
      <c r="G36" s="102"/>
      <c r="H36" s="102"/>
      <c r="I36" s="102"/>
      <c r="J36" s="102"/>
    </row>
    <row r="37" spans="1:10" x14ac:dyDescent="0.2">
      <c r="A37" s="105"/>
      <c r="B37" s="105"/>
      <c r="C37" s="105"/>
      <c r="D37" s="105"/>
      <c r="E37" s="105"/>
      <c r="F37" s="105"/>
      <c r="G37" s="105"/>
      <c r="H37" s="105"/>
      <c r="I37" s="105"/>
      <c r="J37" s="105"/>
    </row>
    <row r="38" spans="1:10" x14ac:dyDescent="0.2">
      <c r="A38" s="105"/>
      <c r="B38" s="105"/>
      <c r="C38" s="105"/>
      <c r="D38" s="105"/>
      <c r="E38" s="105"/>
      <c r="F38" s="105"/>
      <c r="G38" s="105"/>
      <c r="H38" s="105"/>
      <c r="I38" s="105"/>
      <c r="J38" s="105"/>
    </row>
  </sheetData>
  <mergeCells count="9">
    <mergeCell ref="A27:H27"/>
    <mergeCell ref="E19:G19"/>
    <mergeCell ref="A15:A18"/>
    <mergeCell ref="A5:A6"/>
    <mergeCell ref="E7:G7"/>
    <mergeCell ref="E13:G13"/>
    <mergeCell ref="A9:A12"/>
    <mergeCell ref="A21:F21"/>
    <mergeCell ref="G21:J21"/>
  </mergeCells>
  <pageMargins left="0.7" right="0.7" top="0.75" bottom="0.75" header="0.3" footer="0.3"/>
  <pageSetup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  (2)</vt:lpstr>
      <vt:lpstr>Presupuesto  (3)</vt:lpstr>
      <vt:lpstr>PROPUESTA ECONOMICA</vt:lpstr>
    </vt:vector>
  </TitlesOfParts>
  <Company>GOBERNACION DE ANTIOQUIA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ELSY ARCILA</dc:creator>
  <cp:lastModifiedBy>YANNETH BIBIANA CORREA RUIZ</cp:lastModifiedBy>
  <cp:lastPrinted>2026-07-03T20:27:13Z</cp:lastPrinted>
  <dcterms:created xsi:type="dcterms:W3CDTF">2022-08-31T22:01:22Z</dcterms:created>
  <dcterms:modified xsi:type="dcterms:W3CDTF">2026-08-20T13:32:50Z</dcterms:modified>
</cp:coreProperties>
</file>