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Contrato1\procesos contractuales\PROCESOS CONTRACTUALES 2026\9) CONCURSO DE MERITOS\2. C.M 001 DE 2026\PROYECTO PLIEGO DE CONDICIONES C.M 001 DE 2026\PUBLICAR\"/>
    </mc:Choice>
  </mc:AlternateContent>
  <bookViews>
    <workbookView xWindow="-105" yWindow="-105" windowWidth="23250" windowHeight="12450" activeTab="1"/>
  </bookViews>
  <sheets>
    <sheet name="PROPUESTA ECONOMICA" sheetId="3" r:id="rId1"/>
    <sheet name="Factor Multiplicador" sheetId="2" r:id="rId2"/>
  </sheets>
  <definedNames>
    <definedName name="_xlnm.Print_Area" localSheetId="1">'Factor Multiplicador'!$B$2:$G$21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3" l="1"/>
  <c r="H42" i="3"/>
  <c r="H38" i="3"/>
  <c r="I42" i="3"/>
  <c r="I43" i="3" s="1"/>
  <c r="I38" i="3"/>
  <c r="G42" i="3"/>
  <c r="G38" i="3"/>
  <c r="G34" i="3"/>
  <c r="H34" i="3" s="1"/>
  <c r="I34" i="3" s="1"/>
  <c r="G33" i="3"/>
  <c r="H33" i="3" s="1"/>
  <c r="I33" i="3" s="1"/>
  <c r="H32" i="3"/>
  <c r="I32" i="3" s="1"/>
  <c r="G32" i="3"/>
  <c r="G31" i="3"/>
  <c r="H31" i="3" s="1"/>
  <c r="I31" i="3" s="1"/>
  <c r="H30" i="3"/>
  <c r="I30" i="3" s="1"/>
  <c r="G30" i="3"/>
  <c r="G29" i="3"/>
  <c r="H29" i="3" s="1"/>
  <c r="I29" i="3" s="1"/>
  <c r="G28" i="3"/>
  <c r="H28" i="3" s="1"/>
  <c r="I28" i="3" s="1"/>
  <c r="G27" i="3"/>
  <c r="H27" i="3" s="1"/>
  <c r="I27" i="3" s="1"/>
  <c r="G26" i="3"/>
  <c r="H26" i="3" s="1"/>
  <c r="I26" i="3" s="1"/>
  <c r="G25" i="3"/>
  <c r="H25" i="3" s="1"/>
  <c r="I25" i="3" s="1"/>
  <c r="H24" i="3"/>
  <c r="I24" i="3" s="1"/>
  <c r="G24" i="3"/>
  <c r="G23" i="3"/>
  <c r="H23" i="3" s="1"/>
  <c r="I23" i="3" s="1"/>
  <c r="H22" i="3"/>
  <c r="I22" i="3" s="1"/>
  <c r="G22" i="3"/>
  <c r="G21" i="3"/>
  <c r="H21" i="3" s="1"/>
  <c r="I21" i="3" s="1"/>
  <c r="G20" i="3"/>
  <c r="H20" i="3" s="1"/>
  <c r="I20" i="3" s="1"/>
  <c r="G19" i="3"/>
  <c r="H19" i="3" s="1"/>
  <c r="I19" i="3" s="1"/>
  <c r="G18" i="3"/>
  <c r="H18" i="3" s="1"/>
  <c r="I18" i="3" s="1"/>
  <c r="I39" i="3"/>
  <c r="G14" i="3"/>
  <c r="H14" i="3" s="1"/>
  <c r="I14" i="3" s="1"/>
  <c r="G13" i="3"/>
  <c r="H13" i="3" s="1"/>
  <c r="I13" i="3" s="1"/>
  <c r="I15" i="3" s="1"/>
  <c r="I7" i="3"/>
  <c r="G7" i="3"/>
  <c r="H7" i="3" s="1"/>
  <c r="G8" i="3"/>
  <c r="H8" i="3" s="1"/>
  <c r="G9" i="3"/>
  <c r="G6" i="3"/>
  <c r="H6" i="3" s="1"/>
  <c r="I6" i="3" s="1"/>
  <c r="I35" i="3" l="1"/>
  <c r="H9" i="3"/>
  <c r="I9" i="3" s="1"/>
  <c r="I10" i="3" s="1"/>
  <c r="I45" i="3" l="1"/>
  <c r="I21" i="2"/>
  <c r="G18" i="2"/>
  <c r="G17" i="2"/>
  <c r="G16" i="2"/>
  <c r="G15" i="2"/>
  <c r="G14" i="2"/>
  <c r="G13" i="2"/>
  <c r="G12" i="2"/>
  <c r="G11" i="2"/>
  <c r="G21" i="2" s="1"/>
</calcChain>
</file>

<file path=xl/sharedStrings.xml><?xml version="1.0" encoding="utf-8"?>
<sst xmlns="http://schemas.openxmlformats.org/spreadsheetml/2006/main" count="129" uniqueCount="81">
  <si>
    <t>REALIZAR LA INTERVENTORIA</t>
  </si>
  <si>
    <t>MANO DE OBRA CALIFICADA</t>
  </si>
  <si>
    <t>CARGO</t>
  </si>
  <si>
    <t>DEDICACION</t>
  </si>
  <si>
    <t>CANTIDAD</t>
  </si>
  <si>
    <t>UNIDAD DE MEDIDA</t>
  </si>
  <si>
    <t>VALOR TOTAL</t>
  </si>
  <si>
    <t>SUBTOTAL</t>
  </si>
  <si>
    <t>MAQUINARIA Y EQUIPOS</t>
  </si>
  <si>
    <t>ITEM</t>
  </si>
  <si>
    <t>MATERIALES</t>
  </si>
  <si>
    <t>Legajador A-Z plastificado</t>
  </si>
  <si>
    <t xml:space="preserve">Cosedora </t>
  </si>
  <si>
    <t>Ganchos Cosedora</t>
  </si>
  <si>
    <t xml:space="preserve">Perforadora </t>
  </si>
  <si>
    <t>Sobres de manila x 100</t>
  </si>
  <si>
    <t xml:space="preserve">Clips metálicos mariposa </t>
  </si>
  <si>
    <t xml:space="preserve">Papel para fotocopia, tamaño carta </t>
  </si>
  <si>
    <t>Carpeta  4 aletas Rotulada de 310 gr</t>
  </si>
  <si>
    <t>Caja de archivo inactivo</t>
  </si>
  <si>
    <t xml:space="preserve">Pegante en barra de 40 g </t>
  </si>
  <si>
    <t>Tijeras con mango plástico de 7"</t>
  </si>
  <si>
    <t>Cinta adhesiva de enmascarar ancha</t>
  </si>
  <si>
    <t xml:space="preserve">Marcador permanente </t>
  </si>
  <si>
    <t xml:space="preserve">Bolígrafo negro </t>
  </si>
  <si>
    <t>Lápices de mina negra</t>
  </si>
  <si>
    <t>Bandas de Caucho, bolsa x 200 grs</t>
  </si>
  <si>
    <t>Perforadora de 3 huecos metálica</t>
  </si>
  <si>
    <t>TRANSPORTE</t>
  </si>
  <si>
    <t>OTROS SERVICIOS (ESPACIOS)</t>
  </si>
  <si>
    <t>TOTAL</t>
  </si>
  <si>
    <t>REPUBLICA DE COLOMBIA
CORPOBOYACA</t>
  </si>
  <si>
    <t>FACTOR PRESTACIONAL</t>
  </si>
  <si>
    <t xml:space="preserve">FACTOR PRESTACIONAL </t>
  </si>
  <si>
    <t>1.</t>
  </si>
  <si>
    <t>FACTOR</t>
  </si>
  <si>
    <t>Base</t>
  </si>
  <si>
    <t>VALOR (%)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</si>
  <si>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</si>
  <si>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</si>
  <si>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</si>
  <si>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</si>
  <si>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</si>
  <si>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</si>
  <si>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</si>
  <si>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>x 1.00%</t>
  </si>
  <si>
    <t>1.5.</t>
  </si>
  <si>
    <t>Vacaciones</t>
  </si>
  <si>
    <t xml:space="preserve"> ÷ 24</t>
  </si>
  <si>
    <t>1.6.</t>
  </si>
  <si>
    <t>Seguridad Social (salud (8.5%)</t>
  </si>
  <si>
    <t xml:space="preserve"> x 8.5%</t>
  </si>
  <si>
    <t>1.7.</t>
  </si>
  <si>
    <t>Seguridad Social (pensión 12%)</t>
  </si>
  <si>
    <t>x 12%</t>
  </si>
  <si>
    <t>1.8.</t>
  </si>
  <si>
    <t>Caja de Compensación Familiar</t>
  </si>
  <si>
    <t>x 4%</t>
  </si>
  <si>
    <t>1.9.</t>
  </si>
  <si>
    <t>ARP (Riesgos Profesionales)</t>
  </si>
  <si>
    <t>x 6.96%</t>
  </si>
  <si>
    <t>1.10.</t>
  </si>
  <si>
    <t>Sena,  Art.114-1. Exoneración de aportes.</t>
  </si>
  <si>
    <t>x 2%</t>
  </si>
  <si>
    <t>1.11.</t>
  </si>
  <si>
    <t>ICBF, Art.114-1. Exoneración de aportes.</t>
  </si>
  <si>
    <t>x 3%</t>
  </si>
  <si>
    <t>ACTIVIDAD</t>
  </si>
  <si>
    <t>IVA (SI APLICA)</t>
  </si>
  <si>
    <t>Director de Interventoría: de apoyo a la supervisión.</t>
  </si>
  <si>
    <t>Profesional Técnico de Interventoría.</t>
  </si>
  <si>
    <t>Profesional Financiero de interventoría.</t>
  </si>
  <si>
    <t>Profesional Jurídico de interventoría.</t>
  </si>
  <si>
    <t>Alquiler de Computador portátil: Procesador de 10° generación; Disco de estado sólido SSD 512; 8gb de memoria RAM</t>
  </si>
  <si>
    <t>Alquiler Impresora:  Copie, escanee, Hasta 50,000 páginas Impresión negro: 600 x 600 ppp, hasta 38,400 x 600 ppp mejorado, Impresión color: 600 x 600 ppp, hasta 38,400 x 600 ppp mejorado.</t>
  </si>
  <si>
    <t xml:space="preserve">Unidad  </t>
  </si>
  <si>
    <t>Vehículo 2000 CC o superior, a todo costo.  Un (1) vehículo x 18 meses, desplazamiento terrestre por el departamento de Boyacá.</t>
  </si>
  <si>
    <t>Arriendo oficina - Tunja, (Un (1) espacio x 18 Meses) Espacio Físico, 5 puestos de trabajo, Internet 300 Megas , Agua, Luz</t>
  </si>
  <si>
    <t xml:space="preserve">VALOR UNITARIO + FM </t>
  </si>
  <si>
    <t>IVA 
(SI APLICA)</t>
  </si>
  <si>
    <t>VALOR UNITARIO + FAM +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</si>
</sst>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$&quot;\ #,##0.00;[Red]\-&quot;$&quot;\ #,##0.00"/>
    <numFmt numFmtId="43" formatCode="_-* #,##0.00_-;\-* #,##0.00_-;_-* &quot;-&quot;??_-;_-@_-"/>
    <numFmt numFmtId="164" formatCode="0\ &quot;Meses&quot;"/>
    <numFmt numFmtId="165" formatCode="&quot;$&quot;\ #,##0.00"/>
  </numFmts>
  <fonts count="15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Arial"/>
      <family val="2"/>
    </font>
    <font>
      <b/>
      <sz val="10"/>
      <name val="Arial Narrow"/>
      <family val="2"/>
    </font>
    <font>
      <b/>
      <u/>
      <sz val="14"/>
      <name val="Arial Narrow"/>
      <family val="2"/>
    </font>
    <font>
      <sz val="10"/>
      <name val="Arial Narrow"/>
      <family val="2"/>
    </font>
    <font>
      <b/>
      <u/>
      <sz val="12"/>
      <color indexed="8"/>
      <name val="Arial Narrow"/>
      <family val="2"/>
    </font>
    <font>
      <b/>
      <sz val="12"/>
      <color indexed="8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5" fillId="0" borderId="0"/>
    <xf numFmtId="0" fontId="1" fillId="0" borderId="0"/>
  </cellStyleXfs>
  <cellXfs count="66">
    <xf numFmtId="0" fontId="0" fillId="0" borderId="0" xfId="0"/>
    <xf numFmtId="0" fontId="4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 wrapText="1"/>
    </xf>
    <xf numFmtId="0" fontId="11" fillId="0" borderId="12" xfId="3" applyFont="1" applyBorder="1" applyAlignment="1">
      <alignment horizontal="center" vertical="center"/>
    </xf>
    <xf numFmtId="10" fontId="11" fillId="0" borderId="1" xfId="3" applyNumberFormat="1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/>
    </xf>
    <xf numFmtId="43" fontId="11" fillId="0" borderId="13" xfId="1" applyFont="1" applyBorder="1" applyAlignment="1">
      <alignment horizontal="center" vertical="center"/>
    </xf>
    <xf numFmtId="9" fontId="11" fillId="0" borderId="1" xfId="3" applyNumberFormat="1" applyFont="1" applyBorder="1" applyAlignment="1">
      <alignment horizontal="center" vertical="center"/>
    </xf>
    <xf numFmtId="43" fontId="11" fillId="0" borderId="14" xfId="1" applyFont="1" applyBorder="1" applyAlignment="1">
      <alignment horizontal="center" vertical="center"/>
    </xf>
    <xf numFmtId="43" fontId="11" fillId="0" borderId="18" xfId="1" applyFont="1" applyBorder="1" applyAlignment="1">
      <alignment horizontal="center" vertical="center"/>
    </xf>
    <xf numFmtId="43" fontId="4" fillId="0" borderId="0" xfId="0" applyNumberFormat="1" applyFont="1"/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9" fontId="14" fillId="0" borderId="20" xfId="0" applyNumberFormat="1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164" fontId="14" fillId="0" borderId="20" xfId="0" applyNumberFormat="1" applyFont="1" applyBorder="1" applyAlignment="1">
      <alignment horizontal="center" vertical="center" wrapText="1"/>
    </xf>
    <xf numFmtId="165" fontId="14" fillId="0" borderId="20" xfId="0" applyNumberFormat="1" applyFont="1" applyBorder="1" applyAlignment="1">
      <alignment horizontal="center" vertical="center" wrapText="1"/>
    </xf>
    <xf numFmtId="165" fontId="13" fillId="0" borderId="20" xfId="0" applyNumberFormat="1" applyFont="1" applyBorder="1" applyAlignment="1">
      <alignment horizontal="center" vertical="center" wrapText="1"/>
    </xf>
    <xf numFmtId="8" fontId="13" fillId="0" borderId="20" xfId="0" applyNumberFormat="1" applyFont="1" applyBorder="1" applyAlignment="1">
      <alignment horizontal="center" vertical="center"/>
    </xf>
    <xf numFmtId="8" fontId="14" fillId="0" borderId="20" xfId="0" applyNumberFormat="1" applyFont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4" fillId="0" borderId="1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1" fillId="0" borderId="1" xfId="3" applyFont="1" applyBorder="1" applyAlignment="1">
      <alignment horizontal="left" vertical="center"/>
    </xf>
    <xf numFmtId="0" fontId="11" fillId="0" borderId="2" xfId="3" applyFont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0" fontId="12" fillId="2" borderId="15" xfId="3" applyFont="1" applyFill="1" applyBorder="1" applyAlignment="1">
      <alignment horizontal="center" vertical="center"/>
    </xf>
    <xf numFmtId="0" fontId="12" fillId="2" borderId="16" xfId="3" applyFont="1" applyFill="1" applyBorder="1" applyAlignment="1">
      <alignment horizontal="center" vertical="center"/>
    </xf>
    <xf numFmtId="0" fontId="12" fillId="2" borderId="17" xfId="3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9" fillId="3" borderId="1" xfId="3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</cellXfs>
  <cellStyles count="4">
    <cellStyle name="Millares" xfId="1" builtinId="3"/>
    <cellStyle name="Normal" xfId="0" builtinId="0"/>
    <cellStyle name="Normal 3 2" xfId="2"/>
    <cellStyle name="Normal 8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6"/>
  <sheetViews>
    <sheetView topLeftCell="A37" workbookViewId="0">
      <selection activeCell="J7" sqref="J7"/>
    </sheetView>
  </sheetViews>
  <sheetFormatPr baseColWidth="10" defaultRowHeight="12.75" x14ac:dyDescent="0.2"/>
  <cols>
    <col min="9" max="9" width="12.7109375" bestFit="1" customWidth="1"/>
  </cols>
  <sheetData>
    <row r="1" spans="2:9" ht="13.5" thickBot="1" x14ac:dyDescent="0.25"/>
    <row r="2" spans="2:9" ht="13.5" thickBot="1" x14ac:dyDescent="0.25">
      <c r="B2" s="14" t="s">
        <v>67</v>
      </c>
      <c r="C2" s="37" t="s">
        <v>0</v>
      </c>
      <c r="D2" s="38"/>
      <c r="E2" s="38"/>
      <c r="F2" s="38"/>
      <c r="G2" s="38"/>
      <c r="H2" s="38"/>
      <c r="I2" s="39"/>
    </row>
    <row r="3" spans="2:9" ht="13.5" thickBot="1" x14ac:dyDescent="0.25">
      <c r="B3" s="28"/>
      <c r="C3" s="29"/>
      <c r="D3" s="29"/>
      <c r="E3" s="29"/>
      <c r="F3" s="29"/>
      <c r="G3" s="29"/>
      <c r="H3" s="29"/>
      <c r="I3" s="30"/>
    </row>
    <row r="4" spans="2:9" ht="13.5" thickBot="1" x14ac:dyDescent="0.25">
      <c r="B4" s="34" t="s">
        <v>1</v>
      </c>
      <c r="C4" s="35"/>
      <c r="D4" s="35"/>
      <c r="E4" s="35"/>
      <c r="F4" s="35"/>
      <c r="G4" s="35"/>
      <c r="H4" s="35"/>
      <c r="I4" s="36"/>
    </row>
    <row r="5" spans="2:9" ht="34.5" thickBot="1" x14ac:dyDescent="0.25">
      <c r="B5" s="15" t="s">
        <v>2</v>
      </c>
      <c r="C5" s="16" t="s">
        <v>3</v>
      </c>
      <c r="D5" s="16" t="s">
        <v>4</v>
      </c>
      <c r="E5" s="16" t="s">
        <v>5</v>
      </c>
      <c r="F5" s="16" t="s">
        <v>78</v>
      </c>
      <c r="G5" s="16" t="s">
        <v>79</v>
      </c>
      <c r="H5" s="16" t="s">
        <v>80</v>
      </c>
      <c r="I5" s="16" t="s">
        <v>6</v>
      </c>
    </row>
    <row r="6" spans="2:9" ht="45.75" thickBot="1" x14ac:dyDescent="0.25">
      <c r="B6" s="17" t="s">
        <v>69</v>
      </c>
      <c r="C6" s="18">
        <v>1</v>
      </c>
      <c r="D6" s="19">
        <v>1</v>
      </c>
      <c r="E6" s="20">
        <v>18</v>
      </c>
      <c r="F6" s="24"/>
      <c r="G6" s="21">
        <f>F6*0.19</f>
        <v>0</v>
      </c>
      <c r="H6" s="21">
        <f>F6+G6</f>
        <v>0</v>
      </c>
      <c r="I6" s="21">
        <f>H6*E6*D6</f>
        <v>0</v>
      </c>
    </row>
    <row r="7" spans="2:9" ht="34.5" thickBot="1" x14ac:dyDescent="0.25">
      <c r="B7" s="17" t="s">
        <v>70</v>
      </c>
      <c r="C7" s="18">
        <v>1</v>
      </c>
      <c r="D7" s="19">
        <v>2</v>
      </c>
      <c r="E7" s="20">
        <v>18</v>
      </c>
      <c r="F7" s="24"/>
      <c r="G7" s="21">
        <f>F7*0.19</f>
        <v>0</v>
      </c>
      <c r="H7" s="21">
        <f t="shared" ref="H7:H9" si="0">F7+G7</f>
        <v>0</v>
      </c>
      <c r="I7" s="21">
        <f t="shared" ref="I7:I9" si="1">H7*E7*D7</f>
        <v>0</v>
      </c>
    </row>
    <row r="8" spans="2:9" ht="34.5" thickBot="1" x14ac:dyDescent="0.25">
      <c r="B8" s="17" t="s">
        <v>71</v>
      </c>
      <c r="C8" s="18">
        <v>0.5</v>
      </c>
      <c r="D8" s="19">
        <v>1</v>
      </c>
      <c r="E8" s="20">
        <v>18</v>
      </c>
      <c r="F8" s="24"/>
      <c r="G8" s="21">
        <f t="shared" ref="G8:G9" si="2">F8*0.19</f>
        <v>0</v>
      </c>
      <c r="H8" s="21">
        <f t="shared" si="0"/>
        <v>0</v>
      </c>
      <c r="I8" s="21">
        <f>H8*E8*D8</f>
        <v>0</v>
      </c>
    </row>
    <row r="9" spans="2:9" ht="34.5" thickBot="1" x14ac:dyDescent="0.25">
      <c r="B9" s="17" t="s">
        <v>72</v>
      </c>
      <c r="C9" s="18">
        <v>0.5</v>
      </c>
      <c r="D9" s="19">
        <v>1</v>
      </c>
      <c r="E9" s="20">
        <v>18</v>
      </c>
      <c r="F9" s="24"/>
      <c r="G9" s="21">
        <f t="shared" si="2"/>
        <v>0</v>
      </c>
      <c r="H9" s="21">
        <f t="shared" si="0"/>
        <v>0</v>
      </c>
      <c r="I9" s="21">
        <f t="shared" si="1"/>
        <v>0</v>
      </c>
    </row>
    <row r="10" spans="2:9" ht="13.5" thickBot="1" x14ac:dyDescent="0.25">
      <c r="B10" s="34" t="s">
        <v>7</v>
      </c>
      <c r="C10" s="35"/>
      <c r="D10" s="35"/>
      <c r="E10" s="35"/>
      <c r="F10" s="35"/>
      <c r="G10" s="35"/>
      <c r="H10" s="36"/>
      <c r="I10" s="22">
        <f>SUM(I6:I9)</f>
        <v>0</v>
      </c>
    </row>
    <row r="11" spans="2:9" ht="13.5" thickBot="1" x14ac:dyDescent="0.25">
      <c r="B11" s="37" t="s">
        <v>8</v>
      </c>
      <c r="C11" s="38"/>
      <c r="D11" s="38"/>
      <c r="E11" s="38"/>
      <c r="F11" s="38"/>
      <c r="G11" s="38"/>
      <c r="H11" s="38"/>
      <c r="I11" s="39"/>
    </row>
    <row r="12" spans="2:9" ht="34.5" thickBot="1" x14ac:dyDescent="0.25">
      <c r="B12" s="34" t="s">
        <v>9</v>
      </c>
      <c r="C12" s="36"/>
      <c r="D12" s="16" t="s">
        <v>4</v>
      </c>
      <c r="E12" s="16" t="s">
        <v>5</v>
      </c>
      <c r="F12" s="16" t="s">
        <v>78</v>
      </c>
      <c r="G12" s="16" t="s">
        <v>68</v>
      </c>
      <c r="H12" s="16" t="s">
        <v>80</v>
      </c>
      <c r="I12" s="16" t="s">
        <v>6</v>
      </c>
    </row>
    <row r="13" spans="2:9" ht="40.9" customHeight="1" thickBot="1" x14ac:dyDescent="0.25">
      <c r="B13" s="32" t="s">
        <v>73</v>
      </c>
      <c r="C13" s="33"/>
      <c r="D13" s="19">
        <v>5</v>
      </c>
      <c r="E13" s="20">
        <v>18</v>
      </c>
      <c r="F13" s="24"/>
      <c r="G13" s="21">
        <f>F13*0.19</f>
        <v>0</v>
      </c>
      <c r="H13" s="21">
        <f t="shared" ref="H13:H14" si="3">F13+G13</f>
        <v>0</v>
      </c>
      <c r="I13" s="21">
        <f>H13*E13*D13</f>
        <v>0</v>
      </c>
    </row>
    <row r="14" spans="2:9" ht="61.15" customHeight="1" thickBot="1" x14ac:dyDescent="0.25">
      <c r="B14" s="32" t="s">
        <v>74</v>
      </c>
      <c r="C14" s="33"/>
      <c r="D14" s="19">
        <v>1</v>
      </c>
      <c r="E14" s="20">
        <v>18</v>
      </c>
      <c r="F14" s="24"/>
      <c r="G14" s="21">
        <f>F14*0.19</f>
        <v>0</v>
      </c>
      <c r="H14" s="21">
        <f t="shared" si="3"/>
        <v>0</v>
      </c>
      <c r="I14" s="21">
        <f>H14*E14*D14</f>
        <v>0</v>
      </c>
    </row>
    <row r="15" spans="2:9" ht="13.5" thickBot="1" x14ac:dyDescent="0.25">
      <c r="B15" s="40" t="s">
        <v>7</v>
      </c>
      <c r="C15" s="41"/>
      <c r="D15" s="41"/>
      <c r="E15" s="41"/>
      <c r="F15" s="41"/>
      <c r="G15" s="41"/>
      <c r="H15" s="42"/>
      <c r="I15" s="23">
        <f>SUM(I13:I14)</f>
        <v>0</v>
      </c>
    </row>
    <row r="16" spans="2:9" ht="13.5" thickBot="1" x14ac:dyDescent="0.25">
      <c r="B16" s="37" t="s">
        <v>10</v>
      </c>
      <c r="C16" s="38"/>
      <c r="D16" s="38"/>
      <c r="E16" s="38"/>
      <c r="F16" s="38"/>
      <c r="G16" s="38"/>
      <c r="H16" s="38"/>
      <c r="I16" s="39"/>
    </row>
    <row r="17" spans="2:9" ht="34.5" thickBot="1" x14ac:dyDescent="0.25">
      <c r="B17" s="34" t="s">
        <v>9</v>
      </c>
      <c r="C17" s="36"/>
      <c r="D17" s="16" t="s">
        <v>4</v>
      </c>
      <c r="E17" s="16" t="s">
        <v>5</v>
      </c>
      <c r="F17" s="16" t="s">
        <v>78</v>
      </c>
      <c r="G17" s="16" t="s">
        <v>68</v>
      </c>
      <c r="H17" s="16" t="s">
        <v>80</v>
      </c>
      <c r="I17" s="16" t="s">
        <v>6</v>
      </c>
    </row>
    <row r="18" spans="2:9" ht="13.5" thickBot="1" x14ac:dyDescent="0.25">
      <c r="B18" s="32" t="s">
        <v>11</v>
      </c>
      <c r="C18" s="33"/>
      <c r="D18" s="19">
        <v>18</v>
      </c>
      <c r="E18" s="19" t="s">
        <v>75</v>
      </c>
      <c r="F18" s="24"/>
      <c r="G18" s="21">
        <f t="shared" ref="G18:G34" si="4">F18*0.19</f>
        <v>0</v>
      </c>
      <c r="H18" s="21">
        <f t="shared" ref="H18:H34" si="5">F18+G18</f>
        <v>0</v>
      </c>
      <c r="I18" s="21">
        <f>H18*D18</f>
        <v>0</v>
      </c>
    </row>
    <row r="19" spans="2:9" ht="13.5" thickBot="1" x14ac:dyDescent="0.25">
      <c r="B19" s="32" t="s">
        <v>12</v>
      </c>
      <c r="C19" s="33"/>
      <c r="D19" s="19">
        <v>3</v>
      </c>
      <c r="E19" s="19" t="s">
        <v>75</v>
      </c>
      <c r="F19" s="24"/>
      <c r="G19" s="21">
        <f t="shared" si="4"/>
        <v>0</v>
      </c>
      <c r="H19" s="21">
        <f t="shared" si="5"/>
        <v>0</v>
      </c>
      <c r="I19" s="21">
        <f t="shared" ref="I19:I34" si="6">H19*D19</f>
        <v>0</v>
      </c>
    </row>
    <row r="20" spans="2:9" ht="13.5" thickBot="1" x14ac:dyDescent="0.25">
      <c r="B20" s="32" t="s">
        <v>13</v>
      </c>
      <c r="C20" s="33"/>
      <c r="D20" s="19">
        <v>3</v>
      </c>
      <c r="E20" s="19" t="s">
        <v>75</v>
      </c>
      <c r="F20" s="24"/>
      <c r="G20" s="21">
        <f t="shared" si="4"/>
        <v>0</v>
      </c>
      <c r="H20" s="21">
        <f t="shared" si="5"/>
        <v>0</v>
      </c>
      <c r="I20" s="21">
        <f t="shared" si="6"/>
        <v>0</v>
      </c>
    </row>
    <row r="21" spans="2:9" ht="13.5" thickBot="1" x14ac:dyDescent="0.25">
      <c r="B21" s="32" t="s">
        <v>14</v>
      </c>
      <c r="C21" s="33"/>
      <c r="D21" s="19">
        <v>3</v>
      </c>
      <c r="E21" s="19" t="s">
        <v>75</v>
      </c>
      <c r="F21" s="24"/>
      <c r="G21" s="21">
        <f t="shared" si="4"/>
        <v>0</v>
      </c>
      <c r="H21" s="21">
        <f t="shared" si="5"/>
        <v>0</v>
      </c>
      <c r="I21" s="21">
        <f t="shared" si="6"/>
        <v>0</v>
      </c>
    </row>
    <row r="22" spans="2:9" ht="13.5" thickBot="1" x14ac:dyDescent="0.25">
      <c r="B22" s="32" t="s">
        <v>15</v>
      </c>
      <c r="C22" s="33"/>
      <c r="D22" s="19">
        <v>9</v>
      </c>
      <c r="E22" s="19" t="s">
        <v>75</v>
      </c>
      <c r="F22" s="24"/>
      <c r="G22" s="21">
        <f t="shared" si="4"/>
        <v>0</v>
      </c>
      <c r="H22" s="21">
        <f t="shared" si="5"/>
        <v>0</v>
      </c>
      <c r="I22" s="21">
        <f t="shared" si="6"/>
        <v>0</v>
      </c>
    </row>
    <row r="23" spans="2:9" ht="13.5" thickBot="1" x14ac:dyDescent="0.25">
      <c r="B23" s="32" t="s">
        <v>16</v>
      </c>
      <c r="C23" s="33"/>
      <c r="D23" s="19">
        <v>9</v>
      </c>
      <c r="E23" s="19" t="s">
        <v>75</v>
      </c>
      <c r="F23" s="24"/>
      <c r="G23" s="21">
        <f t="shared" si="4"/>
        <v>0</v>
      </c>
      <c r="H23" s="21">
        <f t="shared" si="5"/>
        <v>0</v>
      </c>
      <c r="I23" s="21">
        <f t="shared" si="6"/>
        <v>0</v>
      </c>
    </row>
    <row r="24" spans="2:9" ht="13.5" thickBot="1" x14ac:dyDescent="0.25">
      <c r="B24" s="32" t="s">
        <v>17</v>
      </c>
      <c r="C24" s="33"/>
      <c r="D24" s="19">
        <v>15</v>
      </c>
      <c r="E24" s="19" t="s">
        <v>75</v>
      </c>
      <c r="F24" s="24"/>
      <c r="G24" s="21">
        <f t="shared" si="4"/>
        <v>0</v>
      </c>
      <c r="H24" s="21">
        <f t="shared" si="5"/>
        <v>0</v>
      </c>
      <c r="I24" s="21">
        <f t="shared" si="6"/>
        <v>0</v>
      </c>
    </row>
    <row r="25" spans="2:9" ht="20.45" customHeight="1" thickBot="1" x14ac:dyDescent="0.25">
      <c r="B25" s="32" t="s">
        <v>18</v>
      </c>
      <c r="C25" s="33"/>
      <c r="D25" s="19">
        <v>108</v>
      </c>
      <c r="E25" s="19" t="s">
        <v>75</v>
      </c>
      <c r="F25" s="24"/>
      <c r="G25" s="21">
        <f t="shared" si="4"/>
        <v>0</v>
      </c>
      <c r="H25" s="21">
        <f t="shared" si="5"/>
        <v>0</v>
      </c>
      <c r="I25" s="21">
        <f t="shared" si="6"/>
        <v>0</v>
      </c>
    </row>
    <row r="26" spans="2:9" ht="13.5" thickBot="1" x14ac:dyDescent="0.25">
      <c r="B26" s="32" t="s">
        <v>19</v>
      </c>
      <c r="C26" s="33"/>
      <c r="D26" s="19">
        <v>40</v>
      </c>
      <c r="E26" s="19" t="s">
        <v>75</v>
      </c>
      <c r="F26" s="24"/>
      <c r="G26" s="21">
        <f t="shared" si="4"/>
        <v>0</v>
      </c>
      <c r="H26" s="21">
        <f t="shared" si="5"/>
        <v>0</v>
      </c>
      <c r="I26" s="21">
        <f t="shared" si="6"/>
        <v>0</v>
      </c>
    </row>
    <row r="27" spans="2:9" ht="13.5" thickBot="1" x14ac:dyDescent="0.25">
      <c r="B27" s="32" t="s">
        <v>20</v>
      </c>
      <c r="C27" s="33"/>
      <c r="D27" s="19">
        <v>3</v>
      </c>
      <c r="E27" s="19" t="s">
        <v>75</v>
      </c>
      <c r="F27" s="24"/>
      <c r="G27" s="21">
        <f t="shared" si="4"/>
        <v>0</v>
      </c>
      <c r="H27" s="21">
        <f t="shared" si="5"/>
        <v>0</v>
      </c>
      <c r="I27" s="21">
        <f t="shared" si="6"/>
        <v>0</v>
      </c>
    </row>
    <row r="28" spans="2:9" ht="13.5" thickBot="1" x14ac:dyDescent="0.25">
      <c r="B28" s="32" t="s">
        <v>21</v>
      </c>
      <c r="C28" s="33"/>
      <c r="D28" s="19">
        <v>3</v>
      </c>
      <c r="E28" s="19" t="s">
        <v>75</v>
      </c>
      <c r="F28" s="24"/>
      <c r="G28" s="21">
        <f t="shared" si="4"/>
        <v>0</v>
      </c>
      <c r="H28" s="21">
        <f t="shared" si="5"/>
        <v>0</v>
      </c>
      <c r="I28" s="21">
        <f t="shared" si="6"/>
        <v>0</v>
      </c>
    </row>
    <row r="29" spans="2:9" ht="20.45" customHeight="1" thickBot="1" x14ac:dyDescent="0.25">
      <c r="B29" s="32" t="s">
        <v>22</v>
      </c>
      <c r="C29" s="33"/>
      <c r="D29" s="19">
        <v>9</v>
      </c>
      <c r="E29" s="19" t="s">
        <v>75</v>
      </c>
      <c r="F29" s="24"/>
      <c r="G29" s="21">
        <f t="shared" si="4"/>
        <v>0</v>
      </c>
      <c r="H29" s="21">
        <f t="shared" si="5"/>
        <v>0</v>
      </c>
      <c r="I29" s="21">
        <f t="shared" si="6"/>
        <v>0</v>
      </c>
    </row>
    <row r="30" spans="2:9" ht="13.5" thickBot="1" x14ac:dyDescent="0.25">
      <c r="B30" s="32" t="s">
        <v>23</v>
      </c>
      <c r="C30" s="33"/>
      <c r="D30" s="19">
        <v>3</v>
      </c>
      <c r="E30" s="19" t="s">
        <v>75</v>
      </c>
      <c r="F30" s="24"/>
      <c r="G30" s="21">
        <f t="shared" si="4"/>
        <v>0</v>
      </c>
      <c r="H30" s="21">
        <f t="shared" si="5"/>
        <v>0</v>
      </c>
      <c r="I30" s="21">
        <f t="shared" si="6"/>
        <v>0</v>
      </c>
    </row>
    <row r="31" spans="2:9" ht="13.5" thickBot="1" x14ac:dyDescent="0.25">
      <c r="B31" s="32" t="s">
        <v>24</v>
      </c>
      <c r="C31" s="33"/>
      <c r="D31" s="19">
        <v>3</v>
      </c>
      <c r="E31" s="19" t="s">
        <v>75</v>
      </c>
      <c r="F31" s="24"/>
      <c r="G31" s="21">
        <f t="shared" si="4"/>
        <v>0</v>
      </c>
      <c r="H31" s="21">
        <f t="shared" si="5"/>
        <v>0</v>
      </c>
      <c r="I31" s="21">
        <f t="shared" si="6"/>
        <v>0</v>
      </c>
    </row>
    <row r="32" spans="2:9" ht="13.5" thickBot="1" x14ac:dyDescent="0.25">
      <c r="B32" s="32" t="s">
        <v>25</v>
      </c>
      <c r="C32" s="33"/>
      <c r="D32" s="19">
        <v>1</v>
      </c>
      <c r="E32" s="19" t="s">
        <v>75</v>
      </c>
      <c r="F32" s="24"/>
      <c r="G32" s="21">
        <f t="shared" si="4"/>
        <v>0</v>
      </c>
      <c r="H32" s="21">
        <f t="shared" si="5"/>
        <v>0</v>
      </c>
      <c r="I32" s="21">
        <f t="shared" si="6"/>
        <v>0</v>
      </c>
    </row>
    <row r="33" spans="2:9" ht="20.45" customHeight="1" thickBot="1" x14ac:dyDescent="0.25">
      <c r="B33" s="32" t="s">
        <v>26</v>
      </c>
      <c r="C33" s="33"/>
      <c r="D33" s="19">
        <v>3</v>
      </c>
      <c r="E33" s="19" t="s">
        <v>75</v>
      </c>
      <c r="F33" s="24"/>
      <c r="G33" s="21">
        <f t="shared" si="4"/>
        <v>0</v>
      </c>
      <c r="H33" s="21">
        <f t="shared" si="5"/>
        <v>0</v>
      </c>
      <c r="I33" s="21">
        <f t="shared" si="6"/>
        <v>0</v>
      </c>
    </row>
    <row r="34" spans="2:9" ht="13.5" thickBot="1" x14ac:dyDescent="0.25">
      <c r="B34" s="32" t="s">
        <v>27</v>
      </c>
      <c r="C34" s="33"/>
      <c r="D34" s="19">
        <v>3</v>
      </c>
      <c r="E34" s="19" t="s">
        <v>75</v>
      </c>
      <c r="F34" s="24"/>
      <c r="G34" s="21">
        <f t="shared" si="4"/>
        <v>0</v>
      </c>
      <c r="H34" s="21">
        <f t="shared" si="5"/>
        <v>0</v>
      </c>
      <c r="I34" s="21">
        <f t="shared" si="6"/>
        <v>0</v>
      </c>
    </row>
    <row r="35" spans="2:9" ht="13.5" thickBot="1" x14ac:dyDescent="0.25">
      <c r="B35" s="34" t="s">
        <v>7</v>
      </c>
      <c r="C35" s="35"/>
      <c r="D35" s="35"/>
      <c r="E35" s="35"/>
      <c r="F35" s="35"/>
      <c r="G35" s="35"/>
      <c r="H35" s="36"/>
      <c r="I35" s="23">
        <f>SUM(I18:I34)</f>
        <v>0</v>
      </c>
    </row>
    <row r="36" spans="2:9" ht="13.5" thickBot="1" x14ac:dyDescent="0.25">
      <c r="B36" s="37" t="s">
        <v>28</v>
      </c>
      <c r="C36" s="38"/>
      <c r="D36" s="38"/>
      <c r="E36" s="38"/>
      <c r="F36" s="38"/>
      <c r="G36" s="38"/>
      <c r="H36" s="38"/>
      <c r="I36" s="39"/>
    </row>
    <row r="37" spans="2:9" ht="34.5" thickBot="1" x14ac:dyDescent="0.25">
      <c r="B37" s="34" t="s">
        <v>9</v>
      </c>
      <c r="C37" s="36"/>
      <c r="D37" s="16" t="s">
        <v>4</v>
      </c>
      <c r="E37" s="16" t="s">
        <v>5</v>
      </c>
      <c r="F37" s="16" t="s">
        <v>78</v>
      </c>
      <c r="G37" s="16" t="s">
        <v>68</v>
      </c>
      <c r="H37" s="16" t="s">
        <v>80</v>
      </c>
      <c r="I37" s="16" t="s">
        <v>6</v>
      </c>
    </row>
    <row r="38" spans="2:9" ht="40.9" customHeight="1" thickBot="1" x14ac:dyDescent="0.25">
      <c r="B38" s="32" t="s">
        <v>76</v>
      </c>
      <c r="C38" s="33"/>
      <c r="D38" s="19">
        <v>1</v>
      </c>
      <c r="E38" s="20">
        <v>18</v>
      </c>
      <c r="F38" s="24"/>
      <c r="G38" s="21">
        <f t="shared" ref="G38" si="7">F38*0.19</f>
        <v>0</v>
      </c>
      <c r="H38" s="21">
        <f t="shared" ref="H38" si="8">F38+G38</f>
        <v>0</v>
      </c>
      <c r="I38" s="21">
        <f t="shared" ref="I38" si="9">H38*D38</f>
        <v>0</v>
      </c>
    </row>
    <row r="39" spans="2:9" ht="13.5" thickBot="1" x14ac:dyDescent="0.25">
      <c r="B39" s="34" t="s">
        <v>7</v>
      </c>
      <c r="C39" s="35"/>
      <c r="D39" s="35"/>
      <c r="E39" s="35"/>
      <c r="F39" s="35"/>
      <c r="G39" s="35"/>
      <c r="H39" s="36"/>
      <c r="I39" s="23">
        <f>SUM(I38)</f>
        <v>0</v>
      </c>
    </row>
    <row r="40" spans="2:9" ht="13.5" thickBot="1" x14ac:dyDescent="0.25">
      <c r="B40" s="37" t="s">
        <v>29</v>
      </c>
      <c r="C40" s="38"/>
      <c r="D40" s="38"/>
      <c r="E40" s="38"/>
      <c r="F40" s="38"/>
      <c r="G40" s="38"/>
      <c r="H40" s="38"/>
      <c r="I40" s="39"/>
    </row>
    <row r="41" spans="2:9" ht="34.5" thickBot="1" x14ac:dyDescent="0.25">
      <c r="B41" s="34" t="s">
        <v>9</v>
      </c>
      <c r="C41" s="36"/>
      <c r="D41" s="16" t="s">
        <v>4</v>
      </c>
      <c r="E41" s="16" t="s">
        <v>5</v>
      </c>
      <c r="F41" s="16" t="s">
        <v>78</v>
      </c>
      <c r="G41" s="16" t="s">
        <v>68</v>
      </c>
      <c r="H41" s="16" t="s">
        <v>80</v>
      </c>
      <c r="I41" s="16" t="s">
        <v>6</v>
      </c>
    </row>
    <row r="42" spans="2:9" ht="40.9" customHeight="1" thickBot="1" x14ac:dyDescent="0.25">
      <c r="B42" s="32" t="s">
        <v>77</v>
      </c>
      <c r="C42" s="33"/>
      <c r="D42" s="19">
        <v>1</v>
      </c>
      <c r="E42" s="20">
        <v>18</v>
      </c>
      <c r="F42" s="24"/>
      <c r="G42" s="21">
        <f t="shared" ref="G42" si="10">F42*0.19</f>
        <v>0</v>
      </c>
      <c r="H42" s="21">
        <f t="shared" ref="H42" si="11">F42+G42</f>
        <v>0</v>
      </c>
      <c r="I42" s="21">
        <f t="shared" ref="I42" si="12">H42*D42</f>
        <v>0</v>
      </c>
    </row>
    <row r="43" spans="2:9" ht="13.5" thickBot="1" x14ac:dyDescent="0.25">
      <c r="B43" s="34" t="s">
        <v>7</v>
      </c>
      <c r="C43" s="35"/>
      <c r="D43" s="35"/>
      <c r="E43" s="35"/>
      <c r="F43" s="35"/>
      <c r="G43" s="35"/>
      <c r="H43" s="36"/>
      <c r="I43" s="23">
        <f>SUM(I42)</f>
        <v>0</v>
      </c>
    </row>
    <row r="44" spans="2:9" ht="13.5" thickBot="1" x14ac:dyDescent="0.25">
      <c r="B44" s="28"/>
      <c r="C44" s="29"/>
      <c r="D44" s="29"/>
      <c r="E44" s="29"/>
      <c r="F44" s="29"/>
      <c r="G44" s="29"/>
      <c r="H44" s="29"/>
      <c r="I44" s="30"/>
    </row>
    <row r="45" spans="2:9" ht="13.5" thickBot="1" x14ac:dyDescent="0.25">
      <c r="B45" s="25" t="s">
        <v>30</v>
      </c>
      <c r="C45" s="26"/>
      <c r="D45" s="26"/>
      <c r="E45" s="26"/>
      <c r="F45" s="26"/>
      <c r="G45" s="26"/>
      <c r="H45" s="27"/>
      <c r="I45" s="23">
        <f>SUM(I10+I15+I35+I39+I43)</f>
        <v>0</v>
      </c>
    </row>
    <row r="46" spans="2:9" x14ac:dyDescent="0.2">
      <c r="B46" s="31"/>
      <c r="C46" s="31"/>
      <c r="D46" s="31"/>
      <c r="E46" s="31"/>
      <c r="F46" s="31"/>
      <c r="G46" s="31"/>
      <c r="H46" s="31"/>
      <c r="I46" s="31"/>
    </row>
  </sheetData>
  <mergeCells count="40">
    <mergeCell ref="B19:C19"/>
    <mergeCell ref="C2:I2"/>
    <mergeCell ref="B4:I4"/>
    <mergeCell ref="B10:H10"/>
    <mergeCell ref="B11:I11"/>
    <mergeCell ref="B12:C12"/>
    <mergeCell ref="B13:C13"/>
    <mergeCell ref="B14:C14"/>
    <mergeCell ref="B15:H15"/>
    <mergeCell ref="B16:I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5:H45"/>
    <mergeCell ref="B3:I3"/>
    <mergeCell ref="B44:I44"/>
    <mergeCell ref="B46:I46"/>
    <mergeCell ref="B38:C38"/>
    <mergeCell ref="B39:H39"/>
    <mergeCell ref="B40:I40"/>
    <mergeCell ref="B41:C41"/>
    <mergeCell ref="B42:C42"/>
    <mergeCell ref="B43:H43"/>
    <mergeCell ref="B32:C32"/>
    <mergeCell ref="B33:C33"/>
    <mergeCell ref="B34:C34"/>
    <mergeCell ref="B35:H35"/>
    <mergeCell ref="B36:I36"/>
    <mergeCell ref="B37:C37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1"/>
  <sheetViews>
    <sheetView tabSelected="1" view="pageBreakPreview" zoomScale="60" zoomScaleNormal="80" workbookViewId="0">
      <selection activeCell="M24" sqref="M24"/>
    </sheetView>
  </sheetViews>
  <sheetFormatPr baseColWidth="10" defaultColWidth="11.5703125" defaultRowHeight="12.75" x14ac:dyDescent="0.2"/>
  <cols>
    <col min="1" max="2" width="11.5703125" style="1"/>
    <col min="3" max="3" width="44.140625" style="1" customWidth="1"/>
    <col min="4" max="6" width="11.5703125" style="1"/>
    <col min="7" max="7" width="14.42578125" style="1" customWidth="1"/>
    <col min="8" max="8" width="11.5703125" style="1"/>
    <col min="9" max="9" width="14" style="1" bestFit="1" customWidth="1"/>
    <col min="10" max="16384" width="11.5703125" style="1"/>
  </cols>
  <sheetData>
    <row r="2" spans="2:7" x14ac:dyDescent="0.2">
      <c r="B2" s="49" t="s">
        <v>31</v>
      </c>
      <c r="C2" s="50"/>
      <c r="D2" s="55" t="s">
        <v>32</v>
      </c>
      <c r="E2" s="56"/>
      <c r="F2" s="56"/>
      <c r="G2" s="57"/>
    </row>
    <row r="3" spans="2:7" x14ac:dyDescent="0.2">
      <c r="B3" s="51"/>
      <c r="C3" s="52"/>
      <c r="D3" s="58"/>
      <c r="E3" s="59"/>
      <c r="F3" s="59"/>
      <c r="G3" s="60"/>
    </row>
    <row r="4" spans="2:7" x14ac:dyDescent="0.2">
      <c r="B4" s="51"/>
      <c r="C4" s="52"/>
      <c r="D4" s="58"/>
      <c r="E4" s="59"/>
      <c r="F4" s="59"/>
      <c r="G4" s="60"/>
    </row>
    <row r="5" spans="2:7" x14ac:dyDescent="0.2">
      <c r="B5" s="51"/>
      <c r="C5" s="52"/>
      <c r="D5" s="58"/>
      <c r="E5" s="59"/>
      <c r="F5" s="59"/>
      <c r="G5" s="60"/>
    </row>
    <row r="6" spans="2:7" x14ac:dyDescent="0.2">
      <c r="B6" s="53"/>
      <c r="C6" s="54"/>
      <c r="D6" s="61"/>
      <c r="E6" s="62"/>
      <c r="F6" s="62"/>
      <c r="G6" s="63"/>
    </row>
    <row r="7" spans="2:7" x14ac:dyDescent="0.2">
      <c r="B7" s="2"/>
      <c r="C7" s="2"/>
      <c r="D7" s="2"/>
      <c r="E7" s="2"/>
      <c r="F7" s="2"/>
      <c r="G7" s="2"/>
    </row>
    <row r="8" spans="2:7" x14ac:dyDescent="0.2">
      <c r="B8" s="3"/>
      <c r="C8" s="2"/>
      <c r="D8" s="2"/>
      <c r="E8" s="2"/>
      <c r="F8" s="2"/>
      <c r="G8" s="2"/>
    </row>
    <row r="9" spans="2:7" ht="15.75" x14ac:dyDescent="0.2">
      <c r="B9" s="64" t="s">
        <v>33</v>
      </c>
      <c r="C9" s="64"/>
      <c r="D9" s="64"/>
      <c r="E9" s="64"/>
      <c r="F9" s="64"/>
      <c r="G9" s="64"/>
    </row>
    <row r="10" spans="2:7" ht="33.75" customHeight="1" x14ac:dyDescent="0.2">
      <c r="B10" s="4" t="s">
        <v>34</v>
      </c>
      <c r="C10" s="65" t="s">
        <v>35</v>
      </c>
      <c r="D10" s="65"/>
      <c r="E10" s="65" t="s">
        <v>36</v>
      </c>
      <c r="F10" s="65"/>
      <c r="G10" s="5" t="s">
        <v>37</v>
      </c>
    </row>
    <row r="11" spans="2:7" ht="15.75" x14ac:dyDescent="0.2">
      <c r="B11" s="6" t="s">
        <v>38</v>
      </c>
      <c r="C11" s="43" t="s">
        <v>39</v>
      </c>
      <c r="D11" s="44"/>
      <c r="E11" s="7">
        <v>1</v>
      </c>
      <c r="F11" s="8" t="s">
        <v>40</v>
      </c>
      <c r="G11" s="9">
        <f>100/12</f>
        <v>8.3333333333333339</v>
      </c>
    </row>
    <row r="12" spans="2:7" ht="15.75" x14ac:dyDescent="0.2">
      <c r="B12" s="6" t="s">
        <v>41</v>
      </c>
      <c r="C12" s="44" t="s">
        <v>42</v>
      </c>
      <c r="D12" s="45"/>
      <c r="E12" s="7">
        <v>1</v>
      </c>
      <c r="F12" s="8" t="s">
        <v>40</v>
      </c>
      <c r="G12" s="9">
        <f>100/12</f>
        <v>8.3333333333333339</v>
      </c>
    </row>
    <row r="13" spans="2:7" ht="15.75" x14ac:dyDescent="0.2">
      <c r="B13" s="6" t="s">
        <v>43</v>
      </c>
      <c r="C13" s="44" t="s">
        <v>44</v>
      </c>
      <c r="D13" s="45"/>
      <c r="E13" s="7">
        <v>1</v>
      </c>
      <c r="F13" s="7" t="s">
        <v>45</v>
      </c>
      <c r="G13" s="9">
        <f>1/100</f>
        <v>0.01</v>
      </c>
    </row>
    <row r="14" spans="2:7" ht="15.75" x14ac:dyDescent="0.2">
      <c r="B14" s="6" t="s">
        <v>46</v>
      </c>
      <c r="C14" s="44" t="s">
        <v>47</v>
      </c>
      <c r="D14" s="45"/>
      <c r="E14" s="7">
        <v>1</v>
      </c>
      <c r="F14" s="8" t="s">
        <v>48</v>
      </c>
      <c r="G14" s="9">
        <f>100/24</f>
        <v>4.166666666666667</v>
      </c>
    </row>
    <row r="15" spans="2:7" ht="15.75" x14ac:dyDescent="0.2">
      <c r="B15" s="6" t="s">
        <v>49</v>
      </c>
      <c r="C15" s="43" t="s">
        <v>50</v>
      </c>
      <c r="D15" s="44"/>
      <c r="E15" s="7">
        <v>1</v>
      </c>
      <c r="F15" s="7" t="s">
        <v>51</v>
      </c>
      <c r="G15" s="9">
        <f>100*8.5%</f>
        <v>8.5</v>
      </c>
    </row>
    <row r="16" spans="2:7" ht="15.75" x14ac:dyDescent="0.2">
      <c r="B16" s="6" t="s">
        <v>52</v>
      </c>
      <c r="C16" s="44" t="s">
        <v>53</v>
      </c>
      <c r="D16" s="45"/>
      <c r="E16" s="7">
        <v>1</v>
      </c>
      <c r="F16" s="10" t="s">
        <v>54</v>
      </c>
      <c r="G16" s="9">
        <f>100*12%</f>
        <v>12</v>
      </c>
    </row>
    <row r="17" spans="2:9" ht="15.75" x14ac:dyDescent="0.2">
      <c r="B17" s="6" t="s">
        <v>55</v>
      </c>
      <c r="C17" s="44" t="s">
        <v>56</v>
      </c>
      <c r="D17" s="45"/>
      <c r="E17" s="7">
        <v>1</v>
      </c>
      <c r="F17" s="8" t="s">
        <v>57</v>
      </c>
      <c r="G17" s="9">
        <f>100*4%</f>
        <v>4</v>
      </c>
    </row>
    <row r="18" spans="2:9" ht="15.75" x14ac:dyDescent="0.2">
      <c r="B18" s="6" t="s">
        <v>58</v>
      </c>
      <c r="C18" s="43" t="s">
        <v>59</v>
      </c>
      <c r="D18" s="44"/>
      <c r="E18" s="7">
        <v>1</v>
      </c>
      <c r="F18" s="8" t="s">
        <v>60</v>
      </c>
      <c r="G18" s="9">
        <f>100*6.96%</f>
        <v>6.9599999999999991</v>
      </c>
    </row>
    <row r="19" spans="2:9" ht="15.75" x14ac:dyDescent="0.2">
      <c r="B19" s="6" t="s">
        <v>61</v>
      </c>
      <c r="C19" s="44" t="s">
        <v>62</v>
      </c>
      <c r="D19" s="45"/>
      <c r="E19" s="7">
        <v>1</v>
      </c>
      <c r="F19" s="8" t="s">
        <v>63</v>
      </c>
      <c r="G19" s="9">
        <v>0</v>
      </c>
    </row>
    <row r="20" spans="2:9" ht="16.5" thickBot="1" x14ac:dyDescent="0.25">
      <c r="B20" s="6" t="s">
        <v>64</v>
      </c>
      <c r="C20" s="44" t="s">
        <v>65</v>
      </c>
      <c r="D20" s="45"/>
      <c r="E20" s="7">
        <v>1</v>
      </c>
      <c r="F20" s="8" t="s">
        <v>66</v>
      </c>
      <c r="G20" s="11">
        <v>0</v>
      </c>
    </row>
    <row r="21" spans="2:9" ht="17.25" thickBot="1" x14ac:dyDescent="0.25">
      <c r="B21" s="46" t="s">
        <v>30</v>
      </c>
      <c r="C21" s="47"/>
      <c r="D21" s="47"/>
      <c r="E21" s="47"/>
      <c r="F21" s="48"/>
      <c r="G21" s="12">
        <f>SUM(G11:G20)/100</f>
        <v>0.52303333333333335</v>
      </c>
      <c r="I21" s="13" t="e">
        <f>#REF!*'Factor Multiplicador'!G21</f>
        <v>#REF!</v>
      </c>
    </row>
  </sheetData>
  <mergeCells count="16">
    <mergeCell ref="C11:D11"/>
    <mergeCell ref="B2:C6"/>
    <mergeCell ref="D2:G6"/>
    <mergeCell ref="B9:G9"/>
    <mergeCell ref="C10:D10"/>
    <mergeCell ref="E10:F10"/>
    <mergeCell ref="C18:D18"/>
    <mergeCell ref="C19:D19"/>
    <mergeCell ref="C20:D20"/>
    <mergeCell ref="B21:F21"/>
    <mergeCell ref="C12:D12"/>
    <mergeCell ref="C13:D13"/>
    <mergeCell ref="C14:D14"/>
    <mergeCell ref="C15:D15"/>
    <mergeCell ref="C16:D16"/>
    <mergeCell ref="C17:D17"/>
  </mergeCells>
  <pageMargins left="2.13" right="0.70866141732283472" top="0.74803149606299213" bottom="0.74803149606299213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PROPUESTA ECONOMICA</vt:lpstr>
      <vt:lpstr>Factor Multiplicador</vt:lpstr>
      <vt:lpstr>'Factor Multiplicador'!Área_de_impresión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Leonardo Becerra Bonza</dc:creator>
  <cp:lastModifiedBy>Eliana Marcela Noy Gutierrez</cp:lastModifiedBy>
  <dcterms:created xsi:type="dcterms:W3CDTF">2026-07-10T14:12:02Z</dcterms:created>
  <dcterms:modified xsi:type="dcterms:W3CDTF">2026-08-13T01:03:56Z</dcterms:modified>
</cp:coreProperties>
</file>