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3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inmed_cendoj_ramajudicial_gov_co/Documents/1. PROCESOS DE SELECCIÓN/2026/04ExpedientesContractuales/02ExpedientesContractualesMínimaCuantía/Mc011AreaProtegida/01Estructuracion/02InvitacionPublica/"/>
    </mc:Choice>
  </mc:AlternateContent>
  <xr:revisionPtr revIDLastSave="193" documentId="11_9B7C81A66613D46AD3E803DE33FD9B216F2878F3" xr6:coauthVersionLast="47" xr6:coauthVersionMax="47" xr10:uidLastSave="{49C08968-C0D2-4B6E-94D8-AE5AD9AC9351}"/>
  <bookViews>
    <workbookView xWindow="-120" yWindow="-120" windowWidth="29040" windowHeight="15720" xr2:uid="{00000000-000D-0000-FFFF-FFFF00000000}"/>
  </bookViews>
  <sheets>
    <sheet name="ÁREA PROTEGIDA 2026" sheetId="1" r:id="rId1"/>
  </sheets>
  <definedNames>
    <definedName name="_xlnm.Print_Area" localSheetId="0">'ÁREA PROTEGIDA 2026'!$A$1:$J$26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  <c r="N28" i="1"/>
  <c r="O26" i="1"/>
  <c r="O25" i="1"/>
  <c r="O21" i="1"/>
  <c r="O20" i="1"/>
  <c r="O10" i="1"/>
  <c r="N20" i="1"/>
  <c r="M20" i="1"/>
  <c r="N10" i="1"/>
  <c r="M10" i="1"/>
  <c r="I20" i="1"/>
  <c r="J34" i="1"/>
  <c r="J35" i="1" s="1"/>
  <c r="J36" i="1" s="1"/>
  <c r="M29" i="1"/>
  <c r="I4" i="1"/>
  <c r="J4" i="1" s="1"/>
  <c r="I18" i="1" s="1"/>
  <c r="J20" i="1" l="1"/>
  <c r="I21" i="1" s="1"/>
  <c r="I22" i="1" s="1"/>
  <c r="J24" i="1" s="1"/>
  <c r="J25" i="1" l="1"/>
  <c r="J26" i="1" l="1"/>
  <c r="I30" i="1" s="1"/>
</calcChain>
</file>

<file path=xl/sharedStrings.xml><?xml version="1.0" encoding="utf-8"?>
<sst xmlns="http://schemas.openxmlformats.org/spreadsheetml/2006/main" count="56" uniqueCount="54">
  <si>
    <t>ESTUDIO DE MERCADO PARA PRESTACIÓN DEL SERVICIO DE ÁREA PROTEGIDA Y SERVICIO DE DOS TÉCNICOS EN AUXILIAR DE ENFERMERÍA PARA EL EDIFICIO JOSÉ FÉLIX DE RESTREPO – PALACIO DE JUSTICIA MEDELLÍN  2026</t>
  </si>
  <si>
    <t>No.</t>
  </si>
  <si>
    <t>SEDE</t>
  </si>
  <si>
    <t>UBICACIÓN</t>
  </si>
  <si>
    <t xml:space="preserve">UNIDAD </t>
  </si>
  <si>
    <t>SEDES</t>
  </si>
  <si>
    <t>COTIZACION No. 01</t>
  </si>
  <si>
    <t>COTIZACIÓN No. 02</t>
  </si>
  <si>
    <t>COTIZACIÓN No. 03</t>
  </si>
  <si>
    <t>VALOR PROMEDIO</t>
  </si>
  <si>
    <t>VR UNIT MES</t>
  </si>
  <si>
    <t>V/UNIT/MES</t>
  </si>
  <si>
    <t>VALOR/MES</t>
  </si>
  <si>
    <t xml:space="preserve">V/MES </t>
  </si>
  <si>
    <t xml:space="preserve">Edificio José Félix de Restrepo - Alpujarra  </t>
  </si>
  <si>
    <t>Carrera 52 No. 42 -73. Del sótano al piso 28</t>
  </si>
  <si>
    <t>MES</t>
  </si>
  <si>
    <t>Edificio EDATEL</t>
  </si>
  <si>
    <t>Calle 41 #52-28. Del sótano al piso 19</t>
  </si>
  <si>
    <t>Edificio Horacio Montoya Gil. Tribunal Superior de Medellín</t>
  </si>
  <si>
    <t>Calle 14 No. 48 -32. Tres (3) torres, del sótano al piso 7</t>
  </si>
  <si>
    <t>Boulevard de Bolivar</t>
  </si>
  <si>
    <t>Carrera 51 numer 44-53.  Piso 3 - 4 y 6</t>
  </si>
  <si>
    <t>Edificio Álvarez Estrada (CONFIAR)</t>
  </si>
  <si>
    <t>Carrera 52 No. 43-52. Pisos 1 y del 3 al 5.</t>
  </si>
  <si>
    <t>Edificio Atlas</t>
  </si>
  <si>
    <t>Calle 42 No. 48-55. Pisos del 1 al 2.</t>
  </si>
  <si>
    <t>Centro Especializado para Adolescentes "CESPA"</t>
  </si>
  <si>
    <t>Carrera 83 No. 47A47. Pisos del 1 al 2.</t>
  </si>
  <si>
    <t>Edificio Hurbe - Envigado</t>
  </si>
  <si>
    <t>Carrera 41 No. 36 sur 67. En el 2do piso</t>
  </si>
  <si>
    <t xml:space="preserve"> Edificio Álvaro Medina Ochoa - Envigado</t>
  </si>
  <si>
    <t>Carrera 43 No. 38 Sur 42. Pisos del 1 al 5</t>
  </si>
  <si>
    <t>Juzgados - Bello</t>
  </si>
  <si>
    <t>Calle 47 No.  48-57.  Pisos del 1 al 4.</t>
  </si>
  <si>
    <t>Centro Administrativo Municipal "CAMI" - Itagui</t>
  </si>
  <si>
    <t>Carrera 52  No. 51-40 / 51-68.  Pisos 1 y del 3 al 5.</t>
  </si>
  <si>
    <t>Juzgados - La Estrella</t>
  </si>
  <si>
    <t>Calle 80 Sur No. 60-38.</t>
  </si>
  <si>
    <t>Juzgados - Sabaneta</t>
  </si>
  <si>
    <t xml:space="preserve">Carrera 45 No. 68 sur 61. Pisos del 1 al 2. </t>
  </si>
  <si>
    <t>Edificio Emporio</t>
  </si>
  <si>
    <t>Carrera 41 # 38 Sur-43,  Piso 4°</t>
  </si>
  <si>
    <t>SUBTOTAL SERVICIO ÁREA PROTEGIDA</t>
  </si>
  <si>
    <t>SERVICIO TECNICO AUXILIAR DE ENFERMERIA</t>
  </si>
  <si>
    <t>APH</t>
  </si>
  <si>
    <t xml:space="preserve">Servicio de dos técnicos auxiliares de enfermería con conocimiento en atención prehospitalaria y entrenamiento básico y avanzado en reanimación cardiopulmonar y un (1) año de experiencia; quienes deberá permanecer en el Edificio José Félix de Restrepo - Palacio de Justicia y en el Edificio Horacio Montoya Gil, de lunes a viernes, de 8:00 a.m. a 6:00 p.m. </t>
  </si>
  <si>
    <t>Carrera 52 No. 42 -73. Del sótano al piso 28
Calle 14 No. 48 -32. Tres (3) torres, del sótano al piso 7
Calle 41 #52-28. Del sótano al piso 19
Calle 42 No. 48-55. Pisos del 1 al 2.</t>
  </si>
  <si>
    <t>SUBTOTAL SERVICIO TÉCNICOS AUXILIARES DE ENFERMERIA</t>
  </si>
  <si>
    <t>TOTAL SERVICIOS ÁREA PROTEGIDA Y SERVICIO TÉCNICOS AUXILIARES ENFERMERÍA</t>
  </si>
  <si>
    <t>IVA</t>
  </si>
  <si>
    <t>TOTAL SERVICIO</t>
  </si>
  <si>
    <t>VR DIA</t>
  </si>
  <si>
    <t>VR TOTAL PLAZO EJECUCION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</si>
</sst>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* #,##0_-;\-* #,##0_-;_-* &quot;-&quot;??_-;_-@_-"/>
    <numFmt numFmtId="167" formatCode="_-[$$-409]* #,##0.00_ ;_-[$$-409]* \-#,##0.00\ ;_-[$$-409]* &quot;-&quot;??_ ;_-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0">
    <xf numFmtId="0" fontId="0" fillId="0" borderId="0" xfId="0"/>
    <xf numFmtId="165" fontId="0" fillId="0" borderId="0" xfId="1" applyNumberFormat="1" applyFont="1"/>
    <xf numFmtId="165" fontId="0" fillId="0" borderId="0" xfId="0" applyNumberFormat="1"/>
    <xf numFmtId="10" fontId="0" fillId="0" borderId="0" xfId="0" applyNumberFormat="1"/>
    <xf numFmtId="43" fontId="0" fillId="0" borderId="0" xfId="0" applyNumberFormat="1"/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6" fontId="8" fillId="2" borderId="1" xfId="1" applyNumberFormat="1" applyFont="1" applyFill="1" applyBorder="1" applyAlignment="1">
      <alignment horizontal="center" vertical="center" wrapText="1"/>
    </xf>
    <xf numFmtId="166" fontId="8" fillId="6" borderId="1" xfId="1" applyNumberFormat="1" applyFont="1" applyFill="1" applyBorder="1" applyAlignment="1">
      <alignment horizontal="center" vertical="center" wrapText="1"/>
    </xf>
    <xf numFmtId="166" fontId="8" fillId="7" borderId="1" xfId="1" applyNumberFormat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right" vertical="center" wrapText="1"/>
    </xf>
    <xf numFmtId="166" fontId="5" fillId="7" borderId="1" xfId="1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 wrapText="1"/>
    </xf>
    <xf numFmtId="166" fontId="5" fillId="2" borderId="1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65" fontId="4" fillId="0" borderId="1" xfId="1" applyNumberFormat="1" applyFont="1" applyBorder="1"/>
    <xf numFmtId="166" fontId="5" fillId="0" borderId="1" xfId="2" applyNumberFormat="1" applyFont="1" applyBorder="1" applyAlignment="1">
      <alignment horizontal="center" vertical="center" wrapText="1"/>
    </xf>
    <xf numFmtId="166" fontId="8" fillId="2" borderId="8" xfId="1" applyNumberFormat="1" applyFont="1" applyFill="1" applyBorder="1" applyAlignment="1">
      <alignment horizontal="center" vertical="center" wrapText="1"/>
    </xf>
    <xf numFmtId="166" fontId="8" fillId="6" borderId="8" xfId="1" applyNumberFormat="1" applyFont="1" applyFill="1" applyBorder="1" applyAlignment="1">
      <alignment horizontal="center" vertical="center" wrapText="1"/>
    </xf>
    <xf numFmtId="166" fontId="8" fillId="7" borderId="8" xfId="1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8" fillId="0" borderId="8" xfId="1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vertical="center" wrapText="1"/>
    </xf>
    <xf numFmtId="0" fontId="0" fillId="4" borderId="1" xfId="0" applyFill="1" applyBorder="1"/>
    <xf numFmtId="9" fontId="0" fillId="0" borderId="0" xfId="0" applyNumberFormat="1"/>
    <xf numFmtId="165" fontId="3" fillId="0" borderId="3" xfId="0" applyNumberFormat="1" applyFont="1" applyBorder="1" applyAlignment="1">
      <alignment horizontal="center"/>
    </xf>
    <xf numFmtId="167" fontId="0" fillId="0" borderId="3" xfId="0" applyNumberFormat="1" applyBorder="1" applyAlignment="1">
      <alignment horizontal="right"/>
    </xf>
    <xf numFmtId="166" fontId="5" fillId="4" borderId="1" xfId="1" applyNumberFormat="1" applyFont="1" applyFill="1" applyBorder="1" applyAlignment="1">
      <alignment horizontal="right" vertical="center" wrapText="1"/>
    </xf>
    <xf numFmtId="166" fontId="4" fillId="0" borderId="1" xfId="1" applyNumberFormat="1" applyFont="1" applyBorder="1" applyAlignment="1">
      <alignment horizontal="right" vertical="center"/>
    </xf>
    <xf numFmtId="165" fontId="8" fillId="4" borderId="6" xfId="0" applyNumberFormat="1" applyFont="1" applyFill="1" applyBorder="1" applyAlignment="1">
      <alignment horizontal="center" vertical="center" wrapText="1"/>
    </xf>
    <xf numFmtId="165" fontId="8" fillId="4" borderId="7" xfId="0" applyNumberFormat="1" applyFont="1" applyFill="1" applyBorder="1" applyAlignment="1">
      <alignment horizontal="center" vertical="center" wrapText="1"/>
    </xf>
    <xf numFmtId="165" fontId="8" fillId="4" borderId="8" xfId="0" applyNumberFormat="1" applyFont="1" applyFill="1" applyBorder="1" applyAlignment="1">
      <alignment horizontal="center" vertical="center" wrapText="1"/>
    </xf>
    <xf numFmtId="165" fontId="5" fillId="4" borderId="6" xfId="1" applyNumberFormat="1" applyFont="1" applyFill="1" applyBorder="1" applyAlignment="1">
      <alignment horizontal="center" vertical="center" wrapText="1"/>
    </xf>
    <xf numFmtId="165" fontId="5" fillId="4" borderId="7" xfId="1" applyNumberFormat="1" applyFont="1" applyFill="1" applyBorder="1" applyAlignment="1">
      <alignment horizontal="center" vertical="center" wrapText="1"/>
    </xf>
    <xf numFmtId="165" fontId="5" fillId="4" borderId="8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166" fontId="4" fillId="0" borderId="1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left" vertical="center" wrapText="1"/>
    </xf>
    <xf numFmtId="0" fontId="8" fillId="0" borderId="6" xfId="1" applyNumberFormat="1" applyFont="1" applyFill="1" applyBorder="1" applyAlignment="1">
      <alignment horizontal="center" vertical="center" wrapText="1"/>
    </xf>
    <xf numFmtId="0" fontId="8" fillId="0" borderId="7" xfId="1" applyNumberFormat="1" applyFont="1" applyFill="1" applyBorder="1" applyAlignment="1">
      <alignment horizontal="center" vertical="center" wrapText="1"/>
    </xf>
    <xf numFmtId="0" fontId="8" fillId="0" borderId="8" xfId="1" applyNumberFormat="1" applyFont="1" applyFill="1" applyBorder="1" applyAlignment="1">
      <alignment horizontal="center" vertical="center" wrapText="1"/>
    </xf>
    <xf numFmtId="166" fontId="8" fillId="2" borderId="6" xfId="1" applyNumberFormat="1" applyFont="1" applyFill="1" applyBorder="1" applyAlignment="1">
      <alignment horizontal="center" vertical="center" wrapText="1"/>
    </xf>
    <xf numFmtId="166" fontId="8" fillId="2" borderId="7" xfId="1" applyNumberFormat="1" applyFont="1" applyFill="1" applyBorder="1" applyAlignment="1">
      <alignment horizontal="center" vertical="center" wrapText="1"/>
    </xf>
    <xf numFmtId="166" fontId="8" fillId="2" borderId="8" xfId="1" applyNumberFormat="1" applyFont="1" applyFill="1" applyBorder="1" applyAlignment="1">
      <alignment horizontal="center" vertical="center" wrapText="1"/>
    </xf>
    <xf numFmtId="166" fontId="8" fillId="6" borderId="6" xfId="1" applyNumberFormat="1" applyFont="1" applyFill="1" applyBorder="1" applyAlignment="1">
      <alignment horizontal="center" vertical="center" wrapText="1"/>
    </xf>
    <xf numFmtId="166" fontId="8" fillId="6" borderId="7" xfId="1" applyNumberFormat="1" applyFont="1" applyFill="1" applyBorder="1" applyAlignment="1">
      <alignment horizontal="center" vertical="center" wrapText="1"/>
    </xf>
    <xf numFmtId="166" fontId="8" fillId="6" borderId="8" xfId="1" applyNumberFormat="1" applyFont="1" applyFill="1" applyBorder="1" applyAlignment="1">
      <alignment horizontal="center" vertical="center" wrapText="1"/>
    </xf>
    <xf numFmtId="166" fontId="8" fillId="7" borderId="6" xfId="1" applyNumberFormat="1" applyFont="1" applyFill="1" applyBorder="1" applyAlignment="1">
      <alignment horizontal="center" vertical="center" wrapText="1"/>
    </xf>
    <xf numFmtId="166" fontId="8" fillId="7" borderId="7" xfId="1" applyNumberFormat="1" applyFont="1" applyFill="1" applyBorder="1" applyAlignment="1">
      <alignment horizontal="center" vertical="center" wrapText="1"/>
    </xf>
    <xf numFmtId="166" fontId="8" fillId="7" borderId="8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11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00000000-0008-0000-0000-000036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00000000-0008-0000-0000-000037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00000000-0008-0000-0000-000038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00000000-0008-0000-0000-000039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00000000-0008-0000-0000-00003A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00000000-0008-0000-0000-00003B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00000000-0008-0000-0000-00003C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00000000-0008-0000-0000-00003D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00000000-0008-0000-0000-00003E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00000000-0008-0000-0000-00003F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00000000-0008-0000-0000-000040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00000000-0008-0000-0000-000041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00000000-0008-0000-0000-000042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00000000-0008-0000-0000-000043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00000000-0008-0000-0000-000044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00000000-0008-0000-0000-000045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00000000-0008-0000-0000-000046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00000000-0008-0000-0000-000047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00000000-0008-0000-0000-000048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00000000-0008-0000-0000-000049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00000000-0008-0000-0000-00004A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00000000-0008-0000-0000-00004B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00000000-0008-0000-0000-00004C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00000000-0008-0000-0000-00004E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00000000-0008-0000-0000-00004F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0" name="Text Box 3118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1" name="Text Box 311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2" name="Text Box 311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3" name="Text Box 311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4" name="Text Box 31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5" name="Text Box 3118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6" name="Text Box 3118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7" name="Text Box 31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8" name="Text Box 311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9" name="Text Box 31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0" name="Text Box 311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1" name="Text Box 3118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2" name="Text Box 311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3" name="Text Box 3118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4" name="Text Box 31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5" name="Text Box 3118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6" name="Text Box 311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7" name="Text Box 311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8" name="Text Box 311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9" name="Text Box 31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0" name="Text Box 311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1" name="Text Box 3118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2" name="Text Box 311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3" name="Text Box 311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4" name="Text Box 31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5" name="Text Box 311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6" name="Text Box 3118">
          <a:extLst>
            <a:ext uri="{FF2B5EF4-FFF2-40B4-BE49-F238E27FC236}">
              <a16:creationId xmlns:a16="http://schemas.microsoft.com/office/drawing/2014/main" id="{00000000-0008-0000-0000-00006A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7" name="Text Box 3118">
          <a:extLst>
            <a:ext uri="{FF2B5EF4-FFF2-40B4-BE49-F238E27FC236}">
              <a16:creationId xmlns:a16="http://schemas.microsoft.com/office/drawing/2014/main" id="{00000000-0008-0000-0000-00006B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8" name="Text Box 3118">
          <a:extLst>
            <a:ext uri="{FF2B5EF4-FFF2-40B4-BE49-F238E27FC236}">
              <a16:creationId xmlns:a16="http://schemas.microsoft.com/office/drawing/2014/main" id="{00000000-0008-0000-0000-00006C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9" name="Text Box 3118">
          <a:extLst>
            <a:ext uri="{FF2B5EF4-FFF2-40B4-BE49-F238E27FC236}">
              <a16:creationId xmlns:a16="http://schemas.microsoft.com/office/drawing/2014/main" id="{00000000-0008-0000-0000-00006D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0" name="Text Box 3118">
          <a:extLst>
            <a:ext uri="{FF2B5EF4-FFF2-40B4-BE49-F238E27FC236}">
              <a16:creationId xmlns:a16="http://schemas.microsoft.com/office/drawing/2014/main" id="{00000000-0008-0000-0000-00006E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1" name="Text Box 3118">
          <a:extLst>
            <a:ext uri="{FF2B5EF4-FFF2-40B4-BE49-F238E27FC236}">
              <a16:creationId xmlns:a16="http://schemas.microsoft.com/office/drawing/2014/main" id="{00000000-0008-0000-0000-00006F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2" name="Text Box 3118">
          <a:extLst>
            <a:ext uri="{FF2B5EF4-FFF2-40B4-BE49-F238E27FC236}">
              <a16:creationId xmlns:a16="http://schemas.microsoft.com/office/drawing/2014/main" id="{00000000-0008-0000-0000-000070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3" name="Text Box 3118">
          <a:extLst>
            <a:ext uri="{FF2B5EF4-FFF2-40B4-BE49-F238E27FC236}">
              <a16:creationId xmlns:a16="http://schemas.microsoft.com/office/drawing/2014/main" id="{00000000-0008-0000-0000-000071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4" name="Text Box 3118">
          <a:extLst>
            <a:ext uri="{FF2B5EF4-FFF2-40B4-BE49-F238E27FC236}">
              <a16:creationId xmlns:a16="http://schemas.microsoft.com/office/drawing/2014/main" id="{00000000-0008-0000-0000-000072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5" name="Text Box 3118">
          <a:extLst>
            <a:ext uri="{FF2B5EF4-FFF2-40B4-BE49-F238E27FC236}">
              <a16:creationId xmlns:a16="http://schemas.microsoft.com/office/drawing/2014/main" id="{00000000-0008-0000-0000-000073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6" name="Text Box 3118">
          <a:extLst>
            <a:ext uri="{FF2B5EF4-FFF2-40B4-BE49-F238E27FC236}">
              <a16:creationId xmlns:a16="http://schemas.microsoft.com/office/drawing/2014/main" id="{00000000-0008-0000-0000-000074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7" name="Text Box 3118">
          <a:extLst>
            <a:ext uri="{FF2B5EF4-FFF2-40B4-BE49-F238E27FC236}">
              <a16:creationId xmlns:a16="http://schemas.microsoft.com/office/drawing/2014/main" id="{00000000-0008-0000-0000-000075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8" name="Text Box 3118">
          <a:extLst>
            <a:ext uri="{FF2B5EF4-FFF2-40B4-BE49-F238E27FC236}">
              <a16:creationId xmlns:a16="http://schemas.microsoft.com/office/drawing/2014/main" id="{00000000-0008-0000-0000-000076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9" name="Text Box 3118">
          <a:extLst>
            <a:ext uri="{FF2B5EF4-FFF2-40B4-BE49-F238E27FC236}">
              <a16:creationId xmlns:a16="http://schemas.microsoft.com/office/drawing/2014/main" id="{00000000-0008-0000-0000-000077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0" name="Text Box 3118">
          <a:extLst>
            <a:ext uri="{FF2B5EF4-FFF2-40B4-BE49-F238E27FC236}">
              <a16:creationId xmlns:a16="http://schemas.microsoft.com/office/drawing/2014/main" id="{00000000-0008-0000-0000-000078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1" name="Text Box 3118">
          <a:extLst>
            <a:ext uri="{FF2B5EF4-FFF2-40B4-BE49-F238E27FC236}">
              <a16:creationId xmlns:a16="http://schemas.microsoft.com/office/drawing/2014/main" id="{00000000-0008-0000-0000-000079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2" name="Text Box 3118">
          <a:extLst>
            <a:ext uri="{FF2B5EF4-FFF2-40B4-BE49-F238E27FC236}">
              <a16:creationId xmlns:a16="http://schemas.microsoft.com/office/drawing/2014/main" id="{00000000-0008-0000-0000-00007A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3" name="Text Box 3118">
          <a:extLst>
            <a:ext uri="{FF2B5EF4-FFF2-40B4-BE49-F238E27FC236}">
              <a16:creationId xmlns:a16="http://schemas.microsoft.com/office/drawing/2014/main" id="{00000000-0008-0000-0000-00007B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4" name="Text Box 3118">
          <a:extLst>
            <a:ext uri="{FF2B5EF4-FFF2-40B4-BE49-F238E27FC236}">
              <a16:creationId xmlns:a16="http://schemas.microsoft.com/office/drawing/2014/main" id="{00000000-0008-0000-0000-00007C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5" name="Text Box 3118">
          <a:extLst>
            <a:ext uri="{FF2B5EF4-FFF2-40B4-BE49-F238E27FC236}">
              <a16:creationId xmlns:a16="http://schemas.microsoft.com/office/drawing/2014/main" id="{00000000-0008-0000-0000-00007D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6" name="Text Box 3118">
          <a:extLst>
            <a:ext uri="{FF2B5EF4-FFF2-40B4-BE49-F238E27FC236}">
              <a16:creationId xmlns:a16="http://schemas.microsoft.com/office/drawing/2014/main" id="{00000000-0008-0000-0000-00007E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7" name="Text Box 3118">
          <a:extLst>
            <a:ext uri="{FF2B5EF4-FFF2-40B4-BE49-F238E27FC236}">
              <a16:creationId xmlns:a16="http://schemas.microsoft.com/office/drawing/2014/main" id="{00000000-0008-0000-0000-00007F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8" name="Text Box 3118">
          <a:extLst>
            <a:ext uri="{FF2B5EF4-FFF2-40B4-BE49-F238E27FC236}">
              <a16:creationId xmlns:a16="http://schemas.microsoft.com/office/drawing/2014/main" id="{00000000-0008-0000-0000-000080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9" name="Text Box 3118">
          <a:extLst>
            <a:ext uri="{FF2B5EF4-FFF2-40B4-BE49-F238E27FC236}">
              <a16:creationId xmlns:a16="http://schemas.microsoft.com/office/drawing/2014/main" id="{00000000-0008-0000-0000-000081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30" name="Text Box 3118">
          <a:extLst>
            <a:ext uri="{FF2B5EF4-FFF2-40B4-BE49-F238E27FC236}">
              <a16:creationId xmlns:a16="http://schemas.microsoft.com/office/drawing/2014/main" id="{00000000-0008-0000-0000-000082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31" name="Text Box 3118">
          <a:extLst>
            <a:ext uri="{FF2B5EF4-FFF2-40B4-BE49-F238E27FC236}">
              <a16:creationId xmlns:a16="http://schemas.microsoft.com/office/drawing/2014/main" id="{00000000-0008-0000-0000-000083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zoomScale="70" zoomScaleNormal="70" zoomScaleSheetLayoutView="70" workbookViewId="0">
      <selection activeCell="D26" sqref="D26"/>
    </sheetView>
  </sheetViews>
  <sheetFormatPr defaultColWidth="11.42578125" defaultRowHeight="15"/>
  <cols>
    <col min="2" max="2" width="44.5703125" customWidth="1"/>
    <col min="3" max="3" width="41.5703125" customWidth="1"/>
    <col min="4" max="4" width="8.5703125" customWidth="1"/>
    <col min="5" max="5" width="9.140625" customWidth="1"/>
    <col min="6" max="6" width="20.5703125" customWidth="1"/>
    <col min="7" max="7" width="19.85546875" customWidth="1"/>
    <col min="8" max="8" width="21" customWidth="1"/>
    <col min="9" max="9" width="16.28515625" customWidth="1"/>
    <col min="10" max="10" width="18.7109375" customWidth="1"/>
    <col min="11" max="11" width="14.5703125" bestFit="1" customWidth="1"/>
  </cols>
  <sheetData>
    <row r="1" spans="1:15" ht="29.25" customHeight="1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25.5" customHeight="1">
      <c r="A2" s="56" t="s">
        <v>1</v>
      </c>
      <c r="B2" s="56" t="s">
        <v>2</v>
      </c>
      <c r="C2" s="56" t="s">
        <v>3</v>
      </c>
      <c r="D2" s="58" t="s">
        <v>4</v>
      </c>
      <c r="E2" s="61" t="s">
        <v>5</v>
      </c>
      <c r="F2" s="39" t="s">
        <v>6</v>
      </c>
      <c r="G2" s="35" t="s">
        <v>7</v>
      </c>
      <c r="H2" s="36" t="s">
        <v>8</v>
      </c>
      <c r="I2" s="60" t="s">
        <v>9</v>
      </c>
      <c r="J2" s="60"/>
    </row>
    <row r="3" spans="1:15">
      <c r="A3" s="57"/>
      <c r="B3" s="57"/>
      <c r="C3" s="57"/>
      <c r="D3" s="59"/>
      <c r="E3" s="62"/>
      <c r="F3" s="37" t="s">
        <v>10</v>
      </c>
      <c r="G3" s="37" t="s">
        <v>11</v>
      </c>
      <c r="H3" s="38" t="s">
        <v>11</v>
      </c>
      <c r="I3" s="5" t="s">
        <v>12</v>
      </c>
      <c r="J3" s="7" t="s">
        <v>13</v>
      </c>
    </row>
    <row r="4" spans="1:15" ht="29.25" customHeight="1">
      <c r="A4" s="6">
        <v>1</v>
      </c>
      <c r="B4" s="8" t="s">
        <v>14</v>
      </c>
      <c r="C4" s="9" t="s">
        <v>15</v>
      </c>
      <c r="D4" s="74" t="s">
        <v>16</v>
      </c>
      <c r="E4" s="76">
        <v>14</v>
      </c>
      <c r="F4" s="79">
        <v>290615</v>
      </c>
      <c r="G4" s="82">
        <v>472935</v>
      </c>
      <c r="H4" s="85">
        <v>590000</v>
      </c>
      <c r="I4" s="51">
        <f>ROUND(AVERAGE(F4:H16),0)</f>
        <v>451183</v>
      </c>
      <c r="J4" s="48">
        <f>+I4*E4</f>
        <v>6316562</v>
      </c>
      <c r="K4" s="1"/>
    </row>
    <row r="5" spans="1:15" ht="23.25" customHeight="1">
      <c r="A5" s="6">
        <v>2</v>
      </c>
      <c r="B5" s="14" t="s">
        <v>17</v>
      </c>
      <c r="C5" s="9" t="s">
        <v>18</v>
      </c>
      <c r="D5" s="74"/>
      <c r="E5" s="77"/>
      <c r="F5" s="80"/>
      <c r="G5" s="83"/>
      <c r="H5" s="86"/>
      <c r="I5" s="52"/>
      <c r="J5" s="49"/>
      <c r="K5" s="1"/>
    </row>
    <row r="6" spans="1:15" ht="28.5" customHeight="1">
      <c r="A6" s="6">
        <v>3</v>
      </c>
      <c r="B6" s="14" t="s">
        <v>19</v>
      </c>
      <c r="C6" s="9" t="s">
        <v>20</v>
      </c>
      <c r="D6" s="74"/>
      <c r="E6" s="77"/>
      <c r="F6" s="80"/>
      <c r="G6" s="83"/>
      <c r="H6" s="86"/>
      <c r="I6" s="52"/>
      <c r="J6" s="49"/>
      <c r="K6" s="1"/>
    </row>
    <row r="7" spans="1:15" ht="21.75" customHeight="1">
      <c r="A7" s="6">
        <v>4</v>
      </c>
      <c r="B7" s="14" t="s">
        <v>21</v>
      </c>
      <c r="C7" s="15" t="s">
        <v>22</v>
      </c>
      <c r="D7" s="74"/>
      <c r="E7" s="77"/>
      <c r="F7" s="80"/>
      <c r="G7" s="83"/>
      <c r="H7" s="86"/>
      <c r="I7" s="52"/>
      <c r="J7" s="49"/>
      <c r="K7" s="1"/>
    </row>
    <row r="8" spans="1:15" ht="20.25" customHeight="1">
      <c r="A8" s="6">
        <v>5</v>
      </c>
      <c r="B8" s="14" t="s">
        <v>23</v>
      </c>
      <c r="C8" s="9" t="s">
        <v>24</v>
      </c>
      <c r="D8" s="74"/>
      <c r="E8" s="77"/>
      <c r="F8" s="80"/>
      <c r="G8" s="83"/>
      <c r="H8" s="86"/>
      <c r="I8" s="52"/>
      <c r="J8" s="49"/>
      <c r="K8" s="1"/>
    </row>
    <row r="9" spans="1:15" ht="16.5" customHeight="1">
      <c r="A9" s="6">
        <v>6</v>
      </c>
      <c r="B9" s="14" t="s">
        <v>25</v>
      </c>
      <c r="C9" s="9" t="s">
        <v>26</v>
      </c>
      <c r="D9" s="74"/>
      <c r="E9" s="77"/>
      <c r="F9" s="80"/>
      <c r="G9" s="83"/>
      <c r="H9" s="86"/>
      <c r="I9" s="52"/>
      <c r="J9" s="49"/>
      <c r="K9" s="1"/>
    </row>
    <row r="10" spans="1:15" ht="21.75" customHeight="1">
      <c r="A10" s="6">
        <v>7</v>
      </c>
      <c r="B10" s="14" t="s">
        <v>27</v>
      </c>
      <c r="C10" s="9" t="s">
        <v>28</v>
      </c>
      <c r="D10" s="74"/>
      <c r="E10" s="77"/>
      <c r="F10" s="80"/>
      <c r="G10" s="83"/>
      <c r="H10" s="86"/>
      <c r="I10" s="52"/>
      <c r="J10" s="49"/>
      <c r="K10" s="1"/>
      <c r="L10">
        <v>437000</v>
      </c>
      <c r="M10">
        <f>451183-L10</f>
        <v>14183</v>
      </c>
      <c r="N10" s="43">
        <f>+M10/451183</f>
        <v>3.1435138292001251E-2</v>
      </c>
      <c r="O10">
        <f>+L10*E4</f>
        <v>6118000</v>
      </c>
    </row>
    <row r="11" spans="1:15" ht="17.25" customHeight="1">
      <c r="A11" s="6">
        <v>8</v>
      </c>
      <c r="B11" s="14" t="s">
        <v>29</v>
      </c>
      <c r="C11" s="9" t="s">
        <v>30</v>
      </c>
      <c r="D11" s="74"/>
      <c r="E11" s="77"/>
      <c r="F11" s="80"/>
      <c r="G11" s="83"/>
      <c r="H11" s="86"/>
      <c r="I11" s="52"/>
      <c r="J11" s="49"/>
      <c r="K11" s="1"/>
    </row>
    <row r="12" spans="1:15" ht="18.75" customHeight="1">
      <c r="A12" s="6">
        <v>9</v>
      </c>
      <c r="B12" s="14" t="s">
        <v>31</v>
      </c>
      <c r="C12" s="9" t="s">
        <v>32</v>
      </c>
      <c r="D12" s="74"/>
      <c r="E12" s="77"/>
      <c r="F12" s="80"/>
      <c r="G12" s="83"/>
      <c r="H12" s="86"/>
      <c r="I12" s="52"/>
      <c r="J12" s="49"/>
      <c r="K12" s="1"/>
    </row>
    <row r="13" spans="1:15" ht="18" customHeight="1">
      <c r="A13" s="6">
        <v>10</v>
      </c>
      <c r="B13" s="14" t="s">
        <v>33</v>
      </c>
      <c r="C13" s="9" t="s">
        <v>34</v>
      </c>
      <c r="D13" s="74"/>
      <c r="E13" s="77"/>
      <c r="F13" s="80"/>
      <c r="G13" s="83"/>
      <c r="H13" s="86"/>
      <c r="I13" s="52"/>
      <c r="J13" s="49"/>
      <c r="K13" s="1"/>
    </row>
    <row r="14" spans="1:15" ht="23.25" customHeight="1">
      <c r="A14" s="6">
        <v>11</v>
      </c>
      <c r="B14" s="14" t="s">
        <v>35</v>
      </c>
      <c r="C14" s="9" t="s">
        <v>36</v>
      </c>
      <c r="D14" s="74"/>
      <c r="E14" s="77"/>
      <c r="F14" s="80"/>
      <c r="G14" s="83"/>
      <c r="H14" s="86"/>
      <c r="I14" s="52"/>
      <c r="J14" s="49"/>
      <c r="K14" s="1"/>
    </row>
    <row r="15" spans="1:15" ht="17.25" customHeight="1">
      <c r="A15" s="6">
        <v>12</v>
      </c>
      <c r="B15" s="14" t="s">
        <v>37</v>
      </c>
      <c r="C15" s="9" t="s">
        <v>38</v>
      </c>
      <c r="D15" s="74"/>
      <c r="E15" s="77"/>
      <c r="F15" s="80"/>
      <c r="G15" s="83"/>
      <c r="H15" s="86"/>
      <c r="I15" s="52"/>
      <c r="J15" s="49"/>
      <c r="K15" s="1"/>
    </row>
    <row r="16" spans="1:15" ht="21.75" customHeight="1">
      <c r="A16" s="6">
        <v>13</v>
      </c>
      <c r="B16" s="14" t="s">
        <v>39</v>
      </c>
      <c r="C16" s="9" t="s">
        <v>40</v>
      </c>
      <c r="D16" s="74"/>
      <c r="E16" s="77"/>
      <c r="F16" s="80"/>
      <c r="G16" s="83"/>
      <c r="H16" s="86"/>
      <c r="I16" s="52"/>
      <c r="J16" s="49"/>
      <c r="K16" s="1"/>
    </row>
    <row r="17" spans="1:15" ht="21.75" customHeight="1">
      <c r="A17" s="6">
        <v>14</v>
      </c>
      <c r="B17" s="14" t="s">
        <v>41</v>
      </c>
      <c r="C17" s="9" t="s">
        <v>42</v>
      </c>
      <c r="D17" s="74"/>
      <c r="E17" s="78"/>
      <c r="F17" s="81"/>
      <c r="G17" s="84"/>
      <c r="H17" s="87"/>
      <c r="I17" s="53"/>
      <c r="J17" s="50"/>
      <c r="K17" s="1"/>
    </row>
    <row r="18" spans="1:15" ht="21.75" customHeight="1">
      <c r="A18" s="71" t="s">
        <v>43</v>
      </c>
      <c r="B18" s="71"/>
      <c r="C18" s="71"/>
      <c r="D18" s="74"/>
      <c r="E18" s="32"/>
      <c r="F18" s="28"/>
      <c r="G18" s="29"/>
      <c r="H18" s="30"/>
      <c r="I18" s="46">
        <f>SUM(J4)</f>
        <v>6316562</v>
      </c>
      <c r="J18" s="46"/>
      <c r="K18" s="1"/>
    </row>
    <row r="19" spans="1:15">
      <c r="A19" s="88" t="s">
        <v>44</v>
      </c>
      <c r="B19" s="88"/>
      <c r="C19" s="89"/>
      <c r="D19" s="74"/>
      <c r="E19" s="34" t="s">
        <v>45</v>
      </c>
      <c r="F19" s="33"/>
      <c r="G19" s="16"/>
      <c r="H19" s="17"/>
      <c r="I19" s="42"/>
      <c r="J19" s="42"/>
      <c r="K19" s="1"/>
    </row>
    <row r="20" spans="1:15" ht="128.25" customHeight="1">
      <c r="A20" s="6">
        <v>15</v>
      </c>
      <c r="B20" s="18" t="s">
        <v>46</v>
      </c>
      <c r="C20" s="9" t="s">
        <v>47</v>
      </c>
      <c r="D20" s="74"/>
      <c r="E20" s="40">
        <v>5</v>
      </c>
      <c r="F20" s="10">
        <v>5573647</v>
      </c>
      <c r="G20" s="11">
        <v>5105607</v>
      </c>
      <c r="H20" s="12">
        <v>0</v>
      </c>
      <c r="I20" s="13">
        <f>ROUND(AVERAGE(F20:G20),0)</f>
        <v>5339627</v>
      </c>
      <c r="J20" s="13">
        <f>I20*E20</f>
        <v>26698135</v>
      </c>
      <c r="K20" s="1"/>
      <c r="L20">
        <v>5200000</v>
      </c>
      <c r="M20" s="31">
        <f>5339627-L20</f>
        <v>139627</v>
      </c>
      <c r="N20" s="43">
        <f>+M20/5339627</f>
        <v>2.6149204804005972E-2</v>
      </c>
      <c r="O20">
        <f>+L20*E20</f>
        <v>26000000</v>
      </c>
    </row>
    <row r="21" spans="1:15">
      <c r="A21" s="72" t="s">
        <v>48</v>
      </c>
      <c r="B21" s="72"/>
      <c r="C21" s="72"/>
      <c r="D21" s="74"/>
      <c r="E21" s="21"/>
      <c r="F21" s="41"/>
      <c r="G21" s="19"/>
      <c r="H21" s="19"/>
      <c r="I21" s="75">
        <f>+J20</f>
        <v>26698135</v>
      </c>
      <c r="J21" s="75"/>
      <c r="K21" s="2"/>
      <c r="O21">
        <f>+O10+O20</f>
        <v>32118000</v>
      </c>
    </row>
    <row r="22" spans="1:15" ht="30" customHeight="1">
      <c r="A22" s="63" t="s">
        <v>49</v>
      </c>
      <c r="B22" s="63"/>
      <c r="C22" s="63"/>
      <c r="D22" s="20" t="s">
        <v>16</v>
      </c>
      <c r="E22" s="21"/>
      <c r="F22" s="21"/>
      <c r="G22" s="22"/>
      <c r="H22" s="22"/>
      <c r="I22" s="47">
        <f>+I18+I21</f>
        <v>33014697</v>
      </c>
      <c r="J22" s="47"/>
      <c r="K22" s="2"/>
    </row>
    <row r="23" spans="1:15" ht="24.75" customHeight="1">
      <c r="A23" s="63" t="s">
        <v>50</v>
      </c>
      <c r="B23" s="63"/>
      <c r="C23" s="63"/>
      <c r="D23" s="23">
        <v>0</v>
      </c>
      <c r="E23" s="22"/>
      <c r="F23" s="22"/>
      <c r="G23" s="22"/>
      <c r="H23" s="22"/>
      <c r="I23" s="64">
        <v>0</v>
      </c>
      <c r="J23" s="64"/>
      <c r="K23" s="2"/>
    </row>
    <row r="24" spans="1:15" ht="24.75" customHeight="1">
      <c r="A24" s="73" t="s">
        <v>51</v>
      </c>
      <c r="B24" s="73"/>
      <c r="C24" s="73"/>
      <c r="D24" s="73"/>
      <c r="E24" s="73"/>
      <c r="F24" s="73"/>
      <c r="G24" s="73"/>
      <c r="H24" s="73"/>
      <c r="I24" s="73"/>
      <c r="J24" s="26">
        <f>+I22+I23</f>
        <v>33014697</v>
      </c>
      <c r="K24" s="2"/>
    </row>
    <row r="25" spans="1:15" ht="24.75" customHeight="1">
      <c r="A25" s="65" t="s">
        <v>52</v>
      </c>
      <c r="B25" s="66"/>
      <c r="C25" s="67"/>
      <c r="D25" s="25">
        <v>30</v>
      </c>
      <c r="E25" s="25"/>
      <c r="F25" s="25"/>
      <c r="G25" s="25"/>
      <c r="H25" s="25"/>
      <c r="I25" s="25"/>
      <c r="J25" s="26">
        <f>+J24/D25</f>
        <v>1100489.8999999999</v>
      </c>
      <c r="K25" s="2"/>
      <c r="O25">
        <f>+O21/30</f>
        <v>1070600</v>
      </c>
    </row>
    <row r="26" spans="1:15" ht="24.75" customHeight="1">
      <c r="A26" s="68" t="s">
        <v>53</v>
      </c>
      <c r="B26" s="69"/>
      <c r="C26" s="70"/>
      <c r="D26" s="27">
        <v>120</v>
      </c>
      <c r="E26" s="22"/>
      <c r="F26" s="22"/>
      <c r="G26" s="22"/>
      <c r="H26" s="22"/>
      <c r="I26" s="24"/>
      <c r="J26" s="24">
        <f>+J25*D26</f>
        <v>132058787.99999999</v>
      </c>
      <c r="K26" s="2"/>
      <c r="O26">
        <f>+O25*150</f>
        <v>160590000</v>
      </c>
    </row>
    <row r="27" spans="1:15" ht="15.75" customHeight="1">
      <c r="K27" s="2"/>
    </row>
    <row r="28" spans="1:15">
      <c r="N28">
        <f>150/30</f>
        <v>5</v>
      </c>
    </row>
    <row r="29" spans="1:15">
      <c r="I29" s="45">
        <v>166307898</v>
      </c>
      <c r="J29" s="45"/>
      <c r="M29">
        <f>230/30</f>
        <v>7.666666666666667</v>
      </c>
    </row>
    <row r="30" spans="1:15">
      <c r="I30" s="44">
        <f>+I29-J26</f>
        <v>34249110.000000015</v>
      </c>
      <c r="J30" s="44"/>
      <c r="K30" s="3"/>
    </row>
    <row r="31" spans="1:15">
      <c r="I31" s="2"/>
      <c r="J31" s="2"/>
    </row>
    <row r="33" spans="8:10">
      <c r="I33" s="2"/>
      <c r="J33" s="4">
        <v>13300300</v>
      </c>
    </row>
    <row r="34" spans="8:10">
      <c r="I34" s="2"/>
      <c r="J34" s="4">
        <f>+J33/30</f>
        <v>443343.33333333331</v>
      </c>
    </row>
    <row r="35" spans="8:10">
      <c r="J35" s="4">
        <f>+J34*230</f>
        <v>101968966.66666666</v>
      </c>
    </row>
    <row r="36" spans="8:10">
      <c r="I36" s="2"/>
      <c r="J36" s="4">
        <f>+I29-J35</f>
        <v>64338931.333333343</v>
      </c>
    </row>
    <row r="39" spans="8:10">
      <c r="H39">
        <f>230/30</f>
        <v>7.666666666666667</v>
      </c>
    </row>
  </sheetData>
  <mergeCells count="28">
    <mergeCell ref="A23:C23"/>
    <mergeCell ref="I23:J23"/>
    <mergeCell ref="A25:C25"/>
    <mergeCell ref="A26:C26"/>
    <mergeCell ref="A18:C18"/>
    <mergeCell ref="A21:C21"/>
    <mergeCell ref="A22:C22"/>
    <mergeCell ref="A24:I24"/>
    <mergeCell ref="D4:D21"/>
    <mergeCell ref="I21:J21"/>
    <mergeCell ref="E4:E17"/>
    <mergeCell ref="F4:F17"/>
    <mergeCell ref="G4:G17"/>
    <mergeCell ref="H4:H17"/>
    <mergeCell ref="A19:C19"/>
    <mergeCell ref="A1:J1"/>
    <mergeCell ref="A2:A3"/>
    <mergeCell ref="B2:B3"/>
    <mergeCell ref="C2:C3"/>
    <mergeCell ref="D2:D3"/>
    <mergeCell ref="I2:J2"/>
    <mergeCell ref="E2:E3"/>
    <mergeCell ref="I30:J30"/>
    <mergeCell ref="I29:J29"/>
    <mergeCell ref="I18:J18"/>
    <mergeCell ref="I22:J22"/>
    <mergeCell ref="J4:J17"/>
    <mergeCell ref="I4:I17"/>
  </mergeCells>
  <pageMargins left="0.7" right="0.7" top="0.75" bottom="0.75" header="0.3" footer="0.3"/>
  <pageSetup scale="46" orientation="portrait" r:id="rId1"/>
  <colBreaks count="1" manualBreakCount="1">
    <brk id="1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b42281e-1a4b-441f-8857-ed647e2da9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2C57C87F72F9419B14933B0B027C6B" ma:contentTypeVersion="16" ma:contentTypeDescription="Crear nuevo documento." ma:contentTypeScope="" ma:versionID="2e742d1564d76203728d61d395e19c03">
  <xsd:schema xmlns:xsd="http://www.w3.org/2001/XMLSchema" xmlns:xs="http://www.w3.org/2001/XMLSchema" xmlns:p="http://schemas.microsoft.com/office/2006/metadata/properties" xmlns:ns3="be5811a2-d95d-46a9-81cd-b03d3645c029" xmlns:ns4="cb42281e-1a4b-441f-8857-ed647e2da93a" targetNamespace="http://schemas.microsoft.com/office/2006/metadata/properties" ma:root="true" ma:fieldsID="9a44767e57981f0a3179251ec6e29e61" ns3:_="" ns4:_="">
    <xsd:import namespace="be5811a2-d95d-46a9-81cd-b03d3645c029"/>
    <xsd:import namespace="cb42281e-1a4b-441f-8857-ed647e2da9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Locatio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11a2-d95d-46a9-81cd-b03d3645c0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2281e-1a4b-441f-8857-ed647e2da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22DAC3-923D-43F5-9109-0098BBF70369}"/>
</file>

<file path=customXml/itemProps2.xml><?xml version="1.0" encoding="utf-8"?>
<ds:datastoreItem xmlns:ds="http://schemas.openxmlformats.org/officeDocument/2006/customXml" ds:itemID="{6ACAA445-E0C6-4100-9E2C-B84C7CFCCEE2}"/>
</file>

<file path=customXml/itemProps3.xml><?xml version="1.0" encoding="utf-8"?>
<ds:datastoreItem xmlns:ds="http://schemas.openxmlformats.org/officeDocument/2006/customXml" ds:itemID="{6754FCEC-2EA3-4026-BC31-D13FFAB37A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Guillermo Amaya Gonzalez</dc:creator>
  <cp:keywords/>
  <dc:description/>
  <cp:lastModifiedBy>Lider Contrataciónes - Antioquia - Medellín</cp:lastModifiedBy>
  <cp:revision/>
  <dcterms:created xsi:type="dcterms:W3CDTF">2022-04-05T15:34:12Z</dcterms:created>
  <dcterms:modified xsi:type="dcterms:W3CDTF">2026-08-20T16:36:05Z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0x010100D02C57C87F72F9419B14933B0B027C6B</vt:lpwstr>
  </property>
</Properties>
</file>