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tables/table2.xml" ContentType="application/vnd.openxmlformats-officedocument.spreadsheetml.table+xml"/>
  <Override PartName="/xl/drawings/drawing4.xml" ContentType="application/vnd.openxmlformats-officedocument.drawing+xml"/>
  <Override PartName="/xl/tables/table3.xml" ContentType="application/vnd.openxmlformats-officedocument.spreadsheetml.table+xml"/>
  <Override PartName="/xl/drawings/drawing5.xml" ContentType="application/vnd.openxmlformats-officedocument.drawing+xml"/>
  <Override PartName="/xl/tables/table4.xml" ContentType="application/vnd.openxmlformats-officedocument.spreadsheetml.table+xml"/>
  <Override PartName="/xl/drawings/drawing6.xml" ContentType="application/vnd.openxmlformats-officedocument.drawing+xml"/>
  <Override PartName="/xl/tables/table5.xml" ContentType="application/vnd.openxmlformats-officedocument.spreadsheetml.table+xml"/>
  <Override PartName="/xl/drawings/drawing7.xml" ContentType="application/vnd.openxmlformats-officedocument.drawing+xml"/>
  <Override PartName="/xl/tables/table6.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13"/>
  <workbookPr codeName="ThisWorkbook"/>
  <mc:AlternateContent xmlns:mc="http://schemas.openxmlformats.org/markup-compatibility/2006">
    <mc:Choice Requires="x15">
      <x15ac:absPath xmlns:x15ac="http://schemas.microsoft.com/office/spreadsheetml/2010/11/ac" url="D:\Users\mdurangca\Desktop\PROCESOS 2026\"/>
    </mc:Choice>
  </mc:AlternateContent>
  <xr:revisionPtr revIDLastSave="0" documentId="8_{139A3912-ACF9-48DB-8833-6476266CA3C1}" xr6:coauthVersionLast="47" xr6:coauthVersionMax="47" xr10:uidLastSave="{00000000-0000-0000-0000-000000000000}"/>
  <bookViews>
    <workbookView xWindow="-120" yWindow="-120" windowWidth="29040" windowHeight="15720" firstSheet="1" activeTab="1" xr2:uid="{00000000-000D-0000-FFFF-FFFF00000000}"/>
  </bookViews>
  <sheets>
    <sheet name="SB (2)" sheetId="6" state="hidden" r:id="rId1"/>
    <sheet name="cardiovascular" sheetId="8" r:id="rId2"/>
    <sheet name="Hoja2" sheetId="9" state="hidden" r:id="rId3"/>
    <sheet name="FOTOVOLTAICA" sheetId="4" state="hidden" r:id="rId4"/>
    <sheet name="Hoja1" sheetId="5" state="hidden" r:id="rId5"/>
    <sheet name="LC" sheetId="3" state="hidden" r:id="rId6"/>
    <sheet name="S_A" sheetId="2" state="hidden" r:id="rId7"/>
    <sheet name="MC (2)" sheetId="7" state="hidden" r:id="rId8"/>
    <sheet name="MC" sheetId="1" state="hidden"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8" i="8" l="1"/>
  <c r="G37" i="8"/>
  <c r="G39" i="8" s="1"/>
  <c r="G33" i="8"/>
  <c r="G34" i="8" s="1"/>
  <c r="G17" i="8"/>
  <c r="G31" i="8" s="1"/>
  <c r="G35" i="8" s="1"/>
  <c r="F23" i="2" l="1"/>
  <c r="F24" i="2"/>
  <c r="F26" i="2"/>
  <c r="F28" i="2"/>
  <c r="F30" i="2"/>
  <c r="F31" i="2"/>
  <c r="F32" i="2"/>
  <c r="F33" i="2"/>
  <c r="F35" i="2"/>
  <c r="F36" i="2"/>
  <c r="F38" i="2"/>
  <c r="F39" i="2"/>
  <c r="F40" i="2"/>
  <c r="F41" i="2"/>
  <c r="F42" i="2"/>
  <c r="F43" i="2"/>
  <c r="F44" i="2"/>
  <c r="F45" i="2"/>
  <c r="F46" i="2"/>
  <c r="F47" i="2"/>
  <c r="F48" i="2"/>
  <c r="F49" i="2"/>
  <c r="F50" i="2"/>
  <c r="F51" i="2"/>
  <c r="F52" i="2"/>
  <c r="F53" i="2"/>
  <c r="F54" i="2"/>
  <c r="F55" i="2"/>
  <c r="F57" i="2"/>
  <c r="F58" i="2"/>
  <c r="F22" i="2"/>
  <c r="E59" i="2"/>
  <c r="F61" i="2"/>
  <c r="F62" i="2"/>
  <c r="G52" i="7"/>
  <c r="H52" i="7"/>
  <c r="I52" i="7"/>
  <c r="G53" i="7"/>
  <c r="H53" i="7"/>
  <c r="I53" i="7"/>
  <c r="G54" i="7"/>
  <c r="G55" i="7"/>
  <c r="H55" i="7"/>
  <c r="I55" i="7"/>
  <c r="G56" i="7"/>
  <c r="G57" i="7"/>
  <c r="H57" i="7"/>
  <c r="I57" i="7"/>
  <c r="G58" i="7"/>
  <c r="H58" i="7"/>
  <c r="I58" i="7"/>
  <c r="G59" i="7"/>
  <c r="H59" i="7"/>
  <c r="I59" i="7"/>
  <c r="G60" i="7"/>
  <c r="H60" i="7"/>
  <c r="I60" i="7"/>
  <c r="G61" i="7"/>
  <c r="H61" i="7"/>
  <c r="I61" i="7"/>
  <c r="G62" i="7"/>
  <c r="H62" i="7"/>
  <c r="I62" i="7"/>
  <c r="H54" i="7"/>
  <c r="H56" i="7"/>
  <c r="I56" i="7"/>
  <c r="I54" i="7"/>
  <c r="G23" i="7"/>
  <c r="G24" i="7"/>
  <c r="H24" i="7"/>
  <c r="I24" i="7"/>
  <c r="G25" i="7"/>
  <c r="H25" i="7"/>
  <c r="I25" i="7"/>
  <c r="G26" i="7"/>
  <c r="G27" i="7"/>
  <c r="H27" i="7"/>
  <c r="I27" i="7"/>
  <c r="G28" i="7"/>
  <c r="H28" i="7"/>
  <c r="I28" i="7"/>
  <c r="G29" i="7"/>
  <c r="H29" i="7"/>
  <c r="I29" i="7"/>
  <c r="G30" i="7"/>
  <c r="H30" i="7"/>
  <c r="I30" i="7"/>
  <c r="G31" i="7"/>
  <c r="G32" i="7"/>
  <c r="H32" i="7"/>
  <c r="I32" i="7"/>
  <c r="G33" i="7"/>
  <c r="G34" i="7"/>
  <c r="H34" i="7"/>
  <c r="I34" i="7"/>
  <c r="G35" i="7"/>
  <c r="H35" i="7"/>
  <c r="I35" i="7"/>
  <c r="G36" i="7"/>
  <c r="H36" i="7"/>
  <c r="I36" i="7"/>
  <c r="G37" i="7"/>
  <c r="H37" i="7"/>
  <c r="I37" i="7"/>
  <c r="H23" i="7"/>
  <c r="I23" i="7"/>
  <c r="H26" i="7"/>
  <c r="I26" i="7"/>
  <c r="H31" i="7"/>
  <c r="I31" i="7"/>
  <c r="H33" i="7"/>
  <c r="I33" i="7"/>
  <c r="G38" i="7"/>
  <c r="H38" i="7"/>
  <c r="I38" i="7"/>
  <c r="G39" i="7"/>
  <c r="H39" i="7"/>
  <c r="I39" i="7"/>
  <c r="G40" i="7"/>
  <c r="H40" i="7"/>
  <c r="I40" i="7"/>
  <c r="G41" i="7"/>
  <c r="H41" i="7"/>
  <c r="I41" i="7"/>
  <c r="G42" i="7"/>
  <c r="H42" i="7"/>
  <c r="I42" i="7"/>
  <c r="G43" i="7"/>
  <c r="H43" i="7"/>
  <c r="I43" i="7"/>
  <c r="G44" i="7"/>
  <c r="H44" i="7"/>
  <c r="I44" i="7"/>
  <c r="G45" i="7"/>
  <c r="H45" i="7"/>
  <c r="I45" i="7"/>
  <c r="G46" i="7"/>
  <c r="H46" i="7"/>
  <c r="I46" i="7"/>
  <c r="G47" i="7"/>
  <c r="H47" i="7"/>
  <c r="I47" i="7"/>
  <c r="G48" i="7"/>
  <c r="H48" i="7"/>
  <c r="I48" i="7"/>
  <c r="G49" i="7"/>
  <c r="H49" i="7"/>
  <c r="I49" i="7"/>
  <c r="G50" i="7"/>
  <c r="H50" i="7"/>
  <c r="I50" i="7"/>
  <c r="G51" i="7"/>
  <c r="H51" i="7"/>
  <c r="I51" i="7"/>
  <c r="G63" i="7"/>
  <c r="H63" i="7"/>
  <c r="I63" i="7"/>
  <c r="G64" i="7"/>
  <c r="H64" i="7"/>
  <c r="I64" i="7"/>
  <c r="G65" i="7"/>
  <c r="H65" i="7"/>
  <c r="I65" i="7"/>
  <c r="G66" i="7"/>
  <c r="H66" i="7"/>
  <c r="I66" i="7"/>
  <c r="G67" i="7"/>
  <c r="H67" i="7"/>
  <c r="I67" i="7"/>
  <c r="G68" i="7"/>
  <c r="H68" i="7"/>
  <c r="I68" i="7"/>
  <c r="G69" i="7"/>
  <c r="H69" i="7"/>
  <c r="I69" i="7"/>
  <c r="G70" i="7"/>
  <c r="H70" i="7"/>
  <c r="I70" i="7"/>
  <c r="G71" i="7"/>
  <c r="H71" i="7"/>
  <c r="I71" i="7"/>
  <c r="G72" i="7"/>
  <c r="H72" i="7"/>
  <c r="I72" i="7"/>
  <c r="G73" i="7"/>
  <c r="H73" i="7"/>
  <c r="I73" i="7"/>
  <c r="G74" i="7"/>
  <c r="H74" i="7"/>
  <c r="I74" i="7"/>
  <c r="G75" i="7"/>
  <c r="H75" i="7"/>
  <c r="I75" i="7"/>
  <c r="G76" i="7"/>
  <c r="H76" i="7"/>
  <c r="I76" i="7"/>
  <c r="G77" i="7"/>
  <c r="H77" i="7"/>
  <c r="I77" i="7"/>
  <c r="G78" i="7"/>
  <c r="H78" i="7"/>
  <c r="I78" i="7"/>
  <c r="F60" i="2"/>
  <c r="E63" i="2"/>
  <c r="G22" i="7"/>
  <c r="H22" i="7"/>
  <c r="I22" i="7"/>
  <c r="G79" i="7"/>
  <c r="H79" i="7"/>
  <c r="I79" i="7"/>
  <c r="G80" i="7"/>
  <c r="H80" i="7"/>
  <c r="I80" i="7"/>
  <c r="G81" i="7"/>
  <c r="H81" i="7"/>
  <c r="I81" i="7"/>
  <c r="G21" i="7"/>
  <c r="H21" i="7"/>
  <c r="I21" i="7"/>
  <c r="I82" i="7"/>
  <c r="J40" i="1"/>
  <c r="J41" i="1"/>
  <c r="I38" i="1"/>
  <c r="J38" i="1"/>
  <c r="K38" i="1"/>
  <c r="I39" i="1"/>
  <c r="J39" i="1"/>
  <c r="K39" i="1"/>
  <c r="I21" i="1"/>
  <c r="J21" i="1"/>
  <c r="K21" i="1"/>
  <c r="K41" i="1"/>
  <c r="K43" i="1"/>
  <c r="E23" i="6"/>
  <c r="E24" i="6"/>
  <c r="E25" i="6"/>
  <c r="E26" i="6"/>
  <c r="E27" i="6"/>
  <c r="E28" i="6"/>
  <c r="E29" i="6"/>
  <c r="E30" i="6"/>
  <c r="E31" i="6"/>
  <c r="E32" i="6"/>
  <c r="E33" i="6"/>
  <c r="E34" i="6"/>
  <c r="E22" i="6"/>
  <c r="E35" i="6"/>
  <c r="E36" i="6"/>
  <c r="E37" i="6"/>
  <c r="E38" i="6"/>
  <c r="E39" i="6"/>
  <c r="E40" i="6"/>
  <c r="E21" i="6"/>
  <c r="E41" i="6"/>
  <c r="F21" i="4"/>
  <c r="E22" i="4"/>
  <c r="F23" i="4"/>
  <c r="E24" i="4"/>
  <c r="E21" i="3"/>
  <c r="E26" i="3"/>
  <c r="E28" i="3"/>
  <c r="E27" i="3"/>
  <c r="E25" i="3"/>
  <c r="E24" i="3"/>
  <c r="E23" i="3"/>
  <c r="E22" i="3"/>
  <c r="D29" i="3"/>
  <c r="E30" i="3"/>
  <c r="E31" i="3"/>
  <c r="E32" i="3"/>
  <c r="E33" i="3"/>
  <c r="D34"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Alba Rosa Pabon Rua</author>
  </authors>
  <commentList>
    <comment ref="G21" authorId="0" shapeId="0" xr:uid="{00000000-0006-0000-0800-000001000000}">
      <text>
        <r>
          <rPr>
            <b/>
            <sz val="9"/>
            <color indexed="81"/>
            <rFont val="Tahoma"/>
            <family val="2"/>
          </rPr>
          <t xml:space="preserve">DIGITAR VALOR UNITARIO DEL ITEM 1
</t>
        </r>
      </text>
    </comment>
    <comment ref="G38" authorId="0" shapeId="0" xr:uid="{00000000-0006-0000-0800-000002000000}">
      <text>
        <r>
          <rPr>
            <b/>
            <sz val="9"/>
            <color indexed="81"/>
            <rFont val="Tahoma"/>
            <family val="2"/>
          </rPr>
          <t xml:space="preserve">DIGITAR VALOR UNITARIO DEL ITEM 2
</t>
        </r>
      </text>
    </comment>
    <comment ref="G39" authorId="0" shapeId="0" xr:uid="{00000000-0006-0000-0800-000003000000}">
      <text>
        <r>
          <rPr>
            <b/>
            <sz val="9"/>
            <color indexed="81"/>
            <rFont val="Tahoma"/>
            <family val="2"/>
          </rPr>
          <t xml:space="preserve">DIGITAR VALOR UNITARIO DEL ITEM 3
</t>
        </r>
      </text>
    </comment>
  </commentList>
</comments>
</file>

<file path=xl/sharedStrings.xml><?xml version="1.0" encoding="utf-8"?>
<sst xmlns="http://schemas.openxmlformats.org/spreadsheetml/2006/main" count="395" uniqueCount="252">
  <si>
    <t>ITEM</t>
  </si>
  <si>
    <t>CUADRO DE CONSTRUCCION DE PRECIOS</t>
  </si>
  <si>
    <t>%</t>
  </si>
  <si>
    <t>PRECIO 48 HORAS SEMANALES</t>
  </si>
  <si>
    <t>PRECIO 24 HORAS SEMANALES</t>
  </si>
  <si>
    <t>SALARIO</t>
  </si>
  <si>
    <t>RECARGO NOCTURNO</t>
  </si>
  <si>
    <t>HORAS EXTRAS</t>
  </si>
  <si>
    <t>SUBSIDIO DE TRASNPORTE</t>
  </si>
  <si>
    <t>TOTAL SALARIO</t>
  </si>
  <si>
    <t>CESANTIAS</t>
  </si>
  <si>
    <t>PRIMA</t>
  </si>
  <si>
    <t>INTERESES</t>
  </si>
  <si>
    <t>SUBTOTAL</t>
  </si>
  <si>
    <t xml:space="preserve">SALUD </t>
  </si>
  <si>
    <t>PENSION</t>
  </si>
  <si>
    <t>ARL</t>
  </si>
  <si>
    <t>CAJA DE COMPENSACION</t>
  </si>
  <si>
    <t>I.C.B.F</t>
  </si>
  <si>
    <t>SENA</t>
  </si>
  <si>
    <t>VACACIONES</t>
  </si>
  <si>
    <t>UNIFORMES</t>
  </si>
  <si>
    <t>TOTAL MANO DE OBRA</t>
  </si>
  <si>
    <t>VALOR INSUMOS</t>
  </si>
  <si>
    <t>TOTAL</t>
  </si>
  <si>
    <t>FORMATO 5 - OFERTA ECONÓMICA</t>
  </si>
  <si>
    <t>I. ACREDITACIÓN</t>
  </si>
  <si>
    <t>NUMERO DE PROCESO:</t>
  </si>
  <si>
    <t>MC016-2026</t>
  </si>
  <si>
    <t>OBJETO DEL PROCESO:</t>
  </si>
  <si>
    <t xml:space="preserve">PRESTACIÓN DEL SERVICIO DE ÁREA PROTEGIDA EN LOS DESPACHOS JUDICIALES Y/O SEDES ADMINISTRATIVAS QUE SE DETERMINEN A CARGO DE LA DIRECCIÓN SECCIONAL DE ADMINISTRACIÓN JUDICIAL DE MEDELLÍN </t>
  </si>
  <si>
    <t>NOMBRE DEL PROPONENTE:</t>
  </si>
  <si>
    <t>[INDICAR NOMBRE DEL PROPONENTE]</t>
  </si>
  <si>
    <t>NUMERO DE INDENTIFICACIÓN TRIBUTARIA</t>
  </si>
  <si>
    <t>[INDICAR NIT DEL PROPONENTE]</t>
  </si>
  <si>
    <t>II. PROPUESTA ECONÓMICA</t>
  </si>
  <si>
    <t>SEDE</t>
  </si>
  <si>
    <t>UBICACIÓN</t>
  </si>
  <si>
    <t>UNIDAD</t>
  </si>
  <si>
    <t>SEDES</t>
  </si>
  <si>
    <t>PRECIO UNITARIO ANTES IVA</t>
  </si>
  <si>
    <t xml:space="preserve">VALOR TOTAL </t>
  </si>
  <si>
    <t xml:space="preserve">Edificio José Félix de Restrepo - Alpujarra  </t>
  </si>
  <si>
    <t>Carrera 52 No. 42 -73. Del sótano al piso 28</t>
  </si>
  <si>
    <t>MES</t>
  </si>
  <si>
    <t>Edificio EDATEL</t>
  </si>
  <si>
    <t>Calle 41 #52-28. Del sótano al piso 19</t>
  </si>
  <si>
    <t>Edificio Horacio Montoya Gil. Tribunal Superior de Medellín</t>
  </si>
  <si>
    <t>Calle 14 No. 48 -32. Tres (3) torres, del sótano al piso 7</t>
  </si>
  <si>
    <t>Boulevard de Bolivar</t>
  </si>
  <si>
    <t>Carrera 51 numer 44-53.  Piso 3 - 4 y 6</t>
  </si>
  <si>
    <t>Edificio Álvarez Estrada (CONFIAR)</t>
  </si>
  <si>
    <t>Carrera 52 No. 43-52. Pisos 1 y del 3 al 5.</t>
  </si>
  <si>
    <t>Edificio Atlas</t>
  </si>
  <si>
    <t>Calle 42 No. 48-55. Pisos del 1 al 2.</t>
  </si>
  <si>
    <t>Centro Especializado para Adolescentes "CESPA"</t>
  </si>
  <si>
    <t>Carrera 83 No. 47A47. Pisos del 1 al 2.</t>
  </si>
  <si>
    <t>Edificio Hurbe - Envigado</t>
  </si>
  <si>
    <t>Carrera 41 No. 36 sur 67. En el 2do piso</t>
  </si>
  <si>
    <t xml:space="preserve"> Edificio Álvaro Medina Ochoa - Envigado</t>
  </si>
  <si>
    <t>Carrera 43 No. 38 Sur 42. Pisos del 1 al 5</t>
  </si>
  <si>
    <t>Juzgados - Bello</t>
  </si>
  <si>
    <t>Calle 47 No.  48-57.  Pisos del 1 al 4.</t>
  </si>
  <si>
    <t>Centro Administrativo Municipal "CAMI" - Itagui</t>
  </si>
  <si>
    <t>Carrera 52  No. 51-40 / 51-68.  Pisos 1 y del 3 al 5.</t>
  </si>
  <si>
    <t>Juzgados - La Estrella</t>
  </si>
  <si>
    <t>Calle 80 Sur No. 60-38.</t>
  </si>
  <si>
    <t>Juzgados - Sabaneta</t>
  </si>
  <si>
    <t xml:space="preserve">Carrera 45 No. 68 sur 61. Pisos del 1 al 2. </t>
  </si>
  <si>
    <t>Edificio Emporio</t>
  </si>
  <si>
    <t>Carrera 41 # 38 Sur-43,  Piso 4°</t>
  </si>
  <si>
    <t>SUBTOTAL SERVICIO ÁREA PROTEGIDA</t>
  </si>
  <si>
    <t>SERVICIO TECNICO AUXILIAR DE ENFERMERIA</t>
  </si>
  <si>
    <t>APH</t>
  </si>
  <si>
    <t xml:space="preserve">Servicio de dos técnicos auxiliares de enfermería con conocimiento en atención prehospitalaria y entrenamiento básico y avanzado en reanimación cardiopulmonar y un (1) año de experiencia; quienes deberá permanecer en el Edificio José Félix de Restrepo - Palacio de Justicia y en el Edificio Horacio Montoya Gil, de lunes a viernes, de 8:00 a.m. a 6:00 p.m. </t>
  </si>
  <si>
    <t>Carrera 52 No. 42 -73. Del sótano al piso 28
Calle 14 No. 48 -32. Tres (3) torres, del sótano al piso 7
Calle 41 #52-28. Del sótano al piso 19
Calle 42 No. 48-55. Pisos del 1 al 2.</t>
  </si>
  <si>
    <t>SUBTOTAL SERVICIO TÉCNICOS AUXILIARES DE ENFERMERIA</t>
  </si>
  <si>
    <t xml:space="preserve"> TOTAL  PROPUESTA </t>
  </si>
  <si>
    <t>IVA</t>
  </si>
  <si>
    <t>TOTAL SERVICIO</t>
  </si>
  <si>
    <t>VALOR DIA</t>
  </si>
  <si>
    <t>VALOR TOTAL PLAZO DE EJECUCION</t>
  </si>
  <si>
    <r>
      <rPr>
        <sz val="10"/>
        <color rgb="FF000000"/>
        <rFont val="Arial"/>
      </rPr>
      <t xml:space="preserve">
</t>
    </r>
    <r>
      <rPr>
        <b/>
        <sz val="10"/>
        <color rgb="FF000000"/>
        <rFont val="Arial"/>
      </rPr>
      <t xml:space="preserve">Nota 1:  Los proponentes no podrán exceder el VALOR UNITARIO PROMEDIO (ANTES DE IVA) de cada ítem, ni el valor del presupuesto oficial establecido en el estudio de mercado, so pena de rechazo. En todo caso la propuesta será evaluada con el precio unitario antes de IVA.
</t>
    </r>
    <r>
      <rPr>
        <sz val="10"/>
        <color rgb="FF000000"/>
        <rFont val="Arial"/>
      </rPr>
      <t xml:space="preserve"> 
Es importante aclarar que el valor ofertado más impuestos haya lugar dependiendo del régimen aplicable, no podrá superar el presupuesto oficial (Precio Estimado) establecido para la contratación. 
El valor total de la Oferta en el Formato 5 – Anexo a la Oferta Económica tendrá que coincidir con el valor reportado en la Oferta de SECOP II.
El Formato 5, tiene que ser remitido en Excel.     </t>
    </r>
  </si>
  <si>
    <r>
      <rPr>
        <b/>
        <sz val="10"/>
        <color rgb="FF000000"/>
        <rFont val="Arial"/>
      </rPr>
      <t xml:space="preserve">Nota 2: </t>
    </r>
    <r>
      <rPr>
        <sz val="10"/>
        <color rgb="FF000000"/>
        <rFont val="Arial"/>
      </rPr>
      <t xml:space="preserve"> El contrato se celebrará por el valor total de la </t>
    </r>
    <r>
      <rPr>
        <b/>
        <sz val="10"/>
        <color rgb="FF000000"/>
        <rFont val="Arial"/>
      </rPr>
      <t>oferta ganadora</t>
    </r>
    <r>
      <rPr>
        <sz val="10"/>
        <color rgb="FF000000"/>
        <rFont val="Arial"/>
      </rPr>
      <t xml:space="preserve">, incluido el valor del IVA y las demás contribuciones de ley. </t>
    </r>
  </si>
  <si>
    <r>
      <rPr>
        <b/>
        <sz val="10"/>
        <color rgb="FF000000"/>
        <rFont val="Arial"/>
      </rPr>
      <t xml:space="preserve">Nota 3: </t>
    </r>
    <r>
      <rPr>
        <sz val="10"/>
        <color rgb="FF000000"/>
        <rFont val="Arial"/>
        <family val="2"/>
      </rPr>
      <t xml:space="preserve">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Los valores contenidos en la propuesta económica deberán presentarse sin decimales; por lo cual, en caso de presentarse esta situación, la entidad procederá a aproximar al número entero más cercano.   </t>
    </r>
  </si>
  <si>
    <r>
      <rPr>
        <b/>
        <sz val="10"/>
        <color theme="1"/>
        <rFont val="Arial"/>
        <family val="2"/>
      </rPr>
      <t xml:space="preserve">Nota 4:  </t>
    </r>
    <r>
      <rPr>
        <sz val="10"/>
        <color theme="1"/>
        <rFont val="Arial"/>
        <family val="2"/>
      </rPr>
      <t xml:space="preserve">En caso de presentarse errores aritméticos en la oferta económica de los proponentes, el proponente aceptará que la entidad proceda a su corrección y, para todos los efectos, se tendrá en cuenta el valor corregido.  
</t>
    </r>
  </si>
  <si>
    <r>
      <rPr>
        <b/>
        <sz val="10"/>
        <color rgb="FF000000"/>
        <rFont val="Arial"/>
      </rPr>
      <t xml:space="preserve">Nota 5: </t>
    </r>
    <r>
      <rPr>
        <sz val="10"/>
        <color rgb="FF000000"/>
        <rFont val="Arial"/>
      </rPr>
      <t xml:space="preserve">Se analizará la artificialidad de los precios de cada uno de los ítems del contrato, de acuerdo con lo establecido en la guía G-MOAB-01 “Guía para el manejo de ofertas artificialmente bajas en Procesos de Contratación”, expedida por Colombia Compra Eficiente, el Decreto 1082 de 2015 y demás normas concordantes.   </t>
    </r>
  </si>
  <si>
    <r>
      <rPr>
        <b/>
        <sz val="10"/>
        <color theme="1"/>
        <rFont val="Arial"/>
        <family val="2"/>
      </rPr>
      <t xml:space="preserve">Nota 6: </t>
    </r>
    <r>
      <rPr>
        <sz val="10"/>
        <color theme="1"/>
        <rFont val="Arial"/>
        <family val="2"/>
      </rPr>
      <t xml:space="preserve">El contratista está en la obligación de mantener los precios ofrecidos en su oferta. En ningún caso podrá cambiar o modificar los precios establecidos durante la ejecución del contrato. </t>
    </r>
  </si>
  <si>
    <t>DESCRIPCION</t>
  </si>
  <si>
    <t>CANT</t>
  </si>
  <si>
    <t>VALOR TOTAL ANTES DE IVA</t>
  </si>
  <si>
    <t>1 </t>
  </si>
  <si>
    <t>“Realizar los estudios y diseños para la instalación de plantas fotovoltaicas para las sedes de Alto Baudo, Litoral de San Juan, Medio Atrato, Pizarro, Sipi, Acandi, Unguia, Bojaya, Nuqui, Carmen del Darien y Jurado, donde funcionan las sedes del Consejo Superior de la Judicatura Dirección Ejecutiva Seccional de Administración Judicial Chocó. Incluye elaboración y entrega a la entidad de planos de ubicación, arquitectónicos y eléctricos en formato DWG (autocad) memorias de cálculo, informe de actividades a desarrollarse de acuerdo a lo encontrado en los espacios analizados, estudio del mercado de las actividades que se requieren ejecutar; y los demás documentos necesarios para su correcta ejecución.</t>
  </si>
  <si>
    <t>m2</t>
  </si>
  <si>
    <t>COSTO DIRECTO</t>
  </si>
  <si>
    <t xml:space="preserve"> IVA </t>
  </si>
  <si>
    <t xml:space="preserve"> TOTAL </t>
  </si>
  <si>
    <t>BASE GRAVABLE (% AIU) SERVICIOS</t>
  </si>
  <si>
    <t>IVA SOBRE SERVICIOS</t>
  </si>
  <si>
    <t>BASE GRAVABLE (% AIU) EQUIPOS</t>
  </si>
  <si>
    <t xml:space="preserve"> IVA (EQUIPOS) </t>
  </si>
  <si>
    <t>U. MED</t>
  </si>
  <si>
    <t>DESMONTES Y DEMOLICIONES</t>
  </si>
  <si>
    <t>DEMOLICIÓN DE MURO EN DRYWALL. Incluye lámina, perfiles, cargue, transporte y botada de escombros en botaderos oficiales y la recuperación de los materiales aprovechables y/o su transporte hasta la bodega o el sitio que indique la interventoría.</t>
  </si>
  <si>
    <t xml:space="preserve"> m2 </t>
  </si>
  <si>
    <t>DESMONTE y REINSTALACIÓN  DE BARRA DE ATENCIÓN. Incluye transporte interno, acoples y todo lo necesario para su correcta instalación y funcionamiento.</t>
  </si>
  <si>
    <t>un</t>
  </si>
  <si>
    <t>CORTE  DE BARRA DE ATENCIÓN. Incluye transporte interno, acoples y todo lo necesario para su correcta instalación y funcionamiento.</t>
  </si>
  <si>
    <t>m</t>
  </si>
  <si>
    <t>SELLADO</t>
  </si>
  <si>
    <t>Suministro, transporte y colocación de sellado para ventanas vidrieras fijas y corredizas, incluye pisavidrios a presión, empaques, sellado del marco (interior y exterior) y todos los elementos necesarios para su correcta instalación y funcionamiento.</t>
  </si>
  <si>
    <t xml:space="preserve">REVOQUE, ESTUCO Y PINTURA </t>
  </si>
  <si>
    <t>Aplicación de RESANE Y PINTURA A BASE DE AGUA EN MUROS, CON VINILO TIPO 1 de primera calidad sobre muros revocados y/o estucados, tres manos o las necesarias hasta obtener una superficie pareja y homogénea. Incluye suministro y transporte de los materiales, resanes, tapa poros en estuco plástico diluido en agua proporción 1:2, adecuación de la superficie a intervenir hasta obtener una superficie pareja y homogénea, color a definir según aprobación de la interventoría.</t>
  </si>
  <si>
    <t>DIVISIONES DRYWALL Y VIDRIO</t>
  </si>
  <si>
    <t>Suministro, transporte y colocación de muros en Drywall INSONORIZADOS, con placas de yeso 2 CARAS un espesor de 10 cm (ancho del perfil mas espesor de placa). Incluye estructura metálica a 61 cm de distancia para armado y soporte, perfiles esquineros, refuerzo de vanos para puertas y ventanas, placa de drywall de 1/2", cinta en fibra de vidrio de 50 mm., tornillería de 6x1 y 7x7/16, masilla, acabado en vinilo tipo 1 de Pintuco o equivalente (tres manos o las necesarias hasta obtener una superficie pareja y homogénea) y todos los demás elementos necesarios para su correcta instalación y funcionamiento.</t>
  </si>
  <si>
    <t>Suministro, transporte y colocación de muros en Drywall, con placas de yeso 2 CARAS un espesor de 10 cm (ancho del perfil mas espesor de placa). Incluye estructura metálica a 61 cm de distancia para armado y soporte, perfiles esquineros, refuerzo de vanos para puertas y ventanas, placa de drywall de 1/2", cinta en fibra de vidrio de 50 mm., tornillería de 6x1 y 7x7/16, masilla, acabado en vinilo tipo 1 de Pintuco o equivalente (tres manos o las necesarias hasta obtener una superficie pareja y homogénea) y todos los demás elementos necesarios para su correcta instalación y funcionamiento.</t>
  </si>
  <si>
    <t xml:space="preserve">Corte de muro en drywall para instalacion de ventaneria de antencion al publico, incluye todos los elementos necesarios para la correcta ejecución y puesta en funcionamiento.  </t>
  </si>
  <si>
    <t>Suministro, transporte e instalación de divisiones en vidrio tipo oficina. Incluye todos los elementos para su correcta puesta en funcionamiento.</t>
  </si>
  <si>
    <t>PUERTAS Y VENTANAS</t>
  </si>
  <si>
    <t>Suministro e instalación de puerta (2 -2,1m x 0,7 - 1m) con marco metalico y ala en madera triplex. Incluye chapa de bola en aluminio, chapa de seguridad,  tope puerta; y todos los elementos necesarios para su correcta instalación y funcionamiento.</t>
  </si>
  <si>
    <t>Suministro e instalación de puerta (2 -2,1m x 0,7 - 1m) con marco metalico y ala en madera triplex con barra de atención. Incluye chapa de bola en aluminio, chapa de seguridad,  tope puerta; y todos los elementos necesarios para su correcta instalación y funcionamiento.</t>
  </si>
  <si>
    <t>REDES ELÉCTRICAS, VOZ Y DATOS</t>
  </si>
  <si>
    <t xml:space="preserve">Suministro, trasnporte e instalación de tablero de 18 circuitos con espacio para totalizadores. Incluye todos los elementos para su correcta instalación y funcionamiento </t>
  </si>
  <si>
    <t>Suministro e instalación de breaker monopolar enchufable 20 Amp con certficación RETIE. Incluye todos los elementos necesarios para su correcta instalación y funcionamiento.</t>
  </si>
  <si>
    <t>Suministro e instalación de breaker bipolar enchufable 2x20 Amp con certficación RETIE. Incluye todos los elementos necesarios para su correcta instalación y funcionamiento.</t>
  </si>
  <si>
    <t>Suministro e instalación de breaker tripolar enchufable 3x50 Amp con certficación RETIE. Incluye todos los elementos necesarios para su correcta instalación y funcionamiento.</t>
  </si>
  <si>
    <t>Suministro e instalación de UPS  10 KVA/ 10000 W Trifásica online doble conversión, con banco de baterías para autonomía mínima de 2 horas a full carga. Incluye todos los elementos necesarios para su correcta instalación y funcionamiento.</t>
  </si>
  <si>
    <t>Suministro e instalación de troquel triple (para dos tomacorrientes y un faceplate sencillo o doble de datos) para instalar en canaleta 12cm, fabricado en lámina cold rolled calibre 22 acabado con pintura electrostática. Incluye todos los elementos necesarios para su correcta instalación y funcionamiento.</t>
  </si>
  <si>
    <t>Suministro e instalación de bandeja portacable tipo malla 30x8 cm con división para cableado eléctrico y telecomunciaciones. Incluye fijación con soporte suspensión y elementos básicos de fijacion; y los demás elementos necesarios para su correcta ejecución.</t>
  </si>
  <si>
    <t>Suministro e instalación de canaleta metálica 12x5 cm blanca con división. Incluye aterrizaje, puesta a tierra, chapeta, fijaciónes, pernos, marcación y todos los elementos necesarios para su correcto montaje.</t>
  </si>
  <si>
    <t>Suministro e instalación de tubería EMT 3/4". Incluye accesorios 3/4”, grapas, cintas; y todos los elementos necesarios para su correcta instalación y funcionamiento.</t>
  </si>
  <si>
    <t xml:space="preserve"> m </t>
  </si>
  <si>
    <t>Suministro e instalación de acometida en Cable 3 No 12 Cu 7H AWG-CU-THHN/THWN 600V 90° cumple con las normas RETIE- NTC1332 y UL 83, diámetro 3,36mm, espesor chaqueta 1,14mm, Resistencia DC a 20° 5,31 Ohm/km, diámetro exterior 9,6mm, capacidad de corriente 30A (Libre de alógeno). Incluye todos los elementos necesarios para su correcta instalación y funcionamiento.</t>
  </si>
  <si>
    <t>Suministro e instalación de tomacorriente doble polo a tierra 15A -125V color blanco. Incluye conectores de empalme; y todos los elementos necesarios para su correcta instalación y funcionamiento.</t>
  </si>
  <si>
    <t>Suministro e instalación de tomacorriente doble polo a tierra 15A -125V punto naranja. Incluye conectores de empalme; y todos los elementos necesarios para su correcta instalación y funcionamiento.</t>
  </si>
  <si>
    <t>Salida doble para datos. Incluye faceplate sencillo, Conector (Jack) modular Categoría 6A - Autoponchable y con cubre polvos abatible, 1 PatchCord (Cable de Parcheo) UTP, RJ45-RJ45, Categoria 6A, color a definir por la entidad, L=3m (para punto), 1 PatchCord (Cable de Parcheo) UTP, RJ45-RJ45, Categoría 6A, color a definir por la entidad, L= 1m (para rack); y los demás elementos necesarios para su correcta instalación y funcionamiento.</t>
  </si>
  <si>
    <t>Suministro e instalación de cable UTP categoría 6A Cumple con la Norma internacional ANSI/TIA/EIA-568-B.2-10 cables, Categoría 6 Aumentada o "Categoría 6A", que operan a frecuencias de hasta 500 MHz y proveen transferencias de hasta 10 Gbit/s (10GBASE-T), Diámetro exterior 8.3 ± 0.3 mm, Radio curvatura Min.Fijo: 33mm Durante instalación: 66mm, Instalación fija: -10°C a +60°C, Durante instalación: -10°C a +60°C, Velocidad de propagación 66.7%, Conductor 23AWG Cobre desnudo sólido, Diámetro: 0.56 ± 0.01 mm, Aislamiento Polietileno, Diámetro: 1.04 ± 0.05 mm, espesor: 0.22 mm. Normativa: No propagador de la llama IEC 60332-1-[1,2]:2004, Libre de halógenos UNE-EN 60754 (IEC 60754), Baja emisión de humos IEC 61034-[1,2], Norma Ref. Diseño ISO/IEC 11801:2002 (Ed. 2.2), IEC 61156-5 ed2.0, EN 50173-1:2011, EN 50173-2:2007 A1:2010, EN 50288-11-1:2012, ANSI/TIA-568-C.2:2009  ISO 11801 Clase EA y ANSI/TIA-568-C.2 Categoría 6A estándares para apoyar Transmisión 10GBASE-T . Incluye todos los elementos necesarios para su correcta instalación y funcionamiento.</t>
  </si>
  <si>
    <t>Suministro, transporte e instalación de luminaria PANEL LED 48W/Marco en Color Blanco con recubrimiento en pintura electrostática en polvo, Material Carcaza Aluminio, Difusor en acrílico opalizado resistente a rayones. Instalación de incrustar o Sobreponer. Dimensiones 600X600 mm, flujo de la luminaria 4.500 Lm, Driver de corriente constante, tensión de alimentación 100....240V±10%, frecuencia de entrada 50/60Hz, Factor de potencia de la luminaria &gt; 0,93, Distorsión armónica de corriente = 20%, Eficacia 112 Lm/W, CRI = 85%, vida útil 50.000 hrs. Certificada RETILAP. Temperatura de color 4.000°K.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t>
  </si>
  <si>
    <t>Suministro e instalación de fibra óptica OM4: Núcleo de fibra multimodo tipo 50 m, ancho de banda modal mínimo de 4700 MHz-km a 850 nm Categoría OM4 (50/125), Optimizado Laser, ancho de banda modal mínimo 850 / 953 / 1300 nm:  3500 / – / 500 MHz·km, Ethernet rápido 100BASE-FX: 2000 m, 1 Gb (1000 Mb) Ethernet 1000BASE-SX: 550 m, 1 Gb (1000 Mb) Ethernet 1000BASE-LX: 550 m, 10 Gb Ethernet 10GBASE-SR: 400 m, 40 Gb Ethernet - 40GBASE-SWDM4: 350m - Duplex LC, 40 Gb Ethernet 40GBASE-SR4: 150 m - (550 m QSFP+ eSR412), 100 Gb Ethernet 100GBASE-SR10: 150 m. Incluye todos los elementos necesarios  para su correcta instalación y funcionamiento.</t>
  </si>
  <si>
    <t>Suministro e instalación de bandeja para distribución de fibra óptica: Entradas posteriores para alojar al cable, organizadores de fibra y empalmes, soportes laterales deslizables, diseño de alta calidad y está fabricada en acero laminado en frío calibre 16, Altura de 1U para rack de 19” estándar, el panel frontal dispone hasta 24 puertos para los adaptadores  LC dúplex, Cumple las normativas EN50155 / EN50121. Incluye todos los elementos necesarios  para su correcta instalación y funcionamiento.</t>
  </si>
  <si>
    <t>Certificación de punto de datos en punto y rack. Incluye todos los elementos necesarios para su correcta ejecución.</t>
  </si>
  <si>
    <t xml:space="preserve">AIRE ACONDICIONADO </t>
  </si>
  <si>
    <t xml:space="preserve">Suministro, transporte e instalación de aire acondicionado de alta eficiencia, capacidad de 18.000 btu/hr, 60 Hz, 220V, consumo 1080W, EER (3.05WW), con Tecnología INVERTER, modo limpieza automática, doble filtro de protección, carga completa de refrigerante ecológico R410, soportes, tuberia, conexiones, bomba, desagues. Incluye control remoto digital del equipo con pilas; y todos los demás elementos necesarios para su correcta instalación y funcionamiento. </t>
  </si>
  <si>
    <t xml:space="preserve">Desmonte y reinstalación de aire acondiconado, incluye todos los elementos para su correcta puesta en funcionamiento. </t>
  </si>
  <si>
    <t xml:space="preserve"> ADMINISTRACIÓN </t>
  </si>
  <si>
    <t xml:space="preserve"> UTILIDAD </t>
  </si>
  <si>
    <t xml:space="preserve"> IVA (SOBRE UTILIDAD) </t>
  </si>
  <si>
    <t>CANTIDAD</t>
  </si>
  <si>
    <t xml:space="preserve">VALOR UNIT </t>
  </si>
  <si>
    <t>%IVA</t>
  </si>
  <si>
    <t>SUBTOTAL + IVA UNIT</t>
  </si>
  <si>
    <t>Corte de vidrio común de 6mm. Incluye todos los elementos necesarios para su correcta ejecución.</t>
  </si>
  <si>
    <t>M</t>
  </si>
  <si>
    <t>Corte de vidrio común de 5mm. Incluye todos los elementos necesarios para su correcta ejecución.</t>
  </si>
  <si>
    <t>Corte de vidrio común de 4mm. Incluye todos los elementos necesarios para su correcta ejecución.</t>
  </si>
  <si>
    <t>Desmonte de puerta vidriera existente. Incluye Incluye todos los elementos necesarios para su correcta ejecución.</t>
  </si>
  <si>
    <t>UND</t>
  </si>
  <si>
    <t>Reinstalación de puerta vidriera existente. Incluye todos los elementos necesarios para su correcta ejecución y funcionamiento.</t>
  </si>
  <si>
    <t>Desmonte de ventana existente (130cm x 166cm). Incluye todos los elementos necesarios para su correcta ejecución.</t>
  </si>
  <si>
    <t>Desmonte de ventana existente (225cm x 135cm). Incluye todos los elementos necesarios para su correcta ejecución.</t>
  </si>
  <si>
    <t>Desmonte de ventana existente (125cm x 135cm). Incluye todos los elementos necesarios para su correcta ejecución.</t>
  </si>
  <si>
    <t>Desmonte de ventana existente (44cm x 66cm). Incluye todos los elementos necesarios para su correcta ejecución.</t>
  </si>
  <si>
    <t>Retiro de película de protección solar existente. Incluye impieza de vidrio, y los demás elementos necesarios para su correcta ejecución.</t>
  </si>
  <si>
    <t>M2</t>
  </si>
  <si>
    <t xml:space="preserve">Sellamiento con silicona para vidrio y aluminio. Incluye todos los elementos necesarios para su correcta ejecución. </t>
  </si>
  <si>
    <t xml:space="preserve">Sellamiento de ventanas con Adhesivo Sellador Poliuretano. Incluye todos los elementos necesarios para su correcta ejecución. </t>
  </si>
  <si>
    <t xml:space="preserve">Sellamiento de ventana con platina 1/8 X 2 Pulgadas. Incluye todos los elementos necesarios para su correcta ejecución.  </t>
  </si>
  <si>
    <t xml:space="preserve">Suministro e instalación de sillar de ventana 744 en aluminio. Incluye todos los elementos necesarios para su instalación y funcionamiento. </t>
  </si>
  <si>
    <t xml:space="preserve">Suministro e instalación de sillar de ventana 5020 en aluminio. Incluye todos los elementos necesarios para su instalación y funcionamiento. </t>
  </si>
  <si>
    <r>
      <t xml:space="preserve">Suministro e instalación de cabezal de ventana </t>
    </r>
    <r>
      <rPr>
        <sz val="10"/>
        <color theme="1"/>
        <rFont val="Arial"/>
        <family val="2"/>
      </rPr>
      <t>744</t>
    </r>
    <r>
      <rPr>
        <sz val="10"/>
        <color rgb="FF000000"/>
        <rFont val="Arial"/>
        <family val="2"/>
      </rPr>
      <t xml:space="preserve"> en aluminio. Incluye todos los elementos necesarios para su instalación y funcionamiento. </t>
    </r>
  </si>
  <si>
    <t xml:space="preserve">Suministro e instalación de cabezal de ventana 5020 en aluminio. Incluye todos los elementos necesarios para su instalación y funcionamiento. </t>
  </si>
  <si>
    <t xml:space="preserve">Suministro e instalación de jamba de ventana 744 en aluminio. Incluye todos los elementos necesarios para su instalación y funcionamiento. </t>
  </si>
  <si>
    <t xml:space="preserve">Suministro e instalación de jamba de ventana 5020 en aluminio. Incluye todos los elementos necesarios para su instalación y funcionamiento. </t>
  </si>
  <si>
    <t xml:space="preserve">Suministro e instalacion de guía 744 para ventana corrediza. Incluye todos los elementos necesarios para su instalación y funcionamiento. </t>
  </si>
  <si>
    <t xml:space="preserve">Suministro e instalacion de guía 5020 para ventana corrediza. Incluye todos los elementos necesarios para su instalación y funcionamiento. </t>
  </si>
  <si>
    <t xml:space="preserve">Suministro e instalación de enganche 744 para ventana corrediza. Incluye todos los elementos necesarios para su instalación y funcionamiento. </t>
  </si>
  <si>
    <t xml:space="preserve">Suministro e instalación de enganche 5020 para ventana corrediza. Incluye todos los elementos necesarios para su instalación y funcionamiento. </t>
  </si>
  <si>
    <t xml:space="preserve">Suministro e instalación de traslape 744 para ventana corrediza. Incluye todos los elementos necesarios para su instalación y funcionamiento. </t>
  </si>
  <si>
    <t xml:space="preserve">Suministro e instalación de traslape 5020 para ventana corrediza. Incluye todos los elementos necesarios para su instalación y funcionamiento. </t>
  </si>
  <si>
    <t xml:space="preserve">Suministro e instalación de perfil horizontal inferior 744 para ventana corrediza. Incluye todos los elementos necesarios para su instalación y funcionamiento. </t>
  </si>
  <si>
    <t xml:space="preserve">Suministro e instalación de perfil horizontal inferior 5020 para ventana corrediza. Incluye todos los elementos necesarios para su instalación y funcionamiento. </t>
  </si>
  <si>
    <t xml:space="preserve">Suministro e instalación de perfil horizontal superior 744 para ventana corrediza. Incluye todos los elementos necesarios para su instalación y funcionamiento. </t>
  </si>
  <si>
    <t xml:space="preserve">Suministro e instalación de perfil horizontal superior 5020 para ventana corrediza. Incluye todos los elementos necesarios para su instalación y funcionamiento. </t>
  </si>
  <si>
    <t xml:space="preserve">Suministro e instalación de balinera 744 para ventana corrediza. Incluye todos los elementos necesarios para su instalación y funcionamiento. </t>
  </si>
  <si>
    <t xml:space="preserve">Suministro e instalación de balinera 5020 para ventana corrediza. Incluye todos los elementos necesarios para su instalación y funcionamiento. </t>
  </si>
  <si>
    <t xml:space="preserve">Suministro e instalación de empaque para ventana corrediza.  Incluye todos los elementos necesarios para su instalación y funcionamiento. </t>
  </si>
  <si>
    <t xml:space="preserve">Suministro e instalación de chapa tipo jaguar para ventana corrediza. Incluye todos los elementos necesarios para su instalación y funcionamiento. </t>
  </si>
  <si>
    <t xml:space="preserve">Suministro e instalación de perfil U66 en aluminio para ventana fija. Incluye todos los elementos necesarios para su instalación y funcionamiento. </t>
  </si>
  <si>
    <t xml:space="preserve">Suministro e instalación de pisavidrio 3/8 x 1/2 para ventana fija. Incluye todos los elementos necesarios para su instalación y funcionamiento. </t>
  </si>
  <si>
    <t xml:space="preserve">Suministro e instalación de empaque para ventana en módulo fijo.  Incluye todos los elementos necesarios para su instalación y funcionamiento. </t>
  </si>
  <si>
    <t xml:space="preserve">Suministro e instalación de pasador o chapa para ventana. Incluye todos los elementos necesarios para su instalación y funcionamiento. </t>
  </si>
  <si>
    <t xml:space="preserve">Suministro e instalación de Brazo 10" para ventana proyectante (Juego 2 unidades x ventana). Incluye todos los elementos necesarios para su instalación y funcionamiento. </t>
  </si>
  <si>
    <t>JUEGO</t>
  </si>
  <si>
    <t xml:space="preserve">Suministro e instalacion de Brazo 8" para ventana proyectante (Juego 2 unidades x ventana). Incluye todos los elementos necesarios para su instalación y funcionamiento. </t>
  </si>
  <si>
    <t xml:space="preserve">Suministro e instalación de tapa para gato hidráulico. Incluye todos los elementos necesarios para su instalación y funcionamiento. </t>
  </si>
  <si>
    <t xml:space="preserve">Suministro e instalación de gato hidráulico de piso para puerta vidriera. Incluye todos los elementos necesarios para su instalación y funcionamiento. </t>
  </si>
  <si>
    <t xml:space="preserve">Suministro e instalación de brazo hidráulico para puerta vidriera. Incluye todos los elementos necesarios para su instalación y funcionamiento. </t>
  </si>
  <si>
    <t xml:space="preserve">Suministro e instalación de gato hidráulico para cualquier tipo de puerta (metálica, aluminio, madera) superior a los 80 Kg  hasta 150Kg. Certificación UL - 3 horas cortafuego. Fuerza ajustable por regulación de resorte 1 - 6 ANSI Grado 1; 2.000.000 ciclos de apertura, permite apertura hasta 180°.  Incluye todos los elementos necesarios para su instalación y funcionamiento. </t>
  </si>
  <si>
    <t xml:space="preserve">Suministro e instalación de gato hidráulico para cualquier tipo de puerta (metálica, aluminio, madera) de hasta 80Kg. Certificación UL - 3 horas cortafuego. Fuerza ajustable por regulación de resorte 1 - 6 ANSI Grado 1; 2.000.000 ciclos de apertura, permite apertura hasta 180°.  Incluye todos los elementos necesarios para su instalación y funcionamiento. </t>
  </si>
  <si>
    <t xml:space="preserve">suministro e intalación de chapa de seguridad doble cara doble llave para puerta de vidrio. Incluye todos los elementos necesarios para su instalación y funcionamiento.  </t>
  </si>
  <si>
    <t xml:space="preserve">suministro e intalacion de cerradura pico de loro con llaves para puerta de vidrio o aluminio. Incluye todos los elementos necesarios para su instalación y funcionamiento. </t>
  </si>
  <si>
    <t xml:space="preserve">Suministro e instalación de Película Control Solar Metálica. Tonalidad: Reflectivo plata Control Rayos UV 99% Energía solar rechazada 79%.películas permite conservar niveles de luz medios y bajos (50%, 35%, 25%, 20%, 15%, 10%), bloqueando el 99% de los rayos ultravioleta y rechazando hasta el 91% de los Rayos Infrarrojos. Incluye todos los elementos necesarios para su instalación y funcionamiento. </t>
  </si>
  <si>
    <t xml:space="preserve"> M2</t>
  </si>
  <si>
    <t xml:space="preserve">Suministro e instalación de Película Control Solar Cerámica. bloqueando el 99% de los rayos ultravioleta y rechazando hasta el 91% de los Rayos Infrarrojos.películas permite conservar niveles de luz medios y bajos (50%, 35%, 25%, 20%, 15%, 10%). Incluye todos los elementos necesarios para su instalación y funcionamiento. </t>
  </si>
  <si>
    <t xml:space="preserve">Suministro e instalación de película sanblastig, especiales y con logos. Incluye todos los elementos necesarios para su instalación y funcionamiento. </t>
  </si>
  <si>
    <t xml:space="preserve">Suministro e instalación de juego de pivotes (2 x ventana). Incluye todos los elementos necesarios para su instalación y funcionamiento. </t>
  </si>
  <si>
    <t xml:space="preserve">Suministro e instalación de puerta vidriera corrediza en vidrio templado de 10mm y perfileria en aluminio. Incluye zócalo, accesorios, chapa de seguridad; y todos los elementos necesarios para su instalación y funcionamiento. </t>
  </si>
  <si>
    <t xml:space="preserve">Suministro e instalación de puerta en aluminio con vidrio de 6mm, incluye bisagras, tensores, cerradura yale, empaque y pasador. Incluye todos los elementos necesarios para su instalación y funcionamiento. </t>
  </si>
  <si>
    <r>
      <t xml:space="preserve">Suministro e instalación de ventana corrediza (130cm x 90cm) en vidrio común de </t>
    </r>
    <r>
      <rPr>
        <sz val="10"/>
        <color theme="1"/>
        <rFont val="Arial"/>
        <family val="2"/>
      </rPr>
      <t>4mm</t>
    </r>
    <r>
      <rPr>
        <sz val="10"/>
        <color rgb="FF000000"/>
        <rFont val="Arial"/>
        <family val="2"/>
      </rPr>
      <t xml:space="preserve">  y perfileria en aluminio. Incluye guías, balineras, chapa, y todos los elementos necesarios para su correcta instalación  y funcionamiento. </t>
    </r>
  </si>
  <si>
    <t>Suministro e instalación de ventana proyectante de (0.44m x 0.66m) en vidrio común de 4 mm y perfileria en aluminio mate. Incluye manija, y  todos los elementos necesarios para su instalación y funcionamiento.</t>
  </si>
  <si>
    <t xml:space="preserve">Suministro e instalación de vidrio común de 4 mm. Incluye todos los elementos necesarios para su instalación y funcionamiento. </t>
  </si>
  <si>
    <t xml:space="preserve">Suministro e instalación de vidrio común de 5 mm. Incluye todos los elementos necesarios para su instalación y funcionamiento. </t>
  </si>
  <si>
    <t xml:space="preserve">Suministro e instalación de vidrio común de 6 mm. Incluye todos los elementos necesarios para su instalación y funcionamiento. </t>
  </si>
  <si>
    <t xml:space="preserve">Suministro e instalación de vidrio templado de 6 mm. Incluye todos los elementos necesarios para su instalación y funcionamiento. </t>
  </si>
  <si>
    <t xml:space="preserve">Suministro e instalación de vidrio templado de 8 mm. Incluye todos los elementos necesarios para su instalación y funcionamiento. </t>
  </si>
  <si>
    <t xml:space="preserve">Suministro e instalación de vidrio templado de 10 mm. Incluye todos los elementos necesarios para su instalación y funcionamiento. </t>
  </si>
  <si>
    <t xml:space="preserve">Suministro e instalación manija para ventana proyectante fabricada en aluminio, lado derecho o izquierdo. Incluye todos los elementos necesarios para su instalación y funcionamiento. </t>
  </si>
  <si>
    <t xml:space="preserve">TOTAL </t>
  </si>
  <si>
    <t>MCPIO</t>
  </si>
  <si>
    <t>VALOR UNIT / VR POR SEDE</t>
  </si>
  <si>
    <t>SUBTOTAL + IVA UNIT2</t>
  </si>
  <si>
    <t>PRESTACIÓN DEL SERVICIO DE ÁREA PROTEGIDA EN SEDES JUDICIALES</t>
  </si>
  <si>
    <t xml:space="preserve">1. Edificio José Félix de Restrepo - Alpujarra  </t>
  </si>
  <si>
    <t>MEDELLIN</t>
  </si>
  <si>
    <t>2. Edificio EDATEL</t>
  </si>
  <si>
    <t>3. Edificio Horacio Montoya Gil. Tribunal Superior de Medellín</t>
  </si>
  <si>
    <t>4.Centro Comercial Eléctrico</t>
  </si>
  <si>
    <t xml:space="preserve">Carrera 52 No.  43-36. Segundo piso                                                      </t>
  </si>
  <si>
    <t>5. Boulevard de Bolivar</t>
  </si>
  <si>
    <t>6. Edificio Álvarez Estrada (CONFIAR)</t>
  </si>
  <si>
    <t>7. Edificio Atlas</t>
  </si>
  <si>
    <t>8. Centro Especializado para Adolescentes "CESPA"</t>
  </si>
  <si>
    <t>9. Edificio Autopalacé</t>
  </si>
  <si>
    <t>Carrera 50 No. 54-51. Pisos del 1 al 7</t>
  </si>
  <si>
    <t>10. Edificio Hurbe</t>
  </si>
  <si>
    <t>ENVIGADO</t>
  </si>
  <si>
    <t>11. Edificio Álvaro Medina Ochoa</t>
  </si>
  <si>
    <t>Carrera 43 No. 38 Sur 42.                                    Pisos del 1 al 5</t>
  </si>
  <si>
    <t>12. Juzgados</t>
  </si>
  <si>
    <t>BELLO</t>
  </si>
  <si>
    <t>13. Centro Administrativo Municipal "CAMI"</t>
  </si>
  <si>
    <t>Carrera 52  No. 51-40 /51-68.                                                                                               Pisos 1 y del 3 al 5.</t>
  </si>
  <si>
    <t>ITAGUI</t>
  </si>
  <si>
    <t>14. Juzgados</t>
  </si>
  <si>
    <t>LA ESTRELLA</t>
  </si>
  <si>
    <t>15. Juzgados</t>
  </si>
  <si>
    <t xml:space="preserve">Carrera 45 No. 68 sur 61.                                      Pisos del 1 al 2. </t>
  </si>
  <si>
    <t>SABANETA</t>
  </si>
  <si>
    <t xml:space="preserve">EL SERVICIO DE UN TÉCNICO EN AUXILIAR DE ENFERMERÍA </t>
  </si>
  <si>
    <t>Edificio Horacio Montoya Gil - Tribunal Superior de Medellín</t>
  </si>
  <si>
    <t>Edificio José Félix de Restrepo - Palacio de Justicia</t>
  </si>
  <si>
    <t>PLAZO DEL CONTRATO 4.5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</si>
</sst>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64" formatCode="&quot;$&quot;\ #,##0;\-&quot;$&quot;\ #,##0"/>
    <numFmt numFmtId="165" formatCode="&quot;$&quot;\ #,##0;[Red]\-&quot;$&quot;\ #,##0"/>
    <numFmt numFmtId="166" formatCode="&quot;$&quot;\ #,##0.00;\-&quot;$&quot;\ #,##0.00"/>
    <numFmt numFmtId="167" formatCode="_-&quot;$&quot;\ * #,##0.00_-;\-&quot;$&quot;\ * #,##0.00_-;_-&quot;$&quot;\ * &quot;-&quot;??_-;_-@_-"/>
    <numFmt numFmtId="168" formatCode="0.0000"/>
    <numFmt numFmtId="169" formatCode="_-* #,##0_-;\-* #,##0_-;_-* &quot;-&quot;??_-;_-@_-"/>
    <numFmt numFmtId="170" formatCode="_-* #,##0.0_-;\-* #,##0.0_-;_-* &quot;-&quot;??_-;_-@_-"/>
    <numFmt numFmtId="171" formatCode="0.0"/>
    <numFmt numFmtId="172" formatCode="_(&quot;$&quot;\ * #,##0_);_(&quot;$&quot;\ * \(#,##0\);_(&quot;$&quot;\ * &quot;-&quot;??_);_(@_)"/>
  </numFmts>
  <fonts count="26">
    <font>
      <sz val="11"/>
      <color theme="1"/>
      <name val="Calibri"/>
      <family val="2"/>
      <scheme val="minor"/>
    </font>
    <font>
      <sz val="11"/>
      <color theme="1"/>
      <name val="Calibri"/>
      <family val="2"/>
      <scheme val="minor"/>
    </font>
    <font>
      <sz val="11"/>
      <color rgb="FF000000"/>
      <name val="Arial"/>
      <family val="2"/>
    </font>
    <font>
      <b/>
      <sz val="11"/>
      <color rgb="FF000000"/>
      <name val="Arial"/>
      <family val="2"/>
    </font>
    <font>
      <b/>
      <sz val="14"/>
      <color rgb="FF000000"/>
      <name val="Arial"/>
      <family val="2"/>
    </font>
    <font>
      <sz val="10"/>
      <color rgb="FF000000"/>
      <name val="Arial"/>
      <family val="2"/>
    </font>
    <font>
      <sz val="9"/>
      <color rgb="FF000000"/>
      <name val="Arial"/>
      <family val="2"/>
    </font>
    <font>
      <sz val="11"/>
      <color theme="1"/>
      <name val="Arial"/>
      <family val="2"/>
    </font>
    <font>
      <b/>
      <sz val="10"/>
      <color rgb="FF000000"/>
      <name val="Arial"/>
      <family val="2"/>
    </font>
    <font>
      <sz val="10"/>
      <color theme="1"/>
      <name val="Arial"/>
      <family val="2"/>
    </font>
    <font>
      <sz val="10"/>
      <name val="Arial"/>
      <family val="2"/>
    </font>
    <font>
      <b/>
      <sz val="10"/>
      <color theme="1"/>
      <name val="Calibri"/>
      <family val="2"/>
      <scheme val="minor"/>
    </font>
    <font>
      <sz val="10"/>
      <color theme="1"/>
      <name val="Calibri"/>
      <family val="2"/>
      <scheme val="minor"/>
    </font>
    <font>
      <sz val="10"/>
      <color rgb="FF000000"/>
      <name val="Calibri"/>
      <family val="2"/>
      <scheme val="minor"/>
    </font>
    <font>
      <b/>
      <sz val="9"/>
      <color indexed="81"/>
      <name val="Tahoma"/>
      <family val="2"/>
    </font>
    <font>
      <sz val="11"/>
      <color rgb="FF000000"/>
      <name val="Calibri"/>
      <family val="2"/>
      <scheme val="minor"/>
    </font>
    <font>
      <b/>
      <sz val="10"/>
      <color theme="1"/>
      <name val="Arial"/>
      <family val="2"/>
    </font>
    <font>
      <b/>
      <sz val="10"/>
      <name val="Arial"/>
      <family val="2"/>
    </font>
    <font>
      <b/>
      <sz val="14"/>
      <color theme="1"/>
      <name val="Arial"/>
      <family val="2"/>
    </font>
    <font>
      <b/>
      <sz val="10"/>
      <color rgb="FF000000"/>
      <name val="Arial"/>
    </font>
    <font>
      <sz val="10"/>
      <color rgb="FF000000"/>
      <name val="Arial"/>
    </font>
    <font>
      <b/>
      <sz val="11"/>
      <name val="Times New Roman"/>
      <family val="1"/>
    </font>
    <font>
      <b/>
      <sz val="11"/>
      <color theme="1"/>
      <name val="Calibri"/>
      <family val="2"/>
      <scheme val="minor"/>
    </font>
    <font>
      <b/>
      <sz val="11"/>
      <name val="Arial"/>
      <family val="2"/>
    </font>
    <font>
      <sz val="11"/>
      <name val="Arial"/>
      <family val="2"/>
    </font>
    <font>
      <b/>
      <sz val="11"/>
      <color theme="1"/>
      <name val="Arial"/>
      <family val="2"/>
    </font>
  </fonts>
  <fills count="11">
    <fill>
      <patternFill patternType="none"/>
    </fill>
    <fill>
      <patternFill patternType="gray125"/>
    </fill>
    <fill>
      <patternFill patternType="solid">
        <fgColor theme="0"/>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7" tint="0.79998168889431442"/>
        <bgColor indexed="64"/>
      </patternFill>
    </fill>
    <fill>
      <patternFill patternType="solid">
        <fgColor theme="3" tint="0.79998168889431442"/>
        <bgColor indexed="64"/>
      </patternFill>
    </fill>
    <fill>
      <patternFill patternType="solid">
        <fgColor rgb="FFD9E0F1"/>
      </patternFill>
    </fill>
    <fill>
      <patternFill patternType="solid">
        <fgColor rgb="FFFFF2CC"/>
        <bgColor rgb="FF000000"/>
      </patternFill>
    </fill>
    <fill>
      <patternFill patternType="solid">
        <fgColor theme="4" tint="0.79998168889431442"/>
        <bgColor rgb="FF000000"/>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5">
    <xf numFmtId="0" fontId="0" fillId="0" borderId="0"/>
    <xf numFmtId="9" fontId="1"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cellStyleXfs>
  <cellXfs count="222">
    <xf numFmtId="0" fontId="0" fillId="0" borderId="0" xfId="0"/>
    <xf numFmtId="168" fontId="0" fillId="0" borderId="0" xfId="0" applyNumberFormat="1"/>
    <xf numFmtId="0" fontId="3" fillId="0" borderId="0" xfId="0" applyFont="1"/>
    <xf numFmtId="0" fontId="2" fillId="0" borderId="0" xfId="0" applyFont="1"/>
    <xf numFmtId="0" fontId="0" fillId="0" borderId="0" xfId="0" applyAlignment="1">
      <alignment horizontal="right" vertical="center"/>
    </xf>
    <xf numFmtId="0" fontId="0" fillId="0" borderId="1" xfId="0" applyBorder="1" applyAlignment="1">
      <alignment horizontal="center" vertical="center"/>
    </xf>
    <xf numFmtId="0" fontId="0" fillId="4" borderId="1" xfId="0" applyFill="1" applyBorder="1" applyAlignment="1">
      <alignment horizontal="right" vertical="center" wrapText="1"/>
    </xf>
    <xf numFmtId="43" fontId="0" fillId="4" borderId="1" xfId="2" applyFont="1" applyFill="1" applyBorder="1" applyAlignment="1" applyProtection="1">
      <alignment horizontal="right" vertical="center"/>
      <protection hidden="1"/>
    </xf>
    <xf numFmtId="9" fontId="3" fillId="4" borderId="1" xfId="1" applyFont="1" applyFill="1" applyBorder="1" applyAlignment="1" applyProtection="1">
      <alignment vertical="center" wrapText="1"/>
      <protection locked="0"/>
    </xf>
    <xf numFmtId="166" fontId="3" fillId="4" borderId="1" xfId="3" applyNumberFormat="1" applyFont="1" applyFill="1" applyBorder="1" applyAlignment="1" applyProtection="1">
      <alignment horizontal="right" vertical="center" wrapText="1"/>
      <protection hidden="1"/>
    </xf>
    <xf numFmtId="9" fontId="3" fillId="4" borderId="1" xfId="1" applyFont="1" applyFill="1" applyBorder="1" applyAlignment="1">
      <alignment vertical="center" wrapText="1"/>
    </xf>
    <xf numFmtId="0" fontId="2" fillId="0" borderId="2" xfId="0" applyFont="1" applyBorder="1" applyAlignment="1">
      <alignment horizontal="center" vertical="center"/>
    </xf>
    <xf numFmtId="43" fontId="0" fillId="4" borderId="4" xfId="2" applyFont="1" applyFill="1" applyBorder="1" applyAlignment="1" applyProtection="1">
      <alignment horizontal="right" vertical="center"/>
      <protection locked="0"/>
    </xf>
    <xf numFmtId="0" fontId="0" fillId="0" borderId="5" xfId="0" applyBorder="1" applyAlignment="1">
      <alignment horizontal="center" vertical="center"/>
    </xf>
    <xf numFmtId="0" fontId="2" fillId="5" borderId="2" xfId="0" applyFont="1" applyFill="1" applyBorder="1" applyAlignment="1">
      <alignment horizontal="center" vertical="center"/>
    </xf>
    <xf numFmtId="0" fontId="5" fillId="0" borderId="1" xfId="0" applyFont="1" applyBorder="1" applyAlignment="1">
      <alignment horizontal="justify" vertical="center" wrapText="1"/>
    </xf>
    <xf numFmtId="0" fontId="5" fillId="0" borderId="1" xfId="0" applyFont="1" applyBorder="1" applyAlignment="1">
      <alignment horizontal="center" vertical="center"/>
    </xf>
    <xf numFmtId="43" fontId="3" fillId="4" borderId="1" xfId="3" applyNumberFormat="1" applyFont="1" applyFill="1" applyBorder="1" applyAlignment="1" applyProtection="1">
      <alignment horizontal="right" vertical="center" wrapText="1"/>
      <protection hidden="1"/>
    </xf>
    <xf numFmtId="9" fontId="3" fillId="3" borderId="1" xfId="1" applyFont="1" applyFill="1" applyBorder="1" applyAlignment="1" applyProtection="1">
      <alignment vertical="center" wrapText="1"/>
      <protection locked="0"/>
    </xf>
    <xf numFmtId="0" fontId="5" fillId="0" borderId="1" xfId="0" applyFont="1" applyBorder="1" applyAlignment="1">
      <alignment horizontal="right"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0" fontId="7" fillId="0" borderId="1" xfId="0" applyFont="1" applyBorder="1" applyAlignment="1">
      <alignment horizontal="center" vertical="center"/>
    </xf>
    <xf numFmtId="43" fontId="0" fillId="4" borderId="1" xfId="2" applyFont="1" applyFill="1" applyBorder="1" applyAlignment="1" applyProtection="1">
      <alignment horizontal="right" vertical="center" wrapText="1"/>
      <protection locked="0"/>
    </xf>
    <xf numFmtId="43" fontId="0" fillId="4" borderId="1" xfId="2" applyFont="1" applyFill="1" applyBorder="1" applyAlignment="1" applyProtection="1">
      <alignment horizontal="right" vertical="center" wrapText="1"/>
      <protection hidden="1"/>
    </xf>
    <xf numFmtId="0" fontId="0" fillId="0" borderId="1" xfId="0" applyBorder="1" applyAlignment="1">
      <alignment horizontal="left" vertical="center"/>
    </xf>
    <xf numFmtId="0" fontId="0" fillId="0" borderId="1" xfId="0" applyBorder="1" applyAlignment="1">
      <alignment horizontal="right" vertical="center"/>
    </xf>
    <xf numFmtId="10" fontId="0" fillId="0" borderId="5" xfId="1" applyNumberFormat="1" applyFont="1" applyBorder="1" applyAlignment="1">
      <alignment horizontal="center" vertical="center"/>
    </xf>
    <xf numFmtId="0" fontId="7" fillId="3" borderId="1" xfId="0" applyFont="1" applyFill="1" applyBorder="1" applyAlignment="1">
      <alignment horizontal="center" vertical="center"/>
    </xf>
    <xf numFmtId="0" fontId="0" fillId="3" borderId="1" xfId="0" applyFill="1" applyBorder="1" applyAlignment="1">
      <alignment horizontal="left" vertical="center"/>
    </xf>
    <xf numFmtId="10" fontId="0" fillId="3" borderId="5" xfId="1" applyNumberFormat="1" applyFont="1" applyFill="1" applyBorder="1" applyAlignment="1">
      <alignment horizontal="center" vertical="center"/>
    </xf>
    <xf numFmtId="43" fontId="0" fillId="3" borderId="1" xfId="2" applyFont="1" applyFill="1" applyBorder="1" applyAlignment="1" applyProtection="1">
      <alignment horizontal="right" vertical="center" wrapText="1"/>
      <protection locked="0"/>
    </xf>
    <xf numFmtId="43" fontId="0" fillId="3" borderId="1" xfId="2" applyFont="1" applyFill="1" applyBorder="1" applyAlignment="1" applyProtection="1">
      <alignment horizontal="right" vertical="center" wrapText="1"/>
      <protection hidden="1"/>
    </xf>
    <xf numFmtId="0" fontId="8" fillId="0" borderId="0" xfId="0" applyFont="1" applyAlignment="1">
      <alignment horizontal="center" vertical="center"/>
    </xf>
    <xf numFmtId="0" fontId="8" fillId="0" borderId="0" xfId="0" applyFont="1" applyAlignment="1">
      <alignment vertical="center"/>
    </xf>
    <xf numFmtId="0" fontId="12" fillId="0" borderId="0" xfId="0" applyFont="1"/>
    <xf numFmtId="0" fontId="8" fillId="0" borderId="0" xfId="0" applyFont="1" applyAlignment="1">
      <alignment horizontal="center"/>
    </xf>
    <xf numFmtId="0" fontId="8" fillId="0" borderId="0" xfId="0" applyFont="1"/>
    <xf numFmtId="0" fontId="5" fillId="0" borderId="0" xfId="0" applyFont="1" applyAlignment="1">
      <alignment horizontal="center"/>
    </xf>
    <xf numFmtId="0" fontId="5" fillId="0" borderId="0" xfId="0" applyFont="1" applyAlignment="1">
      <alignment horizontal="left" vertical="center" wrapText="1"/>
    </xf>
    <xf numFmtId="0" fontId="12" fillId="0" borderId="0" xfId="0" applyFont="1" applyAlignment="1">
      <alignment horizontal="center"/>
    </xf>
    <xf numFmtId="0" fontId="12" fillId="0" borderId="0" xfId="0" applyFont="1" applyAlignment="1">
      <alignment horizontal="center" vertical="center"/>
    </xf>
    <xf numFmtId="0" fontId="12" fillId="0" borderId="0" xfId="0" applyFont="1" applyAlignment="1">
      <alignment horizontal="center" vertical="center" wrapText="1"/>
    </xf>
    <xf numFmtId="9" fontId="12" fillId="0" borderId="1" xfId="1" applyFont="1" applyFill="1" applyBorder="1" applyAlignment="1" applyProtection="1">
      <alignment horizontal="center"/>
      <protection locked="0"/>
    </xf>
    <xf numFmtId="0" fontId="5" fillId="0" borderId="1" xfId="0" applyFont="1" applyBorder="1" applyAlignment="1">
      <alignment horizontal="left" vertical="center" wrapText="1"/>
    </xf>
    <xf numFmtId="0" fontId="5" fillId="0" borderId="0" xfId="0" applyFont="1" applyAlignment="1">
      <alignment horizontal="justify" vertical="center" wrapText="1"/>
    </xf>
    <xf numFmtId="10" fontId="12" fillId="0" borderId="0" xfId="1" applyNumberFormat="1" applyFont="1"/>
    <xf numFmtId="43" fontId="12" fillId="0" borderId="0" xfId="2" applyFont="1"/>
    <xf numFmtId="2" fontId="12" fillId="0" borderId="0" xfId="0" applyNumberFormat="1" applyFont="1"/>
    <xf numFmtId="0" fontId="5" fillId="0" borderId="1" xfId="0" applyFont="1" applyBorder="1" applyAlignment="1">
      <alignment horizontal="center" vertical="center" wrapText="1"/>
    </xf>
    <xf numFmtId="0" fontId="13" fillId="0" borderId="1" xfId="0" applyFont="1" applyBorder="1" applyAlignment="1">
      <alignment horizontal="center"/>
    </xf>
    <xf numFmtId="0" fontId="9" fillId="0" borderId="7" xfId="0" applyFont="1" applyBorder="1" applyAlignment="1">
      <alignment horizontal="center" vertical="center"/>
    </xf>
    <xf numFmtId="0" fontId="10" fillId="0" borderId="3" xfId="0" applyFont="1" applyBorder="1" applyAlignment="1">
      <alignment horizontal="left" vertical="center" wrapText="1"/>
    </xf>
    <xf numFmtId="0" fontId="10" fillId="0" borderId="1" xfId="0" applyFont="1" applyBorder="1" applyAlignment="1">
      <alignment horizontal="left" vertical="center" wrapText="1"/>
    </xf>
    <xf numFmtId="0" fontId="10" fillId="2" borderId="2" xfId="0" applyFont="1" applyFill="1" applyBorder="1" applyAlignment="1">
      <alignment horizontal="left" vertical="center" wrapText="1"/>
    </xf>
    <xf numFmtId="0" fontId="10" fillId="0" borderId="0" xfId="0" applyFont="1" applyAlignment="1">
      <alignment horizontal="left" vertical="center" wrapText="1"/>
    </xf>
    <xf numFmtId="0" fontId="10" fillId="0" borderId="8" xfId="0" applyFont="1" applyBorder="1" applyAlignment="1">
      <alignment horizontal="left" vertical="center" wrapText="1"/>
    </xf>
    <xf numFmtId="0" fontId="9" fillId="0" borderId="1" xfId="0" applyFont="1" applyBorder="1" applyAlignment="1">
      <alignment horizontal="center" vertical="center"/>
    </xf>
    <xf numFmtId="0" fontId="9" fillId="0" borderId="1" xfId="0" applyFont="1" applyBorder="1" applyAlignment="1">
      <alignment horizontal="left" vertical="center" wrapText="1"/>
    </xf>
    <xf numFmtId="0" fontId="10" fillId="0" borderId="2" xfId="0" applyFont="1" applyBorder="1" applyAlignment="1">
      <alignment horizontal="left" vertical="center" wrapText="1"/>
    </xf>
    <xf numFmtId="0" fontId="5" fillId="0" borderId="0" xfId="0" applyFont="1" applyAlignment="1">
      <alignment horizontal="center" vertical="center" wrapText="1"/>
    </xf>
    <xf numFmtId="0" fontId="13" fillId="0" borderId="0" xfId="0" applyFont="1" applyAlignment="1">
      <alignment horizontal="center"/>
    </xf>
    <xf numFmtId="43" fontId="12" fillId="4" borderId="1" xfId="2" applyFont="1" applyFill="1" applyBorder="1" applyAlignment="1" applyProtection="1">
      <alignment horizontal="center" vertical="center"/>
    </xf>
    <xf numFmtId="169" fontId="12" fillId="4" borderId="1" xfId="2" applyNumberFormat="1" applyFont="1" applyFill="1" applyBorder="1" applyAlignment="1" applyProtection="1">
      <alignment horizontal="center" vertical="center"/>
    </xf>
    <xf numFmtId="170" fontId="12" fillId="4" borderId="1" xfId="2" applyNumberFormat="1" applyFont="1" applyFill="1" applyBorder="1" applyAlignment="1" applyProtection="1">
      <alignment horizontal="center" vertical="center"/>
    </xf>
    <xf numFmtId="169" fontId="10" fillId="0" borderId="1" xfId="0" applyNumberFormat="1" applyFont="1" applyBorder="1" applyAlignment="1">
      <alignment horizontal="center" vertical="center" wrapText="1"/>
    </xf>
    <xf numFmtId="169" fontId="10" fillId="0" borderId="1" xfId="2" applyNumberFormat="1" applyFont="1" applyFill="1" applyBorder="1" applyAlignment="1" applyProtection="1">
      <alignment horizontal="center" vertical="center" wrapText="1"/>
    </xf>
    <xf numFmtId="169" fontId="12" fillId="0" borderId="1" xfId="2" applyNumberFormat="1" applyFont="1" applyFill="1" applyBorder="1" applyAlignment="1" applyProtection="1">
      <alignment horizontal="center" vertical="center"/>
    </xf>
    <xf numFmtId="43" fontId="12" fillId="0" borderId="1" xfId="2" applyFont="1" applyFill="1" applyBorder="1" applyAlignment="1" applyProtection="1">
      <alignment horizontal="center" vertical="center"/>
    </xf>
    <xf numFmtId="0" fontId="5" fillId="6" borderId="1" xfId="0" applyFont="1" applyFill="1" applyBorder="1" applyAlignment="1">
      <alignment horizontal="center" vertical="center" wrapText="1"/>
    </xf>
    <xf numFmtId="0" fontId="5" fillId="6" borderId="0" xfId="0" applyFont="1" applyFill="1" applyAlignment="1">
      <alignment horizontal="center" wrapText="1"/>
    </xf>
    <xf numFmtId="0" fontId="8" fillId="6" borderId="2" xfId="0" applyFont="1" applyFill="1" applyBorder="1" applyAlignment="1">
      <alignment horizontal="center" vertical="center" wrapText="1"/>
    </xf>
    <xf numFmtId="0" fontId="10" fillId="6" borderId="1" xfId="0" applyFont="1" applyFill="1" applyBorder="1" applyAlignment="1">
      <alignment horizontal="center"/>
    </xf>
    <xf numFmtId="0" fontId="13" fillId="6" borderId="1" xfId="0" applyFont="1" applyFill="1" applyBorder="1" applyAlignment="1">
      <alignment horizontal="center"/>
    </xf>
    <xf numFmtId="169" fontId="12" fillId="6" borderId="1" xfId="2" applyNumberFormat="1" applyFont="1" applyFill="1" applyBorder="1" applyAlignment="1" applyProtection="1">
      <alignment horizontal="center" vertical="center"/>
      <protection locked="0"/>
    </xf>
    <xf numFmtId="9" fontId="12" fillId="6" borderId="1" xfId="1" applyFont="1" applyFill="1" applyBorder="1" applyAlignment="1" applyProtection="1">
      <alignment horizontal="center"/>
      <protection locked="0"/>
    </xf>
    <xf numFmtId="43" fontId="12" fillId="6" borderId="1" xfId="2" applyFont="1" applyFill="1" applyBorder="1" applyAlignment="1" applyProtection="1">
      <alignment horizontal="center" vertical="center"/>
    </xf>
    <xf numFmtId="169" fontId="12" fillId="6" borderId="1" xfId="2" applyNumberFormat="1" applyFont="1" applyFill="1" applyBorder="1" applyAlignment="1" applyProtection="1">
      <alignment horizontal="center" vertical="center"/>
    </xf>
    <xf numFmtId="0" fontId="5" fillId="6" borderId="1" xfId="0" applyFont="1" applyFill="1" applyBorder="1" applyAlignment="1">
      <alignment horizontal="justify" vertical="center" wrapText="1"/>
    </xf>
    <xf numFmtId="0" fontId="10" fillId="6" borderId="9" xfId="0" applyFont="1" applyFill="1" applyBorder="1" applyAlignment="1">
      <alignment horizontal="left" vertical="center" wrapText="1"/>
    </xf>
    <xf numFmtId="0" fontId="10" fillId="6" borderId="0" xfId="0" applyFont="1" applyFill="1" applyAlignment="1">
      <alignment horizontal="left" vertical="center" wrapText="1"/>
    </xf>
    <xf numFmtId="169" fontId="10" fillId="6" borderId="1" xfId="2" applyNumberFormat="1" applyFont="1" applyFill="1" applyBorder="1" applyAlignment="1" applyProtection="1">
      <alignment horizontal="center" vertical="center" wrapText="1"/>
      <protection locked="0"/>
    </xf>
    <xf numFmtId="0" fontId="5" fillId="6" borderId="1" xfId="0" applyFont="1" applyFill="1" applyBorder="1" applyAlignment="1">
      <alignment horizontal="left" vertical="center" wrapText="1"/>
    </xf>
    <xf numFmtId="0" fontId="5" fillId="6" borderId="0" xfId="0" applyFont="1" applyFill="1" applyAlignment="1">
      <alignment wrapText="1"/>
    </xf>
    <xf numFmtId="0" fontId="2" fillId="0" borderId="0" xfId="0" applyFont="1" applyAlignment="1">
      <alignment horizontal="left" vertical="center" wrapText="1"/>
    </xf>
    <xf numFmtId="9" fontId="12" fillId="0" borderId="1" xfId="1" applyFont="1" applyFill="1" applyBorder="1" applyAlignment="1" applyProtection="1">
      <alignment horizontal="center" vertical="center"/>
      <protection locked="0"/>
    </xf>
    <xf numFmtId="169" fontId="10" fillId="0" borderId="1" xfId="2" applyNumberFormat="1" applyFont="1" applyFill="1" applyBorder="1" applyAlignment="1" applyProtection="1">
      <alignment horizontal="center" vertical="center" wrapText="1"/>
      <protection locked="0"/>
    </xf>
    <xf numFmtId="0" fontId="6" fillId="0" borderId="1" xfId="0" applyFont="1" applyBorder="1" applyAlignment="1">
      <alignment horizontal="center" vertical="center" wrapText="1"/>
    </xf>
    <xf numFmtId="43" fontId="10" fillId="0" borderId="1" xfId="2" applyFont="1" applyFill="1" applyBorder="1" applyAlignment="1" applyProtection="1">
      <alignment horizontal="center" vertical="center" wrapText="1"/>
      <protection locked="0"/>
    </xf>
    <xf numFmtId="0" fontId="15" fillId="0" borderId="0" xfId="0" applyFont="1" applyAlignment="1">
      <alignment horizontal="center" vertical="center"/>
    </xf>
    <xf numFmtId="169" fontId="12" fillId="0" borderId="1" xfId="2" applyNumberFormat="1" applyFont="1" applyFill="1" applyBorder="1" applyAlignment="1" applyProtection="1">
      <alignment horizontal="center" vertical="center"/>
      <protection locked="0"/>
    </xf>
    <xf numFmtId="0" fontId="15" fillId="0" borderId="2" xfId="0" applyFont="1" applyBorder="1" applyAlignment="1">
      <alignment horizontal="center" vertical="center"/>
    </xf>
    <xf numFmtId="169" fontId="10" fillId="0" borderId="1" xfId="0" applyNumberFormat="1" applyFont="1" applyBorder="1" applyAlignment="1" applyProtection="1">
      <alignment horizontal="center" vertical="center" wrapText="1"/>
      <protection locked="0"/>
    </xf>
    <xf numFmtId="0" fontId="9" fillId="0" borderId="1" xfId="0" applyFont="1" applyBorder="1" applyAlignment="1">
      <alignment horizontal="center" vertical="center" wrapText="1"/>
    </xf>
    <xf numFmtId="0" fontId="9" fillId="0" borderId="0" xfId="0" applyFont="1"/>
    <xf numFmtId="43" fontId="12" fillId="0" borderId="0" xfId="0" applyNumberFormat="1" applyFont="1" applyProtection="1">
      <protection locked="0"/>
    </xf>
    <xf numFmtId="0" fontId="12" fillId="0" borderId="0" xfId="0" applyFont="1" applyAlignment="1" applyProtection="1">
      <alignment horizontal="center"/>
      <protection locked="0"/>
    </xf>
    <xf numFmtId="169" fontId="12" fillId="0" borderId="0" xfId="0" applyNumberFormat="1" applyFont="1"/>
    <xf numFmtId="169" fontId="12" fillId="4" borderId="0" xfId="0" applyNumberFormat="1" applyFont="1" applyFill="1"/>
    <xf numFmtId="0" fontId="5" fillId="0" borderId="10" xfId="0" applyFont="1" applyBorder="1" applyAlignment="1">
      <alignment horizontal="center" vertical="center"/>
    </xf>
    <xf numFmtId="0" fontId="5" fillId="2" borderId="10" xfId="0" applyFont="1" applyFill="1" applyBorder="1" applyAlignment="1">
      <alignment horizontal="justify" vertical="center" wrapText="1"/>
    </xf>
    <xf numFmtId="1" fontId="5" fillId="0" borderId="10" xfId="0" applyNumberFormat="1" applyFont="1" applyBorder="1" applyAlignment="1">
      <alignment horizontal="center" vertical="center"/>
    </xf>
    <xf numFmtId="171" fontId="5" fillId="0" borderId="10" xfId="0" applyNumberFormat="1" applyFont="1" applyBorder="1" applyAlignment="1">
      <alignment horizontal="center" vertical="center"/>
    </xf>
    <xf numFmtId="0" fontId="5" fillId="0" borderId="10" xfId="0" applyFont="1" applyBorder="1" applyAlignment="1">
      <alignment horizontal="justify" vertical="center" wrapText="1"/>
    </xf>
    <xf numFmtId="2" fontId="5" fillId="0" borderId="10" xfId="0" applyNumberFormat="1" applyFont="1" applyBorder="1" applyAlignment="1">
      <alignment horizontal="center" vertical="center"/>
    </xf>
    <xf numFmtId="0" fontId="9" fillId="0" borderId="10" xfId="0" applyFont="1" applyBorder="1" applyAlignment="1">
      <alignment vertical="center" wrapText="1"/>
    </xf>
    <xf numFmtId="172" fontId="9" fillId="0" borderId="10" xfId="0" applyNumberFormat="1" applyFont="1" applyBorder="1" applyAlignment="1">
      <alignment horizontal="center" vertical="center"/>
    </xf>
    <xf numFmtId="0" fontId="9" fillId="0" borderId="10" xfId="0" applyFont="1" applyBorder="1" applyAlignment="1">
      <alignment horizontal="center" vertical="center"/>
    </xf>
    <xf numFmtId="0" fontId="0" fillId="2" borderId="1" xfId="0" applyFill="1" applyBorder="1" applyAlignment="1">
      <alignment horizontal="right" vertical="center" wrapText="1"/>
    </xf>
    <xf numFmtId="2" fontId="0" fillId="2" borderId="1" xfId="0" applyNumberFormat="1" applyFill="1" applyBorder="1" applyAlignment="1">
      <alignment horizontal="center" vertical="center"/>
    </xf>
    <xf numFmtId="43" fontId="0" fillId="2" borderId="1" xfId="2" applyFont="1" applyFill="1" applyBorder="1" applyAlignment="1" applyProtection="1">
      <alignment horizontal="right" vertical="center"/>
      <protection locked="0"/>
    </xf>
    <xf numFmtId="43" fontId="0" fillId="2" borderId="1" xfId="2" applyFont="1" applyFill="1" applyBorder="1" applyAlignment="1" applyProtection="1">
      <alignment horizontal="right" vertical="center"/>
      <protection hidden="1"/>
    </xf>
    <xf numFmtId="9" fontId="3" fillId="2" borderId="1" xfId="1" applyFont="1" applyFill="1" applyBorder="1" applyAlignment="1" applyProtection="1">
      <alignment vertical="center" wrapText="1"/>
      <protection locked="0"/>
    </xf>
    <xf numFmtId="164" fontId="3" fillId="2" borderId="1" xfId="3" applyNumberFormat="1" applyFont="1" applyFill="1" applyBorder="1" applyAlignment="1" applyProtection="1">
      <alignment horizontal="right" vertical="center" wrapText="1"/>
      <protection hidden="1"/>
    </xf>
    <xf numFmtId="9" fontId="3" fillId="2" borderId="1" xfId="1" applyFont="1" applyFill="1" applyBorder="1" applyAlignment="1">
      <alignment vertical="center" wrapText="1"/>
    </xf>
    <xf numFmtId="0" fontId="8" fillId="3" borderId="5" xfId="0" applyFont="1" applyFill="1" applyBorder="1" applyAlignment="1">
      <alignment horizontal="center" vertical="center"/>
    </xf>
    <xf numFmtId="0" fontId="8" fillId="3" borderId="5" xfId="0" applyFont="1" applyFill="1" applyBorder="1" applyAlignment="1">
      <alignment horizontal="center" vertical="center" wrapText="1"/>
    </xf>
    <xf numFmtId="2" fontId="0" fillId="3" borderId="1" xfId="0" applyNumberFormat="1" applyFill="1" applyBorder="1" applyAlignment="1">
      <alignment horizontal="center" vertical="center"/>
    </xf>
    <xf numFmtId="0" fontId="8" fillId="3" borderId="10" xfId="0" applyFont="1" applyFill="1" applyBorder="1" applyAlignment="1">
      <alignment horizontal="center" vertical="center"/>
    </xf>
    <xf numFmtId="0" fontId="8" fillId="3" borderId="10" xfId="0" applyFont="1" applyFill="1" applyBorder="1" applyAlignment="1">
      <alignment horizontal="center" vertical="center" wrapText="1"/>
    </xf>
    <xf numFmtId="43" fontId="0" fillId="3" borderId="1" xfId="2" applyFont="1" applyFill="1" applyBorder="1" applyAlignment="1" applyProtection="1">
      <alignment horizontal="right" vertical="center"/>
      <protection locked="0"/>
    </xf>
    <xf numFmtId="43" fontId="0" fillId="0" borderId="1" xfId="2" applyFont="1" applyFill="1" applyBorder="1" applyAlignment="1" applyProtection="1">
      <alignment horizontal="right" vertical="center"/>
      <protection locked="0"/>
    </xf>
    <xf numFmtId="43" fontId="0" fillId="0" borderId="1" xfId="2" applyFont="1" applyFill="1" applyBorder="1" applyAlignment="1" applyProtection="1">
      <alignment horizontal="right" vertical="center"/>
      <protection hidden="1"/>
    </xf>
    <xf numFmtId="2" fontId="0" fillId="0" borderId="1" xfId="0" applyNumberFormat="1" applyBorder="1" applyAlignment="1">
      <alignment horizontal="center" vertical="center"/>
    </xf>
    <xf numFmtId="0" fontId="9" fillId="0" borderId="10" xfId="0" applyFont="1" applyBorder="1" applyAlignment="1">
      <alignment wrapText="1"/>
    </xf>
    <xf numFmtId="1" fontId="9" fillId="0" borderId="10" xfId="0" applyNumberFormat="1" applyFont="1" applyBorder="1" applyAlignment="1">
      <alignment horizontal="center" vertical="center"/>
    </xf>
    <xf numFmtId="0" fontId="9" fillId="0" borderId="0" xfId="0" applyFont="1" applyAlignment="1">
      <alignment horizontal="center" vertical="center"/>
    </xf>
    <xf numFmtId="0" fontId="9" fillId="0" borderId="0" xfId="0" applyFont="1" applyAlignment="1">
      <alignment vertical="center"/>
    </xf>
    <xf numFmtId="169" fontId="10" fillId="0" borderId="0" xfId="2" applyNumberFormat="1" applyFont="1" applyBorder="1" applyAlignment="1">
      <alignment horizontal="justify" vertical="center" wrapText="1"/>
    </xf>
    <xf numFmtId="0" fontId="9" fillId="0" borderId="0" xfId="0" applyFont="1" applyAlignment="1">
      <alignment vertical="center" wrapText="1"/>
    </xf>
    <xf numFmtId="169" fontId="9" fillId="0" borderId="0" xfId="2" applyNumberFormat="1" applyFont="1" applyBorder="1" applyAlignment="1">
      <alignment vertical="center"/>
    </xf>
    <xf numFmtId="0" fontId="16" fillId="0" borderId="0" xfId="0" applyFont="1" applyAlignment="1">
      <alignment horizontal="center" vertical="center"/>
    </xf>
    <xf numFmtId="169" fontId="16" fillId="0" borderId="0" xfId="2" applyNumberFormat="1" applyFont="1" applyBorder="1" applyAlignment="1">
      <alignment horizontal="center" vertical="center"/>
    </xf>
    <xf numFmtId="0" fontId="10" fillId="0" borderId="0" xfId="0" applyFont="1" applyAlignment="1">
      <alignment horizontal="justify" vertical="center" wrapText="1"/>
    </xf>
    <xf numFmtId="0" fontId="17" fillId="0" borderId="0" xfId="0" applyFont="1" applyAlignment="1">
      <alignment horizontal="left" vertical="center"/>
    </xf>
    <xf numFmtId="0" fontId="9" fillId="0" borderId="0" xfId="0" applyFont="1" applyAlignment="1">
      <alignment horizontal="right" vertical="center"/>
    </xf>
    <xf numFmtId="0" fontId="17" fillId="0" borderId="0" xfId="0" applyFont="1" applyAlignment="1">
      <alignment horizontal="center" vertical="center" wrapText="1"/>
    </xf>
    <xf numFmtId="0" fontId="9" fillId="0" borderId="13" xfId="0" applyFont="1" applyBorder="1" applyAlignment="1">
      <alignment horizontal="center" vertical="center"/>
    </xf>
    <xf numFmtId="0" fontId="9" fillId="0" borderId="16" xfId="0" applyFont="1" applyBorder="1" applyAlignment="1">
      <alignment horizontal="center" vertical="center"/>
    </xf>
    <xf numFmtId="0" fontId="9" fillId="0" borderId="18" xfId="0" applyFont="1" applyBorder="1" applyAlignment="1">
      <alignment horizontal="center" vertical="center"/>
    </xf>
    <xf numFmtId="169" fontId="9" fillId="4" borderId="1" xfId="2" applyNumberFormat="1" applyFont="1" applyFill="1" applyBorder="1" applyAlignment="1" applyProtection="1">
      <alignment horizontal="right" vertical="center" wrapText="1"/>
      <protection hidden="1"/>
    </xf>
    <xf numFmtId="0" fontId="16" fillId="0" borderId="1" xfId="0" applyFont="1" applyBorder="1" applyAlignment="1">
      <alignment horizontal="center" vertical="center"/>
    </xf>
    <xf numFmtId="0" fontId="16" fillId="4" borderId="1" xfId="0" applyFont="1" applyFill="1" applyBorder="1" applyAlignment="1">
      <alignment horizontal="right" vertical="center" wrapText="1"/>
    </xf>
    <xf numFmtId="0" fontId="8" fillId="3" borderId="21" xfId="0" applyFont="1" applyFill="1" applyBorder="1" applyAlignment="1">
      <alignment horizontal="center" vertical="center" wrapText="1"/>
    </xf>
    <xf numFmtId="169" fontId="8" fillId="4" borderId="21" xfId="3" applyNumberFormat="1" applyFont="1" applyFill="1" applyBorder="1" applyAlignment="1" applyProtection="1">
      <alignment vertical="center" wrapText="1"/>
      <protection hidden="1"/>
    </xf>
    <xf numFmtId="0" fontId="17" fillId="0" borderId="1" xfId="0" applyFont="1" applyBorder="1" applyAlignment="1">
      <alignment horizontal="left" vertical="center"/>
    </xf>
    <xf numFmtId="165" fontId="23" fillId="9" borderId="1" xfId="0" applyNumberFormat="1" applyFont="1" applyFill="1" applyBorder="1" applyAlignment="1">
      <alignment vertical="center" wrapText="1"/>
    </xf>
    <xf numFmtId="0" fontId="9" fillId="0" borderId="14" xfId="0" applyFont="1" applyBorder="1" applyAlignment="1">
      <alignment horizontal="center" vertical="center"/>
    </xf>
    <xf numFmtId="0" fontId="9" fillId="0" borderId="19" xfId="0" applyFont="1" applyBorder="1" applyAlignment="1">
      <alignment horizontal="center" vertical="center"/>
    </xf>
    <xf numFmtId="0" fontId="2"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7" fillId="0" borderId="1" xfId="0" applyFont="1" applyBorder="1" applyAlignment="1">
      <alignment horizontal="center" vertical="center" wrapText="1"/>
    </xf>
    <xf numFmtId="0" fontId="24" fillId="2" borderId="1" xfId="0" applyFont="1" applyFill="1" applyBorder="1" applyAlignment="1">
      <alignment horizontal="center" vertical="center" wrapText="1"/>
    </xf>
    <xf numFmtId="0" fontId="24" fillId="0" borderId="21" xfId="4" applyNumberFormat="1" applyFont="1" applyFill="1" applyBorder="1" applyAlignment="1">
      <alignment horizontal="center" vertical="center" wrapText="1"/>
    </xf>
    <xf numFmtId="0" fontId="2" fillId="0" borderId="1" xfId="0" applyFont="1" applyBorder="1" applyAlignment="1">
      <alignment horizontal="justify" vertical="center" wrapText="1"/>
    </xf>
    <xf numFmtId="0" fontId="24" fillId="0" borderId="1" xfId="4" applyNumberFormat="1" applyFont="1" applyFill="1" applyBorder="1" applyAlignment="1">
      <alignment horizontal="center" vertical="center" wrapText="1"/>
    </xf>
    <xf numFmtId="169" fontId="23" fillId="0" borderId="1" xfId="4" applyNumberFormat="1" applyFont="1" applyFill="1" applyBorder="1" applyAlignment="1">
      <alignment vertical="center" wrapText="1"/>
    </xf>
    <xf numFmtId="169" fontId="16" fillId="4" borderId="1" xfId="2" applyNumberFormat="1" applyFont="1" applyFill="1" applyBorder="1" applyAlignment="1" applyProtection="1">
      <alignment horizontal="right" vertical="center" wrapText="1"/>
      <protection hidden="1"/>
    </xf>
    <xf numFmtId="165" fontId="23" fillId="10" borderId="1" xfId="0" applyNumberFormat="1" applyFont="1" applyFill="1" applyBorder="1" applyAlignment="1">
      <alignment vertical="center" wrapText="1"/>
    </xf>
    <xf numFmtId="0" fontId="8" fillId="3" borderId="1" xfId="0" applyFont="1" applyFill="1" applyBorder="1" applyAlignment="1">
      <alignment horizontal="center" vertical="center" wrapText="1"/>
    </xf>
    <xf numFmtId="169" fontId="8" fillId="4" borderId="1" xfId="3" applyNumberFormat="1" applyFont="1" applyFill="1" applyBorder="1" applyAlignment="1" applyProtection="1">
      <alignment vertical="center" wrapText="1"/>
      <protection hidden="1"/>
    </xf>
    <xf numFmtId="9" fontId="8" fillId="3" borderId="1" xfId="0" applyNumberFormat="1" applyFont="1" applyFill="1" applyBorder="1" applyAlignment="1">
      <alignment horizontal="center" vertical="center" wrapText="1"/>
    </xf>
    <xf numFmtId="0" fontId="8" fillId="3" borderId="21"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8" fillId="3" borderId="4" xfId="0" applyFont="1" applyFill="1" applyBorder="1" applyAlignment="1">
      <alignment horizontal="center" vertical="center" wrapText="1"/>
    </xf>
    <xf numFmtId="169" fontId="22" fillId="4" borderId="2" xfId="4" applyNumberFormat="1" applyFont="1" applyFill="1" applyBorder="1" applyAlignment="1">
      <alignment horizontal="left" vertical="center" wrapText="1"/>
    </xf>
    <xf numFmtId="169" fontId="22" fillId="4" borderId="3" xfId="4" applyNumberFormat="1" applyFont="1" applyFill="1" applyBorder="1" applyAlignment="1">
      <alignment horizontal="left" vertical="center" wrapText="1"/>
    </xf>
    <xf numFmtId="169" fontId="22" fillId="4" borderId="4" xfId="4" applyNumberFormat="1" applyFont="1" applyFill="1" applyBorder="1" applyAlignment="1">
      <alignment horizontal="left" vertical="center" wrapText="1"/>
    </xf>
    <xf numFmtId="0" fontId="16" fillId="0" borderId="11" xfId="0" applyFont="1" applyBorder="1" applyAlignment="1">
      <alignment horizontal="center" vertical="center"/>
    </xf>
    <xf numFmtId="0" fontId="16" fillId="0" borderId="9" xfId="0" applyFont="1" applyBorder="1" applyAlignment="1">
      <alignment horizontal="center" vertical="center"/>
    </xf>
    <xf numFmtId="0" fontId="16" fillId="0" borderId="12" xfId="0" applyFont="1" applyBorder="1" applyAlignment="1">
      <alignment horizontal="center" vertical="center"/>
    </xf>
    <xf numFmtId="0" fontId="21" fillId="2" borderId="14" xfId="0" applyFont="1" applyFill="1" applyBorder="1" applyAlignment="1">
      <alignment horizontal="center" vertical="center" wrapText="1"/>
    </xf>
    <xf numFmtId="0" fontId="21" fillId="2" borderId="15" xfId="0" applyFont="1" applyFill="1" applyBorder="1" applyAlignment="1">
      <alignment horizontal="center" vertical="center" wrapText="1"/>
    </xf>
    <xf numFmtId="0" fontId="21" fillId="2" borderId="0" xfId="0" applyFont="1" applyFill="1" applyAlignment="1">
      <alignment horizontal="center" vertical="center" wrapText="1"/>
    </xf>
    <xf numFmtId="0" fontId="21" fillId="2" borderId="17" xfId="0" applyFont="1" applyFill="1" applyBorder="1" applyAlignment="1">
      <alignment horizontal="center" vertical="center" wrapText="1"/>
    </xf>
    <xf numFmtId="0" fontId="21" fillId="2" borderId="19" xfId="0" applyFont="1" applyFill="1" applyBorder="1" applyAlignment="1">
      <alignment horizontal="center" vertical="center" wrapText="1"/>
    </xf>
    <xf numFmtId="0" fontId="21" fillId="2" borderId="20" xfId="0" applyFont="1" applyFill="1" applyBorder="1" applyAlignment="1">
      <alignment horizontal="center" vertical="center" wrapText="1"/>
    </xf>
    <xf numFmtId="0" fontId="10" fillId="7" borderId="1" xfId="0" applyFont="1" applyFill="1" applyBorder="1" applyAlignment="1">
      <alignment horizontal="left" vertical="center" wrapText="1"/>
    </xf>
    <xf numFmtId="0" fontId="10" fillId="8" borderId="1" xfId="0" applyFont="1" applyFill="1" applyBorder="1" applyAlignment="1">
      <alignment horizontal="left" vertical="center" wrapText="1"/>
    </xf>
    <xf numFmtId="0" fontId="18" fillId="0" borderId="11" xfId="0" applyFont="1" applyBorder="1" applyAlignment="1">
      <alignment horizontal="center" vertical="center"/>
    </xf>
    <xf numFmtId="0" fontId="18" fillId="0" borderId="9" xfId="0" applyFont="1" applyBorder="1" applyAlignment="1">
      <alignment horizontal="center" vertical="center"/>
    </xf>
    <xf numFmtId="0" fontId="18" fillId="0" borderId="12" xfId="0" applyFont="1" applyBorder="1" applyAlignment="1">
      <alignment horizontal="center" vertical="center"/>
    </xf>
    <xf numFmtId="0" fontId="23" fillId="0" borderId="1" xfId="0" applyFont="1" applyBorder="1" applyAlignment="1">
      <alignment horizontal="center" vertical="center"/>
    </xf>
    <xf numFmtId="0" fontId="24" fillId="0" borderId="5" xfId="4" applyNumberFormat="1" applyFont="1" applyFill="1" applyBorder="1" applyAlignment="1">
      <alignment horizontal="center" vertical="center" wrapText="1"/>
    </xf>
    <xf numFmtId="0" fontId="24" fillId="0" borderId="22" xfId="4" applyNumberFormat="1" applyFont="1" applyFill="1" applyBorder="1" applyAlignment="1">
      <alignment horizontal="center" vertical="center" wrapText="1"/>
    </xf>
    <xf numFmtId="0" fontId="24" fillId="0" borderId="21" xfId="4" applyNumberFormat="1" applyFont="1" applyFill="1" applyBorder="1" applyAlignment="1">
      <alignment horizontal="center" vertical="center" wrapText="1"/>
    </xf>
    <xf numFmtId="0" fontId="25" fillId="0" borderId="1" xfId="0" applyFont="1" applyBorder="1" applyAlignment="1">
      <alignment horizontal="center" vertical="center"/>
    </xf>
    <xf numFmtId="0" fontId="25" fillId="0" borderId="1" xfId="0" applyFont="1" applyBorder="1" applyAlignment="1">
      <alignment horizontal="left" vertical="center" shrinkToFit="1"/>
    </xf>
    <xf numFmtId="0" fontId="16" fillId="0" borderId="3" xfId="0" applyFont="1" applyBorder="1" applyAlignment="1">
      <alignment horizontal="center"/>
    </xf>
    <xf numFmtId="0" fontId="16" fillId="0" borderId="4" xfId="0" applyFont="1" applyBorder="1" applyAlignment="1">
      <alignment horizontal="center"/>
    </xf>
    <xf numFmtId="165" fontId="23" fillId="9" borderId="5" xfId="0" applyNumberFormat="1" applyFont="1" applyFill="1" applyBorder="1" applyAlignment="1">
      <alignment horizontal="center" vertical="center" wrapText="1"/>
    </xf>
    <xf numFmtId="165" fontId="23" fillId="9" borderId="22" xfId="0" applyNumberFormat="1" applyFont="1" applyFill="1" applyBorder="1" applyAlignment="1">
      <alignment horizontal="center" vertical="center" wrapText="1"/>
    </xf>
    <xf numFmtId="165" fontId="23" fillId="9" borderId="21" xfId="0" applyNumberFormat="1" applyFont="1" applyFill="1" applyBorder="1" applyAlignment="1">
      <alignment horizontal="center" vertical="center" wrapText="1"/>
    </xf>
    <xf numFmtId="169" fontId="9" fillId="4" borderId="5" xfId="2" applyNumberFormat="1" applyFont="1" applyFill="1" applyBorder="1" applyAlignment="1" applyProtection="1">
      <alignment horizontal="center" vertical="center" wrapText="1"/>
      <protection hidden="1"/>
    </xf>
    <xf numFmtId="169" fontId="9" fillId="4" borderId="22" xfId="2" applyNumberFormat="1" applyFont="1" applyFill="1" applyBorder="1" applyAlignment="1" applyProtection="1">
      <alignment horizontal="center" vertical="center" wrapText="1"/>
      <protection hidden="1"/>
    </xf>
    <xf numFmtId="169" fontId="9" fillId="4" borderId="21" xfId="2" applyNumberFormat="1" applyFont="1" applyFill="1" applyBorder="1" applyAlignment="1" applyProtection="1">
      <alignment horizontal="center" vertical="center" wrapText="1"/>
      <protection hidden="1"/>
    </xf>
    <xf numFmtId="0" fontId="9" fillId="0" borderId="0" xfId="0" applyFont="1" applyAlignment="1">
      <alignment horizontal="center"/>
    </xf>
    <xf numFmtId="0" fontId="19" fillId="0" borderId="1" xfId="0" applyFont="1" applyBorder="1" applyAlignment="1">
      <alignment horizontal="justify" vertical="center" wrapText="1"/>
    </xf>
    <xf numFmtId="0" fontId="8" fillId="0" borderId="1" xfId="0" applyFont="1" applyBorder="1" applyAlignment="1">
      <alignment horizontal="justify" vertical="center" wrapText="1"/>
    </xf>
    <xf numFmtId="0" fontId="9" fillId="0" borderId="1" xfId="0" applyFont="1" applyBorder="1" applyAlignment="1">
      <alignment horizontal="justify" vertical="center" wrapText="1"/>
    </xf>
    <xf numFmtId="0" fontId="20" fillId="0" borderId="1" xfId="0" applyFont="1" applyBorder="1" applyAlignment="1">
      <alignment horizontal="justify" vertical="center" wrapText="1"/>
    </xf>
    <xf numFmtId="0" fontId="19" fillId="0" borderId="2" xfId="0" applyFont="1" applyBorder="1" applyAlignment="1">
      <alignment horizontal="left" vertical="center" wrapText="1"/>
    </xf>
    <xf numFmtId="0" fontId="8" fillId="0" borderId="3" xfId="0" applyFont="1" applyBorder="1" applyAlignment="1">
      <alignment horizontal="left" vertical="center" wrapText="1"/>
    </xf>
    <xf numFmtId="0" fontId="20" fillId="0" borderId="3" xfId="0" applyFont="1" applyBorder="1" applyAlignment="1">
      <alignment horizontal="left" vertical="center" wrapText="1"/>
    </xf>
    <xf numFmtId="0" fontId="20" fillId="0" borderId="4" xfId="0" applyFont="1" applyBorder="1" applyAlignment="1">
      <alignment horizontal="left" vertical="center" wrapText="1"/>
    </xf>
    <xf numFmtId="0" fontId="2" fillId="0" borderId="0" xfId="0" applyFont="1" applyAlignment="1">
      <alignment wrapText="1"/>
    </xf>
    <xf numFmtId="0" fontId="4" fillId="0" borderId="0" xfId="0" applyFont="1" applyAlignment="1">
      <alignment horizontal="center" vertical="center"/>
    </xf>
    <xf numFmtId="0" fontId="3" fillId="0" borderId="0" xfId="0" applyFont="1" applyAlignment="1">
      <alignment horizontal="center"/>
    </xf>
    <xf numFmtId="0" fontId="2" fillId="0" borderId="0" xfId="0" applyFont="1" applyAlignment="1">
      <alignment horizontal="left" vertical="center" wrapText="1"/>
    </xf>
    <xf numFmtId="0" fontId="3" fillId="0" borderId="0" xfId="0" applyFont="1" applyAlignment="1">
      <alignment horizontal="left"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166" fontId="3" fillId="4" borderId="2" xfId="3" applyNumberFormat="1" applyFont="1" applyFill="1" applyBorder="1" applyAlignment="1" applyProtection="1">
      <alignment horizontal="right" vertical="center" wrapText="1"/>
      <protection hidden="1"/>
    </xf>
    <xf numFmtId="166" fontId="3" fillId="4" borderId="4" xfId="3" applyNumberFormat="1" applyFont="1" applyFill="1" applyBorder="1" applyAlignment="1" applyProtection="1">
      <alignment horizontal="right" vertical="center" wrapText="1"/>
      <protection hidden="1"/>
    </xf>
    <xf numFmtId="0" fontId="3" fillId="3" borderId="6" xfId="0" applyFont="1" applyFill="1" applyBorder="1" applyAlignment="1">
      <alignment horizontal="center" vertical="center" wrapText="1"/>
    </xf>
    <xf numFmtId="164" fontId="3" fillId="2" borderId="2" xfId="3" applyNumberFormat="1" applyFont="1" applyFill="1" applyBorder="1" applyAlignment="1" applyProtection="1">
      <alignment horizontal="right" vertical="center" wrapText="1"/>
      <protection hidden="1"/>
    </xf>
    <xf numFmtId="164" fontId="3" fillId="2" borderId="4" xfId="3" applyNumberFormat="1" applyFont="1" applyFill="1" applyBorder="1" applyAlignment="1" applyProtection="1">
      <alignment horizontal="right" vertical="center" wrapText="1"/>
      <protection hidden="1"/>
    </xf>
    <xf numFmtId="0" fontId="11" fillId="0" borderId="0" xfId="0" applyFont="1" applyAlignment="1">
      <alignment horizontal="left" vertical="center"/>
    </xf>
    <xf numFmtId="0" fontId="5" fillId="0" borderId="0" xfId="0" applyFont="1" applyAlignment="1">
      <alignment horizontal="left" vertical="center" wrapText="1"/>
    </xf>
    <xf numFmtId="0" fontId="8" fillId="0" borderId="0" xfId="0" applyFont="1" applyAlignment="1">
      <alignment horizontal="left" vertical="center" wrapText="1"/>
    </xf>
    <xf numFmtId="0" fontId="5" fillId="0" borderId="0" xfId="0" applyFont="1" applyAlignment="1">
      <alignment wrapText="1"/>
    </xf>
  </cellXfs>
  <cellStyles count="5">
    <cellStyle name="Millares" xfId="2" builtinId="3"/>
    <cellStyle name="Moneda" xfId="4" builtinId="4"/>
    <cellStyle name="Moneda 2" xfId="3" xr:uid="{00000000-0005-0000-0000-000001000000}"/>
    <cellStyle name="Normal" xfId="0" builtinId="0"/>
    <cellStyle name="Porcentaje" xfId="1" builtinId="5"/>
  </cellStyles>
  <dxfs count="82">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9" formatCode="_-* #,##0_-;\-* #,##0_-;_-* &quot;-&quot;??_-;_-@_-"/>
      <fill>
        <patternFill patternType="solid">
          <fgColor indexed="64"/>
          <bgColor theme="4" tint="0.79998168889431442"/>
        </patternFill>
      </fill>
    </dxf>
    <dxf>
      <font>
        <b val="0"/>
        <i val="0"/>
        <strike val="0"/>
        <condense val="0"/>
        <extend val="0"/>
        <outline val="0"/>
        <shadow val="0"/>
        <u val="none"/>
        <vertAlign val="baseline"/>
        <sz val="10"/>
        <color theme="1"/>
        <name val="Calibri"/>
        <scheme val="minor"/>
      </font>
      <numFmt numFmtId="35" formatCode="_-* #,##0.00_-;\-* #,##0.00_-;_-* &quot;-&quot;??_-;_-@_-"/>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9" formatCode="_-* #,##0_-;\-* #,##0_-;_-* &quot;-&quot;??_-;_-@_-"/>
      <fill>
        <patternFill patternType="solid">
          <fgColor indexed="64"/>
          <bgColor theme="4" tint="0.79998168889431442"/>
        </patternFill>
      </fill>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9" formatCode="_-* #,##0_-;\-* #,##0_-;_-* &quot;-&quot;??_-;_-@_-"/>
      <fill>
        <patternFill patternType="solid">
          <fgColor indexed="64"/>
          <bgColor theme="4" tint="0.79998168889431442"/>
        </patternFill>
      </fill>
    </dxf>
    <dxf>
      <font>
        <strike val="0"/>
        <outline val="0"/>
        <shadow val="0"/>
        <u val="none"/>
        <vertAlign val="baseline"/>
        <sz val="10"/>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protection locked="0" hidden="0"/>
    </dxf>
    <dxf>
      <font>
        <strike val="0"/>
        <outline val="0"/>
        <shadow val="0"/>
        <u val="none"/>
        <vertAlign val="baseline"/>
        <sz val="10"/>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35" formatCode="_-* #,##0.00_-;\-* #,##0.00_-;_-* &quot;-&quot;??_-;_-@_-"/>
      <protection locked="0" hidden="0"/>
    </dxf>
    <dxf>
      <font>
        <strike val="0"/>
        <outline val="0"/>
        <shadow val="0"/>
        <u val="none"/>
        <vertAlign val="baseline"/>
        <sz val="10"/>
      </font>
      <fill>
        <patternFill patternType="none">
          <fgColor indexed="64"/>
          <bgColor auto="1"/>
        </patternFill>
      </fill>
      <protection locked="1" hidden="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font>
        <strike val="0"/>
        <outline val="0"/>
        <shadow val="0"/>
        <u val="none"/>
        <vertAlign val="baseline"/>
        <sz val="10"/>
      </font>
      <fill>
        <patternFill patternType="none">
          <fgColor indexed="64"/>
          <bgColor auto="1"/>
        </patternFill>
      </fill>
      <protection locked="1" hidden="0"/>
    </dxf>
    <dxf>
      <font>
        <b val="0"/>
        <i val="0"/>
        <strike val="0"/>
        <condense val="0"/>
        <extend val="0"/>
        <outline val="0"/>
        <shadow val="0"/>
        <u val="none"/>
        <vertAlign val="baseline"/>
        <sz val="10"/>
        <color theme="1"/>
        <name val="Calibri"/>
        <scheme val="minor"/>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rgb="FF000000"/>
        <name val="Arial"/>
        <scheme val="none"/>
      </font>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Arial"/>
        <scheme val="none"/>
      </font>
    </dxf>
    <dxf>
      <font>
        <strike val="0"/>
        <outline val="0"/>
        <shadow val="0"/>
        <u val="none"/>
        <vertAlign val="baseline"/>
        <sz val="10"/>
      </font>
      <fill>
        <patternFill patternType="none">
          <fgColor indexed="64"/>
          <bgColor auto="1"/>
        </patternFill>
      </fill>
      <alignment horizontal="center" textRotation="0" indent="0" justifyLastLine="0" shrinkToFit="0" readingOrder="0"/>
      <protection locked="1"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10"/>
      </font>
    </dxf>
    <dxf>
      <font>
        <strike val="0"/>
        <outline val="0"/>
        <shadow val="0"/>
        <u val="none"/>
        <vertAlign val="baseline"/>
        <sz val="10"/>
      </font>
    </dxf>
    <dxf>
      <font>
        <strike val="0"/>
        <outline val="0"/>
        <shadow val="0"/>
        <u val="none"/>
        <vertAlign val="baseline"/>
        <sz val="10"/>
      </font>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9" formatCode="_-* #,##0_-;\-* #,##0_-;_-* &quot;-&quot;??_-;_-@_-"/>
    </dxf>
    <dxf>
      <font>
        <b val="0"/>
        <i val="0"/>
        <strike val="0"/>
        <condense val="0"/>
        <extend val="0"/>
        <outline val="0"/>
        <shadow val="0"/>
        <u val="none"/>
        <vertAlign val="baseline"/>
        <sz val="10"/>
        <color theme="1"/>
        <name val="Calibri"/>
        <scheme val="minor"/>
      </font>
      <numFmt numFmtId="35" formatCode="_-* #,##0.00_-;\-* #,##0.00_-;_-* &quot;-&quot;??_-;_-@_-"/>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9" formatCode="_-* #,##0_-;\-* #,##0_-;_-* &quot;-&quot;??_-;_-@_-"/>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9" formatCode="_-* #,##0_-;\-* #,##0_-;_-* &quot;-&quot;??_-;_-@_-"/>
    </dxf>
    <dxf>
      <font>
        <strike val="0"/>
        <outline val="0"/>
        <shadow val="0"/>
        <u val="none"/>
        <vertAlign val="baseline"/>
        <sz val="10"/>
      </font>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protection locked="0" hidden="0"/>
    </dxf>
    <dxf>
      <font>
        <strike val="0"/>
        <outline val="0"/>
        <shadow val="0"/>
        <u val="none"/>
        <vertAlign val="baseline"/>
        <sz val="10"/>
      </font>
      <fill>
        <patternFill patternType="none">
          <fgColor indexed="64"/>
          <bgColor auto="1"/>
        </patternFill>
      </fill>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35" formatCode="_-* #,##0.00_-;\-* #,##0.00_-;_-* &quot;-&quot;??_-;_-@_-"/>
      <protection locked="0" hidden="0"/>
    </dxf>
    <dxf>
      <protection locked="1" hidden="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protection locked="1" hidden="0"/>
    </dxf>
    <dxf>
      <font>
        <b val="0"/>
        <i val="0"/>
        <strike val="0"/>
        <condense val="0"/>
        <extend val="0"/>
        <outline val="0"/>
        <shadow val="0"/>
        <u val="none"/>
        <vertAlign val="baseline"/>
        <sz val="10"/>
        <color theme="1"/>
        <name val="Calibri"/>
        <scheme val="minor"/>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Arial"/>
        <scheme val="none"/>
      </font>
    </dxf>
    <dxf>
      <font>
        <strike val="0"/>
        <outline val="0"/>
        <shadow val="0"/>
        <u val="none"/>
        <vertAlign val="baseline"/>
        <sz val="10"/>
      </font>
      <fill>
        <patternFill patternType="none">
          <fgColor indexed="64"/>
          <bgColor auto="1"/>
        </patternFill>
      </fill>
      <alignment horizontal="center" textRotation="0" indent="0" justifyLastLine="0" shrinkToFit="0" readingOrder="0"/>
      <protection locked="1"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border diagonalUp="0" diagonalDown="0">
        <left style="medium">
          <color rgb="FF000000"/>
        </left>
        <right style="medium">
          <color rgb="FF000000"/>
        </right>
        <top style="medium">
          <color rgb="FF000000"/>
        </top>
        <bottom style="medium">
          <color rgb="FF000000"/>
        </bottom>
      </border>
    </dxf>
    <dxf>
      <font>
        <strike val="0"/>
        <outline val="0"/>
        <shadow val="0"/>
        <u val="none"/>
        <vertAlign val="baseline"/>
        <sz val="10"/>
      </font>
    </dxf>
    <dxf>
      <font>
        <strike val="0"/>
        <outline val="0"/>
        <shadow val="0"/>
        <u val="none"/>
        <vertAlign val="baseline"/>
        <sz val="10"/>
      </font>
    </dxf>
    <dxf>
      <font>
        <strike val="0"/>
        <outline val="0"/>
        <shadow val="0"/>
        <u val="none"/>
        <vertAlign val="baseline"/>
        <sz val="10"/>
      </font>
    </dxf>
    <dxf>
      <numFmt numFmtId="35" formatCode="_-* #,##0.00_-;\-* #,##0.00_-;_-* &quot;-&quot;??_-;_-@_-"/>
      <fill>
        <patternFill patternType="solid">
          <fgColor indexed="64"/>
          <bgColor theme="0"/>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patternType="solid">
          <fgColor indexed="64"/>
          <bgColor theme="0"/>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Arial"/>
        <scheme val="none"/>
      </font>
      <numFmt numFmtId="2" formatCode="0.00"/>
      <fill>
        <patternFill patternType="none">
          <fgColor indexed="64"/>
          <bgColor auto="1"/>
        </patternFill>
      </fill>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dxf>
    <dxf>
      <alignment horizontal="center" vertical="center" textRotation="0" wrapText="0" indent="0" justifyLastLine="0" shrinkToFit="0" readingOrder="0"/>
    </dxf>
    <dxf>
      <font>
        <b val="0"/>
        <i val="0"/>
        <strike val="0"/>
        <condense val="0"/>
        <extend val="0"/>
        <outline val="0"/>
        <shadow val="0"/>
        <u val="none"/>
        <vertAlign val="baseline"/>
        <sz val="10"/>
        <color rgb="FF000000"/>
        <name val="Arial"/>
        <scheme val="none"/>
      </font>
      <numFmt numFmtId="172" formatCode="_(&quot;$&quot;\ * #,##0_);_(&quot;$&quot;\ * \(#,##0\);_(&quot;$&quot;\ * &quot;-&quot;??_);_(@_)"/>
      <fill>
        <patternFill patternType="none">
          <fgColor indexed="64"/>
          <bgColor auto="1"/>
        </patternFill>
      </fill>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rgb="FF000000"/>
        </left>
        <right style="thin">
          <color rgb="FF000000"/>
        </right>
        <top style="thin">
          <color rgb="FF000000"/>
        </top>
        <bottom style="thin">
          <color rgb="FF000000"/>
        </bottom>
      </border>
    </dxf>
    <dxf>
      <font>
        <b/>
        <i val="0"/>
        <strike val="0"/>
        <condense val="0"/>
        <extend val="0"/>
        <outline val="0"/>
        <shadow val="0"/>
        <u val="none"/>
        <vertAlign val="baseline"/>
        <sz val="10"/>
        <color rgb="FF000000"/>
        <name val="Arial"/>
        <scheme val="none"/>
      </font>
      <numFmt numFmtId="2" formatCode="0.00"/>
      <fill>
        <patternFill patternType="none">
          <fgColor indexed="64"/>
          <bgColor auto="1"/>
        </patternFill>
      </fill>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dxf>
    <dxf>
      <border>
        <bottom style="thin">
          <color indexed="64"/>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outline="0">
        <left style="thin">
          <color indexed="64"/>
        </left>
      </border>
    </dxf>
    <dxf>
      <alignment horizontal="center" vertical="center" textRotation="0" wrapText="0" indent="0" justifyLastLine="0" shrinkToFit="0" readingOrder="0"/>
    </dxf>
    <dxf>
      <font>
        <b val="0"/>
        <i val="0"/>
        <strike val="0"/>
        <condense val="0"/>
        <extend val="0"/>
        <outline val="0"/>
        <shadow val="0"/>
        <u val="none"/>
        <vertAlign val="baseline"/>
        <sz val="9"/>
        <color rgb="FF000000"/>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numFmt numFmtId="14" formatCode="0.00%"/>
      <border outline="0">
        <left style="thin">
          <color indexed="64"/>
        </left>
      </border>
    </dxf>
    <dxf>
      <alignment horizontal="center" vertical="center" textRotation="0" wrapText="0" indent="0" justifyLastLine="0" shrinkToFit="0" readingOrder="0"/>
    </dxf>
    <dxf>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4</xdr:col>
      <xdr:colOff>1143000</xdr:colOff>
      <xdr:row>18</xdr:row>
      <xdr:rowOff>47625</xdr:rowOff>
    </xdr:to>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133350" y="180975"/>
          <a:ext cx="8086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CO" sz="1100" b="1" i="0">
              <a:solidFill>
                <a:schemeClr val="dk1"/>
              </a:solidFill>
              <a:effectLst/>
              <a:latin typeface="+mn-lt"/>
              <a:ea typeface="+mn-ea"/>
              <a:cs typeface="+mn-cs"/>
            </a:rPr>
            <a:t>CUADRO DE COSTRUCCIÓN DE PRECIOS</a:t>
          </a:r>
          <a:r>
            <a:rPr lang="es-CO" sz="1100" b="0" i="0">
              <a:solidFill>
                <a:schemeClr val="dk1"/>
              </a:solidFill>
              <a:effectLst/>
              <a:latin typeface="+mn-lt"/>
              <a:ea typeface="+mn-ea"/>
              <a:cs typeface="+mn-cs"/>
            </a:rPr>
            <a:t> </a:t>
          </a:r>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Abreviada 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 identificado con cedula de ciudadanía número ____________________ actuando como representante legal de _____________________________, con Nit número ______________, </a:t>
          </a:r>
          <a:r>
            <a:rPr lang="es-CO" sz="1100" b="0" i="0">
              <a:solidFill>
                <a:schemeClr val="dk1"/>
              </a:solidFill>
              <a:effectLst/>
              <a:latin typeface="+mn-lt"/>
              <a:ea typeface="+mn-ea"/>
              <a:cs typeface="+mn-cs"/>
            </a:rPr>
            <a:t>presento el siguiente cuadro de construcción de precios:  </a:t>
          </a:r>
          <a:r>
            <a:rPr lang="es-ES" sz="1100" b="0" i="0" u="none" strike="noStrike">
              <a:solidFill>
                <a:schemeClr val="dk1"/>
              </a:solidFill>
              <a:effectLst/>
              <a:latin typeface="+mn-lt"/>
              <a:ea typeface="+mn-ea"/>
              <a:cs typeface="+mn-cs"/>
            </a:rPr>
            <a:t>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42</xdr:row>
      <xdr:rowOff>66676</xdr:rowOff>
    </xdr:from>
    <xdr:to>
      <xdr:col>5</xdr:col>
      <xdr:colOff>0</xdr:colOff>
      <xdr:row>64</xdr:row>
      <xdr:rowOff>38100</xdr:rowOff>
    </xdr:to>
    <xdr:sp macro="" textlink="">
      <xdr:nvSpPr>
        <xdr:cNvPr id="4" name="CuadroTexto 3">
          <a:extLst>
            <a:ext uri="{FF2B5EF4-FFF2-40B4-BE49-F238E27FC236}">
              <a16:creationId xmlns:a16="http://schemas.microsoft.com/office/drawing/2014/main" id="{00000000-0008-0000-0000-000004000000}"/>
            </a:ext>
          </a:extLst>
        </xdr:cNvPr>
        <xdr:cNvSpPr txBox="1"/>
      </xdr:nvSpPr>
      <xdr:spPr>
        <a:xfrm>
          <a:off x="76200" y="9867901"/>
          <a:ext cx="7972425" cy="41624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0</xdr:colOff>
      <xdr:row>39</xdr:row>
      <xdr:rowOff>0</xdr:rowOff>
    </xdr:from>
    <xdr:to>
      <xdr:col>5</xdr:col>
      <xdr:colOff>304800</xdr:colOff>
      <xdr:row>40</xdr:row>
      <xdr:rowOff>156630</xdr:rowOff>
    </xdr:to>
    <xdr:sp macro="" textlink="">
      <xdr:nvSpPr>
        <xdr:cNvPr id="2049"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1080000}"/>
            </a:ext>
          </a:extLst>
        </xdr:cNvPr>
        <xdr:cNvSpPr>
          <a:spLocks noChangeAspect="1" noChangeArrowheads="1"/>
        </xdr:cNvSpPr>
      </xdr:nvSpPr>
      <xdr:spPr bwMode="auto">
        <a:xfrm>
          <a:off x="6048375" y="7686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104775</xdr:colOff>
      <xdr:row>0</xdr:row>
      <xdr:rowOff>19050</xdr:rowOff>
    </xdr:from>
    <xdr:to>
      <xdr:col>1</xdr:col>
      <xdr:colOff>1427692</xdr:colOff>
      <xdr:row>3</xdr:row>
      <xdr:rowOff>4167</xdr:rowOff>
    </xdr:to>
    <xdr:pic>
      <xdr:nvPicPr>
        <xdr:cNvPr id="7" name="Imagen 6">
          <a:extLst>
            <a:ext uri="{FF2B5EF4-FFF2-40B4-BE49-F238E27FC236}">
              <a16:creationId xmlns:a16="http://schemas.microsoft.com/office/drawing/2014/main" id="{00000000-0008-0000-0100-000007000000}"/>
            </a:ext>
            <a:ext uri="{147F2762-F138-4A5C-976F-8EAC2B608ADB}">
              <a16:predDERef xmlns:a16="http://schemas.microsoft.com/office/drawing/2014/main" pred="{00000000-0008-0000-0100-00000108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4775" y="19050"/>
          <a:ext cx="2413000" cy="756642"/>
        </a:xfrm>
        <a:prstGeom prst="rect">
          <a:avLst/>
        </a:prstGeom>
      </xdr:spPr>
    </xdr:pic>
    <xdr:clientData/>
  </xdr:twoCellAnchor>
  <xdr:twoCellAnchor>
    <xdr:from>
      <xdr:col>7</xdr:col>
      <xdr:colOff>116417</xdr:colOff>
      <xdr:row>10</xdr:row>
      <xdr:rowOff>127000</xdr:rowOff>
    </xdr:from>
    <xdr:to>
      <xdr:col>8</xdr:col>
      <xdr:colOff>359833</xdr:colOff>
      <xdr:row>10</xdr:row>
      <xdr:rowOff>137584</xdr:rowOff>
    </xdr:to>
    <xdr:cxnSp macro="">
      <xdr:nvCxnSpPr>
        <xdr:cNvPr id="3" name="Conector recto de flecha 2">
          <a:extLst>
            <a:ext uri="{FF2B5EF4-FFF2-40B4-BE49-F238E27FC236}">
              <a16:creationId xmlns:a16="http://schemas.microsoft.com/office/drawing/2014/main" id="{00000000-0008-0000-0100-000003000000}"/>
            </a:ext>
          </a:extLst>
        </xdr:cNvPr>
        <xdr:cNvCxnSpPr/>
      </xdr:nvCxnSpPr>
      <xdr:spPr>
        <a:xfrm flipH="1">
          <a:off x="8561917" y="3598333"/>
          <a:ext cx="1005416" cy="10584"/>
        </a:xfrm>
        <a:prstGeom prst="straightConnector1">
          <a:avLst/>
        </a:prstGeom>
        <a:ln w="19050" cap="flat" cmpd="sng" algn="ctr">
          <a:solidFill>
            <a:schemeClr val="accent4"/>
          </a:solidFill>
          <a:prstDash val="solid"/>
          <a:round/>
          <a:headEnd type="none" w="med" len="med"/>
          <a:tailEnd type="arrow" w="med" len="med"/>
        </a:ln>
      </xdr:spPr>
      <xdr:style>
        <a:lnRef idx="0">
          <a:scrgbClr r="0" g="0" b="0"/>
        </a:lnRef>
        <a:fillRef idx="0">
          <a:scrgbClr r="0" g="0" b="0"/>
        </a:fillRef>
        <a:effectRef idx="0">
          <a:scrgbClr r="0" g="0" b="0"/>
        </a:effectRef>
        <a:fontRef idx="minor">
          <a:schemeClr val="tx1"/>
        </a:fontRef>
      </xdr:style>
    </xdr:cxnSp>
    <xdr:clientData/>
  </xdr:twoCellAnchor>
  <xdr:twoCellAnchor>
    <xdr:from>
      <xdr:col>7</xdr:col>
      <xdr:colOff>110067</xdr:colOff>
      <xdr:row>11</xdr:row>
      <xdr:rowOff>141817</xdr:rowOff>
    </xdr:from>
    <xdr:to>
      <xdr:col>8</xdr:col>
      <xdr:colOff>353483</xdr:colOff>
      <xdr:row>11</xdr:row>
      <xdr:rowOff>152401</xdr:rowOff>
    </xdr:to>
    <xdr:cxnSp macro="">
      <xdr:nvCxnSpPr>
        <xdr:cNvPr id="4" name="Conector recto de flecha 3">
          <a:extLst>
            <a:ext uri="{FF2B5EF4-FFF2-40B4-BE49-F238E27FC236}">
              <a16:creationId xmlns:a16="http://schemas.microsoft.com/office/drawing/2014/main" id="{00000000-0008-0000-0100-000004000000}"/>
            </a:ext>
          </a:extLst>
        </xdr:cNvPr>
        <xdr:cNvCxnSpPr/>
      </xdr:nvCxnSpPr>
      <xdr:spPr>
        <a:xfrm flipH="1">
          <a:off x="8555567" y="3867150"/>
          <a:ext cx="1005416" cy="10584"/>
        </a:xfrm>
        <a:prstGeom prst="straightConnector1">
          <a:avLst/>
        </a:prstGeom>
        <a:ln w="19050" cap="flat" cmpd="sng" algn="ctr">
          <a:solidFill>
            <a:schemeClr val="accent4"/>
          </a:solidFill>
          <a:prstDash val="solid"/>
          <a:round/>
          <a:headEnd type="none" w="med" len="med"/>
          <a:tailEnd type="arrow" w="med" len="med"/>
        </a:ln>
      </xdr:spPr>
      <xdr:style>
        <a:lnRef idx="0">
          <a:scrgbClr r="0" g="0" b="0"/>
        </a:lnRef>
        <a:fillRef idx="0">
          <a:scrgbClr r="0" g="0" b="0"/>
        </a:fillRef>
        <a:effectRef idx="0">
          <a:scrgbClr r="0" g="0" b="0"/>
        </a:effectRef>
        <a:fontRef idx="minor">
          <a:schemeClr val="tx1"/>
        </a:fontRef>
      </xdr:style>
    </xdr:cxnSp>
    <xdr:clientData/>
  </xdr:twoCellAnchor>
  <xdr:oneCellAnchor>
    <xdr:from>
      <xdr:col>5</xdr:col>
      <xdr:colOff>0</xdr:colOff>
      <xdr:row>34</xdr:row>
      <xdr:rowOff>0</xdr:rowOff>
    </xdr:from>
    <xdr:ext cx="304800" cy="304798"/>
    <xdr:sp macro="" textlink="">
      <xdr:nvSpPr>
        <xdr:cNvPr id="6"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6000000}"/>
            </a:ext>
          </a:extLst>
        </xdr:cNvPr>
        <xdr:cNvSpPr>
          <a:spLocks noChangeAspect="1" noChangeArrowheads="1"/>
        </xdr:cNvSpPr>
      </xdr:nvSpPr>
      <xdr:spPr bwMode="auto">
        <a:xfrm>
          <a:off x="7055556" y="23368000"/>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39</xdr:row>
      <xdr:rowOff>0</xdr:rowOff>
    </xdr:from>
    <xdr:ext cx="304800" cy="304798"/>
    <xdr:sp macro="" textlink="">
      <xdr:nvSpPr>
        <xdr:cNvPr id="8"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8000000}"/>
            </a:ext>
          </a:extLst>
        </xdr:cNvPr>
        <xdr:cNvSpPr>
          <a:spLocks noChangeAspect="1" noChangeArrowheads="1"/>
        </xdr:cNvSpPr>
      </xdr:nvSpPr>
      <xdr:spPr bwMode="auto">
        <a:xfrm>
          <a:off x="7055556" y="23600833"/>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34</xdr:row>
      <xdr:rowOff>0</xdr:rowOff>
    </xdr:from>
    <xdr:ext cx="304800" cy="304798"/>
    <xdr:sp macro="" textlink="">
      <xdr:nvSpPr>
        <xdr:cNvPr id="9"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9000000}"/>
            </a:ext>
          </a:extLst>
        </xdr:cNvPr>
        <xdr:cNvSpPr>
          <a:spLocks noChangeAspect="1" noChangeArrowheads="1"/>
        </xdr:cNvSpPr>
      </xdr:nvSpPr>
      <xdr:spPr bwMode="auto">
        <a:xfrm>
          <a:off x="6731000" y="8445500"/>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34</xdr:row>
      <xdr:rowOff>0</xdr:rowOff>
    </xdr:from>
    <xdr:ext cx="304800" cy="304798"/>
    <xdr:sp macro="" textlink="">
      <xdr:nvSpPr>
        <xdr:cNvPr id="10"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A000000}"/>
            </a:ext>
          </a:extLst>
        </xdr:cNvPr>
        <xdr:cNvSpPr>
          <a:spLocks noChangeAspect="1" noChangeArrowheads="1"/>
        </xdr:cNvSpPr>
      </xdr:nvSpPr>
      <xdr:spPr bwMode="auto">
        <a:xfrm>
          <a:off x="6731000" y="8445500"/>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24</xdr:row>
      <xdr:rowOff>0</xdr:rowOff>
    </xdr:from>
    <xdr:ext cx="123825" cy="291353"/>
    <xdr:sp macro="" textlink="">
      <xdr:nvSpPr>
        <xdr:cNvPr id="2" name="Text Box 3118">
          <a:extLst>
            <a:ext uri="{FF2B5EF4-FFF2-40B4-BE49-F238E27FC236}">
              <a16:creationId xmlns:a16="http://schemas.microsoft.com/office/drawing/2014/main" id="{4CDA06F2-FF65-4EAB-9B8D-306B43741CD5}"/>
            </a:ext>
          </a:extLst>
        </xdr:cNvPr>
        <xdr:cNvSpPr txBox="1">
          <a:spLocks noChangeArrowheads="1"/>
        </xdr:cNvSpPr>
      </xdr:nvSpPr>
      <xdr:spPr bwMode="auto">
        <a:xfrm>
          <a:off x="3733800" y="3152775"/>
          <a:ext cx="123825" cy="291353"/>
        </a:xfrm>
        <a:prstGeom prst="rect">
          <a:avLst/>
        </a:prstGeom>
        <a:noFill/>
        <a:ln w="9525">
          <a:noFill/>
          <a:miter lim="800000"/>
          <a:headEnd/>
          <a:tailEnd/>
        </a:ln>
      </xdr:spPr>
    </xdr:sp>
    <xdr:clientData/>
  </xdr:oneCellAnchor>
  <xdr:oneCellAnchor>
    <xdr:from>
      <xdr:col>2</xdr:col>
      <xdr:colOff>0</xdr:colOff>
      <xdr:row>24</xdr:row>
      <xdr:rowOff>0</xdr:rowOff>
    </xdr:from>
    <xdr:ext cx="123825" cy="291353"/>
    <xdr:sp macro="" textlink="">
      <xdr:nvSpPr>
        <xdr:cNvPr id="5" name="Text Box 3118">
          <a:extLst>
            <a:ext uri="{FF2B5EF4-FFF2-40B4-BE49-F238E27FC236}">
              <a16:creationId xmlns:a16="http://schemas.microsoft.com/office/drawing/2014/main" id="{1E8F6BD7-976D-4763-8C25-C613B2D9E51C}"/>
            </a:ext>
          </a:extLst>
        </xdr:cNvPr>
        <xdr:cNvSpPr txBox="1">
          <a:spLocks noChangeArrowheads="1"/>
        </xdr:cNvSpPr>
      </xdr:nvSpPr>
      <xdr:spPr bwMode="auto">
        <a:xfrm>
          <a:off x="3733800" y="315277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32410"/>
    <xdr:sp macro="" textlink="">
      <xdr:nvSpPr>
        <xdr:cNvPr id="11" name="Text Box 3118">
          <a:extLst>
            <a:ext uri="{FF2B5EF4-FFF2-40B4-BE49-F238E27FC236}">
              <a16:creationId xmlns:a16="http://schemas.microsoft.com/office/drawing/2014/main" id="{8CB3A7F3-7294-4B5F-94E3-AABD42FD3C24}"/>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21</xdr:row>
      <xdr:rowOff>0</xdr:rowOff>
    </xdr:from>
    <xdr:ext cx="123825" cy="232410"/>
    <xdr:sp macro="" textlink="">
      <xdr:nvSpPr>
        <xdr:cNvPr id="12" name="Text Box 3118">
          <a:extLst>
            <a:ext uri="{FF2B5EF4-FFF2-40B4-BE49-F238E27FC236}">
              <a16:creationId xmlns:a16="http://schemas.microsoft.com/office/drawing/2014/main" id="{9CD4A7E4-B564-4BA8-A9CE-71D885DF0AFE}"/>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13" name="Text Box 3118">
          <a:extLst>
            <a:ext uri="{FF2B5EF4-FFF2-40B4-BE49-F238E27FC236}">
              <a16:creationId xmlns:a16="http://schemas.microsoft.com/office/drawing/2014/main" id="{C7745A25-0930-4429-A072-906AD2569578}"/>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14" name="Text Box 3118">
          <a:extLst>
            <a:ext uri="{FF2B5EF4-FFF2-40B4-BE49-F238E27FC236}">
              <a16:creationId xmlns:a16="http://schemas.microsoft.com/office/drawing/2014/main" id="{9E3A33FE-DD10-4483-A42C-435181D90F43}"/>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32410"/>
    <xdr:sp macro="" textlink="">
      <xdr:nvSpPr>
        <xdr:cNvPr id="15" name="Text Box 3118">
          <a:extLst>
            <a:ext uri="{FF2B5EF4-FFF2-40B4-BE49-F238E27FC236}">
              <a16:creationId xmlns:a16="http://schemas.microsoft.com/office/drawing/2014/main" id="{7FB50F99-758D-4ACE-8BED-C5D02C45BDCF}"/>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21</xdr:row>
      <xdr:rowOff>0</xdr:rowOff>
    </xdr:from>
    <xdr:ext cx="123825" cy="232410"/>
    <xdr:sp macro="" textlink="">
      <xdr:nvSpPr>
        <xdr:cNvPr id="16" name="Text Box 3118">
          <a:extLst>
            <a:ext uri="{FF2B5EF4-FFF2-40B4-BE49-F238E27FC236}">
              <a16:creationId xmlns:a16="http://schemas.microsoft.com/office/drawing/2014/main" id="{241C862A-D788-47BC-9A67-0F6E413A3480}"/>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17" name="Text Box 3118">
          <a:extLst>
            <a:ext uri="{FF2B5EF4-FFF2-40B4-BE49-F238E27FC236}">
              <a16:creationId xmlns:a16="http://schemas.microsoft.com/office/drawing/2014/main" id="{53946B70-24CC-450C-B62F-2226F48A51A4}"/>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18" name="Text Box 3118">
          <a:extLst>
            <a:ext uri="{FF2B5EF4-FFF2-40B4-BE49-F238E27FC236}">
              <a16:creationId xmlns:a16="http://schemas.microsoft.com/office/drawing/2014/main" id="{D249FFC0-54BA-457D-B741-DA7931F3C9D2}"/>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32410"/>
    <xdr:sp macro="" textlink="">
      <xdr:nvSpPr>
        <xdr:cNvPr id="19" name="Text Box 3118">
          <a:extLst>
            <a:ext uri="{FF2B5EF4-FFF2-40B4-BE49-F238E27FC236}">
              <a16:creationId xmlns:a16="http://schemas.microsoft.com/office/drawing/2014/main" id="{B3D5EA2E-ED8C-4458-BDA6-307F5314437E}"/>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21</xdr:row>
      <xdr:rowOff>0</xdr:rowOff>
    </xdr:from>
    <xdr:ext cx="123825" cy="232410"/>
    <xdr:sp macro="" textlink="">
      <xdr:nvSpPr>
        <xdr:cNvPr id="20" name="Text Box 3118">
          <a:extLst>
            <a:ext uri="{FF2B5EF4-FFF2-40B4-BE49-F238E27FC236}">
              <a16:creationId xmlns:a16="http://schemas.microsoft.com/office/drawing/2014/main" id="{3239E33E-66DA-42FA-97F0-371E0816F951}"/>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1" name="Text Box 3118">
          <a:extLst>
            <a:ext uri="{FF2B5EF4-FFF2-40B4-BE49-F238E27FC236}">
              <a16:creationId xmlns:a16="http://schemas.microsoft.com/office/drawing/2014/main" id="{3767D2A2-196C-4AAA-908D-69C7B4A1A7C6}"/>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2" name="Text Box 3118">
          <a:extLst>
            <a:ext uri="{FF2B5EF4-FFF2-40B4-BE49-F238E27FC236}">
              <a16:creationId xmlns:a16="http://schemas.microsoft.com/office/drawing/2014/main" id="{FA031923-74A0-4A8D-B37F-FE3B337DF5F9}"/>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32410"/>
    <xdr:sp macro="" textlink="">
      <xdr:nvSpPr>
        <xdr:cNvPr id="23" name="Text Box 3118">
          <a:extLst>
            <a:ext uri="{FF2B5EF4-FFF2-40B4-BE49-F238E27FC236}">
              <a16:creationId xmlns:a16="http://schemas.microsoft.com/office/drawing/2014/main" id="{A735F5B5-91BB-4E19-A5E5-B1F196327BFD}"/>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21</xdr:row>
      <xdr:rowOff>0</xdr:rowOff>
    </xdr:from>
    <xdr:ext cx="123825" cy="232410"/>
    <xdr:sp macro="" textlink="">
      <xdr:nvSpPr>
        <xdr:cNvPr id="24" name="Text Box 3118">
          <a:extLst>
            <a:ext uri="{FF2B5EF4-FFF2-40B4-BE49-F238E27FC236}">
              <a16:creationId xmlns:a16="http://schemas.microsoft.com/office/drawing/2014/main" id="{E7D41C8A-B973-46CD-B489-B527D7A7C7BA}"/>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5" name="Text Box 3118">
          <a:extLst>
            <a:ext uri="{FF2B5EF4-FFF2-40B4-BE49-F238E27FC236}">
              <a16:creationId xmlns:a16="http://schemas.microsoft.com/office/drawing/2014/main" id="{8784D748-C937-4B75-B83C-38E79124E4AE}"/>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6" name="Text Box 3118">
          <a:extLst>
            <a:ext uri="{FF2B5EF4-FFF2-40B4-BE49-F238E27FC236}">
              <a16:creationId xmlns:a16="http://schemas.microsoft.com/office/drawing/2014/main" id="{B12DFCA8-BD19-4FD6-B305-072BC51FCD06}"/>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32410"/>
    <xdr:sp macro="" textlink="">
      <xdr:nvSpPr>
        <xdr:cNvPr id="27" name="Text Box 3118">
          <a:extLst>
            <a:ext uri="{FF2B5EF4-FFF2-40B4-BE49-F238E27FC236}">
              <a16:creationId xmlns:a16="http://schemas.microsoft.com/office/drawing/2014/main" id="{4004F588-A478-48E4-AE23-A09430B91649}"/>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21</xdr:row>
      <xdr:rowOff>0</xdr:rowOff>
    </xdr:from>
    <xdr:ext cx="123825" cy="232410"/>
    <xdr:sp macro="" textlink="">
      <xdr:nvSpPr>
        <xdr:cNvPr id="28" name="Text Box 3118">
          <a:extLst>
            <a:ext uri="{FF2B5EF4-FFF2-40B4-BE49-F238E27FC236}">
              <a16:creationId xmlns:a16="http://schemas.microsoft.com/office/drawing/2014/main" id="{8F97F550-130A-4CB2-AACA-D97881545CAD}"/>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9" name="Text Box 3118">
          <a:extLst>
            <a:ext uri="{FF2B5EF4-FFF2-40B4-BE49-F238E27FC236}">
              <a16:creationId xmlns:a16="http://schemas.microsoft.com/office/drawing/2014/main" id="{E1669A70-A882-41FC-AC5F-EF8488D65196}"/>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30" name="Text Box 3118">
          <a:extLst>
            <a:ext uri="{FF2B5EF4-FFF2-40B4-BE49-F238E27FC236}">
              <a16:creationId xmlns:a16="http://schemas.microsoft.com/office/drawing/2014/main" id="{AB0266FD-6D02-4180-AF34-F59243F4374F}"/>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32410"/>
    <xdr:sp macro="" textlink="">
      <xdr:nvSpPr>
        <xdr:cNvPr id="31" name="Text Box 3118">
          <a:extLst>
            <a:ext uri="{FF2B5EF4-FFF2-40B4-BE49-F238E27FC236}">
              <a16:creationId xmlns:a16="http://schemas.microsoft.com/office/drawing/2014/main" id="{05686933-EF7F-4C6C-9B5F-73E02AF1C72E}"/>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21</xdr:row>
      <xdr:rowOff>0</xdr:rowOff>
    </xdr:from>
    <xdr:ext cx="123825" cy="232410"/>
    <xdr:sp macro="" textlink="">
      <xdr:nvSpPr>
        <xdr:cNvPr id="32" name="Text Box 3118">
          <a:extLst>
            <a:ext uri="{FF2B5EF4-FFF2-40B4-BE49-F238E27FC236}">
              <a16:creationId xmlns:a16="http://schemas.microsoft.com/office/drawing/2014/main" id="{62540644-8CCF-4B2F-A1F3-9A22D7A726EF}"/>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33" name="Text Box 3118">
          <a:extLst>
            <a:ext uri="{FF2B5EF4-FFF2-40B4-BE49-F238E27FC236}">
              <a16:creationId xmlns:a16="http://schemas.microsoft.com/office/drawing/2014/main" id="{5EA1EC4C-48ED-4F1E-A1D6-6F11691A81C5}"/>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34" name="Text Box 3118">
          <a:extLst>
            <a:ext uri="{FF2B5EF4-FFF2-40B4-BE49-F238E27FC236}">
              <a16:creationId xmlns:a16="http://schemas.microsoft.com/office/drawing/2014/main" id="{41F8B4BF-59D6-48BC-9BDB-C08A1328A217}"/>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23</xdr:row>
      <xdr:rowOff>0</xdr:rowOff>
    </xdr:from>
    <xdr:ext cx="123825" cy="291353"/>
    <xdr:sp macro="" textlink="">
      <xdr:nvSpPr>
        <xdr:cNvPr id="35" name="Text Box 3118">
          <a:extLst>
            <a:ext uri="{FF2B5EF4-FFF2-40B4-BE49-F238E27FC236}">
              <a16:creationId xmlns:a16="http://schemas.microsoft.com/office/drawing/2014/main" id="{A8F73982-8B95-4D31-92CA-D2517A615948}"/>
            </a:ext>
          </a:extLst>
        </xdr:cNvPr>
        <xdr:cNvSpPr txBox="1">
          <a:spLocks noChangeArrowheads="1"/>
        </xdr:cNvSpPr>
      </xdr:nvSpPr>
      <xdr:spPr bwMode="auto">
        <a:xfrm>
          <a:off x="3733800" y="2933700"/>
          <a:ext cx="123825" cy="291353"/>
        </a:xfrm>
        <a:prstGeom prst="rect">
          <a:avLst/>
        </a:prstGeom>
        <a:noFill/>
        <a:ln w="9525">
          <a:noFill/>
          <a:miter lim="800000"/>
          <a:headEnd/>
          <a:tailEnd/>
        </a:ln>
      </xdr:spPr>
    </xdr:sp>
    <xdr:clientData/>
  </xdr:oneCellAnchor>
  <xdr:oneCellAnchor>
    <xdr:from>
      <xdr:col>2</xdr:col>
      <xdr:colOff>0</xdr:colOff>
      <xdr:row>23</xdr:row>
      <xdr:rowOff>0</xdr:rowOff>
    </xdr:from>
    <xdr:ext cx="123825" cy="291353"/>
    <xdr:sp macro="" textlink="">
      <xdr:nvSpPr>
        <xdr:cNvPr id="36" name="Text Box 3118">
          <a:extLst>
            <a:ext uri="{FF2B5EF4-FFF2-40B4-BE49-F238E27FC236}">
              <a16:creationId xmlns:a16="http://schemas.microsoft.com/office/drawing/2014/main" id="{55E1EAB0-02EF-418C-A391-3FA55659A466}"/>
            </a:ext>
          </a:extLst>
        </xdr:cNvPr>
        <xdr:cNvSpPr txBox="1">
          <a:spLocks noChangeArrowheads="1"/>
        </xdr:cNvSpPr>
      </xdr:nvSpPr>
      <xdr:spPr bwMode="auto">
        <a:xfrm>
          <a:off x="3733800" y="2933700"/>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32410"/>
    <xdr:sp macro="" textlink="">
      <xdr:nvSpPr>
        <xdr:cNvPr id="37" name="Text Box 3118">
          <a:extLst>
            <a:ext uri="{FF2B5EF4-FFF2-40B4-BE49-F238E27FC236}">
              <a16:creationId xmlns:a16="http://schemas.microsoft.com/office/drawing/2014/main" id="{93CDD942-63D9-4B90-9AE5-C96B6512E269}"/>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22</xdr:row>
      <xdr:rowOff>0</xdr:rowOff>
    </xdr:from>
    <xdr:ext cx="123825" cy="232410"/>
    <xdr:sp macro="" textlink="">
      <xdr:nvSpPr>
        <xdr:cNvPr id="38" name="Text Box 3118">
          <a:extLst>
            <a:ext uri="{FF2B5EF4-FFF2-40B4-BE49-F238E27FC236}">
              <a16:creationId xmlns:a16="http://schemas.microsoft.com/office/drawing/2014/main" id="{9395ED40-5B67-4595-8D0D-57FEA62773A3}"/>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39" name="Text Box 3118">
          <a:extLst>
            <a:ext uri="{FF2B5EF4-FFF2-40B4-BE49-F238E27FC236}">
              <a16:creationId xmlns:a16="http://schemas.microsoft.com/office/drawing/2014/main" id="{D7BFA7A6-2BDB-4382-8041-C0D0E635BFD5}"/>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40" name="Text Box 3118">
          <a:extLst>
            <a:ext uri="{FF2B5EF4-FFF2-40B4-BE49-F238E27FC236}">
              <a16:creationId xmlns:a16="http://schemas.microsoft.com/office/drawing/2014/main" id="{AB95095F-42AB-4161-B51B-4229C89C2A81}"/>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32410"/>
    <xdr:sp macro="" textlink="">
      <xdr:nvSpPr>
        <xdr:cNvPr id="41" name="Text Box 3118">
          <a:extLst>
            <a:ext uri="{FF2B5EF4-FFF2-40B4-BE49-F238E27FC236}">
              <a16:creationId xmlns:a16="http://schemas.microsoft.com/office/drawing/2014/main" id="{DDDF47EC-EEE4-42A2-9F50-8F45BC6E93EB}"/>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22</xdr:row>
      <xdr:rowOff>0</xdr:rowOff>
    </xdr:from>
    <xdr:ext cx="123825" cy="232410"/>
    <xdr:sp macro="" textlink="">
      <xdr:nvSpPr>
        <xdr:cNvPr id="42" name="Text Box 3118">
          <a:extLst>
            <a:ext uri="{FF2B5EF4-FFF2-40B4-BE49-F238E27FC236}">
              <a16:creationId xmlns:a16="http://schemas.microsoft.com/office/drawing/2014/main" id="{FB015A6A-039A-467F-95BD-B812DEA19C28}"/>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43" name="Text Box 3118">
          <a:extLst>
            <a:ext uri="{FF2B5EF4-FFF2-40B4-BE49-F238E27FC236}">
              <a16:creationId xmlns:a16="http://schemas.microsoft.com/office/drawing/2014/main" id="{A5CC2734-58E1-45B9-B14A-5224CCEAE576}"/>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44" name="Text Box 3118">
          <a:extLst>
            <a:ext uri="{FF2B5EF4-FFF2-40B4-BE49-F238E27FC236}">
              <a16:creationId xmlns:a16="http://schemas.microsoft.com/office/drawing/2014/main" id="{93A73C76-527A-48B6-A018-06FE659A011E}"/>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32410"/>
    <xdr:sp macro="" textlink="">
      <xdr:nvSpPr>
        <xdr:cNvPr id="45" name="Text Box 3118">
          <a:extLst>
            <a:ext uri="{FF2B5EF4-FFF2-40B4-BE49-F238E27FC236}">
              <a16:creationId xmlns:a16="http://schemas.microsoft.com/office/drawing/2014/main" id="{1DA3E2DD-34E1-4C1F-9DA6-DF2EE9719DE9}"/>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22</xdr:row>
      <xdr:rowOff>0</xdr:rowOff>
    </xdr:from>
    <xdr:ext cx="123825" cy="232410"/>
    <xdr:sp macro="" textlink="">
      <xdr:nvSpPr>
        <xdr:cNvPr id="46" name="Text Box 3118">
          <a:extLst>
            <a:ext uri="{FF2B5EF4-FFF2-40B4-BE49-F238E27FC236}">
              <a16:creationId xmlns:a16="http://schemas.microsoft.com/office/drawing/2014/main" id="{D4C88861-BEB4-4160-B498-CE1139AF3D0F}"/>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47" name="Text Box 3118">
          <a:extLst>
            <a:ext uri="{FF2B5EF4-FFF2-40B4-BE49-F238E27FC236}">
              <a16:creationId xmlns:a16="http://schemas.microsoft.com/office/drawing/2014/main" id="{CC6C7CA9-D8F7-472C-87DC-F6AE49C304D0}"/>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48" name="Text Box 3118">
          <a:extLst>
            <a:ext uri="{FF2B5EF4-FFF2-40B4-BE49-F238E27FC236}">
              <a16:creationId xmlns:a16="http://schemas.microsoft.com/office/drawing/2014/main" id="{DC642C9F-4799-4CD8-9E67-B45544943269}"/>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32410"/>
    <xdr:sp macro="" textlink="">
      <xdr:nvSpPr>
        <xdr:cNvPr id="49" name="Text Box 3118">
          <a:extLst>
            <a:ext uri="{FF2B5EF4-FFF2-40B4-BE49-F238E27FC236}">
              <a16:creationId xmlns:a16="http://schemas.microsoft.com/office/drawing/2014/main" id="{EBA69D4F-D4FC-4580-B050-5FB8377659A5}"/>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22</xdr:row>
      <xdr:rowOff>0</xdr:rowOff>
    </xdr:from>
    <xdr:ext cx="123825" cy="232410"/>
    <xdr:sp macro="" textlink="">
      <xdr:nvSpPr>
        <xdr:cNvPr id="50" name="Text Box 3118">
          <a:extLst>
            <a:ext uri="{FF2B5EF4-FFF2-40B4-BE49-F238E27FC236}">
              <a16:creationId xmlns:a16="http://schemas.microsoft.com/office/drawing/2014/main" id="{9BB44F7A-9AE3-4539-B311-F30A87B5A1CF}"/>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51" name="Text Box 3118">
          <a:extLst>
            <a:ext uri="{FF2B5EF4-FFF2-40B4-BE49-F238E27FC236}">
              <a16:creationId xmlns:a16="http://schemas.microsoft.com/office/drawing/2014/main" id="{B6C7765E-6AD0-46D8-825E-4608168C5C6A}"/>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52" name="Text Box 3118">
          <a:extLst>
            <a:ext uri="{FF2B5EF4-FFF2-40B4-BE49-F238E27FC236}">
              <a16:creationId xmlns:a16="http://schemas.microsoft.com/office/drawing/2014/main" id="{7DC0FF0A-5045-4B9B-B1FF-F341D5DB635B}"/>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32410"/>
    <xdr:sp macro="" textlink="">
      <xdr:nvSpPr>
        <xdr:cNvPr id="53" name="Text Box 3118">
          <a:extLst>
            <a:ext uri="{FF2B5EF4-FFF2-40B4-BE49-F238E27FC236}">
              <a16:creationId xmlns:a16="http://schemas.microsoft.com/office/drawing/2014/main" id="{19979539-97BB-4846-9517-63DB8F1D0610}"/>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22</xdr:row>
      <xdr:rowOff>0</xdr:rowOff>
    </xdr:from>
    <xdr:ext cx="123825" cy="232410"/>
    <xdr:sp macro="" textlink="">
      <xdr:nvSpPr>
        <xdr:cNvPr id="54" name="Text Box 3118">
          <a:extLst>
            <a:ext uri="{FF2B5EF4-FFF2-40B4-BE49-F238E27FC236}">
              <a16:creationId xmlns:a16="http://schemas.microsoft.com/office/drawing/2014/main" id="{B69014D7-5FEE-4F9C-9BA0-8A62BA6AF681}"/>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55" name="Text Box 3118">
          <a:extLst>
            <a:ext uri="{FF2B5EF4-FFF2-40B4-BE49-F238E27FC236}">
              <a16:creationId xmlns:a16="http://schemas.microsoft.com/office/drawing/2014/main" id="{8FE89CA4-238D-4AA8-898C-3B52AE084124}"/>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56" name="Text Box 3118">
          <a:extLst>
            <a:ext uri="{FF2B5EF4-FFF2-40B4-BE49-F238E27FC236}">
              <a16:creationId xmlns:a16="http://schemas.microsoft.com/office/drawing/2014/main" id="{E5C6C82F-480E-4201-98F8-065CF9D53E24}"/>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32410"/>
    <xdr:sp macro="" textlink="">
      <xdr:nvSpPr>
        <xdr:cNvPr id="57" name="Text Box 3118">
          <a:extLst>
            <a:ext uri="{FF2B5EF4-FFF2-40B4-BE49-F238E27FC236}">
              <a16:creationId xmlns:a16="http://schemas.microsoft.com/office/drawing/2014/main" id="{F73AFB22-5796-49B6-8B5F-D5715C4BDECC}"/>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22</xdr:row>
      <xdr:rowOff>0</xdr:rowOff>
    </xdr:from>
    <xdr:ext cx="123825" cy="232410"/>
    <xdr:sp macro="" textlink="">
      <xdr:nvSpPr>
        <xdr:cNvPr id="58" name="Text Box 3118">
          <a:extLst>
            <a:ext uri="{FF2B5EF4-FFF2-40B4-BE49-F238E27FC236}">
              <a16:creationId xmlns:a16="http://schemas.microsoft.com/office/drawing/2014/main" id="{B3BC61A2-E4F7-4FD4-81C6-8E282AB656ED}"/>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59" name="Text Box 3118">
          <a:extLst>
            <a:ext uri="{FF2B5EF4-FFF2-40B4-BE49-F238E27FC236}">
              <a16:creationId xmlns:a16="http://schemas.microsoft.com/office/drawing/2014/main" id="{AD0C38F9-A7C1-4436-B66D-D031C1509D43}"/>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60" name="Text Box 3118">
          <a:extLst>
            <a:ext uri="{FF2B5EF4-FFF2-40B4-BE49-F238E27FC236}">
              <a16:creationId xmlns:a16="http://schemas.microsoft.com/office/drawing/2014/main" id="{A00FE8DB-5C41-4E39-A8B1-8D7B297D6155}"/>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23</xdr:row>
      <xdr:rowOff>0</xdr:rowOff>
    </xdr:from>
    <xdr:ext cx="123825" cy="291353"/>
    <xdr:sp macro="" textlink="">
      <xdr:nvSpPr>
        <xdr:cNvPr id="61" name="Text Box 3118">
          <a:extLst>
            <a:ext uri="{FF2B5EF4-FFF2-40B4-BE49-F238E27FC236}">
              <a16:creationId xmlns:a16="http://schemas.microsoft.com/office/drawing/2014/main" id="{E514AC8E-198E-4241-9B38-7EC7EBEE29AB}"/>
            </a:ext>
            <a:ext uri="{147F2762-F138-4A5C-976F-8EAC2B608ADB}">
              <a16:predDERef xmlns:a16="http://schemas.microsoft.com/office/drawing/2014/main" pred="{EABF92A4-DC6C-4E05-BCEF-6A81793174EE}"/>
            </a:ext>
          </a:extLst>
        </xdr:cNvPr>
        <xdr:cNvSpPr txBox="1">
          <a:spLocks noChangeArrowheads="1"/>
        </xdr:cNvSpPr>
      </xdr:nvSpPr>
      <xdr:spPr bwMode="auto">
        <a:xfrm>
          <a:off x="3733800" y="2933700"/>
          <a:ext cx="123825" cy="291353"/>
        </a:xfrm>
        <a:prstGeom prst="rect">
          <a:avLst/>
        </a:prstGeom>
        <a:noFill/>
        <a:ln w="9525">
          <a:noFill/>
          <a:miter lim="800000"/>
          <a:headEnd/>
          <a:tailEnd/>
        </a:ln>
      </xdr:spPr>
    </xdr:sp>
    <xdr:clientData/>
  </xdr:oneCellAnchor>
  <xdr:oneCellAnchor>
    <xdr:from>
      <xdr:col>2</xdr:col>
      <xdr:colOff>0</xdr:colOff>
      <xdr:row>23</xdr:row>
      <xdr:rowOff>0</xdr:rowOff>
    </xdr:from>
    <xdr:ext cx="123825" cy="291353"/>
    <xdr:sp macro="" textlink="">
      <xdr:nvSpPr>
        <xdr:cNvPr id="62" name="Text Box 3118">
          <a:extLst>
            <a:ext uri="{FF2B5EF4-FFF2-40B4-BE49-F238E27FC236}">
              <a16:creationId xmlns:a16="http://schemas.microsoft.com/office/drawing/2014/main" id="{661A9C19-6A4B-4976-8A98-63D68919FF75}"/>
            </a:ext>
            <a:ext uri="{147F2762-F138-4A5C-976F-8EAC2B608ADB}">
              <a16:predDERef xmlns:a16="http://schemas.microsoft.com/office/drawing/2014/main" pred="{C79D31A3-676E-4DB0-B385-2A806597F57E}"/>
            </a:ext>
          </a:extLst>
        </xdr:cNvPr>
        <xdr:cNvSpPr txBox="1">
          <a:spLocks noChangeArrowheads="1"/>
        </xdr:cNvSpPr>
      </xdr:nvSpPr>
      <xdr:spPr bwMode="auto">
        <a:xfrm>
          <a:off x="3733800" y="2933700"/>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32410"/>
    <xdr:sp macro="" textlink="">
      <xdr:nvSpPr>
        <xdr:cNvPr id="63" name="Text Box 3118">
          <a:extLst>
            <a:ext uri="{FF2B5EF4-FFF2-40B4-BE49-F238E27FC236}">
              <a16:creationId xmlns:a16="http://schemas.microsoft.com/office/drawing/2014/main" id="{931869DF-7FC2-44FB-929C-039921415959}"/>
            </a:ext>
            <a:ext uri="{147F2762-F138-4A5C-976F-8EAC2B608ADB}">
              <a16:predDERef xmlns:a16="http://schemas.microsoft.com/office/drawing/2014/main" pred="{2B52B3D8-C4D1-43A5-B88B-68A51827DF26}"/>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22</xdr:row>
      <xdr:rowOff>0</xdr:rowOff>
    </xdr:from>
    <xdr:ext cx="123825" cy="232410"/>
    <xdr:sp macro="" textlink="">
      <xdr:nvSpPr>
        <xdr:cNvPr id="2048" name="Text Box 3118">
          <a:extLst>
            <a:ext uri="{FF2B5EF4-FFF2-40B4-BE49-F238E27FC236}">
              <a16:creationId xmlns:a16="http://schemas.microsoft.com/office/drawing/2014/main" id="{7C5DF97C-B317-47A9-A396-1A8119A77F4A}"/>
            </a:ext>
            <a:ext uri="{147F2762-F138-4A5C-976F-8EAC2B608ADB}">
              <a16:predDERef xmlns:a16="http://schemas.microsoft.com/office/drawing/2014/main" pred="{2D493E9F-D704-4DBA-9E1A-9B583E863F60}"/>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2050" name="Text Box 3118">
          <a:extLst>
            <a:ext uri="{FF2B5EF4-FFF2-40B4-BE49-F238E27FC236}">
              <a16:creationId xmlns:a16="http://schemas.microsoft.com/office/drawing/2014/main" id="{2181354F-3B78-4C9E-BF79-E2CACB278454}"/>
            </a:ext>
            <a:ext uri="{147F2762-F138-4A5C-976F-8EAC2B608ADB}">
              <a16:predDERef xmlns:a16="http://schemas.microsoft.com/office/drawing/2014/main" pred="{6951BCAB-D07F-4A52-B2CC-81B86F6203F7}"/>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2051" name="Text Box 3118">
          <a:extLst>
            <a:ext uri="{FF2B5EF4-FFF2-40B4-BE49-F238E27FC236}">
              <a16:creationId xmlns:a16="http://schemas.microsoft.com/office/drawing/2014/main" id="{39400944-34B0-41FC-BB8F-599296C8F10D}"/>
            </a:ext>
            <a:ext uri="{147F2762-F138-4A5C-976F-8EAC2B608ADB}">
              <a16:predDERef xmlns:a16="http://schemas.microsoft.com/office/drawing/2014/main" pred="{51F983F3-62D4-43E5-8676-2B9217416879}"/>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32410"/>
    <xdr:sp macro="" textlink="">
      <xdr:nvSpPr>
        <xdr:cNvPr id="2052" name="Text Box 3118">
          <a:extLst>
            <a:ext uri="{FF2B5EF4-FFF2-40B4-BE49-F238E27FC236}">
              <a16:creationId xmlns:a16="http://schemas.microsoft.com/office/drawing/2014/main" id="{B9812D07-F308-4064-B493-0FC66EC59088}"/>
            </a:ext>
            <a:ext uri="{147F2762-F138-4A5C-976F-8EAC2B608ADB}">
              <a16:predDERef xmlns:a16="http://schemas.microsoft.com/office/drawing/2014/main" pred="{6D0A0631-C947-4361-BC83-C0C06B3CE1E6}"/>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22</xdr:row>
      <xdr:rowOff>0</xdr:rowOff>
    </xdr:from>
    <xdr:ext cx="123825" cy="232410"/>
    <xdr:sp macro="" textlink="">
      <xdr:nvSpPr>
        <xdr:cNvPr id="2053" name="Text Box 3118">
          <a:extLst>
            <a:ext uri="{FF2B5EF4-FFF2-40B4-BE49-F238E27FC236}">
              <a16:creationId xmlns:a16="http://schemas.microsoft.com/office/drawing/2014/main" id="{F62CCEC6-036B-4C85-88DD-4CC4E96E12B6}"/>
            </a:ext>
            <a:ext uri="{147F2762-F138-4A5C-976F-8EAC2B608ADB}">
              <a16:predDERef xmlns:a16="http://schemas.microsoft.com/office/drawing/2014/main" pred="{664F292F-F732-4174-A350-1DFEFCB39DB3}"/>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2054" name="Text Box 3118">
          <a:extLst>
            <a:ext uri="{FF2B5EF4-FFF2-40B4-BE49-F238E27FC236}">
              <a16:creationId xmlns:a16="http://schemas.microsoft.com/office/drawing/2014/main" id="{6E63FCCF-671A-410B-B858-E56D4BAB75AF}"/>
            </a:ext>
            <a:ext uri="{147F2762-F138-4A5C-976F-8EAC2B608ADB}">
              <a16:predDERef xmlns:a16="http://schemas.microsoft.com/office/drawing/2014/main" pred="{A87C0A7F-DEC8-4C4A-962C-29E7B13E1F54}"/>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2055" name="Text Box 3118">
          <a:extLst>
            <a:ext uri="{FF2B5EF4-FFF2-40B4-BE49-F238E27FC236}">
              <a16:creationId xmlns:a16="http://schemas.microsoft.com/office/drawing/2014/main" id="{588A8DD9-CD26-47FF-9379-0065980A10B9}"/>
            </a:ext>
            <a:ext uri="{147F2762-F138-4A5C-976F-8EAC2B608ADB}">
              <a16:predDERef xmlns:a16="http://schemas.microsoft.com/office/drawing/2014/main" pred="{0DCCB4A7-2162-4742-9F0B-A2A57AD6DE00}"/>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32410"/>
    <xdr:sp macro="" textlink="">
      <xdr:nvSpPr>
        <xdr:cNvPr id="2056" name="Text Box 3118">
          <a:extLst>
            <a:ext uri="{FF2B5EF4-FFF2-40B4-BE49-F238E27FC236}">
              <a16:creationId xmlns:a16="http://schemas.microsoft.com/office/drawing/2014/main" id="{55DB3621-14FA-460A-B635-0DAA8196A861}"/>
            </a:ext>
            <a:ext uri="{147F2762-F138-4A5C-976F-8EAC2B608ADB}">
              <a16:predDERef xmlns:a16="http://schemas.microsoft.com/office/drawing/2014/main" pred="{406C29D6-0DF6-49C8-9AA1-C3222FB22BBA}"/>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22</xdr:row>
      <xdr:rowOff>0</xdr:rowOff>
    </xdr:from>
    <xdr:ext cx="123825" cy="232410"/>
    <xdr:sp macro="" textlink="">
      <xdr:nvSpPr>
        <xdr:cNvPr id="2057" name="Text Box 3118">
          <a:extLst>
            <a:ext uri="{FF2B5EF4-FFF2-40B4-BE49-F238E27FC236}">
              <a16:creationId xmlns:a16="http://schemas.microsoft.com/office/drawing/2014/main" id="{F39CF932-F382-4CD1-B9BB-F3E01BC3F9AB}"/>
            </a:ext>
            <a:ext uri="{147F2762-F138-4A5C-976F-8EAC2B608ADB}">
              <a16:predDERef xmlns:a16="http://schemas.microsoft.com/office/drawing/2014/main" pred="{40CA9A4D-3E30-4C69-8429-A9158F5FA869}"/>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2058" name="Text Box 3118">
          <a:extLst>
            <a:ext uri="{FF2B5EF4-FFF2-40B4-BE49-F238E27FC236}">
              <a16:creationId xmlns:a16="http://schemas.microsoft.com/office/drawing/2014/main" id="{C098300B-EDE9-43CA-8BAD-F3E4EC93CE6C}"/>
            </a:ext>
            <a:ext uri="{147F2762-F138-4A5C-976F-8EAC2B608ADB}">
              <a16:predDERef xmlns:a16="http://schemas.microsoft.com/office/drawing/2014/main" pred="{162708E6-7567-4407-9853-0F6E9D710D53}"/>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2059" name="Text Box 3118">
          <a:extLst>
            <a:ext uri="{FF2B5EF4-FFF2-40B4-BE49-F238E27FC236}">
              <a16:creationId xmlns:a16="http://schemas.microsoft.com/office/drawing/2014/main" id="{28BCB179-5A9C-493B-BB24-B33FDAF929FA}"/>
            </a:ext>
            <a:ext uri="{147F2762-F138-4A5C-976F-8EAC2B608ADB}">
              <a16:predDERef xmlns:a16="http://schemas.microsoft.com/office/drawing/2014/main" pred="{21BF1F45-CE37-4913-AB80-2826F2952DF4}"/>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32410"/>
    <xdr:sp macro="" textlink="">
      <xdr:nvSpPr>
        <xdr:cNvPr id="2060" name="Text Box 3118">
          <a:extLst>
            <a:ext uri="{FF2B5EF4-FFF2-40B4-BE49-F238E27FC236}">
              <a16:creationId xmlns:a16="http://schemas.microsoft.com/office/drawing/2014/main" id="{27EA18F8-96C8-40E4-9171-1730C401901C}"/>
            </a:ext>
            <a:ext uri="{147F2762-F138-4A5C-976F-8EAC2B608ADB}">
              <a16:predDERef xmlns:a16="http://schemas.microsoft.com/office/drawing/2014/main" pred="{F24C6EFA-5FA5-460C-A8C1-1D805F9CF353}"/>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22</xdr:row>
      <xdr:rowOff>0</xdr:rowOff>
    </xdr:from>
    <xdr:ext cx="123825" cy="232410"/>
    <xdr:sp macro="" textlink="">
      <xdr:nvSpPr>
        <xdr:cNvPr id="2061" name="Text Box 3118">
          <a:extLst>
            <a:ext uri="{FF2B5EF4-FFF2-40B4-BE49-F238E27FC236}">
              <a16:creationId xmlns:a16="http://schemas.microsoft.com/office/drawing/2014/main" id="{BBFC54CE-4358-451A-96E7-C52B5ED6D5F0}"/>
            </a:ext>
            <a:ext uri="{147F2762-F138-4A5C-976F-8EAC2B608ADB}">
              <a16:predDERef xmlns:a16="http://schemas.microsoft.com/office/drawing/2014/main" pred="{0B6A2584-8365-4EBF-B247-38AF32F9BA78}"/>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2062" name="Text Box 3118">
          <a:extLst>
            <a:ext uri="{FF2B5EF4-FFF2-40B4-BE49-F238E27FC236}">
              <a16:creationId xmlns:a16="http://schemas.microsoft.com/office/drawing/2014/main" id="{6751D150-F960-4776-9CCD-AF8A1499F03B}"/>
            </a:ext>
            <a:ext uri="{147F2762-F138-4A5C-976F-8EAC2B608ADB}">
              <a16:predDERef xmlns:a16="http://schemas.microsoft.com/office/drawing/2014/main" pred="{77704B6C-2953-49FF-88D3-4BCC5D088FB8}"/>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2063" name="Text Box 3118">
          <a:extLst>
            <a:ext uri="{FF2B5EF4-FFF2-40B4-BE49-F238E27FC236}">
              <a16:creationId xmlns:a16="http://schemas.microsoft.com/office/drawing/2014/main" id="{FB2D49CB-7149-4BE3-BDE1-2403BE6B2F06}"/>
            </a:ext>
            <a:ext uri="{147F2762-F138-4A5C-976F-8EAC2B608ADB}">
              <a16:predDERef xmlns:a16="http://schemas.microsoft.com/office/drawing/2014/main" pred="{46E8ACFF-10EA-48CF-8593-2CF6F6266416}"/>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32410"/>
    <xdr:sp macro="" textlink="">
      <xdr:nvSpPr>
        <xdr:cNvPr id="2064" name="Text Box 3118">
          <a:extLst>
            <a:ext uri="{FF2B5EF4-FFF2-40B4-BE49-F238E27FC236}">
              <a16:creationId xmlns:a16="http://schemas.microsoft.com/office/drawing/2014/main" id="{EC2872AC-F9F7-4514-B1DC-AD5FF6AF7D9E}"/>
            </a:ext>
            <a:ext uri="{147F2762-F138-4A5C-976F-8EAC2B608ADB}">
              <a16:predDERef xmlns:a16="http://schemas.microsoft.com/office/drawing/2014/main" pred="{83721183-ED79-4F61-9017-17C8EDE66E53}"/>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22</xdr:row>
      <xdr:rowOff>0</xdr:rowOff>
    </xdr:from>
    <xdr:ext cx="123825" cy="232410"/>
    <xdr:sp macro="" textlink="">
      <xdr:nvSpPr>
        <xdr:cNvPr id="2065" name="Text Box 3118">
          <a:extLst>
            <a:ext uri="{FF2B5EF4-FFF2-40B4-BE49-F238E27FC236}">
              <a16:creationId xmlns:a16="http://schemas.microsoft.com/office/drawing/2014/main" id="{36A00655-B7CB-402B-B47B-E470585AB27C}"/>
            </a:ext>
            <a:ext uri="{147F2762-F138-4A5C-976F-8EAC2B608ADB}">
              <a16:predDERef xmlns:a16="http://schemas.microsoft.com/office/drawing/2014/main" pred="{96DF98A0-2EE1-42CC-8C1D-48A15516E92C}"/>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2066" name="Text Box 3118">
          <a:extLst>
            <a:ext uri="{FF2B5EF4-FFF2-40B4-BE49-F238E27FC236}">
              <a16:creationId xmlns:a16="http://schemas.microsoft.com/office/drawing/2014/main" id="{36A1F714-096E-4756-A2C7-71E535E303A8}"/>
            </a:ext>
            <a:ext uri="{147F2762-F138-4A5C-976F-8EAC2B608ADB}">
              <a16:predDERef xmlns:a16="http://schemas.microsoft.com/office/drawing/2014/main" pred="{04EAC7B9-2D62-433D-B7DE-56936DB3DA8A}"/>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2067" name="Text Box 3118">
          <a:extLst>
            <a:ext uri="{FF2B5EF4-FFF2-40B4-BE49-F238E27FC236}">
              <a16:creationId xmlns:a16="http://schemas.microsoft.com/office/drawing/2014/main" id="{07418C24-E063-4686-A9E1-6A57CDF565B4}"/>
            </a:ext>
            <a:ext uri="{147F2762-F138-4A5C-976F-8EAC2B608ADB}">
              <a16:predDERef xmlns:a16="http://schemas.microsoft.com/office/drawing/2014/main" pred="{A00683E9-299B-4DB7-910F-488E54581C39}"/>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32410"/>
    <xdr:sp macro="" textlink="">
      <xdr:nvSpPr>
        <xdr:cNvPr id="2068" name="Text Box 3118">
          <a:extLst>
            <a:ext uri="{FF2B5EF4-FFF2-40B4-BE49-F238E27FC236}">
              <a16:creationId xmlns:a16="http://schemas.microsoft.com/office/drawing/2014/main" id="{0367DF41-CF09-4238-B17C-61871A9B6B9C}"/>
            </a:ext>
            <a:ext uri="{147F2762-F138-4A5C-976F-8EAC2B608ADB}">
              <a16:predDERef xmlns:a16="http://schemas.microsoft.com/office/drawing/2014/main" pred="{83ABD1D7-8D72-4C28-8128-0439B082571A}"/>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22</xdr:row>
      <xdr:rowOff>0</xdr:rowOff>
    </xdr:from>
    <xdr:ext cx="123825" cy="232410"/>
    <xdr:sp macro="" textlink="">
      <xdr:nvSpPr>
        <xdr:cNvPr id="2069" name="Text Box 3118">
          <a:extLst>
            <a:ext uri="{FF2B5EF4-FFF2-40B4-BE49-F238E27FC236}">
              <a16:creationId xmlns:a16="http://schemas.microsoft.com/office/drawing/2014/main" id="{EF879642-1D73-43AF-B590-FB126EB5A1C1}"/>
            </a:ext>
            <a:ext uri="{147F2762-F138-4A5C-976F-8EAC2B608ADB}">
              <a16:predDERef xmlns:a16="http://schemas.microsoft.com/office/drawing/2014/main" pred="{21CBCFD4-DBBA-42D6-9BEA-C38E6D39FAE8}"/>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2070" name="Text Box 3118">
          <a:extLst>
            <a:ext uri="{FF2B5EF4-FFF2-40B4-BE49-F238E27FC236}">
              <a16:creationId xmlns:a16="http://schemas.microsoft.com/office/drawing/2014/main" id="{80F7E011-6A64-4600-AEFA-1BB006AB57D2}"/>
            </a:ext>
            <a:ext uri="{147F2762-F138-4A5C-976F-8EAC2B608ADB}">
              <a16:predDERef xmlns:a16="http://schemas.microsoft.com/office/drawing/2014/main" pred="{02982F76-6CA3-4E16-8728-559A155EC569}"/>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2071" name="Text Box 3118">
          <a:extLst>
            <a:ext uri="{FF2B5EF4-FFF2-40B4-BE49-F238E27FC236}">
              <a16:creationId xmlns:a16="http://schemas.microsoft.com/office/drawing/2014/main" id="{BECBA614-3472-4F19-A2C7-44740ACE42F9}"/>
            </a:ext>
            <a:ext uri="{147F2762-F138-4A5C-976F-8EAC2B608ADB}">
              <a16:predDERef xmlns:a16="http://schemas.microsoft.com/office/drawing/2014/main" pred="{28C3FE1A-5FA6-465E-8409-F8D4C3AC6CB3}"/>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2072" name="Text Box 3118">
          <a:extLst>
            <a:ext uri="{FF2B5EF4-FFF2-40B4-BE49-F238E27FC236}">
              <a16:creationId xmlns:a16="http://schemas.microsoft.com/office/drawing/2014/main" id="{79EFE66E-A1BA-435F-B3AC-E77249F7FBFB}"/>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2073" name="Text Box 3118">
          <a:extLst>
            <a:ext uri="{FF2B5EF4-FFF2-40B4-BE49-F238E27FC236}">
              <a16:creationId xmlns:a16="http://schemas.microsoft.com/office/drawing/2014/main" id="{FD290A32-DD52-4CB3-899D-0D04C123EEB6}"/>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32410"/>
    <xdr:sp macro="" textlink="">
      <xdr:nvSpPr>
        <xdr:cNvPr id="2074" name="Text Box 3118">
          <a:extLst>
            <a:ext uri="{FF2B5EF4-FFF2-40B4-BE49-F238E27FC236}">
              <a16:creationId xmlns:a16="http://schemas.microsoft.com/office/drawing/2014/main" id="{E83765D5-282E-45A4-BB43-6E786AA728C3}"/>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21</xdr:row>
      <xdr:rowOff>0</xdr:rowOff>
    </xdr:from>
    <xdr:ext cx="123825" cy="232410"/>
    <xdr:sp macro="" textlink="">
      <xdr:nvSpPr>
        <xdr:cNvPr id="2075" name="Text Box 3118">
          <a:extLst>
            <a:ext uri="{FF2B5EF4-FFF2-40B4-BE49-F238E27FC236}">
              <a16:creationId xmlns:a16="http://schemas.microsoft.com/office/drawing/2014/main" id="{62039CBA-BD13-4BED-9FC6-9F10AC5D3009}"/>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076" name="Text Box 3118">
          <a:extLst>
            <a:ext uri="{FF2B5EF4-FFF2-40B4-BE49-F238E27FC236}">
              <a16:creationId xmlns:a16="http://schemas.microsoft.com/office/drawing/2014/main" id="{837D8527-46A5-47A9-A087-2448A8ACE0A0}"/>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077" name="Text Box 3118">
          <a:extLst>
            <a:ext uri="{FF2B5EF4-FFF2-40B4-BE49-F238E27FC236}">
              <a16:creationId xmlns:a16="http://schemas.microsoft.com/office/drawing/2014/main" id="{50755D55-5FCB-494C-A48F-913894BA79DD}"/>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32410"/>
    <xdr:sp macro="" textlink="">
      <xdr:nvSpPr>
        <xdr:cNvPr id="2078" name="Text Box 3118">
          <a:extLst>
            <a:ext uri="{FF2B5EF4-FFF2-40B4-BE49-F238E27FC236}">
              <a16:creationId xmlns:a16="http://schemas.microsoft.com/office/drawing/2014/main" id="{1E83E4BF-3DA7-499D-ADCD-7E7F12E72A80}"/>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21</xdr:row>
      <xdr:rowOff>0</xdr:rowOff>
    </xdr:from>
    <xdr:ext cx="123825" cy="232410"/>
    <xdr:sp macro="" textlink="">
      <xdr:nvSpPr>
        <xdr:cNvPr id="2079" name="Text Box 3118">
          <a:extLst>
            <a:ext uri="{FF2B5EF4-FFF2-40B4-BE49-F238E27FC236}">
              <a16:creationId xmlns:a16="http://schemas.microsoft.com/office/drawing/2014/main" id="{DC2217C3-6EC3-4980-AAB1-76E49073EAE6}"/>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080" name="Text Box 3118">
          <a:extLst>
            <a:ext uri="{FF2B5EF4-FFF2-40B4-BE49-F238E27FC236}">
              <a16:creationId xmlns:a16="http://schemas.microsoft.com/office/drawing/2014/main" id="{06AFECDF-C8B7-4161-A0D9-1487C0A1F421}"/>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081" name="Text Box 3118">
          <a:extLst>
            <a:ext uri="{FF2B5EF4-FFF2-40B4-BE49-F238E27FC236}">
              <a16:creationId xmlns:a16="http://schemas.microsoft.com/office/drawing/2014/main" id="{AB1F8547-53CA-4E47-96BB-0D9EB1F8D553}"/>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32410"/>
    <xdr:sp macro="" textlink="">
      <xdr:nvSpPr>
        <xdr:cNvPr id="2082" name="Text Box 3118">
          <a:extLst>
            <a:ext uri="{FF2B5EF4-FFF2-40B4-BE49-F238E27FC236}">
              <a16:creationId xmlns:a16="http://schemas.microsoft.com/office/drawing/2014/main" id="{CC2D102E-E9B3-4613-BB1F-025D3BBDC659}"/>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21</xdr:row>
      <xdr:rowOff>0</xdr:rowOff>
    </xdr:from>
    <xdr:ext cx="123825" cy="232410"/>
    <xdr:sp macro="" textlink="">
      <xdr:nvSpPr>
        <xdr:cNvPr id="2083" name="Text Box 3118">
          <a:extLst>
            <a:ext uri="{FF2B5EF4-FFF2-40B4-BE49-F238E27FC236}">
              <a16:creationId xmlns:a16="http://schemas.microsoft.com/office/drawing/2014/main" id="{CE121D01-5E06-4763-8C1F-18A7056EE4C1}"/>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084" name="Text Box 3118">
          <a:extLst>
            <a:ext uri="{FF2B5EF4-FFF2-40B4-BE49-F238E27FC236}">
              <a16:creationId xmlns:a16="http://schemas.microsoft.com/office/drawing/2014/main" id="{B5AB9F7A-AF87-4128-BCC0-97D883F6C5D0}"/>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085" name="Text Box 3118">
          <a:extLst>
            <a:ext uri="{FF2B5EF4-FFF2-40B4-BE49-F238E27FC236}">
              <a16:creationId xmlns:a16="http://schemas.microsoft.com/office/drawing/2014/main" id="{C89FFDF4-9B1D-41D9-AB9E-F19113BDB5AC}"/>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32410"/>
    <xdr:sp macro="" textlink="">
      <xdr:nvSpPr>
        <xdr:cNvPr id="2086" name="Text Box 3118">
          <a:extLst>
            <a:ext uri="{FF2B5EF4-FFF2-40B4-BE49-F238E27FC236}">
              <a16:creationId xmlns:a16="http://schemas.microsoft.com/office/drawing/2014/main" id="{39505ABB-03F5-4ADB-AE9F-A51C13155446}"/>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21</xdr:row>
      <xdr:rowOff>0</xdr:rowOff>
    </xdr:from>
    <xdr:ext cx="123825" cy="232410"/>
    <xdr:sp macro="" textlink="">
      <xdr:nvSpPr>
        <xdr:cNvPr id="2087" name="Text Box 3118">
          <a:extLst>
            <a:ext uri="{FF2B5EF4-FFF2-40B4-BE49-F238E27FC236}">
              <a16:creationId xmlns:a16="http://schemas.microsoft.com/office/drawing/2014/main" id="{3E1A1E2D-3F4A-43DB-B5E4-75B96BC38C52}"/>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088" name="Text Box 3118">
          <a:extLst>
            <a:ext uri="{FF2B5EF4-FFF2-40B4-BE49-F238E27FC236}">
              <a16:creationId xmlns:a16="http://schemas.microsoft.com/office/drawing/2014/main" id="{E6B718CB-DA12-48DD-AEFD-DAAD69BFA20B}"/>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089" name="Text Box 3118">
          <a:extLst>
            <a:ext uri="{FF2B5EF4-FFF2-40B4-BE49-F238E27FC236}">
              <a16:creationId xmlns:a16="http://schemas.microsoft.com/office/drawing/2014/main" id="{86435E90-CEED-4D68-9C95-F9B249E24B3C}"/>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32410"/>
    <xdr:sp macro="" textlink="">
      <xdr:nvSpPr>
        <xdr:cNvPr id="2090" name="Text Box 3118">
          <a:extLst>
            <a:ext uri="{FF2B5EF4-FFF2-40B4-BE49-F238E27FC236}">
              <a16:creationId xmlns:a16="http://schemas.microsoft.com/office/drawing/2014/main" id="{A73DD202-E63E-4DDA-B9FC-B9E004F3715A}"/>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21</xdr:row>
      <xdr:rowOff>0</xdr:rowOff>
    </xdr:from>
    <xdr:ext cx="123825" cy="232410"/>
    <xdr:sp macro="" textlink="">
      <xdr:nvSpPr>
        <xdr:cNvPr id="2091" name="Text Box 3118">
          <a:extLst>
            <a:ext uri="{FF2B5EF4-FFF2-40B4-BE49-F238E27FC236}">
              <a16:creationId xmlns:a16="http://schemas.microsoft.com/office/drawing/2014/main" id="{7826CC9D-FCF3-407E-A6B4-BFA00F5E55AB}"/>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092" name="Text Box 3118">
          <a:extLst>
            <a:ext uri="{FF2B5EF4-FFF2-40B4-BE49-F238E27FC236}">
              <a16:creationId xmlns:a16="http://schemas.microsoft.com/office/drawing/2014/main" id="{269FF4C1-33EA-431D-B0CD-99F3316F5212}"/>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093" name="Text Box 3118">
          <a:extLst>
            <a:ext uri="{FF2B5EF4-FFF2-40B4-BE49-F238E27FC236}">
              <a16:creationId xmlns:a16="http://schemas.microsoft.com/office/drawing/2014/main" id="{ADFC9D49-5E81-4299-B8E9-76A1B5837554}"/>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32410"/>
    <xdr:sp macro="" textlink="">
      <xdr:nvSpPr>
        <xdr:cNvPr id="2094" name="Text Box 3118">
          <a:extLst>
            <a:ext uri="{FF2B5EF4-FFF2-40B4-BE49-F238E27FC236}">
              <a16:creationId xmlns:a16="http://schemas.microsoft.com/office/drawing/2014/main" id="{FFA33F33-3EDF-4F43-9D4B-F113BC6A1B33}"/>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21</xdr:row>
      <xdr:rowOff>0</xdr:rowOff>
    </xdr:from>
    <xdr:ext cx="123825" cy="232410"/>
    <xdr:sp macro="" textlink="">
      <xdr:nvSpPr>
        <xdr:cNvPr id="2095" name="Text Box 3118">
          <a:extLst>
            <a:ext uri="{FF2B5EF4-FFF2-40B4-BE49-F238E27FC236}">
              <a16:creationId xmlns:a16="http://schemas.microsoft.com/office/drawing/2014/main" id="{58035E3E-D2FA-4AC4-9F75-CBBC5DC4D627}"/>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096" name="Text Box 3118">
          <a:extLst>
            <a:ext uri="{FF2B5EF4-FFF2-40B4-BE49-F238E27FC236}">
              <a16:creationId xmlns:a16="http://schemas.microsoft.com/office/drawing/2014/main" id="{ADADDDCC-452E-4FD6-A922-7A8DE130C21D}"/>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097" name="Text Box 3118">
          <a:extLst>
            <a:ext uri="{FF2B5EF4-FFF2-40B4-BE49-F238E27FC236}">
              <a16:creationId xmlns:a16="http://schemas.microsoft.com/office/drawing/2014/main" id="{50916BFE-0AA2-4A2B-B24D-A405EF499B67}"/>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2098" name="Text Box 3118">
          <a:extLst>
            <a:ext uri="{FF2B5EF4-FFF2-40B4-BE49-F238E27FC236}">
              <a16:creationId xmlns:a16="http://schemas.microsoft.com/office/drawing/2014/main" id="{D026E56A-2DC3-417E-958E-DDB3F9A381C3}"/>
            </a:ext>
            <a:ext uri="{147F2762-F138-4A5C-976F-8EAC2B608ADB}">
              <a16:predDERef xmlns:a16="http://schemas.microsoft.com/office/drawing/2014/main" pred="{EABF92A4-DC6C-4E05-BCEF-6A81793174EE}"/>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22</xdr:row>
      <xdr:rowOff>0</xdr:rowOff>
    </xdr:from>
    <xdr:ext cx="123825" cy="291353"/>
    <xdr:sp macro="" textlink="">
      <xdr:nvSpPr>
        <xdr:cNvPr id="2099" name="Text Box 3118">
          <a:extLst>
            <a:ext uri="{FF2B5EF4-FFF2-40B4-BE49-F238E27FC236}">
              <a16:creationId xmlns:a16="http://schemas.microsoft.com/office/drawing/2014/main" id="{94A2F015-3115-4E4B-B9D3-064212BA2883}"/>
            </a:ext>
            <a:ext uri="{147F2762-F138-4A5C-976F-8EAC2B608ADB}">
              <a16:predDERef xmlns:a16="http://schemas.microsoft.com/office/drawing/2014/main" pred="{C79D31A3-676E-4DB0-B385-2A806597F57E}"/>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32410"/>
    <xdr:sp macro="" textlink="">
      <xdr:nvSpPr>
        <xdr:cNvPr id="2100" name="Text Box 3118">
          <a:extLst>
            <a:ext uri="{FF2B5EF4-FFF2-40B4-BE49-F238E27FC236}">
              <a16:creationId xmlns:a16="http://schemas.microsoft.com/office/drawing/2014/main" id="{2B966230-2217-490A-8B20-2C493A08DEDA}"/>
            </a:ext>
            <a:ext uri="{147F2762-F138-4A5C-976F-8EAC2B608ADB}">
              <a16:predDERef xmlns:a16="http://schemas.microsoft.com/office/drawing/2014/main" pred="{2B52B3D8-C4D1-43A5-B88B-68A51827DF26}"/>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21</xdr:row>
      <xdr:rowOff>0</xdr:rowOff>
    </xdr:from>
    <xdr:ext cx="123825" cy="232410"/>
    <xdr:sp macro="" textlink="">
      <xdr:nvSpPr>
        <xdr:cNvPr id="2101" name="Text Box 3118">
          <a:extLst>
            <a:ext uri="{FF2B5EF4-FFF2-40B4-BE49-F238E27FC236}">
              <a16:creationId xmlns:a16="http://schemas.microsoft.com/office/drawing/2014/main" id="{BEF1B0ED-FCD1-4570-88A7-0DA16B53E2A1}"/>
            </a:ext>
            <a:ext uri="{147F2762-F138-4A5C-976F-8EAC2B608ADB}">
              <a16:predDERef xmlns:a16="http://schemas.microsoft.com/office/drawing/2014/main" pred="{2D493E9F-D704-4DBA-9E1A-9B583E863F60}"/>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102" name="Text Box 3118">
          <a:extLst>
            <a:ext uri="{FF2B5EF4-FFF2-40B4-BE49-F238E27FC236}">
              <a16:creationId xmlns:a16="http://schemas.microsoft.com/office/drawing/2014/main" id="{733CB988-CD64-475C-9B2B-5B4E3F34E873}"/>
            </a:ext>
            <a:ext uri="{147F2762-F138-4A5C-976F-8EAC2B608ADB}">
              <a16:predDERef xmlns:a16="http://schemas.microsoft.com/office/drawing/2014/main" pred="{6951BCAB-D07F-4A52-B2CC-81B86F6203F7}"/>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103" name="Text Box 3118">
          <a:extLst>
            <a:ext uri="{FF2B5EF4-FFF2-40B4-BE49-F238E27FC236}">
              <a16:creationId xmlns:a16="http://schemas.microsoft.com/office/drawing/2014/main" id="{7C588C12-6701-4B87-9507-309AE5669868}"/>
            </a:ext>
            <a:ext uri="{147F2762-F138-4A5C-976F-8EAC2B608ADB}">
              <a16:predDERef xmlns:a16="http://schemas.microsoft.com/office/drawing/2014/main" pred="{51F983F3-62D4-43E5-8676-2B9217416879}"/>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32410"/>
    <xdr:sp macro="" textlink="">
      <xdr:nvSpPr>
        <xdr:cNvPr id="2104" name="Text Box 3118">
          <a:extLst>
            <a:ext uri="{FF2B5EF4-FFF2-40B4-BE49-F238E27FC236}">
              <a16:creationId xmlns:a16="http://schemas.microsoft.com/office/drawing/2014/main" id="{EAADD970-CAB0-4A3E-A568-9E0A0B5A4FAF}"/>
            </a:ext>
            <a:ext uri="{147F2762-F138-4A5C-976F-8EAC2B608ADB}">
              <a16:predDERef xmlns:a16="http://schemas.microsoft.com/office/drawing/2014/main" pred="{6D0A0631-C947-4361-BC83-C0C06B3CE1E6}"/>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21</xdr:row>
      <xdr:rowOff>0</xdr:rowOff>
    </xdr:from>
    <xdr:ext cx="123825" cy="232410"/>
    <xdr:sp macro="" textlink="">
      <xdr:nvSpPr>
        <xdr:cNvPr id="2105" name="Text Box 3118">
          <a:extLst>
            <a:ext uri="{FF2B5EF4-FFF2-40B4-BE49-F238E27FC236}">
              <a16:creationId xmlns:a16="http://schemas.microsoft.com/office/drawing/2014/main" id="{C240A09B-5DFD-4555-BDEE-3BDA318732EC}"/>
            </a:ext>
            <a:ext uri="{147F2762-F138-4A5C-976F-8EAC2B608ADB}">
              <a16:predDERef xmlns:a16="http://schemas.microsoft.com/office/drawing/2014/main" pred="{664F292F-F732-4174-A350-1DFEFCB39DB3}"/>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106" name="Text Box 3118">
          <a:extLst>
            <a:ext uri="{FF2B5EF4-FFF2-40B4-BE49-F238E27FC236}">
              <a16:creationId xmlns:a16="http://schemas.microsoft.com/office/drawing/2014/main" id="{3B1407B3-BF81-4AEE-BA1D-BFE539C6ED8A}"/>
            </a:ext>
            <a:ext uri="{147F2762-F138-4A5C-976F-8EAC2B608ADB}">
              <a16:predDERef xmlns:a16="http://schemas.microsoft.com/office/drawing/2014/main" pred="{A87C0A7F-DEC8-4C4A-962C-29E7B13E1F54}"/>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107" name="Text Box 3118">
          <a:extLst>
            <a:ext uri="{FF2B5EF4-FFF2-40B4-BE49-F238E27FC236}">
              <a16:creationId xmlns:a16="http://schemas.microsoft.com/office/drawing/2014/main" id="{3E8790D7-0A07-42F5-88BF-F0F178B4B0C3}"/>
            </a:ext>
            <a:ext uri="{147F2762-F138-4A5C-976F-8EAC2B608ADB}">
              <a16:predDERef xmlns:a16="http://schemas.microsoft.com/office/drawing/2014/main" pred="{0DCCB4A7-2162-4742-9F0B-A2A57AD6DE00}"/>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32410"/>
    <xdr:sp macro="" textlink="">
      <xdr:nvSpPr>
        <xdr:cNvPr id="2108" name="Text Box 3118">
          <a:extLst>
            <a:ext uri="{FF2B5EF4-FFF2-40B4-BE49-F238E27FC236}">
              <a16:creationId xmlns:a16="http://schemas.microsoft.com/office/drawing/2014/main" id="{403D9851-44D5-4223-99CD-47326B50B27E}"/>
            </a:ext>
            <a:ext uri="{147F2762-F138-4A5C-976F-8EAC2B608ADB}">
              <a16:predDERef xmlns:a16="http://schemas.microsoft.com/office/drawing/2014/main" pred="{406C29D6-0DF6-49C8-9AA1-C3222FB22BBA}"/>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21</xdr:row>
      <xdr:rowOff>0</xdr:rowOff>
    </xdr:from>
    <xdr:ext cx="123825" cy="232410"/>
    <xdr:sp macro="" textlink="">
      <xdr:nvSpPr>
        <xdr:cNvPr id="2109" name="Text Box 3118">
          <a:extLst>
            <a:ext uri="{FF2B5EF4-FFF2-40B4-BE49-F238E27FC236}">
              <a16:creationId xmlns:a16="http://schemas.microsoft.com/office/drawing/2014/main" id="{3A4F7D1B-3092-43CD-B3BC-ADEE2B16D454}"/>
            </a:ext>
            <a:ext uri="{147F2762-F138-4A5C-976F-8EAC2B608ADB}">
              <a16:predDERef xmlns:a16="http://schemas.microsoft.com/office/drawing/2014/main" pred="{40CA9A4D-3E30-4C69-8429-A9158F5FA869}"/>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110" name="Text Box 3118">
          <a:extLst>
            <a:ext uri="{FF2B5EF4-FFF2-40B4-BE49-F238E27FC236}">
              <a16:creationId xmlns:a16="http://schemas.microsoft.com/office/drawing/2014/main" id="{EDE16742-871E-40B3-B92D-AEA5E20CB5C4}"/>
            </a:ext>
            <a:ext uri="{147F2762-F138-4A5C-976F-8EAC2B608ADB}">
              <a16:predDERef xmlns:a16="http://schemas.microsoft.com/office/drawing/2014/main" pred="{162708E6-7567-4407-9853-0F6E9D710D53}"/>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111" name="Text Box 3118">
          <a:extLst>
            <a:ext uri="{FF2B5EF4-FFF2-40B4-BE49-F238E27FC236}">
              <a16:creationId xmlns:a16="http://schemas.microsoft.com/office/drawing/2014/main" id="{C145A72B-2A0E-402C-8E4B-1ADD034035C3}"/>
            </a:ext>
            <a:ext uri="{147F2762-F138-4A5C-976F-8EAC2B608ADB}">
              <a16:predDERef xmlns:a16="http://schemas.microsoft.com/office/drawing/2014/main" pred="{21BF1F45-CE37-4913-AB80-2826F2952DF4}"/>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32410"/>
    <xdr:sp macro="" textlink="">
      <xdr:nvSpPr>
        <xdr:cNvPr id="2112" name="Text Box 3118">
          <a:extLst>
            <a:ext uri="{FF2B5EF4-FFF2-40B4-BE49-F238E27FC236}">
              <a16:creationId xmlns:a16="http://schemas.microsoft.com/office/drawing/2014/main" id="{16D7564E-863E-462B-889D-CA4F92809CB4}"/>
            </a:ext>
            <a:ext uri="{147F2762-F138-4A5C-976F-8EAC2B608ADB}">
              <a16:predDERef xmlns:a16="http://schemas.microsoft.com/office/drawing/2014/main" pred="{F24C6EFA-5FA5-460C-A8C1-1D805F9CF353}"/>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21</xdr:row>
      <xdr:rowOff>0</xdr:rowOff>
    </xdr:from>
    <xdr:ext cx="123825" cy="232410"/>
    <xdr:sp macro="" textlink="">
      <xdr:nvSpPr>
        <xdr:cNvPr id="2113" name="Text Box 3118">
          <a:extLst>
            <a:ext uri="{FF2B5EF4-FFF2-40B4-BE49-F238E27FC236}">
              <a16:creationId xmlns:a16="http://schemas.microsoft.com/office/drawing/2014/main" id="{F01E5521-7753-45BA-95BF-1D903C89D19E}"/>
            </a:ext>
            <a:ext uri="{147F2762-F138-4A5C-976F-8EAC2B608ADB}">
              <a16:predDERef xmlns:a16="http://schemas.microsoft.com/office/drawing/2014/main" pred="{0B6A2584-8365-4EBF-B247-38AF32F9BA78}"/>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114" name="Text Box 3118">
          <a:extLst>
            <a:ext uri="{FF2B5EF4-FFF2-40B4-BE49-F238E27FC236}">
              <a16:creationId xmlns:a16="http://schemas.microsoft.com/office/drawing/2014/main" id="{D09456B2-00C8-4DF3-AD16-3495ED858157}"/>
            </a:ext>
            <a:ext uri="{147F2762-F138-4A5C-976F-8EAC2B608ADB}">
              <a16:predDERef xmlns:a16="http://schemas.microsoft.com/office/drawing/2014/main" pred="{77704B6C-2953-49FF-88D3-4BCC5D088FB8}"/>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115" name="Text Box 3118">
          <a:extLst>
            <a:ext uri="{FF2B5EF4-FFF2-40B4-BE49-F238E27FC236}">
              <a16:creationId xmlns:a16="http://schemas.microsoft.com/office/drawing/2014/main" id="{146C2D93-D655-46EB-AF3C-5A85CAF796FA}"/>
            </a:ext>
            <a:ext uri="{147F2762-F138-4A5C-976F-8EAC2B608ADB}">
              <a16:predDERef xmlns:a16="http://schemas.microsoft.com/office/drawing/2014/main" pred="{46E8ACFF-10EA-48CF-8593-2CF6F6266416}"/>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32410"/>
    <xdr:sp macro="" textlink="">
      <xdr:nvSpPr>
        <xdr:cNvPr id="2116" name="Text Box 3118">
          <a:extLst>
            <a:ext uri="{FF2B5EF4-FFF2-40B4-BE49-F238E27FC236}">
              <a16:creationId xmlns:a16="http://schemas.microsoft.com/office/drawing/2014/main" id="{22EA209A-FB37-4184-BD1A-BCEFAEF16FA6}"/>
            </a:ext>
            <a:ext uri="{147F2762-F138-4A5C-976F-8EAC2B608ADB}">
              <a16:predDERef xmlns:a16="http://schemas.microsoft.com/office/drawing/2014/main" pred="{83721183-ED79-4F61-9017-17C8EDE66E53}"/>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21</xdr:row>
      <xdr:rowOff>0</xdr:rowOff>
    </xdr:from>
    <xdr:ext cx="123825" cy="232410"/>
    <xdr:sp macro="" textlink="">
      <xdr:nvSpPr>
        <xdr:cNvPr id="2117" name="Text Box 3118">
          <a:extLst>
            <a:ext uri="{FF2B5EF4-FFF2-40B4-BE49-F238E27FC236}">
              <a16:creationId xmlns:a16="http://schemas.microsoft.com/office/drawing/2014/main" id="{880288AF-CE65-4391-ABE4-2EAA7AD2D706}"/>
            </a:ext>
            <a:ext uri="{147F2762-F138-4A5C-976F-8EAC2B608ADB}">
              <a16:predDERef xmlns:a16="http://schemas.microsoft.com/office/drawing/2014/main" pred="{96DF98A0-2EE1-42CC-8C1D-48A15516E92C}"/>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118" name="Text Box 3118">
          <a:extLst>
            <a:ext uri="{FF2B5EF4-FFF2-40B4-BE49-F238E27FC236}">
              <a16:creationId xmlns:a16="http://schemas.microsoft.com/office/drawing/2014/main" id="{50FCB65C-3A94-4506-8668-B74E7D29BB5B}"/>
            </a:ext>
            <a:ext uri="{147F2762-F138-4A5C-976F-8EAC2B608ADB}">
              <a16:predDERef xmlns:a16="http://schemas.microsoft.com/office/drawing/2014/main" pred="{04EAC7B9-2D62-433D-B7DE-56936DB3DA8A}"/>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119" name="Text Box 3118">
          <a:extLst>
            <a:ext uri="{FF2B5EF4-FFF2-40B4-BE49-F238E27FC236}">
              <a16:creationId xmlns:a16="http://schemas.microsoft.com/office/drawing/2014/main" id="{81F0ED7C-D691-4398-97BE-34BB75BC8AA7}"/>
            </a:ext>
            <a:ext uri="{147F2762-F138-4A5C-976F-8EAC2B608ADB}">
              <a16:predDERef xmlns:a16="http://schemas.microsoft.com/office/drawing/2014/main" pred="{A00683E9-299B-4DB7-910F-488E54581C39}"/>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32410"/>
    <xdr:sp macro="" textlink="">
      <xdr:nvSpPr>
        <xdr:cNvPr id="2120" name="Text Box 3118">
          <a:extLst>
            <a:ext uri="{FF2B5EF4-FFF2-40B4-BE49-F238E27FC236}">
              <a16:creationId xmlns:a16="http://schemas.microsoft.com/office/drawing/2014/main" id="{4438B1AF-4DF7-490B-95BD-E465A7617217}"/>
            </a:ext>
            <a:ext uri="{147F2762-F138-4A5C-976F-8EAC2B608ADB}">
              <a16:predDERef xmlns:a16="http://schemas.microsoft.com/office/drawing/2014/main" pred="{83ABD1D7-8D72-4C28-8128-0439B082571A}"/>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21</xdr:row>
      <xdr:rowOff>0</xdr:rowOff>
    </xdr:from>
    <xdr:ext cx="123825" cy="232410"/>
    <xdr:sp macro="" textlink="">
      <xdr:nvSpPr>
        <xdr:cNvPr id="2121" name="Text Box 3118">
          <a:extLst>
            <a:ext uri="{FF2B5EF4-FFF2-40B4-BE49-F238E27FC236}">
              <a16:creationId xmlns:a16="http://schemas.microsoft.com/office/drawing/2014/main" id="{63E85768-F99E-4D70-8D9C-1926DC43BC2B}"/>
            </a:ext>
            <a:ext uri="{147F2762-F138-4A5C-976F-8EAC2B608ADB}">
              <a16:predDERef xmlns:a16="http://schemas.microsoft.com/office/drawing/2014/main" pred="{21CBCFD4-DBBA-42D6-9BEA-C38E6D39FAE8}"/>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122" name="Text Box 3118">
          <a:extLst>
            <a:ext uri="{FF2B5EF4-FFF2-40B4-BE49-F238E27FC236}">
              <a16:creationId xmlns:a16="http://schemas.microsoft.com/office/drawing/2014/main" id="{F31DDA8A-3B68-48AE-AA58-B733F21DA8DD}"/>
            </a:ext>
            <a:ext uri="{147F2762-F138-4A5C-976F-8EAC2B608ADB}">
              <a16:predDERef xmlns:a16="http://schemas.microsoft.com/office/drawing/2014/main" pred="{02982F76-6CA3-4E16-8728-559A155EC569}"/>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21</xdr:row>
      <xdr:rowOff>0</xdr:rowOff>
    </xdr:from>
    <xdr:ext cx="123825" cy="291353"/>
    <xdr:sp macro="" textlink="">
      <xdr:nvSpPr>
        <xdr:cNvPr id="2123" name="Text Box 3118">
          <a:extLst>
            <a:ext uri="{FF2B5EF4-FFF2-40B4-BE49-F238E27FC236}">
              <a16:creationId xmlns:a16="http://schemas.microsoft.com/office/drawing/2014/main" id="{6202BD9D-165F-47C3-8A9C-FF3B5C0B9571}"/>
            </a:ext>
            <a:ext uri="{147F2762-F138-4A5C-976F-8EAC2B608ADB}">
              <a16:predDERef xmlns:a16="http://schemas.microsoft.com/office/drawing/2014/main" pred="{28C3FE1A-5FA6-465E-8409-F8D4C3AC6CB3}"/>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5</xdr:col>
      <xdr:colOff>1143000</xdr:colOff>
      <xdr:row>18</xdr:row>
      <xdr:rowOff>47625</xdr:rowOff>
    </xdr:to>
    <xdr:sp macro="" textlink="">
      <xdr:nvSpPr>
        <xdr:cNvPr id="2" name="CuadroTexto 1">
          <a:extLst>
            <a:ext uri="{FF2B5EF4-FFF2-40B4-BE49-F238E27FC236}">
              <a16:creationId xmlns:a16="http://schemas.microsoft.com/office/drawing/2014/main" id="{00000000-0008-0000-0300-000002000000}"/>
            </a:ext>
          </a:extLst>
        </xdr:cNvPr>
        <xdr:cNvSpPr txBox="1"/>
      </xdr:nvSpPr>
      <xdr:spPr>
        <a:xfrm>
          <a:off x="133350" y="180975"/>
          <a:ext cx="8086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3</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a:t>
          </a:r>
          <a:r>
            <a:rPr lang="es-CO" sz="1100" b="1" i="0">
              <a:solidFill>
                <a:schemeClr val="dk1"/>
              </a:solidFill>
              <a:effectLst/>
              <a:latin typeface="+mn-lt"/>
              <a:ea typeface="+mn-ea"/>
              <a:cs typeface="+mn-cs"/>
            </a:rPr>
            <a:t>Proceso  de Menor Cuantía Número ________________</a:t>
          </a:r>
          <a:r>
            <a:rPr lang="es-CO" sz="1100">
              <a:solidFill>
                <a:schemeClr val="dk1"/>
              </a:solidFill>
              <a:effectLst/>
              <a:latin typeface="+mn-lt"/>
              <a:ea typeface="+mn-ea"/>
              <a:cs typeface="+mn-cs"/>
            </a:rPr>
            <a:t> </a:t>
          </a:r>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25</xdr:row>
      <xdr:rowOff>66676</xdr:rowOff>
    </xdr:from>
    <xdr:to>
      <xdr:col>5</xdr:col>
      <xdr:colOff>1095375</xdr:colOff>
      <xdr:row>68</xdr:row>
      <xdr:rowOff>152401</xdr:rowOff>
    </xdr:to>
    <xdr:sp macro="" textlink="">
      <xdr:nvSpPr>
        <xdr:cNvPr id="4" name="CuadroTexto 3">
          <a:extLst>
            <a:ext uri="{FF2B5EF4-FFF2-40B4-BE49-F238E27FC236}">
              <a16:creationId xmlns:a16="http://schemas.microsoft.com/office/drawing/2014/main" id="{00000000-0008-0000-0300-000004000000}"/>
            </a:ext>
          </a:extLst>
        </xdr:cNvPr>
        <xdr:cNvSpPr txBox="1"/>
      </xdr:nvSpPr>
      <xdr:spPr>
        <a:xfrm>
          <a:off x="76200" y="7239001"/>
          <a:ext cx="8096250" cy="828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PRECIO UNITARIO PROMEDIO (ANTES DE IVA) </a:t>
          </a:r>
          <a:r>
            <a:rPr lang="es-CO" sz="1100" b="0" i="0">
              <a:solidFill>
                <a:schemeClr val="dk1"/>
              </a:solidFill>
              <a:effectLst/>
              <a:latin typeface="+mn-lt"/>
              <a:ea typeface="+mn-ea"/>
              <a:cs typeface="+mn-cs"/>
            </a:rPr>
            <a:t>de cada ítem, ni el valor del presupuesto oficial establecido en el estudio de mercado,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valor total ofertado (antes de IVA).</a:t>
          </a:r>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En todo caso el valor ofertado más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a:t>
          </a:r>
          <a:r>
            <a:rPr lang="es-CO" sz="1100" b="0" i="0">
              <a:solidFill>
                <a:schemeClr val="dk1"/>
              </a:solidFill>
              <a:effectLst/>
              <a:latin typeface="+mn-lt"/>
              <a:ea typeface="+mn-ea"/>
              <a:cs typeface="+mn-cs"/>
            </a:rPr>
            <a:t>: El contrato se celebrará por el valor total de la oferta ganadora, incluido el valor del IVA y las demás contribuciones de ley. </a:t>
          </a:r>
        </a:p>
        <a:p>
          <a:pPr rtl="0" fontAlgn="base"/>
          <a:r>
            <a:rPr lang="es-CO" sz="1100" b="0" i="1">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el Decreto 1082 de 2015 y demás normas concordantes. </a:t>
          </a:r>
        </a:p>
        <a:p>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4</xdr:col>
      <xdr:colOff>1143000</xdr:colOff>
      <xdr:row>18</xdr:row>
      <xdr:rowOff>47625</xdr:rowOff>
    </xdr:to>
    <xdr:sp macro="" textlink="">
      <xdr:nvSpPr>
        <xdr:cNvPr id="2" name="CuadroTexto 1">
          <a:extLst>
            <a:ext uri="{FF2B5EF4-FFF2-40B4-BE49-F238E27FC236}">
              <a16:creationId xmlns:a16="http://schemas.microsoft.com/office/drawing/2014/main" id="{00000000-0008-0000-0500-000002000000}"/>
            </a:ext>
          </a:extLst>
        </xdr:cNvPr>
        <xdr:cNvSpPr txBox="1"/>
      </xdr:nvSpPr>
      <xdr:spPr>
        <a:xfrm>
          <a:off x="133350" y="180975"/>
          <a:ext cx="8848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por</a:t>
          </a:r>
          <a:r>
            <a:rPr lang="es-ES" sz="1100" b="1" i="0" u="none" strike="noStrike" baseline="0">
              <a:solidFill>
                <a:schemeClr val="dk1"/>
              </a:solidFill>
              <a:effectLst/>
              <a:latin typeface="+mn-lt"/>
              <a:ea typeface="+mn-ea"/>
              <a:cs typeface="+mn-cs"/>
            </a:rPr>
            <a:t> licitacion publica </a:t>
          </a:r>
          <a:r>
            <a:rPr lang="es-ES" sz="1100" b="1" i="0" u="none" strike="noStrike">
              <a:solidFill>
                <a:schemeClr val="dk1"/>
              </a:solidFill>
              <a:effectLst/>
              <a:latin typeface="+mn-lt"/>
              <a:ea typeface="+mn-ea"/>
              <a:cs typeface="+mn-cs"/>
            </a:rPr>
            <a:t>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35</xdr:row>
      <xdr:rowOff>66675</xdr:rowOff>
    </xdr:from>
    <xdr:to>
      <xdr:col>4</xdr:col>
      <xdr:colOff>1095375</xdr:colOff>
      <xdr:row>72</xdr:row>
      <xdr:rowOff>9525</xdr:rowOff>
    </xdr:to>
    <xdr:sp macro="" textlink="">
      <xdr:nvSpPr>
        <xdr:cNvPr id="4" name="CuadroTexto 3">
          <a:extLst>
            <a:ext uri="{FF2B5EF4-FFF2-40B4-BE49-F238E27FC236}">
              <a16:creationId xmlns:a16="http://schemas.microsoft.com/office/drawing/2014/main" id="{00000000-0008-0000-0500-000004000000}"/>
            </a:ext>
          </a:extLst>
        </xdr:cNvPr>
        <xdr:cNvSpPr txBox="1"/>
      </xdr:nvSpPr>
      <xdr:spPr>
        <a:xfrm>
          <a:off x="76200" y="14011275"/>
          <a:ext cx="8858250" cy="6991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solidFill>
                <a:schemeClr val="dk1"/>
              </a:solidFill>
              <a:effectLst/>
              <a:latin typeface="+mn-lt"/>
              <a:ea typeface="+mn-ea"/>
              <a:cs typeface="+mn-cs"/>
            </a:rPr>
            <a:t>Nota 1.</a:t>
          </a:r>
          <a:r>
            <a:rPr lang="es-ES" sz="1100">
              <a:solidFill>
                <a:schemeClr val="dk1"/>
              </a:solidFill>
              <a:effectLst/>
              <a:latin typeface="+mn-lt"/>
              <a:ea typeface="+mn-ea"/>
              <a:cs typeface="+mn-cs"/>
            </a:rPr>
            <a:t> El valor ofertado por cada proponente para el Costo Directo, Porcentaje de Administración y utilidad podrán ser igual o inferior al valor del Costo Directo, y Porcentajes de Administración y utilidad, presentes en el presupuesto oficial relacionado en el pliego de condiciones definitivo, pero nunca superior.</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2.</a:t>
          </a:r>
          <a:r>
            <a:rPr lang="es-ES" sz="1100">
              <a:solidFill>
                <a:schemeClr val="dk1"/>
              </a:solidFill>
              <a:effectLst/>
              <a:latin typeface="+mn-lt"/>
              <a:ea typeface="+mn-ea"/>
              <a:cs typeface="+mn-cs"/>
            </a:rPr>
            <a:t> El oferente </a:t>
          </a:r>
          <a:r>
            <a:rPr lang="es-ES" sz="1100" b="1" u="sng">
              <a:solidFill>
                <a:schemeClr val="dk1"/>
              </a:solidFill>
              <a:effectLst/>
              <a:latin typeface="+mn-lt"/>
              <a:ea typeface="+mn-ea"/>
              <a:cs typeface="+mn-cs"/>
            </a:rPr>
            <a:t>NO</a:t>
          </a:r>
          <a:r>
            <a:rPr lang="es-ES" sz="1100">
              <a:solidFill>
                <a:schemeClr val="dk1"/>
              </a:solidFill>
              <a:effectLst/>
              <a:latin typeface="+mn-lt"/>
              <a:ea typeface="+mn-ea"/>
              <a:cs typeface="+mn-cs"/>
            </a:rPr>
            <a:t> podrá ofertar un </a:t>
          </a:r>
          <a:r>
            <a:rPr lang="es-ES" sz="1100" b="1" u="sng">
              <a:solidFill>
                <a:schemeClr val="dk1"/>
              </a:solidFill>
              <a:effectLst/>
              <a:latin typeface="+mn-lt"/>
              <a:ea typeface="+mn-ea"/>
              <a:cs typeface="+mn-cs"/>
            </a:rPr>
            <a:t>VALOR TOTAL</a:t>
          </a:r>
          <a:r>
            <a:rPr lang="es-ES" sz="1100">
              <a:solidFill>
                <a:schemeClr val="dk1"/>
              </a:solidFill>
              <a:effectLst/>
              <a:latin typeface="+mn-lt"/>
              <a:ea typeface="+mn-ea"/>
              <a:cs typeface="+mn-cs"/>
            </a:rPr>
            <a:t> mayor al valor del presupuesto oficial, </a:t>
          </a:r>
          <a:r>
            <a:rPr lang="es-ES" sz="1100" b="1" u="sng">
              <a:solidFill>
                <a:schemeClr val="dk1"/>
              </a:solidFill>
              <a:effectLst/>
              <a:latin typeface="+mn-lt"/>
              <a:ea typeface="+mn-ea"/>
              <a:cs typeface="+mn-cs"/>
            </a:rPr>
            <a:t>NI</a:t>
          </a:r>
          <a:r>
            <a:rPr lang="es-ES" sz="1100">
              <a:solidFill>
                <a:schemeClr val="dk1"/>
              </a:solidFill>
              <a:effectLst/>
              <a:latin typeface="+mn-lt"/>
              <a:ea typeface="+mn-ea"/>
              <a:cs typeface="+mn-cs"/>
            </a:rPr>
            <a:t> superar los precios unitarios promedio de cada ítem, de acuerdo a lo establecido en el análisis del estudio de precios del mercado.</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3.</a:t>
          </a:r>
          <a:r>
            <a:rPr lang="es-ES" sz="110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4.</a:t>
          </a:r>
          <a:r>
            <a:rPr lang="es-ES" sz="1100">
              <a:solidFill>
                <a:schemeClr val="dk1"/>
              </a:solidFill>
              <a:effectLst/>
              <a:latin typeface="+mn-lt"/>
              <a:ea typeface="+mn-ea"/>
              <a:cs typeface="+mn-cs"/>
            </a:rPr>
            <a:t> El contrato se celebrará </a:t>
          </a:r>
          <a:r>
            <a:rPr lang="es-ES" sz="1100" b="1" u="sng">
              <a:solidFill>
                <a:schemeClr val="dk1"/>
              </a:solidFill>
              <a:effectLst/>
              <a:latin typeface="+mn-lt"/>
              <a:ea typeface="+mn-ea"/>
              <a:cs typeface="+mn-cs"/>
            </a:rPr>
            <a:t>por el valor total de la oferta ganadora</a:t>
          </a:r>
          <a:r>
            <a:rPr lang="es-ES" sz="1100">
              <a:solidFill>
                <a:schemeClr val="dk1"/>
              </a:solidFill>
              <a:effectLst/>
              <a:latin typeface="+mn-lt"/>
              <a:ea typeface="+mn-ea"/>
              <a:cs typeface="+mn-cs"/>
            </a:rPr>
            <a:t>, incluido el valor del IVA y las demás contribuciones de ley.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5.</a:t>
          </a:r>
          <a:r>
            <a:rPr lang="es-ES" sz="1100">
              <a:solidFill>
                <a:schemeClr val="dk1"/>
              </a:solidFill>
              <a:effectLst/>
              <a:latin typeface="+mn-lt"/>
              <a:ea typeface="+mn-ea"/>
              <a:cs typeface="+mn-cs"/>
            </a:rPr>
            <a:t> Se analizará la artificialidad de los precios de cada uno de los ítems del contrato, de acuerdo a lo establecido en la guía G-MOAB-01 “</a:t>
          </a:r>
          <a:r>
            <a:rPr lang="es-ES" sz="1100" i="1">
              <a:solidFill>
                <a:schemeClr val="dk1"/>
              </a:solidFill>
              <a:effectLst/>
              <a:latin typeface="+mn-lt"/>
              <a:ea typeface="+mn-ea"/>
              <a:cs typeface="+mn-cs"/>
            </a:rPr>
            <a:t>Guía para el manejo de ofertas artificialmente bajas en Procesos de Contratación</a:t>
          </a:r>
          <a:r>
            <a:rPr lang="es-ES" sz="1100">
              <a:solidFill>
                <a:schemeClr val="dk1"/>
              </a:solidFill>
              <a:effectLst/>
              <a:latin typeface="+mn-lt"/>
              <a:ea typeface="+mn-ea"/>
              <a:cs typeface="+mn-cs"/>
            </a:rPr>
            <a:t>”, expedida por Colombia Compra Eficiente.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6.</a:t>
          </a:r>
          <a:r>
            <a:rPr lang="es-ES" sz="1100">
              <a:solidFill>
                <a:schemeClr val="dk1"/>
              </a:solidFill>
              <a:effectLst/>
              <a:latin typeface="+mn-lt"/>
              <a:ea typeface="+mn-ea"/>
              <a:cs typeface="+mn-cs"/>
            </a:rPr>
            <a:t> En el caso que EL PROPONENTE en su propuesta económica presente precios unitarios de cualquier ítem POR ENCIMA de los precios unitarios promedios de los ítems presentes en los documentos del presente proceso de selección, NO se tendrá en cuenta para la asignación de puntaje y dicha propuesta será RECHAZADA de plano por la entidad.</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5</xdr:col>
      <xdr:colOff>1143000</xdr:colOff>
      <xdr:row>18</xdr:row>
      <xdr:rowOff>47625</xdr:rowOff>
    </xdr:to>
    <xdr:sp macro="" textlink="">
      <xdr:nvSpPr>
        <xdr:cNvPr id="3" name="CuadroTexto 2">
          <a:extLst>
            <a:ext uri="{FF2B5EF4-FFF2-40B4-BE49-F238E27FC236}">
              <a16:creationId xmlns:a16="http://schemas.microsoft.com/office/drawing/2014/main" id="{00000000-0008-0000-0600-000003000000}"/>
            </a:ext>
          </a:extLst>
        </xdr:cNvPr>
        <xdr:cNvSpPr txBox="1"/>
      </xdr:nvSpPr>
      <xdr:spPr>
        <a:xfrm>
          <a:off x="133350" y="180975"/>
          <a:ext cx="8648700"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Abreviada de Menor Cuantía 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4" name="Imagen 3" descr="Logo CSJ RGB_01">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64</xdr:row>
      <xdr:rowOff>66674</xdr:rowOff>
    </xdr:from>
    <xdr:to>
      <xdr:col>5</xdr:col>
      <xdr:colOff>1095375</xdr:colOff>
      <xdr:row>113</xdr:row>
      <xdr:rowOff>152400</xdr:rowOff>
    </xdr:to>
    <xdr:sp macro="" textlink="">
      <xdr:nvSpPr>
        <xdr:cNvPr id="5" name="CuadroTexto 4">
          <a:extLst>
            <a:ext uri="{FF2B5EF4-FFF2-40B4-BE49-F238E27FC236}">
              <a16:creationId xmlns:a16="http://schemas.microsoft.com/office/drawing/2014/main" id="{00000000-0008-0000-0600-000005000000}"/>
            </a:ext>
          </a:extLst>
        </xdr:cNvPr>
        <xdr:cNvSpPr txBox="1"/>
      </xdr:nvSpPr>
      <xdr:spPr>
        <a:xfrm>
          <a:off x="76200" y="32118299"/>
          <a:ext cx="8858250" cy="94202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VALOR UNITARIO PROMEDIO (ANTES DE IVA) </a:t>
          </a:r>
          <a:r>
            <a:rPr lang="es-CO" sz="1100" b="0" i="0">
              <a:solidFill>
                <a:schemeClr val="dk1"/>
              </a:solidFill>
              <a:effectLst/>
              <a:latin typeface="+mn-lt"/>
              <a:ea typeface="+mn-ea"/>
              <a:cs typeface="+mn-cs"/>
            </a:rPr>
            <a:t>de cada ítem, ni el valor del presupuesto oficial establecido en el estudio de mercado,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precio unitario antes de IVA.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En todo caso el valor ofertado más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El valor ofertado por cada proponente para el Costo Directo, Porcentaje de Administración y utilidad podrán ser igual o inferior al valor del Costo Directo, y Porcentajes de Administración y utilidad, presentes en el presupuesto oficial relacionado en el pliego de condiciones definitivo, pero nunca superior.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a:t>
          </a:r>
          <a:r>
            <a:rPr lang="es-CO" sz="1100" b="0" i="0">
              <a:solidFill>
                <a:schemeClr val="dk1"/>
              </a:solidFill>
              <a:effectLst/>
              <a:latin typeface="+mn-lt"/>
              <a:ea typeface="+mn-ea"/>
              <a:cs typeface="+mn-cs"/>
            </a:rPr>
            <a:t>: El contrato se celebrará por el valor total de la oferta ganadora, incluido el valor del IVA y las demás contribuciones de ley.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r>
            <a:rPr lang="es-CO" sz="1100" b="0" i="1">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Sera rechazada la oferta cuando</a:t>
          </a:r>
          <a:r>
            <a:rPr lang="es-CO" sz="1100" b="0" i="0">
              <a:solidFill>
                <a:schemeClr val="dk1"/>
              </a:solidFill>
              <a:effectLst/>
              <a:latin typeface="+mn-lt"/>
              <a:ea typeface="+mn-ea"/>
              <a:cs typeface="+mn-cs"/>
            </a:rPr>
            <a:t>, una vez hecha la corrección por trascripción y/o aritmética, si a ello hubiere lugar, </a:t>
          </a:r>
          <a:r>
            <a:rPr lang="es-CO" sz="1100" b="0" i="0" u="sng">
              <a:solidFill>
                <a:schemeClr val="dk1"/>
              </a:solidFill>
              <a:effectLst/>
              <a:latin typeface="+mn-lt"/>
              <a:ea typeface="+mn-ea"/>
              <a:cs typeface="+mn-cs"/>
            </a:rPr>
            <a:t>la diferencia, en valor absoluto, entre el valor presentado y el nuevo valor corregido supere el uno por ciento (1%) con respecto al valor total presentado en la propuesta,</a:t>
          </a:r>
          <a:r>
            <a:rPr lang="es-CO" sz="1100" b="0" i="0">
              <a:solidFill>
                <a:schemeClr val="dk1"/>
              </a:solidFill>
              <a:effectLst/>
              <a:latin typeface="+mn-lt"/>
              <a:ea typeface="+mn-ea"/>
              <a:cs typeface="+mn-cs"/>
            </a:rPr>
            <a:t> ya que dicha corrección impacte el valor final de la oferta.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el Decreto 1082 de 2015 y demás normas concordantes </a:t>
          </a:r>
        </a:p>
        <a:p>
          <a:pPr rtl="0" fontAlgn="base"/>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57150</xdr:colOff>
      <xdr:row>0</xdr:row>
      <xdr:rowOff>180975</xdr:rowOff>
    </xdr:from>
    <xdr:to>
      <xdr:col>9</xdr:col>
      <xdr:colOff>0</xdr:colOff>
      <xdr:row>18</xdr:row>
      <xdr:rowOff>57150</xdr:rowOff>
    </xdr:to>
    <xdr:sp macro="" textlink="">
      <xdr:nvSpPr>
        <xdr:cNvPr id="2" name="CuadroTexto 1">
          <a:extLst>
            <a:ext uri="{FF2B5EF4-FFF2-40B4-BE49-F238E27FC236}">
              <a16:creationId xmlns:a16="http://schemas.microsoft.com/office/drawing/2014/main" id="{00000000-0008-0000-0700-000002000000}"/>
            </a:ext>
          </a:extLst>
        </xdr:cNvPr>
        <xdr:cNvSpPr txBox="1"/>
      </xdr:nvSpPr>
      <xdr:spPr>
        <a:xfrm>
          <a:off x="57150" y="180975"/>
          <a:ext cx="12668250" cy="4171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r>
            <a:rPr lang="es-CO" sz="1100" b="1" i="0" u="none" strike="noStrike">
              <a:solidFill>
                <a:schemeClr val="dk1"/>
              </a:solidFill>
              <a:effectLst/>
              <a:latin typeface="+mn-lt"/>
              <a:ea typeface="+mn-ea"/>
              <a:cs typeface="+mn-cs"/>
            </a:rPr>
            <a:t>ANEXO 3</a:t>
          </a:r>
          <a:r>
            <a:rPr lang="es-CO"/>
            <a:t> </a:t>
          </a:r>
        </a:p>
        <a:p>
          <a:pPr algn="ctr"/>
          <a:r>
            <a:rPr lang="es-CO" sz="1100" b="1" i="0" u="none" strike="noStrike">
              <a:solidFill>
                <a:schemeClr val="dk1"/>
              </a:solidFill>
              <a:effectLst/>
              <a:latin typeface="+mn-lt"/>
              <a:ea typeface="+mn-ea"/>
              <a:cs typeface="+mn-cs"/>
            </a:rPr>
            <a:t>PROPUESTA ECONÓMICA </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Ciudad y Fecha</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Señores: </a:t>
          </a:r>
          <a:r>
            <a:rPr lang="es-CO"/>
            <a:t> </a:t>
          </a:r>
        </a:p>
        <a:p>
          <a:r>
            <a:rPr lang="es-CO" sz="1100" b="1" i="0" u="none" strike="noStrike">
              <a:solidFill>
                <a:schemeClr val="dk1"/>
              </a:solidFill>
              <a:effectLst/>
              <a:latin typeface="+mn-lt"/>
              <a:ea typeface="+mn-ea"/>
              <a:cs typeface="+mn-cs"/>
            </a:rPr>
            <a:t>DIRECCIÓN SECCIONAL DE ADMINISTRACIÓN JUDICIAL MEDELLÍN </a:t>
          </a:r>
          <a:r>
            <a:rPr lang="es-CO"/>
            <a:t> </a:t>
          </a:r>
        </a:p>
        <a:p>
          <a:r>
            <a:rPr lang="es-CO" sz="1100" b="0" i="0" u="none" strike="noStrike">
              <a:solidFill>
                <a:schemeClr val="dk1"/>
              </a:solidFill>
              <a:effectLst/>
              <a:latin typeface="+mn-lt"/>
              <a:ea typeface="+mn-ea"/>
              <a:cs typeface="+mn-cs"/>
            </a:rPr>
            <a:t>Medellín, Antioquia </a:t>
          </a:r>
          <a:r>
            <a:rPr lang="es-CO"/>
            <a:t> </a:t>
          </a:r>
        </a:p>
        <a:p>
          <a:endParaRPr lang="es-CO" sz="1100" b="1" i="0" u="none" strike="noStrike">
            <a:solidFill>
              <a:schemeClr val="dk1"/>
            </a:solidFill>
            <a:effectLst/>
            <a:latin typeface="+mn-lt"/>
            <a:ea typeface="+mn-ea"/>
            <a:cs typeface="+mn-cs"/>
          </a:endParaRPr>
        </a:p>
        <a:p>
          <a:endParaRPr lang="es-CO" sz="1100" b="1" i="0" u="none" strike="noStrike">
            <a:solidFill>
              <a:schemeClr val="dk1"/>
            </a:solidFill>
            <a:effectLst/>
            <a:latin typeface="+mn-lt"/>
            <a:ea typeface="+mn-ea"/>
            <a:cs typeface="+mn-cs"/>
          </a:endParaRPr>
        </a:p>
        <a:p>
          <a:r>
            <a:rPr lang="es-CO" sz="1100" b="1" i="0" u="none" strike="noStrike">
              <a:solidFill>
                <a:schemeClr val="dk1"/>
              </a:solidFill>
              <a:effectLst/>
              <a:latin typeface="+mn-lt"/>
              <a:ea typeface="+mn-ea"/>
              <a:cs typeface="+mn-cs"/>
            </a:rPr>
            <a:t>REFERENCIA: Proceso  de Minima Cuantía Número ________________</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Yo, ________________________, identificado con cedula de ciudadanía número _____________________ actuando como representante legal de _____________________________, con Nit número ______________, manifiesto que el valor de la propuesta económica se estima en la suma de $  __________________, discriminada de la siguiente forma:  </a:t>
          </a:r>
          <a:r>
            <a:rPr lang="es-CO"/>
            <a:t> </a:t>
          </a:r>
          <a:endParaRPr lang="es-CO" sz="1100"/>
        </a:p>
      </xdr:txBody>
    </xdr:sp>
    <xdr:clientData/>
  </xdr:twoCellAnchor>
  <xdr:twoCellAnchor editAs="oneCell">
    <xdr:from>
      <xdr:col>0</xdr:col>
      <xdr:colOff>495300</xdr:colOff>
      <xdr:row>0</xdr:row>
      <xdr:rowOff>361950</xdr:rowOff>
    </xdr:from>
    <xdr:to>
      <xdr:col>1</xdr:col>
      <xdr:colOff>2381250</xdr:colOff>
      <xdr:row>4</xdr:row>
      <xdr:rowOff>160655</xdr:rowOff>
    </xdr:to>
    <xdr:pic>
      <xdr:nvPicPr>
        <xdr:cNvPr id="3" name="Imagen 2" descr="Logo CSJ RGB_01">
          <a:extLst>
            <a:ext uri="{FF2B5EF4-FFF2-40B4-BE49-F238E27FC236}">
              <a16:creationId xmlns:a16="http://schemas.microsoft.com/office/drawing/2014/main" id="{00000000-0008-0000-07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5300" y="361950"/>
          <a:ext cx="2390775" cy="789305"/>
        </a:xfrm>
        <a:prstGeom prst="rect">
          <a:avLst/>
        </a:prstGeom>
        <a:noFill/>
        <a:ln>
          <a:noFill/>
        </a:ln>
      </xdr:spPr>
    </xdr:pic>
    <xdr:clientData/>
  </xdr:twoCellAnchor>
  <xdr:twoCellAnchor>
    <xdr:from>
      <xdr:col>0</xdr:col>
      <xdr:colOff>28575</xdr:colOff>
      <xdr:row>82</xdr:row>
      <xdr:rowOff>85724</xdr:rowOff>
    </xdr:from>
    <xdr:to>
      <xdr:col>8</xdr:col>
      <xdr:colOff>981075</xdr:colOff>
      <xdr:row>132</xdr:row>
      <xdr:rowOff>142875</xdr:rowOff>
    </xdr:to>
    <xdr:sp macro="" textlink="">
      <xdr:nvSpPr>
        <xdr:cNvPr id="4" name="CuadroTexto 3">
          <a:extLst>
            <a:ext uri="{FF2B5EF4-FFF2-40B4-BE49-F238E27FC236}">
              <a16:creationId xmlns:a16="http://schemas.microsoft.com/office/drawing/2014/main" id="{00000000-0008-0000-0700-000004000000}"/>
            </a:ext>
            <a:ext uri="{147F2762-F138-4A5C-976F-8EAC2B608ADB}">
              <a16:predDERef xmlns:a16="http://schemas.microsoft.com/office/drawing/2014/main" pred="{00000000-0008-0000-0500-000003000000}"/>
            </a:ext>
          </a:extLst>
        </xdr:cNvPr>
        <xdr:cNvSpPr txBox="1"/>
      </xdr:nvSpPr>
      <xdr:spPr>
        <a:xfrm>
          <a:off x="28575" y="39595424"/>
          <a:ext cx="9077325" cy="81534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VALOR UNITARIO PROMEDIO (ANTES DE IVA) </a:t>
          </a:r>
          <a:r>
            <a:rPr lang="es-CO" sz="1100" b="0" i="0">
              <a:solidFill>
                <a:schemeClr val="dk1"/>
              </a:solidFill>
              <a:effectLst/>
              <a:latin typeface="+mn-lt"/>
              <a:ea typeface="+mn-ea"/>
              <a:cs typeface="+mn-cs"/>
            </a:rPr>
            <a:t>de cada ítem, ni el valor del presupuesto oficial establecido en el estudio de mercado, so pena de rechazo</a:t>
          </a:r>
          <a:r>
            <a:rPr lang="es-CO" sz="1100" b="1" i="0">
              <a:solidFill>
                <a:schemeClr val="dk1"/>
              </a:solidFill>
              <a:effectLst/>
              <a:latin typeface="+mn-lt"/>
              <a:ea typeface="+mn-ea"/>
              <a:cs typeface="+mn-cs"/>
            </a:rPr>
            <a:t>.</a:t>
          </a:r>
          <a:r>
            <a:rPr lang="es-CO" sz="1100" b="1" i="1" u="sng">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precio unitario antes de IVA.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En todo caso el valor ofertado incluido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a:t>
          </a:r>
          <a:r>
            <a:rPr lang="es-CO" sz="1100" b="0" i="0">
              <a:solidFill>
                <a:schemeClr val="dk1"/>
              </a:solidFill>
              <a:effectLst/>
              <a:latin typeface="+mn-lt"/>
              <a:ea typeface="+mn-ea"/>
              <a:cs typeface="+mn-cs"/>
            </a:rPr>
            <a:t> El contrato se celebrará por el valor total del presupuesto oficial, incluido el valor del IVA y demás contribuciones de ley que asciende a la suma de </a:t>
          </a:r>
          <a:r>
            <a:rPr lang="es-CO" sz="1100" b="1" i="0">
              <a:solidFill>
                <a:schemeClr val="dk1"/>
              </a:solidFill>
              <a:effectLst/>
              <a:latin typeface="+mn-lt"/>
              <a:ea typeface="+mn-ea"/>
              <a:cs typeface="+mn-cs"/>
            </a:rPr>
            <a:t>CUARENTA Y CUATRO MILLONES CUATROCIENTOS CUARENTA Y CINCO MIL OCHOCIENTOS SESENTA Y CUATRO PESOS ($44.445.864) M/CTE</a:t>
          </a:r>
          <a:r>
            <a:rPr lang="es-CO" sz="1100" b="0" i="0">
              <a:solidFill>
                <a:schemeClr val="dk1"/>
              </a:solidFill>
              <a:effectLst/>
              <a:latin typeface="+mn-lt"/>
              <a:ea typeface="+mn-ea"/>
              <a:cs typeface="+mn-cs"/>
            </a:rPr>
            <a:t>, </a:t>
          </a:r>
          <a:r>
            <a:rPr lang="es-CO" sz="1100" b="1" i="0" u="sng">
              <a:solidFill>
                <a:schemeClr val="dk1"/>
              </a:solidFill>
              <a:effectLst/>
              <a:latin typeface="+mn-lt"/>
              <a:ea typeface="+mn-ea"/>
              <a:cs typeface="+mn-cs"/>
            </a:rPr>
            <a:t>y se ejecutará de acuerdo a las necesidades del servicio, según los precios de la propuesta económica presentada por el contratista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 las ofertas,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6: </a:t>
          </a:r>
          <a:r>
            <a:rPr lang="es-CO" sz="1100" b="1" i="0" u="sng">
              <a:solidFill>
                <a:schemeClr val="dk1"/>
              </a:solidFill>
              <a:effectLst/>
              <a:latin typeface="+mn-lt"/>
              <a:ea typeface="+mn-ea"/>
              <a:cs typeface="+mn-cs"/>
            </a:rPr>
            <a:t>El contratista está en la obligación de mantener los precios ofrecidos en su oferta. En ningún caso podrá cambiar o modificar los precios establecidos durante la ejecución del contrato.</a:t>
          </a:r>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Para constancia se firma en _____________ a los____ días del mes de _______ de 2023. </a:t>
          </a:r>
        </a:p>
        <a:p>
          <a:pPr rtl="0" fontAlgn="base"/>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Representante Legal </a:t>
          </a:r>
        </a:p>
        <a:p>
          <a:pPr rtl="0" fontAlgn="base"/>
          <a:r>
            <a:rPr lang="es-CO" sz="1100" b="0" i="0">
              <a:solidFill>
                <a:schemeClr val="dk1"/>
              </a:solidFill>
              <a:effectLst/>
              <a:latin typeface="+mn-lt"/>
              <a:ea typeface="+mn-ea"/>
              <a:cs typeface="+mn-cs"/>
            </a:rPr>
            <a:t>C.C. No. _______________ expedida en _______________ </a:t>
          </a:r>
        </a:p>
        <a:p>
          <a:pPr rtl="0" fontAlgn="base"/>
          <a:r>
            <a:rPr lang="es-CO" sz="1100" b="0" i="0">
              <a:solidFill>
                <a:schemeClr val="dk1"/>
              </a:solidFill>
              <a:effectLst/>
              <a:latin typeface="+mn-lt"/>
              <a:ea typeface="+mn-ea"/>
              <a:cs typeface="+mn-cs"/>
            </a:rPr>
            <a:t>NIT______________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Oferente </a:t>
          </a:r>
        </a:p>
        <a:p>
          <a:pPr rtl="0" fontAlgn="base"/>
          <a:r>
            <a:rPr lang="es-CO" sz="1100" b="0" i="0">
              <a:solidFill>
                <a:schemeClr val="dk1"/>
              </a:solidFill>
              <a:effectLst/>
              <a:latin typeface="+mn-lt"/>
              <a:ea typeface="+mn-ea"/>
              <a:cs typeface="+mn-cs"/>
            </a:rPr>
            <a:t>Dirección ___________________________ </a:t>
          </a:r>
        </a:p>
        <a:p>
          <a:pPr rtl="0" fontAlgn="base"/>
          <a:r>
            <a:rPr lang="es-CO" sz="1100" b="0" i="0">
              <a:solidFill>
                <a:schemeClr val="dk1"/>
              </a:solidFill>
              <a:effectLst/>
              <a:latin typeface="+mn-lt"/>
              <a:ea typeface="+mn-ea"/>
              <a:cs typeface="+mn-cs"/>
            </a:rPr>
            <a:t>Teléfono ____________________________</a:t>
          </a:r>
        </a:p>
        <a:p>
          <a:endParaRPr lang="es-CO" sz="1100"/>
        </a:p>
      </xdr:txBody>
    </xdr:sp>
    <xdr:clientData/>
  </xdr:twoCellAnchor>
  <xdr:oneCellAnchor>
    <xdr:from>
      <xdr:col>2</xdr:col>
      <xdr:colOff>0</xdr:colOff>
      <xdr:row>81</xdr:row>
      <xdr:rowOff>0</xdr:rowOff>
    </xdr:from>
    <xdr:ext cx="123825" cy="291353"/>
    <xdr:sp macro="" textlink="">
      <xdr:nvSpPr>
        <xdr:cNvPr id="5" name="Text Box 3118">
          <a:extLst>
            <a:ext uri="{FF2B5EF4-FFF2-40B4-BE49-F238E27FC236}">
              <a16:creationId xmlns:a16="http://schemas.microsoft.com/office/drawing/2014/main" id="{00000000-0008-0000-0700-000005000000}"/>
            </a:ext>
          </a:extLst>
        </xdr:cNvPr>
        <xdr:cNvSpPr txBox="1">
          <a:spLocks noChangeArrowheads="1"/>
        </xdr:cNvSpPr>
      </xdr:nvSpPr>
      <xdr:spPr bwMode="auto">
        <a:xfrm>
          <a:off x="3714750" y="703897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 name="Text Box 3118">
          <a:extLst>
            <a:ext uri="{FF2B5EF4-FFF2-40B4-BE49-F238E27FC236}">
              <a16:creationId xmlns:a16="http://schemas.microsoft.com/office/drawing/2014/main" id="{00000000-0008-0000-0700-000006000000}"/>
            </a:ext>
          </a:extLst>
        </xdr:cNvPr>
        <xdr:cNvSpPr txBox="1">
          <a:spLocks noChangeArrowheads="1"/>
        </xdr:cNvSpPr>
      </xdr:nvSpPr>
      <xdr:spPr bwMode="auto">
        <a:xfrm>
          <a:off x="3714750" y="703897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 name="Text Box 3118">
          <a:extLst>
            <a:ext uri="{FF2B5EF4-FFF2-40B4-BE49-F238E27FC236}">
              <a16:creationId xmlns:a16="http://schemas.microsoft.com/office/drawing/2014/main" id="{00000000-0008-0000-0700-000007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8" name="Text Box 3118">
          <a:extLst>
            <a:ext uri="{FF2B5EF4-FFF2-40B4-BE49-F238E27FC236}">
              <a16:creationId xmlns:a16="http://schemas.microsoft.com/office/drawing/2014/main" id="{00000000-0008-0000-0700-000008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9" name="Text Box 3118">
          <a:extLst>
            <a:ext uri="{FF2B5EF4-FFF2-40B4-BE49-F238E27FC236}">
              <a16:creationId xmlns:a16="http://schemas.microsoft.com/office/drawing/2014/main" id="{00000000-0008-0000-0700-000009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0" name="Text Box 3118">
          <a:extLst>
            <a:ext uri="{FF2B5EF4-FFF2-40B4-BE49-F238E27FC236}">
              <a16:creationId xmlns:a16="http://schemas.microsoft.com/office/drawing/2014/main" id="{00000000-0008-0000-0700-00000A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11" name="Text Box 3118">
          <a:extLst>
            <a:ext uri="{FF2B5EF4-FFF2-40B4-BE49-F238E27FC236}">
              <a16:creationId xmlns:a16="http://schemas.microsoft.com/office/drawing/2014/main" id="{00000000-0008-0000-0700-00000B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12" name="Text Box 3118">
          <a:extLst>
            <a:ext uri="{FF2B5EF4-FFF2-40B4-BE49-F238E27FC236}">
              <a16:creationId xmlns:a16="http://schemas.microsoft.com/office/drawing/2014/main" id="{00000000-0008-0000-0700-00000C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3" name="Text Box 3118">
          <a:extLst>
            <a:ext uri="{FF2B5EF4-FFF2-40B4-BE49-F238E27FC236}">
              <a16:creationId xmlns:a16="http://schemas.microsoft.com/office/drawing/2014/main" id="{00000000-0008-0000-0700-00000D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4" name="Text Box 3118">
          <a:extLst>
            <a:ext uri="{FF2B5EF4-FFF2-40B4-BE49-F238E27FC236}">
              <a16:creationId xmlns:a16="http://schemas.microsoft.com/office/drawing/2014/main" id="{00000000-0008-0000-0700-00000E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15" name="Text Box 3118">
          <a:extLst>
            <a:ext uri="{FF2B5EF4-FFF2-40B4-BE49-F238E27FC236}">
              <a16:creationId xmlns:a16="http://schemas.microsoft.com/office/drawing/2014/main" id="{00000000-0008-0000-0700-00000F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16" name="Text Box 3118">
          <a:extLst>
            <a:ext uri="{FF2B5EF4-FFF2-40B4-BE49-F238E27FC236}">
              <a16:creationId xmlns:a16="http://schemas.microsoft.com/office/drawing/2014/main" id="{00000000-0008-0000-0700-000010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7" name="Text Box 3118">
          <a:extLst>
            <a:ext uri="{FF2B5EF4-FFF2-40B4-BE49-F238E27FC236}">
              <a16:creationId xmlns:a16="http://schemas.microsoft.com/office/drawing/2014/main" id="{00000000-0008-0000-0700-000011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8" name="Text Box 3118">
          <a:extLst>
            <a:ext uri="{FF2B5EF4-FFF2-40B4-BE49-F238E27FC236}">
              <a16:creationId xmlns:a16="http://schemas.microsoft.com/office/drawing/2014/main" id="{00000000-0008-0000-0700-000012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19" name="Text Box 3118">
          <a:extLst>
            <a:ext uri="{FF2B5EF4-FFF2-40B4-BE49-F238E27FC236}">
              <a16:creationId xmlns:a16="http://schemas.microsoft.com/office/drawing/2014/main" id="{00000000-0008-0000-0700-000013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20" name="Text Box 3118">
          <a:extLst>
            <a:ext uri="{FF2B5EF4-FFF2-40B4-BE49-F238E27FC236}">
              <a16:creationId xmlns:a16="http://schemas.microsoft.com/office/drawing/2014/main" id="{00000000-0008-0000-0700-000014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1" name="Text Box 3118">
          <a:extLst>
            <a:ext uri="{FF2B5EF4-FFF2-40B4-BE49-F238E27FC236}">
              <a16:creationId xmlns:a16="http://schemas.microsoft.com/office/drawing/2014/main" id="{00000000-0008-0000-0700-000015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2" name="Text Box 3118">
          <a:extLst>
            <a:ext uri="{FF2B5EF4-FFF2-40B4-BE49-F238E27FC236}">
              <a16:creationId xmlns:a16="http://schemas.microsoft.com/office/drawing/2014/main" id="{00000000-0008-0000-0700-000016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23" name="Text Box 3118">
          <a:extLst>
            <a:ext uri="{FF2B5EF4-FFF2-40B4-BE49-F238E27FC236}">
              <a16:creationId xmlns:a16="http://schemas.microsoft.com/office/drawing/2014/main" id="{00000000-0008-0000-0700-000017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24" name="Text Box 3118">
          <a:extLst>
            <a:ext uri="{FF2B5EF4-FFF2-40B4-BE49-F238E27FC236}">
              <a16:creationId xmlns:a16="http://schemas.microsoft.com/office/drawing/2014/main" id="{00000000-0008-0000-0700-000018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5" name="Text Box 3118">
          <a:extLst>
            <a:ext uri="{FF2B5EF4-FFF2-40B4-BE49-F238E27FC236}">
              <a16:creationId xmlns:a16="http://schemas.microsoft.com/office/drawing/2014/main" id="{00000000-0008-0000-0700-000019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6" name="Text Box 3118">
          <a:extLst>
            <a:ext uri="{FF2B5EF4-FFF2-40B4-BE49-F238E27FC236}">
              <a16:creationId xmlns:a16="http://schemas.microsoft.com/office/drawing/2014/main" id="{00000000-0008-0000-0700-00001A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27" name="Text Box 3118">
          <a:extLst>
            <a:ext uri="{FF2B5EF4-FFF2-40B4-BE49-F238E27FC236}">
              <a16:creationId xmlns:a16="http://schemas.microsoft.com/office/drawing/2014/main" id="{00000000-0008-0000-0700-00001B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28" name="Text Box 3118">
          <a:extLst>
            <a:ext uri="{FF2B5EF4-FFF2-40B4-BE49-F238E27FC236}">
              <a16:creationId xmlns:a16="http://schemas.microsoft.com/office/drawing/2014/main" id="{00000000-0008-0000-0700-00001C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9" name="Text Box 3118">
          <a:extLst>
            <a:ext uri="{FF2B5EF4-FFF2-40B4-BE49-F238E27FC236}">
              <a16:creationId xmlns:a16="http://schemas.microsoft.com/office/drawing/2014/main" id="{00000000-0008-0000-0700-00001D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0" name="Text Box 3118">
          <a:extLst>
            <a:ext uri="{FF2B5EF4-FFF2-40B4-BE49-F238E27FC236}">
              <a16:creationId xmlns:a16="http://schemas.microsoft.com/office/drawing/2014/main" id="{00000000-0008-0000-0700-00001E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1" name="Text Box 3118">
          <a:extLst>
            <a:ext uri="{FF2B5EF4-FFF2-40B4-BE49-F238E27FC236}">
              <a16:creationId xmlns:a16="http://schemas.microsoft.com/office/drawing/2014/main" id="{00000000-0008-0000-0700-00001F000000}"/>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2" name="Text Box 3118">
          <a:extLst>
            <a:ext uri="{FF2B5EF4-FFF2-40B4-BE49-F238E27FC236}">
              <a16:creationId xmlns:a16="http://schemas.microsoft.com/office/drawing/2014/main" id="{00000000-0008-0000-0700-000020000000}"/>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33" name="Text Box 3118">
          <a:extLst>
            <a:ext uri="{FF2B5EF4-FFF2-40B4-BE49-F238E27FC236}">
              <a16:creationId xmlns:a16="http://schemas.microsoft.com/office/drawing/2014/main" id="{00000000-0008-0000-0700-000021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34" name="Text Box 3118">
          <a:extLst>
            <a:ext uri="{FF2B5EF4-FFF2-40B4-BE49-F238E27FC236}">
              <a16:creationId xmlns:a16="http://schemas.microsoft.com/office/drawing/2014/main" id="{00000000-0008-0000-0700-000022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5" name="Text Box 3118">
          <a:extLst>
            <a:ext uri="{FF2B5EF4-FFF2-40B4-BE49-F238E27FC236}">
              <a16:creationId xmlns:a16="http://schemas.microsoft.com/office/drawing/2014/main" id="{00000000-0008-0000-0700-000023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6" name="Text Box 3118">
          <a:extLst>
            <a:ext uri="{FF2B5EF4-FFF2-40B4-BE49-F238E27FC236}">
              <a16:creationId xmlns:a16="http://schemas.microsoft.com/office/drawing/2014/main" id="{00000000-0008-0000-0700-000024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37" name="Text Box 3118">
          <a:extLst>
            <a:ext uri="{FF2B5EF4-FFF2-40B4-BE49-F238E27FC236}">
              <a16:creationId xmlns:a16="http://schemas.microsoft.com/office/drawing/2014/main" id="{00000000-0008-0000-0700-000025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38" name="Text Box 3118">
          <a:extLst>
            <a:ext uri="{FF2B5EF4-FFF2-40B4-BE49-F238E27FC236}">
              <a16:creationId xmlns:a16="http://schemas.microsoft.com/office/drawing/2014/main" id="{00000000-0008-0000-0700-000026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9" name="Text Box 3118">
          <a:extLst>
            <a:ext uri="{FF2B5EF4-FFF2-40B4-BE49-F238E27FC236}">
              <a16:creationId xmlns:a16="http://schemas.microsoft.com/office/drawing/2014/main" id="{00000000-0008-0000-0700-000027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0" name="Text Box 3118">
          <a:extLst>
            <a:ext uri="{FF2B5EF4-FFF2-40B4-BE49-F238E27FC236}">
              <a16:creationId xmlns:a16="http://schemas.microsoft.com/office/drawing/2014/main" id="{00000000-0008-0000-0700-000028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41" name="Text Box 3118">
          <a:extLst>
            <a:ext uri="{FF2B5EF4-FFF2-40B4-BE49-F238E27FC236}">
              <a16:creationId xmlns:a16="http://schemas.microsoft.com/office/drawing/2014/main" id="{00000000-0008-0000-0700-000029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42" name="Text Box 3118">
          <a:extLst>
            <a:ext uri="{FF2B5EF4-FFF2-40B4-BE49-F238E27FC236}">
              <a16:creationId xmlns:a16="http://schemas.microsoft.com/office/drawing/2014/main" id="{00000000-0008-0000-0700-00002A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3" name="Text Box 3118">
          <a:extLst>
            <a:ext uri="{FF2B5EF4-FFF2-40B4-BE49-F238E27FC236}">
              <a16:creationId xmlns:a16="http://schemas.microsoft.com/office/drawing/2014/main" id="{00000000-0008-0000-0700-00002B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4" name="Text Box 3118">
          <a:extLst>
            <a:ext uri="{FF2B5EF4-FFF2-40B4-BE49-F238E27FC236}">
              <a16:creationId xmlns:a16="http://schemas.microsoft.com/office/drawing/2014/main" id="{00000000-0008-0000-0700-00002C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45" name="Text Box 3118">
          <a:extLst>
            <a:ext uri="{FF2B5EF4-FFF2-40B4-BE49-F238E27FC236}">
              <a16:creationId xmlns:a16="http://schemas.microsoft.com/office/drawing/2014/main" id="{00000000-0008-0000-0700-00002D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46" name="Text Box 3118">
          <a:extLst>
            <a:ext uri="{FF2B5EF4-FFF2-40B4-BE49-F238E27FC236}">
              <a16:creationId xmlns:a16="http://schemas.microsoft.com/office/drawing/2014/main" id="{00000000-0008-0000-0700-00002E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7" name="Text Box 3118">
          <a:extLst>
            <a:ext uri="{FF2B5EF4-FFF2-40B4-BE49-F238E27FC236}">
              <a16:creationId xmlns:a16="http://schemas.microsoft.com/office/drawing/2014/main" id="{00000000-0008-0000-0700-00002F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8" name="Text Box 3118">
          <a:extLst>
            <a:ext uri="{FF2B5EF4-FFF2-40B4-BE49-F238E27FC236}">
              <a16:creationId xmlns:a16="http://schemas.microsoft.com/office/drawing/2014/main" id="{00000000-0008-0000-0700-000030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49" name="Text Box 3118">
          <a:extLst>
            <a:ext uri="{FF2B5EF4-FFF2-40B4-BE49-F238E27FC236}">
              <a16:creationId xmlns:a16="http://schemas.microsoft.com/office/drawing/2014/main" id="{00000000-0008-0000-0700-000031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50" name="Text Box 3118">
          <a:extLst>
            <a:ext uri="{FF2B5EF4-FFF2-40B4-BE49-F238E27FC236}">
              <a16:creationId xmlns:a16="http://schemas.microsoft.com/office/drawing/2014/main" id="{00000000-0008-0000-0700-000032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1" name="Text Box 3118">
          <a:extLst>
            <a:ext uri="{FF2B5EF4-FFF2-40B4-BE49-F238E27FC236}">
              <a16:creationId xmlns:a16="http://schemas.microsoft.com/office/drawing/2014/main" id="{00000000-0008-0000-0700-000033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2" name="Text Box 3118">
          <a:extLst>
            <a:ext uri="{FF2B5EF4-FFF2-40B4-BE49-F238E27FC236}">
              <a16:creationId xmlns:a16="http://schemas.microsoft.com/office/drawing/2014/main" id="{00000000-0008-0000-0700-000034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53" name="Text Box 3118">
          <a:extLst>
            <a:ext uri="{FF2B5EF4-FFF2-40B4-BE49-F238E27FC236}">
              <a16:creationId xmlns:a16="http://schemas.microsoft.com/office/drawing/2014/main" id="{00000000-0008-0000-0700-000035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54" name="Text Box 3118">
          <a:extLst>
            <a:ext uri="{FF2B5EF4-FFF2-40B4-BE49-F238E27FC236}">
              <a16:creationId xmlns:a16="http://schemas.microsoft.com/office/drawing/2014/main" id="{00000000-0008-0000-0700-000036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5" name="Text Box 3118">
          <a:extLst>
            <a:ext uri="{FF2B5EF4-FFF2-40B4-BE49-F238E27FC236}">
              <a16:creationId xmlns:a16="http://schemas.microsoft.com/office/drawing/2014/main" id="{00000000-0008-0000-0700-000037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6" name="Text Box 3118">
          <a:extLst>
            <a:ext uri="{FF2B5EF4-FFF2-40B4-BE49-F238E27FC236}">
              <a16:creationId xmlns:a16="http://schemas.microsoft.com/office/drawing/2014/main" id="{00000000-0008-0000-0700-000038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7" name="Text Box 3118">
          <a:extLst>
            <a:ext uri="{FF2B5EF4-FFF2-40B4-BE49-F238E27FC236}">
              <a16:creationId xmlns:a16="http://schemas.microsoft.com/office/drawing/2014/main" id="{00000000-0008-0000-0700-000039000000}"/>
            </a:ext>
            <a:ext uri="{147F2762-F138-4A5C-976F-8EAC2B608ADB}">
              <a16:predDERef xmlns:a16="http://schemas.microsoft.com/office/drawing/2014/main" pred="{EABF92A4-DC6C-4E05-BCEF-6A81793174EE}"/>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8" name="Text Box 3118">
          <a:extLst>
            <a:ext uri="{FF2B5EF4-FFF2-40B4-BE49-F238E27FC236}">
              <a16:creationId xmlns:a16="http://schemas.microsoft.com/office/drawing/2014/main" id="{00000000-0008-0000-0700-00003A000000}"/>
            </a:ext>
            <a:ext uri="{147F2762-F138-4A5C-976F-8EAC2B608ADB}">
              <a16:predDERef xmlns:a16="http://schemas.microsoft.com/office/drawing/2014/main" pred="{C79D31A3-676E-4DB0-B385-2A806597F57E}"/>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59" name="Text Box 3118">
          <a:extLst>
            <a:ext uri="{FF2B5EF4-FFF2-40B4-BE49-F238E27FC236}">
              <a16:creationId xmlns:a16="http://schemas.microsoft.com/office/drawing/2014/main" id="{00000000-0008-0000-0700-00003B000000}"/>
            </a:ext>
            <a:ext uri="{147F2762-F138-4A5C-976F-8EAC2B608ADB}">
              <a16:predDERef xmlns:a16="http://schemas.microsoft.com/office/drawing/2014/main" pred="{2B52B3D8-C4D1-43A5-B88B-68A51827DF26}"/>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60" name="Text Box 3118">
          <a:extLst>
            <a:ext uri="{FF2B5EF4-FFF2-40B4-BE49-F238E27FC236}">
              <a16:creationId xmlns:a16="http://schemas.microsoft.com/office/drawing/2014/main" id="{00000000-0008-0000-0700-00003C000000}"/>
            </a:ext>
            <a:ext uri="{147F2762-F138-4A5C-976F-8EAC2B608ADB}">
              <a16:predDERef xmlns:a16="http://schemas.microsoft.com/office/drawing/2014/main" pred="{2D493E9F-D704-4DBA-9E1A-9B583E863F6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1" name="Text Box 3118">
          <a:extLst>
            <a:ext uri="{FF2B5EF4-FFF2-40B4-BE49-F238E27FC236}">
              <a16:creationId xmlns:a16="http://schemas.microsoft.com/office/drawing/2014/main" id="{00000000-0008-0000-0700-00003D000000}"/>
            </a:ext>
            <a:ext uri="{147F2762-F138-4A5C-976F-8EAC2B608ADB}">
              <a16:predDERef xmlns:a16="http://schemas.microsoft.com/office/drawing/2014/main" pred="{6951BCAB-D07F-4A52-B2CC-81B86F6203F7}"/>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2" name="Text Box 3118">
          <a:extLst>
            <a:ext uri="{FF2B5EF4-FFF2-40B4-BE49-F238E27FC236}">
              <a16:creationId xmlns:a16="http://schemas.microsoft.com/office/drawing/2014/main" id="{00000000-0008-0000-0700-00003E000000}"/>
            </a:ext>
            <a:ext uri="{147F2762-F138-4A5C-976F-8EAC2B608ADB}">
              <a16:predDERef xmlns:a16="http://schemas.microsoft.com/office/drawing/2014/main" pred="{51F983F3-62D4-43E5-8676-2B921741687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63" name="Text Box 3118">
          <a:extLst>
            <a:ext uri="{FF2B5EF4-FFF2-40B4-BE49-F238E27FC236}">
              <a16:creationId xmlns:a16="http://schemas.microsoft.com/office/drawing/2014/main" id="{00000000-0008-0000-0700-00003F000000}"/>
            </a:ext>
            <a:ext uri="{147F2762-F138-4A5C-976F-8EAC2B608ADB}">
              <a16:predDERef xmlns:a16="http://schemas.microsoft.com/office/drawing/2014/main" pred="{6D0A0631-C947-4361-BC83-C0C06B3CE1E6}"/>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64" name="Text Box 3118">
          <a:extLst>
            <a:ext uri="{FF2B5EF4-FFF2-40B4-BE49-F238E27FC236}">
              <a16:creationId xmlns:a16="http://schemas.microsoft.com/office/drawing/2014/main" id="{00000000-0008-0000-0700-000040000000}"/>
            </a:ext>
            <a:ext uri="{147F2762-F138-4A5C-976F-8EAC2B608ADB}">
              <a16:predDERef xmlns:a16="http://schemas.microsoft.com/office/drawing/2014/main" pred="{664F292F-F732-4174-A350-1DFEFCB39DB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5" name="Text Box 3118">
          <a:extLst>
            <a:ext uri="{FF2B5EF4-FFF2-40B4-BE49-F238E27FC236}">
              <a16:creationId xmlns:a16="http://schemas.microsoft.com/office/drawing/2014/main" id="{00000000-0008-0000-0700-000041000000}"/>
            </a:ext>
            <a:ext uri="{147F2762-F138-4A5C-976F-8EAC2B608ADB}">
              <a16:predDERef xmlns:a16="http://schemas.microsoft.com/office/drawing/2014/main" pred="{A87C0A7F-DEC8-4C4A-962C-29E7B13E1F54}"/>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6" name="Text Box 3118">
          <a:extLst>
            <a:ext uri="{FF2B5EF4-FFF2-40B4-BE49-F238E27FC236}">
              <a16:creationId xmlns:a16="http://schemas.microsoft.com/office/drawing/2014/main" id="{00000000-0008-0000-0700-000042000000}"/>
            </a:ext>
            <a:ext uri="{147F2762-F138-4A5C-976F-8EAC2B608ADB}">
              <a16:predDERef xmlns:a16="http://schemas.microsoft.com/office/drawing/2014/main" pred="{0DCCB4A7-2162-4742-9F0B-A2A57AD6DE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67" name="Text Box 3118">
          <a:extLst>
            <a:ext uri="{FF2B5EF4-FFF2-40B4-BE49-F238E27FC236}">
              <a16:creationId xmlns:a16="http://schemas.microsoft.com/office/drawing/2014/main" id="{00000000-0008-0000-0700-000043000000}"/>
            </a:ext>
            <a:ext uri="{147F2762-F138-4A5C-976F-8EAC2B608ADB}">
              <a16:predDERef xmlns:a16="http://schemas.microsoft.com/office/drawing/2014/main" pred="{406C29D6-0DF6-49C8-9AA1-C3222FB22BBA}"/>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68" name="Text Box 3118">
          <a:extLst>
            <a:ext uri="{FF2B5EF4-FFF2-40B4-BE49-F238E27FC236}">
              <a16:creationId xmlns:a16="http://schemas.microsoft.com/office/drawing/2014/main" id="{00000000-0008-0000-0700-000044000000}"/>
            </a:ext>
            <a:ext uri="{147F2762-F138-4A5C-976F-8EAC2B608ADB}">
              <a16:predDERef xmlns:a16="http://schemas.microsoft.com/office/drawing/2014/main" pred="{40CA9A4D-3E30-4C69-8429-A9158F5FA869}"/>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9" name="Text Box 3118">
          <a:extLst>
            <a:ext uri="{FF2B5EF4-FFF2-40B4-BE49-F238E27FC236}">
              <a16:creationId xmlns:a16="http://schemas.microsoft.com/office/drawing/2014/main" id="{00000000-0008-0000-0700-000045000000}"/>
            </a:ext>
            <a:ext uri="{147F2762-F138-4A5C-976F-8EAC2B608ADB}">
              <a16:predDERef xmlns:a16="http://schemas.microsoft.com/office/drawing/2014/main" pred="{162708E6-7567-4407-9853-0F6E9D710D53}"/>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0" name="Text Box 3118">
          <a:extLst>
            <a:ext uri="{FF2B5EF4-FFF2-40B4-BE49-F238E27FC236}">
              <a16:creationId xmlns:a16="http://schemas.microsoft.com/office/drawing/2014/main" id="{00000000-0008-0000-0700-000046000000}"/>
            </a:ext>
            <a:ext uri="{147F2762-F138-4A5C-976F-8EAC2B608ADB}">
              <a16:predDERef xmlns:a16="http://schemas.microsoft.com/office/drawing/2014/main" pred="{21BF1F45-CE37-4913-AB80-2826F2952DF4}"/>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1" name="Text Box 3118">
          <a:extLst>
            <a:ext uri="{FF2B5EF4-FFF2-40B4-BE49-F238E27FC236}">
              <a16:creationId xmlns:a16="http://schemas.microsoft.com/office/drawing/2014/main" id="{00000000-0008-0000-0700-000047000000}"/>
            </a:ext>
            <a:ext uri="{147F2762-F138-4A5C-976F-8EAC2B608ADB}">
              <a16:predDERef xmlns:a16="http://schemas.microsoft.com/office/drawing/2014/main" pred="{F24C6EFA-5FA5-460C-A8C1-1D805F9CF35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72" name="Text Box 3118">
          <a:extLst>
            <a:ext uri="{FF2B5EF4-FFF2-40B4-BE49-F238E27FC236}">
              <a16:creationId xmlns:a16="http://schemas.microsoft.com/office/drawing/2014/main" id="{00000000-0008-0000-0700-000048000000}"/>
            </a:ext>
            <a:ext uri="{147F2762-F138-4A5C-976F-8EAC2B608ADB}">
              <a16:predDERef xmlns:a16="http://schemas.microsoft.com/office/drawing/2014/main" pred="{0B6A2584-8365-4EBF-B247-38AF32F9BA78}"/>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3" name="Text Box 3118">
          <a:extLst>
            <a:ext uri="{FF2B5EF4-FFF2-40B4-BE49-F238E27FC236}">
              <a16:creationId xmlns:a16="http://schemas.microsoft.com/office/drawing/2014/main" id="{00000000-0008-0000-0700-000049000000}"/>
            </a:ext>
            <a:ext uri="{147F2762-F138-4A5C-976F-8EAC2B608ADB}">
              <a16:predDERef xmlns:a16="http://schemas.microsoft.com/office/drawing/2014/main" pred="{77704B6C-2953-49FF-88D3-4BCC5D088FB8}"/>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4" name="Text Box 3118">
          <a:extLst>
            <a:ext uri="{FF2B5EF4-FFF2-40B4-BE49-F238E27FC236}">
              <a16:creationId xmlns:a16="http://schemas.microsoft.com/office/drawing/2014/main" id="{00000000-0008-0000-0700-00004A000000}"/>
            </a:ext>
            <a:ext uri="{147F2762-F138-4A5C-976F-8EAC2B608ADB}">
              <a16:predDERef xmlns:a16="http://schemas.microsoft.com/office/drawing/2014/main" pred="{46E8ACFF-10EA-48CF-8593-2CF6F6266416}"/>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5" name="Text Box 3118">
          <a:extLst>
            <a:ext uri="{FF2B5EF4-FFF2-40B4-BE49-F238E27FC236}">
              <a16:creationId xmlns:a16="http://schemas.microsoft.com/office/drawing/2014/main" id="{00000000-0008-0000-0700-00004B000000}"/>
            </a:ext>
            <a:ext uri="{147F2762-F138-4A5C-976F-8EAC2B608ADB}">
              <a16:predDERef xmlns:a16="http://schemas.microsoft.com/office/drawing/2014/main" pred="{83721183-ED79-4F61-9017-17C8EDE66E5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76" name="Text Box 3118">
          <a:extLst>
            <a:ext uri="{FF2B5EF4-FFF2-40B4-BE49-F238E27FC236}">
              <a16:creationId xmlns:a16="http://schemas.microsoft.com/office/drawing/2014/main" id="{00000000-0008-0000-0700-00004C000000}"/>
            </a:ext>
            <a:ext uri="{147F2762-F138-4A5C-976F-8EAC2B608ADB}">
              <a16:predDERef xmlns:a16="http://schemas.microsoft.com/office/drawing/2014/main" pred="{96DF98A0-2EE1-42CC-8C1D-48A15516E92C}"/>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7" name="Text Box 3118">
          <a:extLst>
            <a:ext uri="{FF2B5EF4-FFF2-40B4-BE49-F238E27FC236}">
              <a16:creationId xmlns:a16="http://schemas.microsoft.com/office/drawing/2014/main" id="{00000000-0008-0000-0700-00004D000000}"/>
            </a:ext>
            <a:ext uri="{147F2762-F138-4A5C-976F-8EAC2B608ADB}">
              <a16:predDERef xmlns:a16="http://schemas.microsoft.com/office/drawing/2014/main" pred="{04EAC7B9-2D62-433D-B7DE-56936DB3DA8A}"/>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8" name="Text Box 3118">
          <a:extLst>
            <a:ext uri="{FF2B5EF4-FFF2-40B4-BE49-F238E27FC236}">
              <a16:creationId xmlns:a16="http://schemas.microsoft.com/office/drawing/2014/main" id="{00000000-0008-0000-0700-00004E000000}"/>
            </a:ext>
            <a:ext uri="{147F2762-F138-4A5C-976F-8EAC2B608ADB}">
              <a16:predDERef xmlns:a16="http://schemas.microsoft.com/office/drawing/2014/main" pred="{A00683E9-299B-4DB7-910F-488E54581C3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9" name="Text Box 3118">
          <a:extLst>
            <a:ext uri="{FF2B5EF4-FFF2-40B4-BE49-F238E27FC236}">
              <a16:creationId xmlns:a16="http://schemas.microsoft.com/office/drawing/2014/main" id="{00000000-0008-0000-0700-00004F000000}"/>
            </a:ext>
            <a:ext uri="{147F2762-F138-4A5C-976F-8EAC2B608ADB}">
              <a16:predDERef xmlns:a16="http://schemas.microsoft.com/office/drawing/2014/main" pred="{83ABD1D7-8D72-4C28-8128-0439B082571A}"/>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80" name="Text Box 3118">
          <a:extLst>
            <a:ext uri="{FF2B5EF4-FFF2-40B4-BE49-F238E27FC236}">
              <a16:creationId xmlns:a16="http://schemas.microsoft.com/office/drawing/2014/main" id="{00000000-0008-0000-0700-000050000000}"/>
            </a:ext>
            <a:ext uri="{147F2762-F138-4A5C-976F-8EAC2B608ADB}">
              <a16:predDERef xmlns:a16="http://schemas.microsoft.com/office/drawing/2014/main" pred="{21CBCFD4-DBBA-42D6-9BEA-C38E6D39FAE8}"/>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81" name="Text Box 3118">
          <a:extLst>
            <a:ext uri="{FF2B5EF4-FFF2-40B4-BE49-F238E27FC236}">
              <a16:creationId xmlns:a16="http://schemas.microsoft.com/office/drawing/2014/main" id="{00000000-0008-0000-0700-000051000000}"/>
            </a:ext>
            <a:ext uri="{147F2762-F138-4A5C-976F-8EAC2B608ADB}">
              <a16:predDERef xmlns:a16="http://schemas.microsoft.com/office/drawing/2014/main" pred="{02982F76-6CA3-4E16-8728-559A155EC56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82" name="Text Box 3118">
          <a:extLst>
            <a:ext uri="{FF2B5EF4-FFF2-40B4-BE49-F238E27FC236}">
              <a16:creationId xmlns:a16="http://schemas.microsoft.com/office/drawing/2014/main" id="{00000000-0008-0000-0700-000052000000}"/>
            </a:ext>
            <a:ext uri="{147F2762-F138-4A5C-976F-8EAC2B608ADB}">
              <a16:predDERef xmlns:a16="http://schemas.microsoft.com/office/drawing/2014/main" pred="{28C3FE1A-5FA6-465E-8409-F8D4C3AC6CB3}"/>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wsDr>
</file>

<file path=xl/drawings/drawing7.xml><?xml version="1.0" encoding="utf-8"?>
<xdr:wsDr xmlns:xdr="http://schemas.openxmlformats.org/drawingml/2006/spreadsheetDrawing" xmlns:a="http://schemas.openxmlformats.org/drawingml/2006/main">
  <xdr:twoCellAnchor>
    <xdr:from>
      <xdr:col>0</xdr:col>
      <xdr:colOff>57150</xdr:colOff>
      <xdr:row>0</xdr:row>
      <xdr:rowOff>180975</xdr:rowOff>
    </xdr:from>
    <xdr:to>
      <xdr:col>11</xdr:col>
      <xdr:colOff>0</xdr:colOff>
      <xdr:row>18</xdr:row>
      <xdr:rowOff>57150</xdr:rowOff>
    </xdr:to>
    <xdr:sp macro="" textlink="">
      <xdr:nvSpPr>
        <xdr:cNvPr id="2" name="CuadroTexto 1">
          <a:extLst>
            <a:ext uri="{FF2B5EF4-FFF2-40B4-BE49-F238E27FC236}">
              <a16:creationId xmlns:a16="http://schemas.microsoft.com/office/drawing/2014/main" id="{00000000-0008-0000-0800-000002000000}"/>
            </a:ext>
          </a:extLst>
        </xdr:cNvPr>
        <xdr:cNvSpPr txBox="1"/>
      </xdr:nvSpPr>
      <xdr:spPr>
        <a:xfrm>
          <a:off x="57150" y="180975"/>
          <a:ext cx="8924925" cy="4486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r>
            <a:rPr lang="es-CO" sz="1100" b="1" i="0" u="none" strike="noStrike">
              <a:solidFill>
                <a:schemeClr val="dk1"/>
              </a:solidFill>
              <a:effectLst/>
              <a:latin typeface="+mn-lt"/>
              <a:ea typeface="+mn-ea"/>
              <a:cs typeface="+mn-cs"/>
            </a:rPr>
            <a:t>ANEXO 3</a:t>
          </a:r>
          <a:r>
            <a:rPr lang="es-CO"/>
            <a:t> </a:t>
          </a:r>
        </a:p>
        <a:p>
          <a:pPr algn="ctr"/>
          <a:r>
            <a:rPr lang="es-CO" sz="1100" b="1" i="0" u="none" strike="noStrike">
              <a:solidFill>
                <a:schemeClr val="dk1"/>
              </a:solidFill>
              <a:effectLst/>
              <a:latin typeface="+mn-lt"/>
              <a:ea typeface="+mn-ea"/>
              <a:cs typeface="+mn-cs"/>
            </a:rPr>
            <a:t>PROPUESTA ECONÓMICA </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Ciudad y Fecha</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Señores: </a:t>
          </a:r>
          <a:r>
            <a:rPr lang="es-CO"/>
            <a:t> </a:t>
          </a:r>
        </a:p>
        <a:p>
          <a:r>
            <a:rPr lang="es-CO" sz="1100" b="1" i="0" u="none" strike="noStrike">
              <a:solidFill>
                <a:schemeClr val="dk1"/>
              </a:solidFill>
              <a:effectLst/>
              <a:latin typeface="+mn-lt"/>
              <a:ea typeface="+mn-ea"/>
              <a:cs typeface="+mn-cs"/>
            </a:rPr>
            <a:t>DIRECCIÓN SECCIONAL DE ADMINISTRACIÓN JUDICIAL MEDELLÍN </a:t>
          </a:r>
          <a:r>
            <a:rPr lang="es-CO"/>
            <a:t> </a:t>
          </a:r>
        </a:p>
        <a:p>
          <a:r>
            <a:rPr lang="es-CO" sz="1100" b="0" i="0" u="none" strike="noStrike">
              <a:solidFill>
                <a:schemeClr val="dk1"/>
              </a:solidFill>
              <a:effectLst/>
              <a:latin typeface="+mn-lt"/>
              <a:ea typeface="+mn-ea"/>
              <a:cs typeface="+mn-cs"/>
            </a:rPr>
            <a:t>Medellín, Antioquia </a:t>
          </a:r>
          <a:r>
            <a:rPr lang="es-CO"/>
            <a:t> </a:t>
          </a:r>
        </a:p>
        <a:p>
          <a:endParaRPr lang="es-CO" sz="1100" b="1" i="0" u="none" strike="noStrike">
            <a:solidFill>
              <a:schemeClr val="dk1"/>
            </a:solidFill>
            <a:effectLst/>
            <a:latin typeface="+mn-lt"/>
            <a:ea typeface="+mn-ea"/>
            <a:cs typeface="+mn-cs"/>
          </a:endParaRPr>
        </a:p>
        <a:p>
          <a:endParaRPr lang="es-CO" sz="1100" b="1" i="0" u="none" strike="noStrike">
            <a:solidFill>
              <a:schemeClr val="dk1"/>
            </a:solidFill>
            <a:effectLst/>
            <a:latin typeface="+mn-lt"/>
            <a:ea typeface="+mn-ea"/>
            <a:cs typeface="+mn-cs"/>
          </a:endParaRPr>
        </a:p>
        <a:p>
          <a:r>
            <a:rPr lang="es-CO" sz="1100" b="1" i="0" u="none" strike="noStrike">
              <a:solidFill>
                <a:schemeClr val="dk1"/>
              </a:solidFill>
              <a:effectLst/>
              <a:latin typeface="+mn-lt"/>
              <a:ea typeface="+mn-ea"/>
              <a:cs typeface="+mn-cs"/>
            </a:rPr>
            <a:t>REFERENCIA: Proceso  de Menor Cuantía Número ________________</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Yo, ________________________, identificado con cedula de ciudadanía número _____________________ actuando como representante legal de _____________________________, con Nit número ______________, manifiesto que el valor de la propuesta económica se estima en la suma de $  __________________, discriminada de la siguiente forma:  </a:t>
          </a:r>
          <a:r>
            <a:rPr lang="es-CO"/>
            <a:t> </a:t>
          </a:r>
          <a:endParaRPr lang="es-CO" sz="1100"/>
        </a:p>
      </xdr:txBody>
    </xdr:sp>
    <xdr:clientData/>
  </xdr:twoCellAnchor>
  <xdr:twoCellAnchor editAs="oneCell">
    <xdr:from>
      <xdr:col>0</xdr:col>
      <xdr:colOff>495300</xdr:colOff>
      <xdr:row>0</xdr:row>
      <xdr:rowOff>361950</xdr:rowOff>
    </xdr:from>
    <xdr:to>
      <xdr:col>1</xdr:col>
      <xdr:colOff>2381250</xdr:colOff>
      <xdr:row>4</xdr:row>
      <xdr:rowOff>160655</xdr:rowOff>
    </xdr:to>
    <xdr:pic>
      <xdr:nvPicPr>
        <xdr:cNvPr id="3" name="Imagen 2" descr="Logo CSJ RGB_01">
          <a:extLst>
            <a:ext uri="{FF2B5EF4-FFF2-40B4-BE49-F238E27FC236}">
              <a16:creationId xmlns:a16="http://schemas.microsoft.com/office/drawing/2014/main" id="{00000000-0008-0000-08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5300" y="361950"/>
          <a:ext cx="2390775" cy="789305"/>
        </a:xfrm>
        <a:prstGeom prst="rect">
          <a:avLst/>
        </a:prstGeom>
        <a:noFill/>
        <a:ln>
          <a:noFill/>
        </a:ln>
      </xdr:spPr>
    </xdr:pic>
    <xdr:clientData/>
  </xdr:twoCellAnchor>
  <xdr:twoCellAnchor>
    <xdr:from>
      <xdr:col>0</xdr:col>
      <xdr:colOff>28575</xdr:colOff>
      <xdr:row>43</xdr:row>
      <xdr:rowOff>85725</xdr:rowOff>
    </xdr:from>
    <xdr:to>
      <xdr:col>10</xdr:col>
      <xdr:colOff>981075</xdr:colOff>
      <xdr:row>79</xdr:row>
      <xdr:rowOff>123824</xdr:rowOff>
    </xdr:to>
    <xdr:sp macro="" textlink="">
      <xdr:nvSpPr>
        <xdr:cNvPr id="4" name="CuadroTexto 3">
          <a:extLst>
            <a:ext uri="{FF2B5EF4-FFF2-40B4-BE49-F238E27FC236}">
              <a16:creationId xmlns:a16="http://schemas.microsoft.com/office/drawing/2014/main" id="{00000000-0008-0000-0800-000004000000}"/>
            </a:ext>
            <a:ext uri="{147F2762-F138-4A5C-976F-8EAC2B608ADB}">
              <a16:predDERef xmlns:a16="http://schemas.microsoft.com/office/drawing/2014/main" pred="{00000000-0008-0000-0500-000003000000}"/>
            </a:ext>
          </a:extLst>
        </xdr:cNvPr>
        <xdr:cNvSpPr txBox="1"/>
      </xdr:nvSpPr>
      <xdr:spPr>
        <a:xfrm>
          <a:off x="28575" y="10487025"/>
          <a:ext cx="12496800" cy="58673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a:t>
          </a:r>
          <a:r>
            <a:rPr lang="es-CO" sz="1100" b="0" i="0">
              <a:solidFill>
                <a:schemeClr val="dk1"/>
              </a:solidFill>
              <a:effectLst/>
              <a:latin typeface="+mn-lt"/>
              <a:ea typeface="+mn-ea"/>
              <a:cs typeface="+mn-cs"/>
            </a:rPr>
            <a:t> Los proponentes no podrán exceder el </a:t>
          </a:r>
          <a:r>
            <a:rPr lang="es-CO" sz="1100" b="1" i="0">
              <a:solidFill>
                <a:schemeClr val="dk1"/>
              </a:solidFill>
              <a:effectLst/>
              <a:latin typeface="+mn-lt"/>
              <a:ea typeface="+mn-ea"/>
              <a:cs typeface="+mn-cs"/>
            </a:rPr>
            <a:t>VALOR UNITARIO, establecido en el cuadro de precios promedio </a:t>
          </a:r>
          <a:r>
            <a:rPr lang="es-CO" sz="1100" b="0" i="0">
              <a:solidFill>
                <a:schemeClr val="dk1"/>
              </a:solidFill>
              <a:effectLst/>
              <a:latin typeface="+mn-lt"/>
              <a:ea typeface="+mn-ea"/>
              <a:cs typeface="+mn-cs"/>
            </a:rPr>
            <a:t>de cada ítem, ni el valor del presupuesto oficial establecido en el presente documento,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valor unitario ofertado (antes de IVA).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 </a:t>
          </a:r>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Se analizará la artificialidad de los precios de cada uno de los ítems del contrato, de acuerdo a lo establecido en la guía G-MOAB-01 “</a:t>
          </a:r>
          <a:r>
            <a:rPr lang="es-CO" sz="1100" b="0" i="1">
              <a:solidFill>
                <a:schemeClr val="dk1"/>
              </a:solidFill>
              <a:effectLst/>
              <a:latin typeface="+mn-lt"/>
              <a:ea typeface="+mn-ea"/>
              <a:cs typeface="+mn-cs"/>
            </a:rPr>
            <a:t>Guía para el manejo de ofertas artificialmente bajas en Procesos de Contratación</a:t>
          </a:r>
          <a:r>
            <a:rPr lang="es-CO" sz="1100" b="0" i="0">
              <a:solidFill>
                <a:schemeClr val="dk1"/>
              </a:solidFill>
              <a:effectLst/>
              <a:latin typeface="+mn-lt"/>
              <a:ea typeface="+mn-ea"/>
              <a:cs typeface="+mn-cs"/>
            </a:rPr>
            <a:t>”, expedida por Colombia Compra Eficiente.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 </a:t>
          </a:r>
          <a:r>
            <a:rPr lang="es-CO" sz="1100" b="0" i="0">
              <a:solidFill>
                <a:schemeClr val="dk1"/>
              </a:solidFill>
              <a:effectLst/>
              <a:latin typeface="+mn-lt"/>
              <a:ea typeface="+mn-ea"/>
              <a:cs typeface="+mn-cs"/>
            </a:rPr>
            <a:t>El contrato se </a:t>
          </a:r>
          <a:r>
            <a:rPr lang="es-CO" sz="1100" b="1" i="0">
              <a:solidFill>
                <a:schemeClr val="dk1"/>
              </a:solidFill>
              <a:effectLst/>
              <a:latin typeface="+mn-lt"/>
              <a:ea typeface="+mn-ea"/>
              <a:cs typeface="+mn-cs"/>
            </a:rPr>
            <a:t>adjudicará por el valor de la oferta ganadora.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Para constancia se firma en _____________ a los____ días del mes de _______ de 2023. </a:t>
          </a:r>
        </a:p>
        <a:p>
          <a:pPr rtl="0" fontAlgn="base"/>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Representante Legal </a:t>
          </a:r>
        </a:p>
        <a:p>
          <a:pPr rtl="0" fontAlgn="base"/>
          <a:r>
            <a:rPr lang="es-CO" sz="1100" b="0" i="0">
              <a:solidFill>
                <a:schemeClr val="dk1"/>
              </a:solidFill>
              <a:effectLst/>
              <a:latin typeface="+mn-lt"/>
              <a:ea typeface="+mn-ea"/>
              <a:cs typeface="+mn-cs"/>
            </a:rPr>
            <a:t>C.C. No. _______________ expedida en _______________ </a:t>
          </a:r>
        </a:p>
        <a:p>
          <a:pPr rtl="0" fontAlgn="base"/>
          <a:r>
            <a:rPr lang="es-CO" sz="1100" b="0" i="0">
              <a:solidFill>
                <a:schemeClr val="dk1"/>
              </a:solidFill>
              <a:effectLst/>
              <a:latin typeface="+mn-lt"/>
              <a:ea typeface="+mn-ea"/>
              <a:cs typeface="+mn-cs"/>
            </a:rPr>
            <a:t>NIT______________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Oferente </a:t>
          </a:r>
        </a:p>
        <a:p>
          <a:pPr rtl="0" fontAlgn="base"/>
          <a:r>
            <a:rPr lang="es-CO" sz="1100" b="0" i="0">
              <a:solidFill>
                <a:schemeClr val="dk1"/>
              </a:solidFill>
              <a:effectLst/>
              <a:latin typeface="+mn-lt"/>
              <a:ea typeface="+mn-ea"/>
              <a:cs typeface="+mn-cs"/>
            </a:rPr>
            <a:t>Dirección ___________________________ </a:t>
          </a:r>
        </a:p>
        <a:p>
          <a:pPr rtl="0" fontAlgn="base"/>
          <a:r>
            <a:rPr lang="es-CO" sz="1100" b="0" i="0">
              <a:solidFill>
                <a:schemeClr val="dk1"/>
              </a:solidFill>
              <a:effectLst/>
              <a:latin typeface="+mn-lt"/>
              <a:ea typeface="+mn-ea"/>
              <a:cs typeface="+mn-cs"/>
            </a:rPr>
            <a:t>Teléfono ____________________________</a:t>
          </a:r>
        </a:p>
        <a:p>
          <a:endParaRPr lang="es-CO" sz="1100"/>
        </a:p>
      </xdr:txBody>
    </xdr:sp>
    <xdr:clientData/>
  </xdr:twoCellAnchor>
  <xdr:oneCellAnchor>
    <xdr:from>
      <xdr:col>2</xdr:col>
      <xdr:colOff>0</xdr:colOff>
      <xdr:row>29</xdr:row>
      <xdr:rowOff>0</xdr:rowOff>
    </xdr:from>
    <xdr:ext cx="123825" cy="291353"/>
    <xdr:sp macro="" textlink="">
      <xdr:nvSpPr>
        <xdr:cNvPr id="83" name="Text Box 3118">
          <a:extLst>
            <a:ext uri="{FF2B5EF4-FFF2-40B4-BE49-F238E27FC236}">
              <a16:creationId xmlns:a16="http://schemas.microsoft.com/office/drawing/2014/main" id="{00000000-0008-0000-0800-000053000000}"/>
            </a:ext>
          </a:extLst>
        </xdr:cNvPr>
        <xdr:cNvSpPr txBox="1">
          <a:spLocks noChangeArrowheads="1"/>
        </xdr:cNvSpPr>
      </xdr:nvSpPr>
      <xdr:spPr bwMode="auto">
        <a:xfrm>
          <a:off x="1933575" y="5248275"/>
          <a:ext cx="123825" cy="291353"/>
        </a:xfrm>
        <a:prstGeom prst="rect">
          <a:avLst/>
        </a:prstGeom>
        <a:noFill/>
        <a:ln w="9525">
          <a:noFill/>
          <a:miter lim="800000"/>
          <a:headEnd/>
          <a:tailEnd/>
        </a:ln>
      </xdr:spPr>
    </xdr:sp>
    <xdr:clientData/>
  </xdr:oneCellAnchor>
  <xdr:oneCellAnchor>
    <xdr:from>
      <xdr:col>2</xdr:col>
      <xdr:colOff>0</xdr:colOff>
      <xdr:row>29</xdr:row>
      <xdr:rowOff>0</xdr:rowOff>
    </xdr:from>
    <xdr:ext cx="123825" cy="291353"/>
    <xdr:sp macro="" textlink="">
      <xdr:nvSpPr>
        <xdr:cNvPr id="84" name="Text Box 3118">
          <a:extLst>
            <a:ext uri="{FF2B5EF4-FFF2-40B4-BE49-F238E27FC236}">
              <a16:creationId xmlns:a16="http://schemas.microsoft.com/office/drawing/2014/main" id="{00000000-0008-0000-0800-000054000000}"/>
            </a:ext>
          </a:extLst>
        </xdr:cNvPr>
        <xdr:cNvSpPr txBox="1">
          <a:spLocks noChangeArrowheads="1"/>
        </xdr:cNvSpPr>
      </xdr:nvSpPr>
      <xdr:spPr bwMode="auto">
        <a:xfrm>
          <a:off x="1933575" y="5248275"/>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85" name="Text Box 3118">
          <a:extLst>
            <a:ext uri="{FF2B5EF4-FFF2-40B4-BE49-F238E27FC236}">
              <a16:creationId xmlns:a16="http://schemas.microsoft.com/office/drawing/2014/main" id="{00000000-0008-0000-0800-000055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86" name="Text Box 3118">
          <a:extLst>
            <a:ext uri="{FF2B5EF4-FFF2-40B4-BE49-F238E27FC236}">
              <a16:creationId xmlns:a16="http://schemas.microsoft.com/office/drawing/2014/main" id="{00000000-0008-0000-0800-000056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87" name="Text Box 3118">
          <a:extLst>
            <a:ext uri="{FF2B5EF4-FFF2-40B4-BE49-F238E27FC236}">
              <a16:creationId xmlns:a16="http://schemas.microsoft.com/office/drawing/2014/main" id="{00000000-0008-0000-0800-000057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88" name="Text Box 3118">
          <a:extLst>
            <a:ext uri="{FF2B5EF4-FFF2-40B4-BE49-F238E27FC236}">
              <a16:creationId xmlns:a16="http://schemas.microsoft.com/office/drawing/2014/main" id="{00000000-0008-0000-0800-000058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89" name="Text Box 3118">
          <a:extLst>
            <a:ext uri="{FF2B5EF4-FFF2-40B4-BE49-F238E27FC236}">
              <a16:creationId xmlns:a16="http://schemas.microsoft.com/office/drawing/2014/main" id="{00000000-0008-0000-0800-000059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0" name="Text Box 3118">
          <a:extLst>
            <a:ext uri="{FF2B5EF4-FFF2-40B4-BE49-F238E27FC236}">
              <a16:creationId xmlns:a16="http://schemas.microsoft.com/office/drawing/2014/main" id="{00000000-0008-0000-0800-00005A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1" name="Text Box 3118">
          <a:extLst>
            <a:ext uri="{FF2B5EF4-FFF2-40B4-BE49-F238E27FC236}">
              <a16:creationId xmlns:a16="http://schemas.microsoft.com/office/drawing/2014/main" id="{00000000-0008-0000-0800-00005B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2" name="Text Box 3118">
          <a:extLst>
            <a:ext uri="{FF2B5EF4-FFF2-40B4-BE49-F238E27FC236}">
              <a16:creationId xmlns:a16="http://schemas.microsoft.com/office/drawing/2014/main" id="{00000000-0008-0000-0800-00005C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93" name="Text Box 3118">
          <a:extLst>
            <a:ext uri="{FF2B5EF4-FFF2-40B4-BE49-F238E27FC236}">
              <a16:creationId xmlns:a16="http://schemas.microsoft.com/office/drawing/2014/main" id="{00000000-0008-0000-0800-00005D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4" name="Text Box 3118">
          <a:extLst>
            <a:ext uri="{FF2B5EF4-FFF2-40B4-BE49-F238E27FC236}">
              <a16:creationId xmlns:a16="http://schemas.microsoft.com/office/drawing/2014/main" id="{00000000-0008-0000-0800-00005E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5" name="Text Box 3118">
          <a:extLst>
            <a:ext uri="{FF2B5EF4-FFF2-40B4-BE49-F238E27FC236}">
              <a16:creationId xmlns:a16="http://schemas.microsoft.com/office/drawing/2014/main" id="{00000000-0008-0000-0800-00005F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6" name="Text Box 3118">
          <a:extLst>
            <a:ext uri="{FF2B5EF4-FFF2-40B4-BE49-F238E27FC236}">
              <a16:creationId xmlns:a16="http://schemas.microsoft.com/office/drawing/2014/main" id="{00000000-0008-0000-0800-000060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97" name="Text Box 3118">
          <a:extLst>
            <a:ext uri="{FF2B5EF4-FFF2-40B4-BE49-F238E27FC236}">
              <a16:creationId xmlns:a16="http://schemas.microsoft.com/office/drawing/2014/main" id="{00000000-0008-0000-0800-000061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8" name="Text Box 3118">
          <a:extLst>
            <a:ext uri="{FF2B5EF4-FFF2-40B4-BE49-F238E27FC236}">
              <a16:creationId xmlns:a16="http://schemas.microsoft.com/office/drawing/2014/main" id="{00000000-0008-0000-0800-000062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9" name="Text Box 3118">
          <a:extLst>
            <a:ext uri="{FF2B5EF4-FFF2-40B4-BE49-F238E27FC236}">
              <a16:creationId xmlns:a16="http://schemas.microsoft.com/office/drawing/2014/main" id="{00000000-0008-0000-0800-000063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0" name="Text Box 3118">
          <a:extLst>
            <a:ext uri="{FF2B5EF4-FFF2-40B4-BE49-F238E27FC236}">
              <a16:creationId xmlns:a16="http://schemas.microsoft.com/office/drawing/2014/main" id="{00000000-0008-0000-0800-000064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101" name="Text Box 3118">
          <a:extLst>
            <a:ext uri="{FF2B5EF4-FFF2-40B4-BE49-F238E27FC236}">
              <a16:creationId xmlns:a16="http://schemas.microsoft.com/office/drawing/2014/main" id="{00000000-0008-0000-0800-000065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102" name="Text Box 3118">
          <a:extLst>
            <a:ext uri="{FF2B5EF4-FFF2-40B4-BE49-F238E27FC236}">
              <a16:creationId xmlns:a16="http://schemas.microsoft.com/office/drawing/2014/main" id="{00000000-0008-0000-0800-000066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3" name="Text Box 3118">
          <a:extLst>
            <a:ext uri="{FF2B5EF4-FFF2-40B4-BE49-F238E27FC236}">
              <a16:creationId xmlns:a16="http://schemas.microsoft.com/office/drawing/2014/main" id="{00000000-0008-0000-0800-000067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4" name="Text Box 3118">
          <a:extLst>
            <a:ext uri="{FF2B5EF4-FFF2-40B4-BE49-F238E27FC236}">
              <a16:creationId xmlns:a16="http://schemas.microsoft.com/office/drawing/2014/main" id="{00000000-0008-0000-0800-000068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105" name="Text Box 3118">
          <a:extLst>
            <a:ext uri="{FF2B5EF4-FFF2-40B4-BE49-F238E27FC236}">
              <a16:creationId xmlns:a16="http://schemas.microsoft.com/office/drawing/2014/main" id="{00000000-0008-0000-0800-000069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106" name="Text Box 3118">
          <a:extLst>
            <a:ext uri="{FF2B5EF4-FFF2-40B4-BE49-F238E27FC236}">
              <a16:creationId xmlns:a16="http://schemas.microsoft.com/office/drawing/2014/main" id="{00000000-0008-0000-0800-00006A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7" name="Text Box 3118">
          <a:extLst>
            <a:ext uri="{FF2B5EF4-FFF2-40B4-BE49-F238E27FC236}">
              <a16:creationId xmlns:a16="http://schemas.microsoft.com/office/drawing/2014/main" id="{00000000-0008-0000-0800-00006B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8" name="Text Box 3118">
          <a:extLst>
            <a:ext uri="{FF2B5EF4-FFF2-40B4-BE49-F238E27FC236}">
              <a16:creationId xmlns:a16="http://schemas.microsoft.com/office/drawing/2014/main" id="{00000000-0008-0000-0800-00006C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09" name="Text Box 3118">
          <a:extLst>
            <a:ext uri="{FF2B5EF4-FFF2-40B4-BE49-F238E27FC236}">
              <a16:creationId xmlns:a16="http://schemas.microsoft.com/office/drawing/2014/main" id="{00000000-0008-0000-0800-00006D000000}"/>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10" name="Text Box 3118">
          <a:extLst>
            <a:ext uri="{FF2B5EF4-FFF2-40B4-BE49-F238E27FC236}">
              <a16:creationId xmlns:a16="http://schemas.microsoft.com/office/drawing/2014/main" id="{00000000-0008-0000-0800-00006E000000}"/>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1" name="Text Box 3118">
          <a:extLst>
            <a:ext uri="{FF2B5EF4-FFF2-40B4-BE49-F238E27FC236}">
              <a16:creationId xmlns:a16="http://schemas.microsoft.com/office/drawing/2014/main" id="{00000000-0008-0000-0800-00006F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12" name="Text Box 3118">
          <a:extLst>
            <a:ext uri="{FF2B5EF4-FFF2-40B4-BE49-F238E27FC236}">
              <a16:creationId xmlns:a16="http://schemas.microsoft.com/office/drawing/2014/main" id="{00000000-0008-0000-0800-000070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3" name="Text Box 3118">
          <a:extLst>
            <a:ext uri="{FF2B5EF4-FFF2-40B4-BE49-F238E27FC236}">
              <a16:creationId xmlns:a16="http://schemas.microsoft.com/office/drawing/2014/main" id="{00000000-0008-0000-0800-000071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4" name="Text Box 3118">
          <a:extLst>
            <a:ext uri="{FF2B5EF4-FFF2-40B4-BE49-F238E27FC236}">
              <a16:creationId xmlns:a16="http://schemas.microsoft.com/office/drawing/2014/main" id="{00000000-0008-0000-0800-000072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5" name="Text Box 3118">
          <a:extLst>
            <a:ext uri="{FF2B5EF4-FFF2-40B4-BE49-F238E27FC236}">
              <a16:creationId xmlns:a16="http://schemas.microsoft.com/office/drawing/2014/main" id="{00000000-0008-0000-0800-000073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16" name="Text Box 3118">
          <a:extLst>
            <a:ext uri="{FF2B5EF4-FFF2-40B4-BE49-F238E27FC236}">
              <a16:creationId xmlns:a16="http://schemas.microsoft.com/office/drawing/2014/main" id="{00000000-0008-0000-0800-000074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7" name="Text Box 3118">
          <a:extLst>
            <a:ext uri="{FF2B5EF4-FFF2-40B4-BE49-F238E27FC236}">
              <a16:creationId xmlns:a16="http://schemas.microsoft.com/office/drawing/2014/main" id="{00000000-0008-0000-0800-000075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8" name="Text Box 3118">
          <a:extLst>
            <a:ext uri="{FF2B5EF4-FFF2-40B4-BE49-F238E27FC236}">
              <a16:creationId xmlns:a16="http://schemas.microsoft.com/office/drawing/2014/main" id="{00000000-0008-0000-0800-000076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9" name="Text Box 3118">
          <a:extLst>
            <a:ext uri="{FF2B5EF4-FFF2-40B4-BE49-F238E27FC236}">
              <a16:creationId xmlns:a16="http://schemas.microsoft.com/office/drawing/2014/main" id="{00000000-0008-0000-0800-000077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0" name="Text Box 3118">
          <a:extLst>
            <a:ext uri="{FF2B5EF4-FFF2-40B4-BE49-F238E27FC236}">
              <a16:creationId xmlns:a16="http://schemas.microsoft.com/office/drawing/2014/main" id="{00000000-0008-0000-0800-000078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1" name="Text Box 3118">
          <a:extLst>
            <a:ext uri="{FF2B5EF4-FFF2-40B4-BE49-F238E27FC236}">
              <a16:creationId xmlns:a16="http://schemas.microsoft.com/office/drawing/2014/main" id="{00000000-0008-0000-0800-000079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2" name="Text Box 3118">
          <a:extLst>
            <a:ext uri="{FF2B5EF4-FFF2-40B4-BE49-F238E27FC236}">
              <a16:creationId xmlns:a16="http://schemas.microsoft.com/office/drawing/2014/main" id="{00000000-0008-0000-0800-00007A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23" name="Text Box 3118">
          <a:extLst>
            <a:ext uri="{FF2B5EF4-FFF2-40B4-BE49-F238E27FC236}">
              <a16:creationId xmlns:a16="http://schemas.microsoft.com/office/drawing/2014/main" id="{00000000-0008-0000-0800-00007B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4" name="Text Box 3118">
          <a:extLst>
            <a:ext uri="{FF2B5EF4-FFF2-40B4-BE49-F238E27FC236}">
              <a16:creationId xmlns:a16="http://schemas.microsoft.com/office/drawing/2014/main" id="{00000000-0008-0000-0800-00007C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5" name="Text Box 3118">
          <a:extLst>
            <a:ext uri="{FF2B5EF4-FFF2-40B4-BE49-F238E27FC236}">
              <a16:creationId xmlns:a16="http://schemas.microsoft.com/office/drawing/2014/main" id="{00000000-0008-0000-0800-00007D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6" name="Text Box 3118">
          <a:extLst>
            <a:ext uri="{FF2B5EF4-FFF2-40B4-BE49-F238E27FC236}">
              <a16:creationId xmlns:a16="http://schemas.microsoft.com/office/drawing/2014/main" id="{00000000-0008-0000-0800-00007E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27" name="Text Box 3118">
          <a:extLst>
            <a:ext uri="{FF2B5EF4-FFF2-40B4-BE49-F238E27FC236}">
              <a16:creationId xmlns:a16="http://schemas.microsoft.com/office/drawing/2014/main" id="{00000000-0008-0000-0800-00007F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8" name="Text Box 3118">
          <a:extLst>
            <a:ext uri="{FF2B5EF4-FFF2-40B4-BE49-F238E27FC236}">
              <a16:creationId xmlns:a16="http://schemas.microsoft.com/office/drawing/2014/main" id="{00000000-0008-0000-0800-000080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9" name="Text Box 3118">
          <a:extLst>
            <a:ext uri="{FF2B5EF4-FFF2-40B4-BE49-F238E27FC236}">
              <a16:creationId xmlns:a16="http://schemas.microsoft.com/office/drawing/2014/main" id="{00000000-0008-0000-0800-000081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0" name="Text Box 3118">
          <a:extLst>
            <a:ext uri="{FF2B5EF4-FFF2-40B4-BE49-F238E27FC236}">
              <a16:creationId xmlns:a16="http://schemas.microsoft.com/office/drawing/2014/main" id="{00000000-0008-0000-0800-000082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31" name="Text Box 3118">
          <a:extLst>
            <a:ext uri="{FF2B5EF4-FFF2-40B4-BE49-F238E27FC236}">
              <a16:creationId xmlns:a16="http://schemas.microsoft.com/office/drawing/2014/main" id="{00000000-0008-0000-0800-000083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32" name="Text Box 3118">
          <a:extLst>
            <a:ext uri="{FF2B5EF4-FFF2-40B4-BE49-F238E27FC236}">
              <a16:creationId xmlns:a16="http://schemas.microsoft.com/office/drawing/2014/main" id="{00000000-0008-0000-0800-000084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3" name="Text Box 3118">
          <a:extLst>
            <a:ext uri="{FF2B5EF4-FFF2-40B4-BE49-F238E27FC236}">
              <a16:creationId xmlns:a16="http://schemas.microsoft.com/office/drawing/2014/main" id="{00000000-0008-0000-0800-000085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4" name="Text Box 3118">
          <a:extLst>
            <a:ext uri="{FF2B5EF4-FFF2-40B4-BE49-F238E27FC236}">
              <a16:creationId xmlns:a16="http://schemas.microsoft.com/office/drawing/2014/main" id="{00000000-0008-0000-0800-000086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35" name="Text Box 3118">
          <a:extLst>
            <a:ext uri="{FF2B5EF4-FFF2-40B4-BE49-F238E27FC236}">
              <a16:creationId xmlns:a16="http://schemas.microsoft.com/office/drawing/2014/main" id="{00000000-0008-0000-0800-000087000000}"/>
            </a:ext>
            <a:ext uri="{147F2762-F138-4A5C-976F-8EAC2B608ADB}">
              <a16:predDERef xmlns:a16="http://schemas.microsoft.com/office/drawing/2014/main" pred="{EABF92A4-DC6C-4E05-BCEF-6A81793174EE}"/>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36" name="Text Box 3118">
          <a:extLst>
            <a:ext uri="{FF2B5EF4-FFF2-40B4-BE49-F238E27FC236}">
              <a16:creationId xmlns:a16="http://schemas.microsoft.com/office/drawing/2014/main" id="{00000000-0008-0000-0800-000088000000}"/>
            </a:ext>
            <a:ext uri="{147F2762-F138-4A5C-976F-8EAC2B608ADB}">
              <a16:predDERef xmlns:a16="http://schemas.microsoft.com/office/drawing/2014/main" pred="{C79D31A3-676E-4DB0-B385-2A806597F57E}"/>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37" name="Text Box 3118">
          <a:extLst>
            <a:ext uri="{FF2B5EF4-FFF2-40B4-BE49-F238E27FC236}">
              <a16:creationId xmlns:a16="http://schemas.microsoft.com/office/drawing/2014/main" id="{00000000-0008-0000-0800-000089000000}"/>
            </a:ext>
            <a:ext uri="{147F2762-F138-4A5C-976F-8EAC2B608ADB}">
              <a16:predDERef xmlns:a16="http://schemas.microsoft.com/office/drawing/2014/main" pred="{2B52B3D8-C4D1-43A5-B88B-68A51827DF26}"/>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38" name="Text Box 3118">
          <a:extLst>
            <a:ext uri="{FF2B5EF4-FFF2-40B4-BE49-F238E27FC236}">
              <a16:creationId xmlns:a16="http://schemas.microsoft.com/office/drawing/2014/main" id="{00000000-0008-0000-0800-00008A000000}"/>
            </a:ext>
            <a:ext uri="{147F2762-F138-4A5C-976F-8EAC2B608ADB}">
              <a16:predDERef xmlns:a16="http://schemas.microsoft.com/office/drawing/2014/main" pred="{2D493E9F-D704-4DBA-9E1A-9B583E863F6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9" name="Text Box 3118">
          <a:extLst>
            <a:ext uri="{FF2B5EF4-FFF2-40B4-BE49-F238E27FC236}">
              <a16:creationId xmlns:a16="http://schemas.microsoft.com/office/drawing/2014/main" id="{00000000-0008-0000-0800-00008B000000}"/>
            </a:ext>
            <a:ext uri="{147F2762-F138-4A5C-976F-8EAC2B608ADB}">
              <a16:predDERef xmlns:a16="http://schemas.microsoft.com/office/drawing/2014/main" pred="{6951BCAB-D07F-4A52-B2CC-81B86F6203F7}"/>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0" name="Text Box 3118">
          <a:extLst>
            <a:ext uri="{FF2B5EF4-FFF2-40B4-BE49-F238E27FC236}">
              <a16:creationId xmlns:a16="http://schemas.microsoft.com/office/drawing/2014/main" id="{00000000-0008-0000-0800-00008C000000}"/>
            </a:ext>
            <a:ext uri="{147F2762-F138-4A5C-976F-8EAC2B608ADB}">
              <a16:predDERef xmlns:a16="http://schemas.microsoft.com/office/drawing/2014/main" pred="{51F983F3-62D4-43E5-8676-2B921741687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1" name="Text Box 3118">
          <a:extLst>
            <a:ext uri="{FF2B5EF4-FFF2-40B4-BE49-F238E27FC236}">
              <a16:creationId xmlns:a16="http://schemas.microsoft.com/office/drawing/2014/main" id="{00000000-0008-0000-0800-00008D000000}"/>
            </a:ext>
            <a:ext uri="{147F2762-F138-4A5C-976F-8EAC2B608ADB}">
              <a16:predDERef xmlns:a16="http://schemas.microsoft.com/office/drawing/2014/main" pred="{6D0A0631-C947-4361-BC83-C0C06B3CE1E6}"/>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42" name="Text Box 3118">
          <a:extLst>
            <a:ext uri="{FF2B5EF4-FFF2-40B4-BE49-F238E27FC236}">
              <a16:creationId xmlns:a16="http://schemas.microsoft.com/office/drawing/2014/main" id="{00000000-0008-0000-0800-00008E000000}"/>
            </a:ext>
            <a:ext uri="{147F2762-F138-4A5C-976F-8EAC2B608ADB}">
              <a16:predDERef xmlns:a16="http://schemas.microsoft.com/office/drawing/2014/main" pred="{664F292F-F732-4174-A350-1DFEFCB39DB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3" name="Text Box 3118">
          <a:extLst>
            <a:ext uri="{FF2B5EF4-FFF2-40B4-BE49-F238E27FC236}">
              <a16:creationId xmlns:a16="http://schemas.microsoft.com/office/drawing/2014/main" id="{00000000-0008-0000-0800-00008F000000}"/>
            </a:ext>
            <a:ext uri="{147F2762-F138-4A5C-976F-8EAC2B608ADB}">
              <a16:predDERef xmlns:a16="http://schemas.microsoft.com/office/drawing/2014/main" pred="{A87C0A7F-DEC8-4C4A-962C-29E7B13E1F54}"/>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4" name="Text Box 3118">
          <a:extLst>
            <a:ext uri="{FF2B5EF4-FFF2-40B4-BE49-F238E27FC236}">
              <a16:creationId xmlns:a16="http://schemas.microsoft.com/office/drawing/2014/main" id="{00000000-0008-0000-0800-000090000000}"/>
            </a:ext>
            <a:ext uri="{147F2762-F138-4A5C-976F-8EAC2B608ADB}">
              <a16:predDERef xmlns:a16="http://schemas.microsoft.com/office/drawing/2014/main" pred="{0DCCB4A7-2162-4742-9F0B-A2A57AD6DE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5" name="Text Box 3118">
          <a:extLst>
            <a:ext uri="{FF2B5EF4-FFF2-40B4-BE49-F238E27FC236}">
              <a16:creationId xmlns:a16="http://schemas.microsoft.com/office/drawing/2014/main" id="{00000000-0008-0000-0800-000091000000}"/>
            </a:ext>
            <a:ext uri="{147F2762-F138-4A5C-976F-8EAC2B608ADB}">
              <a16:predDERef xmlns:a16="http://schemas.microsoft.com/office/drawing/2014/main" pred="{406C29D6-0DF6-49C8-9AA1-C3222FB22BBA}"/>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46" name="Text Box 3118">
          <a:extLst>
            <a:ext uri="{FF2B5EF4-FFF2-40B4-BE49-F238E27FC236}">
              <a16:creationId xmlns:a16="http://schemas.microsoft.com/office/drawing/2014/main" id="{00000000-0008-0000-0800-000092000000}"/>
            </a:ext>
            <a:ext uri="{147F2762-F138-4A5C-976F-8EAC2B608ADB}">
              <a16:predDERef xmlns:a16="http://schemas.microsoft.com/office/drawing/2014/main" pred="{40CA9A4D-3E30-4C69-8429-A9158F5FA869}"/>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7" name="Text Box 3118">
          <a:extLst>
            <a:ext uri="{FF2B5EF4-FFF2-40B4-BE49-F238E27FC236}">
              <a16:creationId xmlns:a16="http://schemas.microsoft.com/office/drawing/2014/main" id="{00000000-0008-0000-0800-000093000000}"/>
            </a:ext>
            <a:ext uri="{147F2762-F138-4A5C-976F-8EAC2B608ADB}">
              <a16:predDERef xmlns:a16="http://schemas.microsoft.com/office/drawing/2014/main" pred="{162708E6-7567-4407-9853-0F6E9D710D53}"/>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8" name="Text Box 3118">
          <a:extLst>
            <a:ext uri="{FF2B5EF4-FFF2-40B4-BE49-F238E27FC236}">
              <a16:creationId xmlns:a16="http://schemas.microsoft.com/office/drawing/2014/main" id="{00000000-0008-0000-0800-000094000000}"/>
            </a:ext>
            <a:ext uri="{147F2762-F138-4A5C-976F-8EAC2B608ADB}">
              <a16:predDERef xmlns:a16="http://schemas.microsoft.com/office/drawing/2014/main" pred="{21BF1F45-CE37-4913-AB80-2826F2952DF4}"/>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9" name="Text Box 3118">
          <a:extLst>
            <a:ext uri="{FF2B5EF4-FFF2-40B4-BE49-F238E27FC236}">
              <a16:creationId xmlns:a16="http://schemas.microsoft.com/office/drawing/2014/main" id="{00000000-0008-0000-0800-000095000000}"/>
            </a:ext>
            <a:ext uri="{147F2762-F138-4A5C-976F-8EAC2B608ADB}">
              <a16:predDERef xmlns:a16="http://schemas.microsoft.com/office/drawing/2014/main" pred="{F24C6EFA-5FA5-460C-A8C1-1D805F9CF35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0" name="Text Box 3118">
          <a:extLst>
            <a:ext uri="{FF2B5EF4-FFF2-40B4-BE49-F238E27FC236}">
              <a16:creationId xmlns:a16="http://schemas.microsoft.com/office/drawing/2014/main" id="{00000000-0008-0000-0800-000096000000}"/>
            </a:ext>
            <a:ext uri="{147F2762-F138-4A5C-976F-8EAC2B608ADB}">
              <a16:predDERef xmlns:a16="http://schemas.microsoft.com/office/drawing/2014/main" pred="{0B6A2584-8365-4EBF-B247-38AF32F9BA78}"/>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1" name="Text Box 3118">
          <a:extLst>
            <a:ext uri="{FF2B5EF4-FFF2-40B4-BE49-F238E27FC236}">
              <a16:creationId xmlns:a16="http://schemas.microsoft.com/office/drawing/2014/main" id="{00000000-0008-0000-0800-000097000000}"/>
            </a:ext>
            <a:ext uri="{147F2762-F138-4A5C-976F-8EAC2B608ADB}">
              <a16:predDERef xmlns:a16="http://schemas.microsoft.com/office/drawing/2014/main" pred="{77704B6C-2953-49FF-88D3-4BCC5D088FB8}"/>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2" name="Text Box 3118">
          <a:extLst>
            <a:ext uri="{FF2B5EF4-FFF2-40B4-BE49-F238E27FC236}">
              <a16:creationId xmlns:a16="http://schemas.microsoft.com/office/drawing/2014/main" id="{00000000-0008-0000-0800-000098000000}"/>
            </a:ext>
            <a:ext uri="{147F2762-F138-4A5C-976F-8EAC2B608ADB}">
              <a16:predDERef xmlns:a16="http://schemas.microsoft.com/office/drawing/2014/main" pred="{46E8ACFF-10EA-48CF-8593-2CF6F6266416}"/>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53" name="Text Box 3118">
          <a:extLst>
            <a:ext uri="{FF2B5EF4-FFF2-40B4-BE49-F238E27FC236}">
              <a16:creationId xmlns:a16="http://schemas.microsoft.com/office/drawing/2014/main" id="{00000000-0008-0000-0800-000099000000}"/>
            </a:ext>
            <a:ext uri="{147F2762-F138-4A5C-976F-8EAC2B608ADB}">
              <a16:predDERef xmlns:a16="http://schemas.microsoft.com/office/drawing/2014/main" pred="{83721183-ED79-4F61-9017-17C8EDE66E5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4" name="Text Box 3118">
          <a:extLst>
            <a:ext uri="{FF2B5EF4-FFF2-40B4-BE49-F238E27FC236}">
              <a16:creationId xmlns:a16="http://schemas.microsoft.com/office/drawing/2014/main" id="{00000000-0008-0000-0800-00009A000000}"/>
            </a:ext>
            <a:ext uri="{147F2762-F138-4A5C-976F-8EAC2B608ADB}">
              <a16:predDERef xmlns:a16="http://schemas.microsoft.com/office/drawing/2014/main" pred="{96DF98A0-2EE1-42CC-8C1D-48A15516E92C}"/>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5" name="Text Box 3118">
          <a:extLst>
            <a:ext uri="{FF2B5EF4-FFF2-40B4-BE49-F238E27FC236}">
              <a16:creationId xmlns:a16="http://schemas.microsoft.com/office/drawing/2014/main" id="{00000000-0008-0000-0800-00009B000000}"/>
            </a:ext>
            <a:ext uri="{147F2762-F138-4A5C-976F-8EAC2B608ADB}">
              <a16:predDERef xmlns:a16="http://schemas.microsoft.com/office/drawing/2014/main" pred="{04EAC7B9-2D62-433D-B7DE-56936DB3DA8A}"/>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6" name="Text Box 3118">
          <a:extLst>
            <a:ext uri="{FF2B5EF4-FFF2-40B4-BE49-F238E27FC236}">
              <a16:creationId xmlns:a16="http://schemas.microsoft.com/office/drawing/2014/main" id="{00000000-0008-0000-0800-00009C000000}"/>
            </a:ext>
            <a:ext uri="{147F2762-F138-4A5C-976F-8EAC2B608ADB}">
              <a16:predDERef xmlns:a16="http://schemas.microsoft.com/office/drawing/2014/main" pred="{A00683E9-299B-4DB7-910F-488E54581C3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57" name="Text Box 3118">
          <a:extLst>
            <a:ext uri="{FF2B5EF4-FFF2-40B4-BE49-F238E27FC236}">
              <a16:creationId xmlns:a16="http://schemas.microsoft.com/office/drawing/2014/main" id="{00000000-0008-0000-0800-00009D000000}"/>
            </a:ext>
            <a:ext uri="{147F2762-F138-4A5C-976F-8EAC2B608ADB}">
              <a16:predDERef xmlns:a16="http://schemas.microsoft.com/office/drawing/2014/main" pred="{83ABD1D7-8D72-4C28-8128-0439B082571A}"/>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8" name="Text Box 3118">
          <a:extLst>
            <a:ext uri="{FF2B5EF4-FFF2-40B4-BE49-F238E27FC236}">
              <a16:creationId xmlns:a16="http://schemas.microsoft.com/office/drawing/2014/main" id="{00000000-0008-0000-0800-00009E000000}"/>
            </a:ext>
            <a:ext uri="{147F2762-F138-4A5C-976F-8EAC2B608ADB}">
              <a16:predDERef xmlns:a16="http://schemas.microsoft.com/office/drawing/2014/main" pred="{21CBCFD4-DBBA-42D6-9BEA-C38E6D39FAE8}"/>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9" name="Text Box 3118">
          <a:extLst>
            <a:ext uri="{FF2B5EF4-FFF2-40B4-BE49-F238E27FC236}">
              <a16:creationId xmlns:a16="http://schemas.microsoft.com/office/drawing/2014/main" id="{00000000-0008-0000-0800-00009F000000}"/>
            </a:ext>
            <a:ext uri="{147F2762-F138-4A5C-976F-8EAC2B608ADB}">
              <a16:predDERef xmlns:a16="http://schemas.microsoft.com/office/drawing/2014/main" pred="{02982F76-6CA3-4E16-8728-559A155EC56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60" name="Text Box 3118">
          <a:extLst>
            <a:ext uri="{FF2B5EF4-FFF2-40B4-BE49-F238E27FC236}">
              <a16:creationId xmlns:a16="http://schemas.microsoft.com/office/drawing/2014/main" id="{00000000-0008-0000-0800-0000A0000000}"/>
            </a:ext>
            <a:ext uri="{147F2762-F138-4A5C-976F-8EAC2B608ADB}">
              <a16:predDERef xmlns:a16="http://schemas.microsoft.com/office/drawing/2014/main" pred="{28C3FE1A-5FA6-465E-8409-F8D4C3AC6CB3}"/>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0000000}" name="S_A_456" displayName="S_A_456" ref="A20:E41" headerRowDxfId="81" headerRowBorderDxfId="80">
  <autoFilter ref="A20:E41" xr:uid="{00000000-0009-0000-0100-000005000000}"/>
  <tableColumns count="5">
    <tableColumn id="1" xr3:uid="{00000000-0010-0000-0000-000001000000}" name="ITEM" totalsRowLabel="COSTO DIRECTO" dataDxfId="79"/>
    <tableColumn id="2" xr3:uid="{00000000-0010-0000-0000-000002000000}" name="CUADRO DE CONSTRUCCION DE PRECIOS" dataDxfId="78"/>
    <tableColumn id="3" xr3:uid="{00000000-0010-0000-0000-000003000000}" name="%" dataDxfId="76" totalsRowDxfId="77" dataCellStyle="Porcentaje"/>
    <tableColumn id="5" xr3:uid="{00000000-0010-0000-0000-000005000000}" name="PRECIO 48 HORAS SEMANALES" dataDxfId="75" dataCellStyle="Millares"/>
    <tableColumn id="8" xr3:uid="{00000000-0010-0000-0000-000008000000}" name="PRECIO 24 HORAS SEMANALES" totalsRowFunction="sum" dataDxfId="74" dataCellStyle="Millares">
      <calculatedColumnFormula>S_A_456[[#This Row],[%]]*S_A_456[[#This Row],[PRECIO 48 HORAS SEMANALES]]</calculatedColumnFormula>
    </tableColumn>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1000000}" name="S_A_45" displayName="S_A_45" ref="A20:F21" headerRowDxfId="73" headerRowBorderDxfId="72">
  <autoFilter ref="A20:F21" xr:uid="{00000000-0009-0000-0100-000004000000}"/>
  <tableColumns count="6">
    <tableColumn id="1" xr3:uid="{00000000-0010-0000-0100-000001000000}" name="ITEM" totalsRowLabel="COSTO DIRECTO" dataDxfId="71"/>
    <tableColumn id="2" xr3:uid="{00000000-0010-0000-0100-000002000000}" name="DESCRIPCION" dataDxfId="70"/>
    <tableColumn id="4" xr3:uid="{00000000-0010-0000-0100-000004000000}" name="UNIDAD" dataDxfId="69"/>
    <tableColumn id="3" xr3:uid="{00000000-0010-0000-0100-000003000000}" name="CANT" dataDxfId="67" totalsRowDxfId="68"/>
    <tableColumn id="5" xr3:uid="{00000000-0010-0000-0100-000005000000}" name="PRECIO UNITARIO ANTES IVA" dataDxfId="66" dataCellStyle="Millares"/>
    <tableColumn id="8" xr3:uid="{00000000-0010-0000-0100-000008000000}" name="VALOR TOTAL ANTES DE IVA" totalsRowFunction="sum" dataDxfId="65" dataCellStyle="Millares">
      <calculatedColumnFormula>S_A_45[[#This Row],[CANT]]*S_A_45[[#This Row],[PRECIO UNITARIO ANTES IVA]]</calculatedColumnFormula>
    </tableColumn>
  </tableColumns>
  <tableStyleInfo name="TableStyleLight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S_A_4" displayName="S_A_4" ref="A20:E28" headerRowDxfId="64" headerRowBorderDxfId="63">
  <autoFilter ref="A20:E28" xr:uid="{00000000-0009-0000-0100-000003000000}"/>
  <tableColumns count="5">
    <tableColumn id="1" xr3:uid="{00000000-0010-0000-0200-000001000000}" name="ITEM" totalsRowLabel="COSTO DIRECTO" dataDxfId="62"/>
    <tableColumn id="2" xr3:uid="{00000000-0010-0000-0200-000002000000}" name="DESCRIPCION" dataDxfId="61"/>
    <tableColumn id="3" xr3:uid="{00000000-0010-0000-0200-000003000000}" name="CANT" dataDxfId="59" totalsRowDxfId="60"/>
    <tableColumn id="5" xr3:uid="{00000000-0010-0000-0200-000005000000}" name="PRECIO UNITARIO ANTES IVA" dataDxfId="58" dataCellStyle="Millares"/>
    <tableColumn id="8" xr3:uid="{00000000-0010-0000-0200-000008000000}" name="VALOR TOTAL ANTES DE IVA" totalsRowFunction="sum" dataDxfId="57" dataCellStyle="Millares">
      <calculatedColumnFormula>S_A_4[[#This Row],[CANT]]*S_A_4[[#This Row],[PRECIO UNITARIO ANTES IVA]]</calculatedColumnFormula>
    </tableColumn>
  </tableColumns>
  <tableStyleInfo name="TableStyleLight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3000000}" name="S_A" displayName="S_A" ref="A20:F58" headerRowDxfId="56" headerRowBorderDxfId="55">
  <autoFilter ref="A20:F58" xr:uid="{00000000-0009-0000-0100-000002000000}"/>
  <tableColumns count="6">
    <tableColumn id="1" xr3:uid="{00000000-0010-0000-0300-000001000000}" name="ITEM" totalsRowLabel="COSTO DIRECTO" dataDxfId="54"/>
    <tableColumn id="2" xr3:uid="{00000000-0010-0000-0300-000002000000}" name="DESCRIPCION" dataDxfId="53"/>
    <tableColumn id="4" xr3:uid="{00000000-0010-0000-0300-000004000000}" name="U. MED" dataDxfId="52"/>
    <tableColumn id="3" xr3:uid="{00000000-0010-0000-0300-000003000000}" name="CANT" dataDxfId="50" totalsRowDxfId="51"/>
    <tableColumn id="5" xr3:uid="{00000000-0010-0000-0300-000005000000}" name="PRECIO UNITARIO ANTES IVA" dataDxfId="49" dataCellStyle="Millares"/>
    <tableColumn id="8" xr3:uid="{00000000-0010-0000-0300-000008000000}" name="VALOR TOTAL ANTES DE IVA" totalsRowFunction="sum" dataDxfId="48" dataCellStyle="Millares">
      <calculatedColumnFormula>S_A[[#This Row],[CANT]]*S_A[[#This Row],[PRECIO UNITARIO ANTES IVA]]</calculatedColumnFormula>
    </tableColumn>
  </tableColumns>
  <tableStyleInfo name="TableStyleLight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4000000}" name="MC_7" displayName="MC_7" ref="A20:I82" totalsRowCount="1" headerRowDxfId="47" dataDxfId="46" totalsRowDxfId="45" tableBorderDxfId="44">
  <autoFilter ref="A20:I81" xr:uid="{00000000-0009-0000-0100-000006000000}"/>
  <tableColumns count="9">
    <tableColumn id="1" xr3:uid="{00000000-0010-0000-0400-000001000000}" name="ITEM" dataDxfId="42" totalsRowDxfId="43"/>
    <tableColumn id="2" xr3:uid="{00000000-0010-0000-0400-000002000000}" name="DESCRIPCION" totalsRowLabel="TOTAL " dataDxfId="40" totalsRowDxfId="41"/>
    <tableColumn id="4" xr3:uid="{00000000-0010-0000-0400-000004000000}" name="U. MED" dataDxfId="38" totalsRowDxfId="39"/>
    <tableColumn id="3" xr3:uid="{00000000-0010-0000-0400-000003000000}" name="CANTIDAD" dataDxfId="36" totalsRowDxfId="37"/>
    <tableColumn id="5" xr3:uid="{00000000-0010-0000-0400-000005000000}" name="VALOR UNIT " dataDxfId="34" totalsRowDxfId="35" dataCellStyle="Millares"/>
    <tableColumn id="9" xr3:uid="{00000000-0010-0000-0400-000009000000}" name="%IVA" dataDxfId="32" totalsRowDxfId="33" dataCellStyle="Porcentaje"/>
    <tableColumn id="6" xr3:uid="{00000000-0010-0000-0400-000006000000}" name="IVA" dataDxfId="30" totalsRowDxfId="31" dataCellStyle="Millares">
      <calculatedColumnFormula>MC_7[[#This Row],[VALOR UNIT ]]*MC_7[[#This Row],[%IVA]]</calculatedColumnFormula>
    </tableColumn>
    <tableColumn id="11" xr3:uid="{00000000-0010-0000-0400-00000B000000}" name="SUBTOTAL + IVA UNIT" dataDxfId="28" totalsRowDxfId="29" dataCellStyle="Millares">
      <calculatedColumnFormula>+MC_7[[#This Row],[VALOR UNIT ]]+MC_7[[#This Row],[IVA]]</calculatedColumnFormula>
    </tableColumn>
    <tableColumn id="7" xr3:uid="{00000000-0010-0000-0400-000007000000}" name="TOTAL" totalsRowFunction="sum" dataDxfId="26" totalsRowDxfId="27" dataCellStyle="Millares">
      <calculatedColumnFormula>+MC_7[[#This Row],[SUBTOTAL + IVA UNIT]]*MC_7[[#This Row],[CANTIDAD]]</calculatedColumnFormula>
    </tableColumn>
  </tableColumns>
  <tableStyleInfo name="TableStyleLight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5000000}" name="MC" displayName="MC" ref="A20:K43" totalsRowCount="1" headerRowDxfId="25" dataDxfId="24" totalsRowDxfId="23" tableBorderDxfId="22">
  <autoFilter ref="A20:K42" xr:uid="{00000000-0009-0000-0100-000001000000}"/>
  <tableColumns count="11">
    <tableColumn id="1" xr3:uid="{00000000-0010-0000-0500-000001000000}" name="ITEM" dataDxfId="20" totalsRowDxfId="21"/>
    <tableColumn id="2" xr3:uid="{00000000-0010-0000-0500-000002000000}" name="DESCRIPCION" totalsRowLabel="TOTAL " dataDxfId="18" totalsRowDxfId="19"/>
    <tableColumn id="8" xr3:uid="{00000000-0010-0000-0500-000008000000}" name="SEDE" dataDxfId="16" totalsRowDxfId="17"/>
    <tableColumn id="12" xr3:uid="{00000000-0010-0000-0500-00000C000000}" name="MCPIO" dataDxfId="14" totalsRowDxfId="15"/>
    <tableColumn id="4" xr3:uid="{00000000-0010-0000-0500-000004000000}" name="U. MED" dataDxfId="12" totalsRowDxfId="13"/>
    <tableColumn id="3" xr3:uid="{00000000-0010-0000-0500-000003000000}" name="SEDES" dataDxfId="10" totalsRowDxfId="11"/>
    <tableColumn id="5" xr3:uid="{00000000-0010-0000-0500-000005000000}" name="VALOR UNIT / VR POR SEDE" dataDxfId="8" totalsRowDxfId="9" dataCellStyle="Millares"/>
    <tableColumn id="9" xr3:uid="{00000000-0010-0000-0500-000009000000}" name="%IVA" dataDxfId="6" totalsRowDxfId="7" dataCellStyle="Porcentaje"/>
    <tableColumn id="6" xr3:uid="{00000000-0010-0000-0500-000006000000}" name="IVA" dataDxfId="4" totalsRowDxfId="5" dataCellStyle="Millares">
      <calculatedColumnFormula>MC[[#This Row],[VALOR UNIT / VR POR SEDE]]*MC[[#This Row],[%IVA]]</calculatedColumnFormula>
    </tableColumn>
    <tableColumn id="11" xr3:uid="{00000000-0010-0000-0500-00000B000000}" name="SUBTOTAL + IVA UNIT" dataDxfId="2" totalsRowDxfId="3" dataCellStyle="Millares">
      <calculatedColumnFormula>+MC[[#This Row],[VALOR UNIT / VR POR SEDE]]+MC[[#This Row],[IVA]]</calculatedColumnFormula>
    </tableColumn>
    <tableColumn id="7" xr3:uid="{00000000-0010-0000-0500-000007000000}" name="SUBTOTAL + IVA UNIT2" totalsRowFunction="custom" dataDxfId="0" totalsRowDxfId="1" dataCellStyle="Millares">
      <calculatedColumnFormula>MC[[#This Row],[VALOR UNIT / VR POR SEDE]]+MC[[#This Row],[IVA]]</calculatedColumnFormula>
      <totalsRowFormula>+K41*J42</totalsRowFormula>
    </tableColumn>
  </tableColumns>
  <tableStyleInfo name="TableStyleLight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7.xml"/><Relationship Id="rId1" Type="http://schemas.openxmlformats.org/officeDocument/2006/relationships/printerSettings" Target="../printerSettings/printerSettings7.bin"/><Relationship Id="rId5" Type="http://schemas.openxmlformats.org/officeDocument/2006/relationships/comments" Target="../comments1.xml"/><Relationship Id="rId4" Type="http://schemas.openxmlformats.org/officeDocument/2006/relationships/table" Target="../tables/table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66"/>
  <sheetViews>
    <sheetView showGridLines="0" topLeftCell="A22" zoomScaleNormal="100" workbookViewId="0">
      <selection activeCell="D21" sqref="D21"/>
    </sheetView>
  </sheetViews>
  <sheetFormatPr defaultColWidth="11.42578125" defaultRowHeight="15"/>
  <cols>
    <col min="1" max="1" width="8.5703125" customWidth="1"/>
    <col min="2" max="2" width="71.7109375" customWidth="1"/>
    <col min="4" max="4" width="14.42578125" style="4" customWidth="1"/>
    <col min="5" max="5" width="14.5703125" style="4" customWidth="1"/>
    <col min="7" max="7" width="14.140625" customWidth="1"/>
    <col min="8" max="8" width="26.5703125" customWidth="1"/>
    <col min="9" max="9" width="13.7109375" customWidth="1"/>
  </cols>
  <sheetData>
    <row r="1" spans="1:5" ht="39.75" customHeight="1">
      <c r="A1" s="207"/>
      <c r="B1" s="207"/>
      <c r="C1" s="207"/>
      <c r="D1" s="207"/>
      <c r="E1" s="207"/>
    </row>
    <row r="2" spans="1:5">
      <c r="A2" s="208"/>
      <c r="B2" s="208"/>
      <c r="C2" s="208"/>
      <c r="D2" s="208"/>
      <c r="E2" s="208"/>
    </row>
    <row r="4" spans="1:5">
      <c r="A4" s="3"/>
    </row>
    <row r="6" spans="1:5" ht="28.5" customHeight="1">
      <c r="A6" s="209"/>
      <c r="B6" s="209"/>
    </row>
    <row r="7" spans="1:5" ht="44.25" customHeight="1">
      <c r="A7" s="210"/>
      <c r="B7" s="210"/>
      <c r="C7" s="210"/>
      <c r="D7" s="210"/>
    </row>
    <row r="8" spans="1:5" ht="23.25" customHeight="1">
      <c r="A8" s="209"/>
      <c r="B8" s="209"/>
    </row>
    <row r="11" spans="1:5">
      <c r="A11" s="2"/>
    </row>
    <row r="14" spans="1:5" ht="15" customHeight="1">
      <c r="A14" s="206"/>
      <c r="B14" s="206"/>
      <c r="C14" s="206"/>
      <c r="D14" s="206"/>
      <c r="E14" s="206"/>
    </row>
    <row r="15" spans="1:5">
      <c r="A15" s="206"/>
      <c r="B15" s="206"/>
      <c r="C15" s="206"/>
      <c r="D15" s="206"/>
      <c r="E15" s="206"/>
    </row>
    <row r="16" spans="1:5" ht="18" customHeight="1">
      <c r="A16" s="206"/>
      <c r="B16" s="206"/>
      <c r="C16" s="206"/>
      <c r="D16" s="206"/>
      <c r="E16" s="206"/>
    </row>
    <row r="17" spans="1:5" ht="29.25" customHeight="1">
      <c r="A17" s="206"/>
      <c r="B17" s="206"/>
      <c r="C17" s="206"/>
      <c r="D17" s="206"/>
      <c r="E17" s="206"/>
    </row>
    <row r="18" spans="1:5">
      <c r="A18" s="206"/>
      <c r="B18" s="206"/>
      <c r="C18" s="206"/>
      <c r="D18" s="206"/>
      <c r="E18" s="206"/>
    </row>
    <row r="19" spans="1:5" ht="30" customHeight="1"/>
    <row r="20" spans="1:5" ht="45.75" customHeight="1">
      <c r="A20" s="5" t="s">
        <v>0</v>
      </c>
      <c r="B20" s="13" t="s">
        <v>1</v>
      </c>
      <c r="C20" s="13" t="s">
        <v>2</v>
      </c>
      <c r="D20" s="6" t="s">
        <v>3</v>
      </c>
      <c r="E20" s="6" t="s">
        <v>4</v>
      </c>
    </row>
    <row r="21" spans="1:5" ht="15.75" customHeight="1">
      <c r="A21" s="22">
        <v>1</v>
      </c>
      <c r="B21" s="25" t="s">
        <v>5</v>
      </c>
      <c r="C21" s="27"/>
      <c r="D21" s="23"/>
      <c r="E21" s="24">
        <f>S_A_456[[#This Row],[%]]*S_A_456[[#This Row],[PRECIO 48 HORAS SEMANALES]]</f>
        <v>0</v>
      </c>
    </row>
    <row r="22" spans="1:5" ht="15.75" customHeight="1">
      <c r="A22" s="22">
        <v>2</v>
      </c>
      <c r="B22" s="25" t="s">
        <v>6</v>
      </c>
      <c r="C22" s="27"/>
      <c r="D22" s="23"/>
      <c r="E22" s="24">
        <f>S_A_456[[#This Row],[%]]*S_A_456[[#This Row],[PRECIO 48 HORAS SEMANALES]]</f>
        <v>0</v>
      </c>
    </row>
    <row r="23" spans="1:5" ht="15.75" customHeight="1">
      <c r="A23" s="22">
        <v>3</v>
      </c>
      <c r="B23" s="25" t="s">
        <v>7</v>
      </c>
      <c r="C23" s="27"/>
      <c r="D23" s="23"/>
      <c r="E23" s="24">
        <f>S_A_456[[#This Row],[%]]*S_A_456[[#This Row],[PRECIO 48 HORAS SEMANALES]]</f>
        <v>0</v>
      </c>
    </row>
    <row r="24" spans="1:5" ht="15.75" customHeight="1">
      <c r="A24" s="22">
        <v>4</v>
      </c>
      <c r="B24" s="25" t="s">
        <v>8</v>
      </c>
      <c r="C24" s="27"/>
      <c r="D24" s="23"/>
      <c r="E24" s="24">
        <f>S_A_456[[#This Row],[%]]*S_A_456[[#This Row],[PRECIO 48 HORAS SEMANALES]]</f>
        <v>0</v>
      </c>
    </row>
    <row r="25" spans="1:5" ht="15" customHeight="1">
      <c r="A25" s="22"/>
      <c r="B25" s="26" t="s">
        <v>9</v>
      </c>
      <c r="C25" s="27"/>
      <c r="D25" s="23"/>
      <c r="E25" s="24">
        <f>S_A_456[[#This Row],[%]]*S_A_456[[#This Row],[PRECIO 48 HORAS SEMANALES]]</f>
        <v>0</v>
      </c>
    </row>
    <row r="26" spans="1:5">
      <c r="A26" s="22">
        <v>5</v>
      </c>
      <c r="B26" s="25" t="s">
        <v>10</v>
      </c>
      <c r="C26" s="27">
        <v>8.3299999999999999E-2</v>
      </c>
      <c r="D26" s="23"/>
      <c r="E26" s="24">
        <f>S_A_456[[#This Row],[%]]*S_A_456[[#This Row],[PRECIO 48 HORAS SEMANALES]]</f>
        <v>0</v>
      </c>
    </row>
    <row r="27" spans="1:5">
      <c r="A27" s="22">
        <v>6</v>
      </c>
      <c r="B27" s="25" t="s">
        <v>11</v>
      </c>
      <c r="C27" s="27">
        <v>8.3299999999999999E-2</v>
      </c>
      <c r="D27" s="23"/>
      <c r="E27" s="24">
        <f>S_A_456[[#This Row],[%]]*S_A_456[[#This Row],[PRECIO 48 HORAS SEMANALES]]</f>
        <v>0</v>
      </c>
    </row>
    <row r="28" spans="1:5">
      <c r="A28" s="22">
        <v>7</v>
      </c>
      <c r="B28" s="25" t="s">
        <v>12</v>
      </c>
      <c r="C28" s="27">
        <v>0.01</v>
      </c>
      <c r="D28" s="23"/>
      <c r="E28" s="24">
        <f>S_A_456[[#This Row],[%]]*S_A_456[[#This Row],[PRECIO 48 HORAS SEMANALES]]</f>
        <v>0</v>
      </c>
    </row>
    <row r="29" spans="1:5">
      <c r="A29" s="22"/>
      <c r="B29" s="26" t="s">
        <v>13</v>
      </c>
      <c r="C29" s="27"/>
      <c r="D29" s="23"/>
      <c r="E29" s="24">
        <f>S_A_456[[#This Row],[%]]*S_A_456[[#This Row],[PRECIO 48 HORAS SEMANALES]]</f>
        <v>0</v>
      </c>
    </row>
    <row r="30" spans="1:5">
      <c r="A30" s="22">
        <v>8</v>
      </c>
      <c r="B30" s="25" t="s">
        <v>14</v>
      </c>
      <c r="C30" s="27">
        <v>8.5000000000000006E-2</v>
      </c>
      <c r="D30" s="23"/>
      <c r="E30" s="24">
        <f>S_A_456[[#This Row],[%]]*S_A_456[[#This Row],[PRECIO 48 HORAS SEMANALES]]</f>
        <v>0</v>
      </c>
    </row>
    <row r="31" spans="1:5">
      <c r="A31" s="22">
        <v>9</v>
      </c>
      <c r="B31" s="25" t="s">
        <v>15</v>
      </c>
      <c r="C31" s="27">
        <v>0.12</v>
      </c>
      <c r="D31" s="23"/>
      <c r="E31" s="24">
        <f>S_A_456[[#This Row],[%]]*S_A_456[[#This Row],[PRECIO 48 HORAS SEMANALES]]</f>
        <v>0</v>
      </c>
    </row>
    <row r="32" spans="1:5">
      <c r="A32" s="22">
        <v>10</v>
      </c>
      <c r="B32" s="25" t="s">
        <v>16</v>
      </c>
      <c r="C32" s="27">
        <v>1.04E-2</v>
      </c>
      <c r="D32" s="23"/>
      <c r="E32" s="24">
        <f>S_A_456[[#This Row],[%]]*S_A_456[[#This Row],[PRECIO 48 HORAS SEMANALES]]</f>
        <v>0</v>
      </c>
    </row>
    <row r="33" spans="1:5">
      <c r="A33" s="22">
        <v>11</v>
      </c>
      <c r="B33" s="25" t="s">
        <v>17</v>
      </c>
      <c r="C33" s="27">
        <v>0.04</v>
      </c>
      <c r="D33" s="23"/>
      <c r="E33" s="24">
        <f>S_A_456[[#This Row],[%]]*S_A_456[[#This Row],[PRECIO 48 HORAS SEMANALES]]</f>
        <v>0</v>
      </c>
    </row>
    <row r="34" spans="1:5">
      <c r="A34" s="22">
        <v>12</v>
      </c>
      <c r="B34" s="25" t="s">
        <v>18</v>
      </c>
      <c r="C34" s="27">
        <v>0.03</v>
      </c>
      <c r="D34" s="23"/>
      <c r="E34" s="24">
        <f>S_A_456[[#This Row],[%]]*S_A_456[[#This Row],[PRECIO 48 HORAS SEMANALES]]</f>
        <v>0</v>
      </c>
    </row>
    <row r="35" spans="1:5">
      <c r="A35" s="22">
        <v>13</v>
      </c>
      <c r="B35" s="25" t="s">
        <v>19</v>
      </c>
      <c r="C35" s="27">
        <v>0.02</v>
      </c>
      <c r="D35" s="23"/>
      <c r="E35" s="24">
        <f>S_A_456[[#This Row],[%]]*S_A_456[[#This Row],[PRECIO 48 HORAS SEMANALES]]</f>
        <v>0</v>
      </c>
    </row>
    <row r="36" spans="1:5">
      <c r="A36" s="22">
        <v>14</v>
      </c>
      <c r="B36" s="25" t="s">
        <v>20</v>
      </c>
      <c r="C36" s="27">
        <v>4.1700000000000001E-2</v>
      </c>
      <c r="D36" s="23"/>
      <c r="E36" s="24">
        <f>S_A_456[[#This Row],[%]]*S_A_456[[#This Row],[PRECIO 48 HORAS SEMANALES]]</f>
        <v>0</v>
      </c>
    </row>
    <row r="37" spans="1:5">
      <c r="A37" s="22">
        <v>15</v>
      </c>
      <c r="B37" s="25" t="s">
        <v>21</v>
      </c>
      <c r="C37" s="27">
        <v>0.05</v>
      </c>
      <c r="D37" s="23"/>
      <c r="E37" s="24">
        <f>S_A_456[[#This Row],[%]]*S_A_456[[#This Row],[PRECIO 48 HORAS SEMANALES]]</f>
        <v>0</v>
      </c>
    </row>
    <row r="38" spans="1:5">
      <c r="A38" s="22"/>
      <c r="B38" s="26" t="s">
        <v>13</v>
      </c>
      <c r="C38" s="27"/>
      <c r="D38" s="23"/>
      <c r="E38" s="24">
        <f>S_A_456[[#This Row],[%]]*S_A_456[[#This Row],[PRECIO 48 HORAS SEMANALES]]</f>
        <v>0</v>
      </c>
    </row>
    <row r="39" spans="1:5">
      <c r="A39" s="22"/>
      <c r="B39" s="25" t="s">
        <v>22</v>
      </c>
      <c r="C39" s="27"/>
      <c r="D39" s="23"/>
      <c r="E39" s="24">
        <f>S_A_456[[#This Row],[%]]*S_A_456[[#This Row],[PRECIO 48 HORAS SEMANALES]]</f>
        <v>0</v>
      </c>
    </row>
    <row r="40" spans="1:5">
      <c r="A40" s="22"/>
      <c r="B40" s="25" t="s">
        <v>23</v>
      </c>
      <c r="C40" s="27"/>
      <c r="D40" s="23"/>
      <c r="E40" s="24">
        <f>S_A_456[[#This Row],[%]]*S_A_456[[#This Row],[PRECIO 48 HORAS SEMANALES]]</f>
        <v>0</v>
      </c>
    </row>
    <row r="41" spans="1:5">
      <c r="A41" s="28"/>
      <c r="B41" s="29" t="s">
        <v>24</v>
      </c>
      <c r="C41" s="30"/>
      <c r="D41" s="31"/>
      <c r="E41" s="32">
        <f>S_A_456[[#This Row],[%]]*S_A_456[[#This Row],[PRECIO 48 HORAS SEMANALES]]</f>
        <v>0</v>
      </c>
    </row>
    <row r="66" ht="15.75" customHeight="1"/>
  </sheetData>
  <mergeCells count="6">
    <mergeCell ref="A14:E18"/>
    <mergeCell ref="A1:E1"/>
    <mergeCell ref="A2:E2"/>
    <mergeCell ref="A6:B6"/>
    <mergeCell ref="A7:D7"/>
    <mergeCell ref="A8:B8"/>
  </mergeCells>
  <pageMargins left="0.7" right="0.7" top="0.75" bottom="0.75" header="0.3" footer="0.3"/>
  <pageSetup orientation="portrait" horizontalDpi="4294967293" verticalDpi="0"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G55"/>
  <sheetViews>
    <sheetView showGridLines="0" tabSelected="1" topLeftCell="A33" zoomScale="90" zoomScaleNormal="90" workbookViewId="0">
      <selection activeCell="A43" sqref="A43:G43"/>
    </sheetView>
  </sheetViews>
  <sheetFormatPr defaultColWidth="11.42578125" defaultRowHeight="12.75"/>
  <cols>
    <col min="1" max="1" width="16.28515625" style="94" customWidth="1"/>
    <col min="2" max="3" width="44.5703125" style="94" customWidth="1"/>
    <col min="4" max="4" width="16.28515625" style="94" customWidth="1"/>
    <col min="5" max="5" width="13.140625" style="94" customWidth="1"/>
    <col min="6" max="6" width="21.42578125" style="135" customWidth="1"/>
    <col min="7" max="7" width="19.140625" style="135" customWidth="1"/>
    <col min="8" max="16384" width="11.42578125" style="94"/>
  </cols>
  <sheetData>
    <row r="1" spans="1:7" s="127" customFormat="1" ht="20.25" customHeight="1">
      <c r="A1" s="137"/>
      <c r="B1" s="147"/>
      <c r="C1" s="172"/>
      <c r="D1" s="172"/>
      <c r="E1" s="172"/>
      <c r="F1" s="172"/>
      <c r="G1" s="173"/>
    </row>
    <row r="2" spans="1:7" s="127" customFormat="1" ht="20.25" customHeight="1">
      <c r="A2" s="138"/>
      <c r="B2" s="126"/>
      <c r="C2" s="174"/>
      <c r="D2" s="174"/>
      <c r="E2" s="174"/>
      <c r="F2" s="174"/>
      <c r="G2" s="175"/>
    </row>
    <row r="3" spans="1:7" s="127" customFormat="1" ht="20.25" customHeight="1" thickBot="1">
      <c r="A3" s="139"/>
      <c r="B3" s="148"/>
      <c r="C3" s="176"/>
      <c r="D3" s="176"/>
      <c r="E3" s="176"/>
      <c r="F3" s="176"/>
      <c r="G3" s="177"/>
    </row>
    <row r="4" spans="1:7" s="127" customFormat="1" ht="13.5" thickBot="1">
      <c r="A4" s="126"/>
      <c r="B4" s="126"/>
      <c r="C4" s="129"/>
      <c r="D4" s="129"/>
      <c r="E4" s="129"/>
      <c r="F4" s="126"/>
      <c r="G4" s="130"/>
    </row>
    <row r="5" spans="1:7" s="127" customFormat="1" ht="22.5" customHeight="1" thickBot="1">
      <c r="A5" s="180" t="s">
        <v>25</v>
      </c>
      <c r="B5" s="181"/>
      <c r="C5" s="181"/>
      <c r="D5" s="181"/>
      <c r="E5" s="181"/>
      <c r="F5" s="181"/>
      <c r="G5" s="182"/>
    </row>
    <row r="6" spans="1:7" s="127" customFormat="1" ht="10.5" customHeight="1" thickBot="1">
      <c r="A6" s="126"/>
      <c r="B6" s="126"/>
      <c r="C6" s="131"/>
      <c r="D6" s="131"/>
      <c r="E6" s="131"/>
      <c r="F6" s="131"/>
      <c r="G6" s="132"/>
    </row>
    <row r="7" spans="1:7" s="127" customFormat="1" ht="21.75" customHeight="1" thickBot="1">
      <c r="A7" s="169" t="s">
        <v>26</v>
      </c>
      <c r="B7" s="170"/>
      <c r="C7" s="170"/>
      <c r="D7" s="170"/>
      <c r="E7" s="170"/>
      <c r="F7" s="170"/>
      <c r="G7" s="171"/>
    </row>
    <row r="8" spans="1:7" s="127" customFormat="1" ht="12.75" customHeight="1">
      <c r="A8" s="126"/>
      <c r="B8" s="126"/>
      <c r="C8" s="133"/>
      <c r="D8" s="133"/>
      <c r="E8" s="133"/>
      <c r="F8" s="133"/>
      <c r="G8" s="128"/>
    </row>
    <row r="9" spans="1:7" s="127" customFormat="1" ht="24.75" customHeight="1">
      <c r="A9" s="145" t="s">
        <v>27</v>
      </c>
      <c r="B9" s="145"/>
      <c r="C9" s="178" t="s">
        <v>28</v>
      </c>
      <c r="D9" s="178"/>
      <c r="E9" s="178"/>
      <c r="F9" s="178"/>
      <c r="G9" s="178"/>
    </row>
    <row r="10" spans="1:7" s="127" customFormat="1" ht="107.25" customHeight="1">
      <c r="A10" s="145" t="s">
        <v>29</v>
      </c>
      <c r="B10" s="145"/>
      <c r="C10" s="179" t="s">
        <v>30</v>
      </c>
      <c r="D10" s="179"/>
      <c r="E10" s="179"/>
      <c r="F10" s="179"/>
      <c r="G10" s="179"/>
    </row>
    <row r="11" spans="1:7" s="127" customFormat="1" ht="20.25" customHeight="1">
      <c r="A11" s="145" t="s">
        <v>31</v>
      </c>
      <c r="B11" s="145"/>
      <c r="C11" s="179" t="s">
        <v>32</v>
      </c>
      <c r="D11" s="179"/>
      <c r="E11" s="179"/>
      <c r="F11" s="179"/>
      <c r="G11" s="179"/>
    </row>
    <row r="12" spans="1:7" s="127" customFormat="1" ht="20.25" customHeight="1">
      <c r="A12" s="145" t="s">
        <v>33</v>
      </c>
      <c r="B12" s="145"/>
      <c r="C12" s="179" t="s">
        <v>34</v>
      </c>
      <c r="D12" s="179"/>
      <c r="E12" s="179"/>
      <c r="F12" s="179"/>
      <c r="G12" s="179"/>
    </row>
    <row r="13" spans="1:7" s="127" customFormat="1" ht="20.25" customHeight="1" thickBot="1">
      <c r="A13" s="134"/>
      <c r="B13" s="134"/>
      <c r="C13" s="136"/>
      <c r="D13" s="136"/>
      <c r="E13" s="136"/>
      <c r="F13" s="136"/>
      <c r="G13" s="136"/>
    </row>
    <row r="14" spans="1:7" s="127" customFormat="1" ht="20.25" customHeight="1" thickBot="1">
      <c r="A14" s="169" t="s">
        <v>35</v>
      </c>
      <c r="B14" s="170"/>
      <c r="C14" s="170"/>
      <c r="D14" s="170"/>
      <c r="E14" s="170"/>
      <c r="F14" s="170"/>
      <c r="G14" s="171"/>
    </row>
    <row r="15" spans="1:7" ht="13.5" customHeight="1"/>
    <row r="16" spans="1:7" ht="25.5">
      <c r="A16" s="141" t="s">
        <v>0</v>
      </c>
      <c r="B16" s="141" t="s">
        <v>36</v>
      </c>
      <c r="C16" s="141" t="s">
        <v>37</v>
      </c>
      <c r="D16" s="141" t="s">
        <v>38</v>
      </c>
      <c r="E16" s="141" t="s">
        <v>39</v>
      </c>
      <c r="F16" s="142" t="s">
        <v>40</v>
      </c>
      <c r="G16" s="142" t="s">
        <v>41</v>
      </c>
    </row>
    <row r="17" spans="1:7" ht="21" customHeight="1">
      <c r="A17" s="22">
        <v>1</v>
      </c>
      <c r="B17" s="149" t="s">
        <v>42</v>
      </c>
      <c r="C17" s="150" t="s">
        <v>43</v>
      </c>
      <c r="D17" s="183" t="s">
        <v>44</v>
      </c>
      <c r="E17" s="184">
        <v>14</v>
      </c>
      <c r="F17" s="191">
        <v>0</v>
      </c>
      <c r="G17" s="194">
        <f>+F17*E17</f>
        <v>0</v>
      </c>
    </row>
    <row r="18" spans="1:7" ht="15" customHeight="1">
      <c r="A18" s="22">
        <v>2</v>
      </c>
      <c r="B18" s="151" t="s">
        <v>45</v>
      </c>
      <c r="C18" s="150" t="s">
        <v>46</v>
      </c>
      <c r="D18" s="183"/>
      <c r="E18" s="185"/>
      <c r="F18" s="192"/>
      <c r="G18" s="195"/>
    </row>
    <row r="19" spans="1:7" ht="28.5">
      <c r="A19" s="22">
        <v>3</v>
      </c>
      <c r="B19" s="151" t="s">
        <v>47</v>
      </c>
      <c r="C19" s="150" t="s">
        <v>48</v>
      </c>
      <c r="D19" s="183"/>
      <c r="E19" s="185"/>
      <c r="F19" s="192"/>
      <c r="G19" s="195"/>
    </row>
    <row r="20" spans="1:7" ht="15" customHeight="1">
      <c r="A20" s="22">
        <v>4</v>
      </c>
      <c r="B20" s="151" t="s">
        <v>49</v>
      </c>
      <c r="C20" s="152" t="s">
        <v>50</v>
      </c>
      <c r="D20" s="183"/>
      <c r="E20" s="185"/>
      <c r="F20" s="192"/>
      <c r="G20" s="195"/>
    </row>
    <row r="21" spans="1:7" ht="20.25" customHeight="1">
      <c r="A21" s="22">
        <v>5</v>
      </c>
      <c r="B21" s="151" t="s">
        <v>51</v>
      </c>
      <c r="C21" s="150" t="s">
        <v>52</v>
      </c>
      <c r="D21" s="183"/>
      <c r="E21" s="185"/>
      <c r="F21" s="192"/>
      <c r="G21" s="195"/>
    </row>
    <row r="22" spans="1:7" ht="20.25" customHeight="1">
      <c r="A22" s="22">
        <v>6</v>
      </c>
      <c r="B22" s="151" t="s">
        <v>53</v>
      </c>
      <c r="C22" s="150" t="s">
        <v>54</v>
      </c>
      <c r="D22" s="183"/>
      <c r="E22" s="185"/>
      <c r="F22" s="192"/>
      <c r="G22" s="195"/>
    </row>
    <row r="23" spans="1:7" ht="36" customHeight="1">
      <c r="A23" s="22">
        <v>7</v>
      </c>
      <c r="B23" s="151" t="s">
        <v>55</v>
      </c>
      <c r="C23" s="150" t="s">
        <v>56</v>
      </c>
      <c r="D23" s="183"/>
      <c r="E23" s="185"/>
      <c r="F23" s="192"/>
      <c r="G23" s="195"/>
    </row>
    <row r="24" spans="1:7" ht="20.25" customHeight="1">
      <c r="A24" s="22">
        <v>8</v>
      </c>
      <c r="B24" s="151" t="s">
        <v>57</v>
      </c>
      <c r="C24" s="150" t="s">
        <v>58</v>
      </c>
      <c r="D24" s="183"/>
      <c r="E24" s="185"/>
      <c r="F24" s="192"/>
      <c r="G24" s="195"/>
    </row>
    <row r="25" spans="1:7" ht="20.25" customHeight="1">
      <c r="A25" s="22">
        <v>9</v>
      </c>
      <c r="B25" s="151" t="s">
        <v>59</v>
      </c>
      <c r="C25" s="150" t="s">
        <v>60</v>
      </c>
      <c r="D25" s="183"/>
      <c r="E25" s="185"/>
      <c r="F25" s="192"/>
      <c r="G25" s="195"/>
    </row>
    <row r="26" spans="1:7" ht="20.25" customHeight="1">
      <c r="A26" s="22">
        <v>10</v>
      </c>
      <c r="B26" s="151" t="s">
        <v>61</v>
      </c>
      <c r="C26" s="150" t="s">
        <v>62</v>
      </c>
      <c r="D26" s="183"/>
      <c r="E26" s="185"/>
      <c r="F26" s="192"/>
      <c r="G26" s="195"/>
    </row>
    <row r="27" spans="1:7" ht="34.5" customHeight="1">
      <c r="A27" s="22">
        <v>11</v>
      </c>
      <c r="B27" s="151" t="s">
        <v>63</v>
      </c>
      <c r="C27" s="150" t="s">
        <v>64</v>
      </c>
      <c r="D27" s="183"/>
      <c r="E27" s="185"/>
      <c r="F27" s="192"/>
      <c r="G27" s="195"/>
    </row>
    <row r="28" spans="1:7" ht="20.25" customHeight="1">
      <c r="A28" s="22">
        <v>12</v>
      </c>
      <c r="B28" s="151" t="s">
        <v>65</v>
      </c>
      <c r="C28" s="150" t="s">
        <v>66</v>
      </c>
      <c r="D28" s="183"/>
      <c r="E28" s="185"/>
      <c r="F28" s="192"/>
      <c r="G28" s="195"/>
    </row>
    <row r="29" spans="1:7" ht="20.25" customHeight="1">
      <c r="A29" s="22">
        <v>13</v>
      </c>
      <c r="B29" s="151" t="s">
        <v>67</v>
      </c>
      <c r="C29" s="150" t="s">
        <v>68</v>
      </c>
      <c r="D29" s="183"/>
      <c r="E29" s="185"/>
      <c r="F29" s="192"/>
      <c r="G29" s="195"/>
    </row>
    <row r="30" spans="1:7" ht="20.25" customHeight="1">
      <c r="A30" s="22">
        <v>14</v>
      </c>
      <c r="B30" s="151" t="s">
        <v>69</v>
      </c>
      <c r="C30" s="150" t="s">
        <v>70</v>
      </c>
      <c r="D30" s="183"/>
      <c r="E30" s="186"/>
      <c r="F30" s="193"/>
      <c r="G30" s="196"/>
    </row>
    <row r="31" spans="1:7" ht="20.25" customHeight="1">
      <c r="A31" s="187" t="s">
        <v>71</v>
      </c>
      <c r="B31" s="187"/>
      <c r="C31" s="187"/>
      <c r="D31" s="183"/>
      <c r="E31" s="153"/>
      <c r="F31" s="158"/>
      <c r="G31" s="157">
        <f>+G17</f>
        <v>0</v>
      </c>
    </row>
    <row r="32" spans="1:7" ht="20.25" customHeight="1">
      <c r="A32" s="189" t="s">
        <v>72</v>
      </c>
      <c r="B32" s="189"/>
      <c r="C32" s="190"/>
      <c r="D32" s="183"/>
      <c r="E32" s="166" t="s">
        <v>73</v>
      </c>
      <c r="F32" s="167"/>
      <c r="G32" s="168"/>
    </row>
    <row r="33" spans="1:7" ht="131.25" customHeight="1">
      <c r="A33" s="22">
        <v>15</v>
      </c>
      <c r="B33" s="154" t="s">
        <v>74</v>
      </c>
      <c r="C33" s="150" t="s">
        <v>75</v>
      </c>
      <c r="D33" s="183"/>
      <c r="E33" s="155">
        <v>5</v>
      </c>
      <c r="F33" s="146">
        <v>0</v>
      </c>
      <c r="G33" s="140">
        <f t="shared" ref="G33" si="0">+F33*E33</f>
        <v>0</v>
      </c>
    </row>
    <row r="34" spans="1:7" ht="20.25" customHeight="1">
      <c r="A34" s="188" t="s">
        <v>76</v>
      </c>
      <c r="B34" s="188"/>
      <c r="C34" s="188"/>
      <c r="D34" s="183"/>
      <c r="E34" s="156"/>
      <c r="F34" s="158"/>
      <c r="G34" s="157">
        <f>+G33</f>
        <v>0</v>
      </c>
    </row>
    <row r="35" spans="1:7" ht="18.600000000000001" customHeight="1">
      <c r="A35" s="162" t="s">
        <v>77</v>
      </c>
      <c r="B35" s="162"/>
      <c r="C35" s="162"/>
      <c r="D35" s="143"/>
      <c r="E35" s="143"/>
      <c r="F35" s="144"/>
      <c r="G35" s="144">
        <f>+G31+G34</f>
        <v>0</v>
      </c>
    </row>
    <row r="36" spans="1:7" ht="18.600000000000001" customHeight="1">
      <c r="A36" s="162" t="s">
        <v>78</v>
      </c>
      <c r="B36" s="162"/>
      <c r="C36" s="162"/>
      <c r="D36" s="161">
        <v>0</v>
      </c>
      <c r="E36" s="159"/>
      <c r="F36" s="160"/>
      <c r="G36" s="160">
        <v>0</v>
      </c>
    </row>
    <row r="37" spans="1:7" ht="18.600000000000001" customHeight="1">
      <c r="A37" s="163" t="s">
        <v>79</v>
      </c>
      <c r="B37" s="164"/>
      <c r="C37" s="164"/>
      <c r="D37" s="164"/>
      <c r="E37" s="164"/>
      <c r="F37" s="165"/>
      <c r="G37" s="160">
        <f>+G35+G36</f>
        <v>0</v>
      </c>
    </row>
    <row r="38" spans="1:7" ht="18.600000000000001" customHeight="1">
      <c r="A38" s="162" t="s">
        <v>80</v>
      </c>
      <c r="B38" s="162"/>
      <c r="C38" s="162"/>
      <c r="D38" s="159">
        <v>30</v>
      </c>
      <c r="E38" s="159"/>
      <c r="F38" s="160"/>
      <c r="G38" s="160">
        <f>+G37/D38</f>
        <v>0</v>
      </c>
    </row>
    <row r="39" spans="1:7" ht="18.600000000000001" customHeight="1">
      <c r="A39" s="162" t="s">
        <v>81</v>
      </c>
      <c r="B39" s="162"/>
      <c r="C39" s="162"/>
      <c r="D39" s="159">
        <v>120</v>
      </c>
      <c r="E39" s="159"/>
      <c r="F39" s="160"/>
      <c r="G39" s="160">
        <f>+G38*D39</f>
        <v>0</v>
      </c>
    </row>
    <row r="40" spans="1:7" ht="11.25" customHeight="1"/>
    <row r="41" spans="1:7" ht="134.25" customHeight="1">
      <c r="A41" s="198" t="s">
        <v>82</v>
      </c>
      <c r="B41" s="199"/>
      <c r="C41" s="200"/>
      <c r="D41" s="200"/>
      <c r="E41" s="200"/>
      <c r="F41" s="200"/>
      <c r="G41" s="200"/>
    </row>
    <row r="42" spans="1:7" ht="48" customHeight="1">
      <c r="A42" s="202" t="s">
        <v>83</v>
      </c>
      <c r="B42" s="203"/>
      <c r="C42" s="204"/>
      <c r="D42" s="204"/>
      <c r="E42" s="204"/>
      <c r="F42" s="204"/>
      <c r="G42" s="205"/>
    </row>
    <row r="43" spans="1:7" ht="90" customHeight="1">
      <c r="A43" s="201" t="s">
        <v>84</v>
      </c>
      <c r="B43" s="201"/>
      <c r="C43" s="200"/>
      <c r="D43" s="200"/>
      <c r="E43" s="200"/>
      <c r="F43" s="200"/>
      <c r="G43" s="200"/>
    </row>
    <row r="44" spans="1:7" ht="53.25" customHeight="1">
      <c r="A44" s="200" t="s">
        <v>85</v>
      </c>
      <c r="B44" s="200"/>
      <c r="C44" s="200"/>
      <c r="D44" s="200"/>
      <c r="E44" s="200"/>
      <c r="F44" s="200"/>
      <c r="G44" s="200"/>
    </row>
    <row r="45" spans="1:7" ht="60" customHeight="1">
      <c r="A45" s="201" t="s">
        <v>86</v>
      </c>
      <c r="B45" s="200"/>
      <c r="C45" s="200"/>
      <c r="D45" s="200"/>
      <c r="E45" s="200"/>
      <c r="F45" s="200"/>
      <c r="G45" s="200"/>
    </row>
    <row r="46" spans="1:7" ht="47.25" customHeight="1">
      <c r="A46" s="200" t="s">
        <v>87</v>
      </c>
      <c r="B46" s="200"/>
      <c r="C46" s="200"/>
      <c r="D46" s="200"/>
      <c r="E46" s="200"/>
      <c r="F46" s="200"/>
      <c r="G46" s="200"/>
    </row>
    <row r="47" spans="1:7">
      <c r="A47" s="197"/>
      <c r="B47" s="197"/>
      <c r="C47" s="197"/>
      <c r="D47" s="197"/>
      <c r="E47" s="197"/>
      <c r="F47" s="197"/>
      <c r="G47" s="197"/>
    </row>
    <row r="48" spans="1:7">
      <c r="A48" s="197"/>
      <c r="B48" s="197"/>
      <c r="C48" s="197"/>
      <c r="D48" s="197"/>
      <c r="E48" s="197"/>
      <c r="F48" s="197"/>
      <c r="G48" s="197"/>
    </row>
    <row r="49" spans="1:7">
      <c r="A49" s="197"/>
      <c r="B49" s="197"/>
      <c r="C49" s="197"/>
      <c r="D49" s="197"/>
      <c r="E49" s="197"/>
      <c r="F49" s="197"/>
      <c r="G49" s="197"/>
    </row>
    <row r="50" spans="1:7" ht="15.75" customHeight="1">
      <c r="A50" s="197"/>
      <c r="B50" s="197"/>
      <c r="C50" s="197"/>
      <c r="D50" s="197"/>
      <c r="E50" s="197"/>
      <c r="F50" s="197"/>
      <c r="G50" s="197"/>
    </row>
    <row r="51" spans="1:7">
      <c r="A51" s="197"/>
      <c r="B51" s="197"/>
      <c r="C51" s="197"/>
      <c r="D51" s="197"/>
      <c r="E51" s="197"/>
      <c r="F51" s="197"/>
      <c r="G51" s="197"/>
    </row>
    <row r="52" spans="1:7">
      <c r="A52" s="197"/>
      <c r="B52" s="197"/>
      <c r="C52" s="197"/>
      <c r="D52" s="197"/>
      <c r="E52" s="197"/>
      <c r="F52" s="197"/>
      <c r="G52" s="197"/>
    </row>
    <row r="53" spans="1:7">
      <c r="A53" s="197"/>
      <c r="B53" s="197"/>
      <c r="C53" s="197"/>
      <c r="D53" s="197"/>
      <c r="E53" s="197"/>
      <c r="F53" s="197"/>
      <c r="G53" s="197"/>
    </row>
    <row r="54" spans="1:7">
      <c r="A54" s="197"/>
      <c r="B54" s="197"/>
      <c r="C54" s="197"/>
      <c r="D54" s="197"/>
      <c r="E54" s="197"/>
      <c r="F54" s="197"/>
      <c r="G54" s="197"/>
    </row>
    <row r="55" spans="1:7">
      <c r="A55" s="197"/>
      <c r="B55" s="197"/>
      <c r="C55" s="197"/>
      <c r="D55" s="197"/>
      <c r="E55" s="197"/>
      <c r="F55" s="197"/>
      <c r="G55" s="197"/>
    </row>
  </sheetData>
  <protectedRanges>
    <protectedRange sqref="C11:G12" name="Rango1"/>
    <protectedRange sqref="F17:F34" name="Rango2"/>
  </protectedRanges>
  <mergeCells count="38">
    <mergeCell ref="A47:G47"/>
    <mergeCell ref="A48:G48"/>
    <mergeCell ref="A49:G49"/>
    <mergeCell ref="A41:G41"/>
    <mergeCell ref="A43:G43"/>
    <mergeCell ref="A44:G44"/>
    <mergeCell ref="A46:G46"/>
    <mergeCell ref="A42:G42"/>
    <mergeCell ref="A45:G45"/>
    <mergeCell ref="A55:G55"/>
    <mergeCell ref="A50:G50"/>
    <mergeCell ref="A51:G51"/>
    <mergeCell ref="A52:G52"/>
    <mergeCell ref="A53:G53"/>
    <mergeCell ref="A54:G54"/>
    <mergeCell ref="C11:G11"/>
    <mergeCell ref="C12:G12"/>
    <mergeCell ref="A5:G5"/>
    <mergeCell ref="A7:G7"/>
    <mergeCell ref="D17:D34"/>
    <mergeCell ref="E17:E30"/>
    <mergeCell ref="A31:C31"/>
    <mergeCell ref="A34:C34"/>
    <mergeCell ref="A32:C32"/>
    <mergeCell ref="F17:F30"/>
    <mergeCell ref="G17:G30"/>
    <mergeCell ref="C1:G1"/>
    <mergeCell ref="C2:G2"/>
    <mergeCell ref="C3:G3"/>
    <mergeCell ref="C9:G9"/>
    <mergeCell ref="C10:G10"/>
    <mergeCell ref="A38:C38"/>
    <mergeCell ref="A39:C39"/>
    <mergeCell ref="A37:F37"/>
    <mergeCell ref="E32:G32"/>
    <mergeCell ref="A14:G14"/>
    <mergeCell ref="A35:C35"/>
    <mergeCell ref="A36:C36"/>
  </mergeCells>
  <pageMargins left="0.7" right="0.7" top="0.75" bottom="0.75" header="0.3" footer="0.3"/>
  <pageSetup orientation="portrait" horizont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ColWidth="11.42578125"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49"/>
  <sheetViews>
    <sheetView showGridLines="0" topLeftCell="A10" zoomScaleNormal="100" workbookViewId="0">
      <selection activeCell="E22" sqref="E22:F22"/>
    </sheetView>
  </sheetViews>
  <sheetFormatPr defaultColWidth="11.42578125" defaultRowHeight="15"/>
  <cols>
    <col min="1" max="1" width="8.5703125" customWidth="1"/>
    <col min="2" max="2" width="71.7109375" customWidth="1"/>
    <col min="3" max="3" width="13.140625" customWidth="1"/>
    <col min="5" max="5" width="14.42578125" style="4" customWidth="1"/>
    <col min="6" max="6" width="17.42578125" style="4" customWidth="1"/>
    <col min="8" max="8" width="14.140625" customWidth="1"/>
    <col min="9" max="9" width="26.5703125" customWidth="1"/>
    <col min="10" max="10" width="13.7109375" customWidth="1"/>
  </cols>
  <sheetData>
    <row r="1" spans="1:6" ht="39.75" customHeight="1">
      <c r="A1" s="207"/>
      <c r="B1" s="207"/>
      <c r="C1" s="207"/>
      <c r="D1" s="207"/>
      <c r="E1" s="207"/>
      <c r="F1" s="207"/>
    </row>
    <row r="2" spans="1:6">
      <c r="A2" s="208"/>
      <c r="B2" s="208"/>
      <c r="C2" s="208"/>
      <c r="D2" s="208"/>
      <c r="E2" s="208"/>
      <c r="F2" s="208"/>
    </row>
    <row r="4" spans="1:6">
      <c r="A4" s="3"/>
    </row>
    <row r="6" spans="1:6" ht="28.5" customHeight="1">
      <c r="A6" s="209"/>
      <c r="B6" s="209"/>
      <c r="C6" s="84"/>
    </row>
    <row r="7" spans="1:6" ht="44.25" customHeight="1">
      <c r="A7" s="210"/>
      <c r="B7" s="210"/>
      <c r="C7" s="210"/>
      <c r="D7" s="210"/>
      <c r="E7" s="210"/>
    </row>
    <row r="8" spans="1:6" ht="23.25" customHeight="1">
      <c r="A8" s="209"/>
      <c r="B8" s="209"/>
      <c r="C8" s="84"/>
    </row>
    <row r="11" spans="1:6">
      <c r="A11" s="2"/>
    </row>
    <row r="14" spans="1:6" ht="15" customHeight="1">
      <c r="A14" s="206"/>
      <c r="B14" s="206"/>
      <c r="C14" s="206"/>
      <c r="D14" s="206"/>
      <c r="E14" s="206"/>
      <c r="F14" s="206"/>
    </row>
    <row r="15" spans="1:6">
      <c r="A15" s="206"/>
      <c r="B15" s="206"/>
      <c r="C15" s="206"/>
      <c r="D15" s="206"/>
      <c r="E15" s="206"/>
      <c r="F15" s="206"/>
    </row>
    <row r="16" spans="1:6" ht="18" customHeight="1">
      <c r="A16" s="206"/>
      <c r="B16" s="206"/>
      <c r="C16" s="206"/>
      <c r="D16" s="206"/>
      <c r="E16" s="206"/>
      <c r="F16" s="206"/>
    </row>
    <row r="17" spans="1:6" ht="29.25" customHeight="1">
      <c r="A17" s="206"/>
      <c r="B17" s="206"/>
      <c r="C17" s="206"/>
      <c r="D17" s="206"/>
      <c r="E17" s="206"/>
      <c r="F17" s="206"/>
    </row>
    <row r="18" spans="1:6">
      <c r="A18" s="206"/>
      <c r="B18" s="206"/>
      <c r="C18" s="206"/>
      <c r="D18" s="206"/>
      <c r="E18" s="206"/>
      <c r="F18" s="206"/>
    </row>
    <row r="19" spans="1:6" ht="30" customHeight="1"/>
    <row r="20" spans="1:6" ht="45">
      <c r="A20" s="5" t="s">
        <v>0</v>
      </c>
      <c r="B20" s="13" t="s">
        <v>88</v>
      </c>
      <c r="C20" s="13" t="s">
        <v>38</v>
      </c>
      <c r="D20" s="13" t="s">
        <v>89</v>
      </c>
      <c r="E20" s="6" t="s">
        <v>40</v>
      </c>
      <c r="F20" s="6" t="s">
        <v>90</v>
      </c>
    </row>
    <row r="21" spans="1:6" ht="152.25" customHeight="1">
      <c r="A21" s="19" t="s">
        <v>91</v>
      </c>
      <c r="B21" s="20" t="s">
        <v>92</v>
      </c>
      <c r="C21" s="87" t="s">
        <v>93</v>
      </c>
      <c r="D21" s="21">
        <v>1756</v>
      </c>
      <c r="E21" s="12">
        <v>0</v>
      </c>
      <c r="F21" s="7">
        <f>S_A_45[[#This Row],[CANT]]*S_A_45[[#This Row],[PRECIO UNITARIO ANTES IVA]]</f>
        <v>0</v>
      </c>
    </row>
    <row r="22" spans="1:6" ht="15" customHeight="1">
      <c r="A22" s="211" t="s">
        <v>94</v>
      </c>
      <c r="B22" s="215"/>
      <c r="C22" s="215"/>
      <c r="D22" s="215"/>
      <c r="E22" s="213">
        <f>SUBTOTAL(109,S_A_45[VALOR TOTAL ANTES DE IVA])</f>
        <v>0</v>
      </c>
      <c r="F22" s="214"/>
    </row>
    <row r="23" spans="1:6" ht="15" customHeight="1">
      <c r="A23" s="211" t="s">
        <v>95</v>
      </c>
      <c r="B23" s="212"/>
      <c r="C23" s="212"/>
      <c r="D23" s="212"/>
      <c r="E23" s="10">
        <v>0.19</v>
      </c>
      <c r="F23" s="9">
        <f>E22*E23</f>
        <v>0</v>
      </c>
    </row>
    <row r="24" spans="1:6" ht="15" customHeight="1">
      <c r="A24" s="211" t="s">
        <v>96</v>
      </c>
      <c r="B24" s="212"/>
      <c r="C24" s="212"/>
      <c r="D24" s="212"/>
      <c r="E24" s="213">
        <f>+E22+F23</f>
        <v>0</v>
      </c>
      <c r="F24" s="214"/>
    </row>
    <row r="49" ht="15.75" customHeight="1"/>
  </sheetData>
  <sheetProtection sheet="1" scenarios="1"/>
  <mergeCells count="11">
    <mergeCell ref="A14:F18"/>
    <mergeCell ref="A1:F1"/>
    <mergeCell ref="A2:F2"/>
    <mergeCell ref="A6:B6"/>
    <mergeCell ref="A7:E7"/>
    <mergeCell ref="A8:B8"/>
    <mergeCell ref="A24:D24"/>
    <mergeCell ref="E24:F24"/>
    <mergeCell ref="A22:D22"/>
    <mergeCell ref="E22:F22"/>
    <mergeCell ref="A23:D23"/>
  </mergeCells>
  <pageMargins left="0.7" right="0.7" top="0.75" bottom="0.75" header="0.3" footer="0.3"/>
  <pageSetup orientation="portrait" horizontalDpi="4294967293" verticalDpi="0" r:id="rId1"/>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defaultColWidth="11.42578125" defaultRowHeight="1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34"/>
  <sheetViews>
    <sheetView showGridLines="0" topLeftCell="A4" zoomScaleNormal="100" workbookViewId="0">
      <selection activeCell="D29" sqref="D29:E29"/>
    </sheetView>
  </sheetViews>
  <sheetFormatPr defaultColWidth="11.42578125" defaultRowHeight="15"/>
  <cols>
    <col min="1" max="1" width="8.5703125" customWidth="1"/>
    <col min="2" max="2" width="71.7109375" customWidth="1"/>
    <col min="4" max="4" width="14.42578125" style="4" customWidth="1"/>
    <col min="5" max="5" width="17.42578125" style="4" customWidth="1"/>
    <col min="7" max="7" width="14.140625" customWidth="1"/>
    <col min="8" max="8" width="26.5703125" customWidth="1"/>
    <col min="9" max="9" width="13.7109375" customWidth="1"/>
  </cols>
  <sheetData>
    <row r="1" spans="1:5" ht="39.75" customHeight="1">
      <c r="A1" s="207"/>
      <c r="B1" s="207"/>
      <c r="C1" s="207"/>
      <c r="D1" s="207"/>
      <c r="E1" s="207"/>
    </row>
    <row r="2" spans="1:5">
      <c r="A2" s="208"/>
      <c r="B2" s="208"/>
      <c r="C2" s="208"/>
      <c r="D2" s="208"/>
      <c r="E2" s="208"/>
    </row>
    <row r="4" spans="1:5">
      <c r="A4" s="3"/>
    </row>
    <row r="6" spans="1:5" ht="28.5" customHeight="1">
      <c r="A6" s="209"/>
      <c r="B6" s="209"/>
    </row>
    <row r="7" spans="1:5" ht="44.25" customHeight="1">
      <c r="A7" s="210"/>
      <c r="B7" s="210"/>
      <c r="C7" s="210"/>
      <c r="D7" s="210"/>
    </row>
    <row r="8" spans="1:5" ht="23.25" customHeight="1">
      <c r="A8" s="209"/>
      <c r="B8" s="209"/>
    </row>
    <row r="11" spans="1:5">
      <c r="A11" s="2"/>
    </row>
    <row r="14" spans="1:5" ht="15" customHeight="1">
      <c r="A14" s="206"/>
      <c r="B14" s="206"/>
      <c r="C14" s="206"/>
      <c r="D14" s="206"/>
      <c r="E14" s="206"/>
    </row>
    <row r="15" spans="1:5">
      <c r="A15" s="206"/>
      <c r="B15" s="206"/>
      <c r="C15" s="206"/>
      <c r="D15" s="206"/>
      <c r="E15" s="206"/>
    </row>
    <row r="16" spans="1:5" ht="18" customHeight="1">
      <c r="A16" s="206"/>
      <c r="B16" s="206"/>
      <c r="C16" s="206"/>
      <c r="D16" s="206"/>
      <c r="E16" s="206"/>
    </row>
    <row r="17" spans="1:7" ht="29.25" customHeight="1">
      <c r="A17" s="206"/>
      <c r="B17" s="206"/>
      <c r="C17" s="206"/>
      <c r="D17" s="206"/>
      <c r="E17" s="206"/>
    </row>
    <row r="18" spans="1:7">
      <c r="A18" s="206"/>
      <c r="B18" s="206"/>
      <c r="C18" s="206"/>
      <c r="D18" s="206"/>
      <c r="E18" s="206"/>
    </row>
    <row r="19" spans="1:7" ht="30" customHeight="1"/>
    <row r="20" spans="1:7" ht="45">
      <c r="A20" s="5" t="s">
        <v>0</v>
      </c>
      <c r="B20" s="13" t="s">
        <v>88</v>
      </c>
      <c r="C20" s="13" t="s">
        <v>89</v>
      </c>
      <c r="D20" s="6" t="s">
        <v>40</v>
      </c>
      <c r="E20" s="6" t="s">
        <v>90</v>
      </c>
    </row>
    <row r="21" spans="1:7">
      <c r="A21" s="14"/>
      <c r="B21" s="15"/>
      <c r="C21" s="16"/>
      <c r="D21" s="12">
        <v>0</v>
      </c>
      <c r="E21" s="7">
        <f>S_A_4[[#This Row],[CANT]]*S_A_4[[#This Row],[PRECIO UNITARIO ANTES IVA]]</f>
        <v>0</v>
      </c>
    </row>
    <row r="22" spans="1:7">
      <c r="A22" s="11"/>
      <c r="B22" s="15"/>
      <c r="C22" s="16"/>
      <c r="D22" s="12">
        <v>0</v>
      </c>
      <c r="E22" s="7">
        <f>S_A_4[[#This Row],[CANT]]*S_A_4[[#This Row],[PRECIO UNITARIO ANTES IVA]]</f>
        <v>0</v>
      </c>
    </row>
    <row r="23" spans="1:7">
      <c r="A23" s="11"/>
      <c r="B23" s="15"/>
      <c r="C23" s="16"/>
      <c r="D23" s="12">
        <v>0</v>
      </c>
      <c r="E23" s="7">
        <f>S_A_4[[#This Row],[CANT]]*S_A_4[[#This Row],[PRECIO UNITARIO ANTES IVA]]</f>
        <v>0</v>
      </c>
      <c r="G23" s="1"/>
    </row>
    <row r="24" spans="1:7">
      <c r="A24" s="11"/>
      <c r="B24" s="15"/>
      <c r="C24" s="16"/>
      <c r="D24" s="12">
        <v>0</v>
      </c>
      <c r="E24" s="7">
        <f>S_A_4[[#This Row],[CANT]]*S_A_4[[#This Row],[PRECIO UNITARIO ANTES IVA]]</f>
        <v>0</v>
      </c>
    </row>
    <row r="25" spans="1:7">
      <c r="A25" s="11"/>
      <c r="B25" s="15"/>
      <c r="C25" s="16"/>
      <c r="D25" s="12">
        <v>0</v>
      </c>
      <c r="E25" s="7">
        <f>S_A_4[[#This Row],[CANT]]*S_A_4[[#This Row],[PRECIO UNITARIO ANTES IVA]]</f>
        <v>0</v>
      </c>
    </row>
    <row r="26" spans="1:7">
      <c r="A26" s="11"/>
      <c r="B26" s="15"/>
      <c r="C26" s="16"/>
      <c r="D26" s="12">
        <v>0</v>
      </c>
      <c r="E26" s="7">
        <f>S_A_4[[#This Row],[CANT]]*S_A_4[[#This Row],[PRECIO UNITARIO ANTES IVA]]</f>
        <v>0</v>
      </c>
    </row>
    <row r="27" spans="1:7">
      <c r="A27" s="11"/>
      <c r="B27" s="15"/>
      <c r="C27" s="16"/>
      <c r="D27" s="12">
        <v>0</v>
      </c>
      <c r="E27" s="7">
        <f>S_A_4[[#This Row],[CANT]]*S_A_4[[#This Row],[PRECIO UNITARIO ANTES IVA]]</f>
        <v>0</v>
      </c>
    </row>
    <row r="28" spans="1:7">
      <c r="A28" s="11"/>
      <c r="B28" s="15"/>
      <c r="C28" s="16"/>
      <c r="D28" s="12">
        <v>0</v>
      </c>
      <c r="E28" s="7">
        <f>S_A_4[[#This Row],[CANT]]*S_A_4[[#This Row],[PRECIO UNITARIO ANTES IVA]]</f>
        <v>0</v>
      </c>
    </row>
    <row r="29" spans="1:7" ht="15" customHeight="1">
      <c r="A29" s="211" t="s">
        <v>94</v>
      </c>
      <c r="B29" s="215"/>
      <c r="C29" s="215"/>
      <c r="D29" s="213">
        <f>SUBTOTAL(109,S_A_4[VALOR TOTAL ANTES DE IVA])</f>
        <v>0</v>
      </c>
      <c r="E29" s="214"/>
    </row>
    <row r="30" spans="1:7" ht="15" customHeight="1">
      <c r="A30" s="211" t="s">
        <v>97</v>
      </c>
      <c r="B30" s="212"/>
      <c r="C30" s="212"/>
      <c r="D30" s="8">
        <v>0.12</v>
      </c>
      <c r="E30" s="9">
        <f>D29*D30</f>
        <v>0</v>
      </c>
    </row>
    <row r="31" spans="1:7" ht="15" customHeight="1">
      <c r="A31" s="211" t="s">
        <v>98</v>
      </c>
      <c r="B31" s="212"/>
      <c r="C31" s="212"/>
      <c r="D31" s="8">
        <v>0.05</v>
      </c>
      <c r="E31" s="9">
        <f>E30*D31</f>
        <v>0</v>
      </c>
    </row>
    <row r="32" spans="1:7" ht="15" customHeight="1">
      <c r="A32" s="211" t="s">
        <v>99</v>
      </c>
      <c r="B32" s="212"/>
      <c r="C32" s="212"/>
      <c r="D32" s="18"/>
      <c r="E32" s="17">
        <f>SUM(E26:E28)</f>
        <v>0</v>
      </c>
    </row>
    <row r="33" spans="1:5" ht="15" customHeight="1">
      <c r="A33" s="211" t="s">
        <v>100</v>
      </c>
      <c r="B33" s="212"/>
      <c r="C33" s="212"/>
      <c r="D33" s="10">
        <v>0.19</v>
      </c>
      <c r="E33" s="9">
        <f>+E32*D33</f>
        <v>0</v>
      </c>
    </row>
    <row r="34" spans="1:5" ht="15" customHeight="1">
      <c r="A34" s="211" t="s">
        <v>96</v>
      </c>
      <c r="B34" s="212"/>
      <c r="C34" s="212"/>
      <c r="D34" s="213">
        <f>SUM(E29:E33)</f>
        <v>0</v>
      </c>
      <c r="E34" s="214"/>
    </row>
  </sheetData>
  <mergeCells count="14">
    <mergeCell ref="A34:C34"/>
    <mergeCell ref="D34:E34"/>
    <mergeCell ref="A32:C32"/>
    <mergeCell ref="A1:E1"/>
    <mergeCell ref="A2:E2"/>
    <mergeCell ref="A6:B6"/>
    <mergeCell ref="A7:D7"/>
    <mergeCell ref="A8:B8"/>
    <mergeCell ref="A14:E18"/>
    <mergeCell ref="A29:C29"/>
    <mergeCell ref="D29:E29"/>
    <mergeCell ref="A30:C30"/>
    <mergeCell ref="A31:C31"/>
    <mergeCell ref="A33:C33"/>
  </mergeCells>
  <pageMargins left="0.7" right="0.7" top="0.75" bottom="0.75" header="0.3" footer="0.3"/>
  <pageSetup orientation="portrait" horizontalDpi="4294967293" verticalDpi="0" r:id="rId1"/>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63"/>
  <sheetViews>
    <sheetView showGridLines="0" zoomScaleNormal="100" workbookViewId="0">
      <selection activeCell="E64" sqref="E64"/>
    </sheetView>
  </sheetViews>
  <sheetFormatPr defaultColWidth="11.42578125" defaultRowHeight="15"/>
  <cols>
    <col min="1" max="1" width="8.5703125" customWidth="1"/>
    <col min="2" max="2" width="71.7109375" customWidth="1"/>
    <col min="5" max="5" width="14.42578125" style="4" customWidth="1"/>
    <col min="6" max="6" width="17.42578125" style="4" customWidth="1"/>
    <col min="8" max="8" width="26.5703125" customWidth="1"/>
    <col min="9" max="9" width="13.7109375" customWidth="1"/>
  </cols>
  <sheetData>
    <row r="1" spans="1:6" ht="39.75" customHeight="1">
      <c r="A1" s="207"/>
      <c r="B1" s="207"/>
      <c r="C1" s="207"/>
      <c r="D1" s="207"/>
      <c r="E1" s="207"/>
      <c r="F1" s="207"/>
    </row>
    <row r="2" spans="1:6">
      <c r="A2" s="208"/>
      <c r="B2" s="208"/>
      <c r="C2" s="208"/>
      <c r="D2" s="208"/>
      <c r="E2" s="208"/>
      <c r="F2" s="208"/>
    </row>
    <row r="4" spans="1:6">
      <c r="A4" s="3"/>
    </row>
    <row r="6" spans="1:6" ht="28.5" customHeight="1">
      <c r="A6" s="209"/>
      <c r="B6" s="209"/>
    </row>
    <row r="7" spans="1:6" ht="44.25" customHeight="1">
      <c r="A7" s="210"/>
      <c r="B7" s="210"/>
      <c r="C7" s="210"/>
      <c r="D7" s="210"/>
      <c r="E7" s="210"/>
    </row>
    <row r="8" spans="1:6" ht="23.25" customHeight="1">
      <c r="A8" s="209"/>
      <c r="B8" s="209"/>
    </row>
    <row r="11" spans="1:6">
      <c r="A11" s="2"/>
    </row>
    <row r="14" spans="1:6" ht="15" customHeight="1">
      <c r="A14" s="206"/>
      <c r="B14" s="206"/>
      <c r="C14" s="206"/>
      <c r="D14" s="206"/>
      <c r="E14" s="206"/>
      <c r="F14" s="206"/>
    </row>
    <row r="15" spans="1:6">
      <c r="A15" s="206"/>
      <c r="B15" s="206"/>
      <c r="C15" s="206"/>
      <c r="D15" s="206"/>
      <c r="E15" s="206"/>
      <c r="F15" s="206"/>
    </row>
    <row r="16" spans="1:6" ht="18" customHeight="1">
      <c r="A16" s="206"/>
      <c r="B16" s="206"/>
      <c r="C16" s="206"/>
      <c r="D16" s="206"/>
      <c r="E16" s="206"/>
      <c r="F16" s="206"/>
    </row>
    <row r="17" spans="1:6" ht="29.25" customHeight="1">
      <c r="A17" s="206"/>
      <c r="B17" s="206"/>
      <c r="C17" s="206"/>
      <c r="D17" s="206"/>
      <c r="E17" s="206"/>
      <c r="F17" s="206"/>
    </row>
    <row r="18" spans="1:6">
      <c r="A18" s="206"/>
      <c r="B18" s="206"/>
      <c r="C18" s="206"/>
      <c r="D18" s="206"/>
      <c r="E18" s="206"/>
      <c r="F18" s="206"/>
    </row>
    <row r="19" spans="1:6" ht="30" customHeight="1"/>
    <row r="20" spans="1:6" ht="45">
      <c r="A20" s="5" t="s">
        <v>0</v>
      </c>
      <c r="B20" s="5" t="s">
        <v>88</v>
      </c>
      <c r="C20" s="5" t="s">
        <v>101</v>
      </c>
      <c r="D20" s="5" t="s">
        <v>89</v>
      </c>
      <c r="E20" s="108" t="s">
        <v>40</v>
      </c>
      <c r="F20" s="108" t="s">
        <v>90</v>
      </c>
    </row>
    <row r="21" spans="1:6">
      <c r="A21" s="115">
        <v>1</v>
      </c>
      <c r="B21" s="116" t="s">
        <v>102</v>
      </c>
      <c r="C21" s="116"/>
      <c r="D21" s="116"/>
      <c r="E21" s="117"/>
      <c r="F21" s="117"/>
    </row>
    <row r="22" spans="1:6" ht="51">
      <c r="A22" s="99">
        <v>1.1000000000000001</v>
      </c>
      <c r="B22" s="100" t="s">
        <v>103</v>
      </c>
      <c r="C22" s="99" t="s">
        <v>104</v>
      </c>
      <c r="D22" s="101">
        <v>113</v>
      </c>
      <c r="E22" s="110"/>
      <c r="F22" s="111">
        <f>S_A[[#This Row],[CANT]]*S_A[[#This Row],[PRECIO UNITARIO ANTES IVA]]</f>
        <v>0</v>
      </c>
    </row>
    <row r="23" spans="1:6" ht="25.5">
      <c r="A23" s="99">
        <v>1.2</v>
      </c>
      <c r="B23" s="103" t="s">
        <v>105</v>
      </c>
      <c r="C23" s="99" t="s">
        <v>106</v>
      </c>
      <c r="D23" s="101">
        <v>3</v>
      </c>
      <c r="E23" s="121"/>
      <c r="F23" s="122">
        <f>S_A[[#This Row],[CANT]]*S_A[[#This Row],[PRECIO UNITARIO ANTES IVA]]</f>
        <v>0</v>
      </c>
    </row>
    <row r="24" spans="1:6" ht="25.5">
      <c r="A24" s="99">
        <v>1.3</v>
      </c>
      <c r="B24" s="100" t="s">
        <v>107</v>
      </c>
      <c r="C24" s="99" t="s">
        <v>108</v>
      </c>
      <c r="D24" s="101">
        <v>24</v>
      </c>
      <c r="E24" s="109"/>
      <c r="F24" s="111">
        <f>S_A[[#This Row],[CANT]]*S_A[[#This Row],[PRECIO UNITARIO ANTES IVA]]</f>
        <v>0</v>
      </c>
    </row>
    <row r="25" spans="1:6">
      <c r="A25" s="118">
        <v>2</v>
      </c>
      <c r="B25" s="119" t="s">
        <v>109</v>
      </c>
      <c r="C25" s="118"/>
      <c r="D25" s="118"/>
      <c r="E25" s="120"/>
      <c r="F25" s="120"/>
    </row>
    <row r="26" spans="1:6" ht="51">
      <c r="A26" s="99">
        <v>2.1</v>
      </c>
      <c r="B26" s="100" t="s">
        <v>110</v>
      </c>
      <c r="C26" s="99" t="s">
        <v>108</v>
      </c>
      <c r="D26" s="101">
        <v>210</v>
      </c>
      <c r="E26" s="110"/>
      <c r="F26" s="111">
        <f>S_A[[#This Row],[CANT]]*S_A[[#This Row],[PRECIO UNITARIO ANTES IVA]]</f>
        <v>0</v>
      </c>
    </row>
    <row r="27" spans="1:6">
      <c r="A27" s="118">
        <v>3</v>
      </c>
      <c r="B27" s="119" t="s">
        <v>111</v>
      </c>
      <c r="C27" s="118"/>
      <c r="D27" s="118"/>
      <c r="E27" s="120"/>
      <c r="F27" s="120"/>
    </row>
    <row r="28" spans="1:6" ht="76.5">
      <c r="A28" s="99">
        <v>3.1</v>
      </c>
      <c r="B28" s="100" t="s">
        <v>112</v>
      </c>
      <c r="C28" s="99" t="s">
        <v>104</v>
      </c>
      <c r="D28" s="101">
        <v>280</v>
      </c>
      <c r="E28" s="109"/>
      <c r="F28" s="111">
        <f>S_A[[#This Row],[CANT]]*S_A[[#This Row],[PRECIO UNITARIO ANTES IVA]]</f>
        <v>0</v>
      </c>
    </row>
    <row r="29" spans="1:6">
      <c r="A29" s="118">
        <v>4</v>
      </c>
      <c r="B29" s="119" t="s">
        <v>113</v>
      </c>
      <c r="C29" s="118"/>
      <c r="D29" s="118"/>
      <c r="E29" s="120"/>
      <c r="F29" s="120"/>
    </row>
    <row r="30" spans="1:6" ht="102">
      <c r="A30" s="99">
        <v>4.0999999999999996</v>
      </c>
      <c r="B30" s="100" t="s">
        <v>114</v>
      </c>
      <c r="C30" s="99" t="s">
        <v>93</v>
      </c>
      <c r="D30" s="101">
        <v>314</v>
      </c>
      <c r="E30" s="110"/>
      <c r="F30" s="111">
        <f>S_A[[#This Row],[CANT]]*S_A[[#This Row],[PRECIO UNITARIO ANTES IVA]]</f>
        <v>0</v>
      </c>
    </row>
    <row r="31" spans="1:6" ht="102">
      <c r="A31" s="99">
        <v>4.2</v>
      </c>
      <c r="B31" s="103" t="s">
        <v>115</v>
      </c>
      <c r="C31" s="99" t="s">
        <v>93</v>
      </c>
      <c r="D31" s="101">
        <v>136</v>
      </c>
      <c r="E31" s="123"/>
      <c r="F31" s="122">
        <f>S_A[[#This Row],[CANT]]*S_A[[#This Row],[PRECIO UNITARIO ANTES IVA]]</f>
        <v>0</v>
      </c>
    </row>
    <row r="32" spans="1:6" ht="38.25">
      <c r="A32" s="99">
        <v>4.3</v>
      </c>
      <c r="B32" s="100" t="s">
        <v>116</v>
      </c>
      <c r="C32" s="99" t="s">
        <v>108</v>
      </c>
      <c r="D32" s="101">
        <v>80</v>
      </c>
      <c r="E32" s="110"/>
      <c r="F32" s="111">
        <f>S_A[[#This Row],[CANT]]*S_A[[#This Row],[PRECIO UNITARIO ANTES IVA]]</f>
        <v>0</v>
      </c>
    </row>
    <row r="33" spans="1:6" ht="25.5">
      <c r="A33" s="99">
        <v>4.4000000000000004</v>
      </c>
      <c r="B33" s="103" t="s">
        <v>117</v>
      </c>
      <c r="C33" s="99" t="s">
        <v>93</v>
      </c>
      <c r="D33" s="101">
        <v>43</v>
      </c>
      <c r="E33" s="121"/>
      <c r="F33" s="122">
        <f>S_A[[#This Row],[CANT]]*S_A[[#This Row],[PRECIO UNITARIO ANTES IVA]]</f>
        <v>0</v>
      </c>
    </row>
    <row r="34" spans="1:6">
      <c r="A34" s="118">
        <v>5</v>
      </c>
      <c r="B34" s="119" t="s">
        <v>118</v>
      </c>
      <c r="C34" s="118"/>
      <c r="D34" s="118"/>
      <c r="E34" s="117"/>
      <c r="F34" s="117"/>
    </row>
    <row r="35" spans="1:6" ht="51">
      <c r="A35" s="99">
        <v>5.0999999999999996</v>
      </c>
      <c r="B35" s="103" t="s">
        <v>119</v>
      </c>
      <c r="C35" s="99" t="s">
        <v>106</v>
      </c>
      <c r="D35" s="99">
        <v>8</v>
      </c>
      <c r="E35" s="121"/>
      <c r="F35" s="122">
        <f>S_A[[#This Row],[CANT]]*S_A[[#This Row],[PRECIO UNITARIO ANTES IVA]]</f>
        <v>0</v>
      </c>
    </row>
    <row r="36" spans="1:6" ht="51">
      <c r="A36" s="99">
        <v>5.2</v>
      </c>
      <c r="B36" s="100" t="s">
        <v>120</v>
      </c>
      <c r="C36" s="99" t="s">
        <v>106</v>
      </c>
      <c r="D36" s="99">
        <v>12</v>
      </c>
      <c r="E36" s="110"/>
      <c r="F36" s="111">
        <f>S_A[[#This Row],[CANT]]*S_A[[#This Row],[PRECIO UNITARIO ANTES IVA]]</f>
        <v>0</v>
      </c>
    </row>
    <row r="37" spans="1:6">
      <c r="A37" s="118">
        <v>6</v>
      </c>
      <c r="B37" s="119" t="s">
        <v>121</v>
      </c>
      <c r="C37" s="118"/>
      <c r="D37" s="118"/>
      <c r="E37" s="120"/>
      <c r="F37" s="120"/>
    </row>
    <row r="38" spans="1:6" ht="38.25">
      <c r="A38" s="102">
        <v>6.1</v>
      </c>
      <c r="B38" s="103" t="s">
        <v>122</v>
      </c>
      <c r="C38" s="99" t="s">
        <v>106</v>
      </c>
      <c r="D38" s="99">
        <v>2</v>
      </c>
      <c r="E38" s="109"/>
      <c r="F38" s="111">
        <f>S_A[[#This Row],[CANT]]*S_A[[#This Row],[PRECIO UNITARIO ANTES IVA]]</f>
        <v>0</v>
      </c>
    </row>
    <row r="39" spans="1:6" ht="38.25">
      <c r="A39" s="102">
        <v>6.2</v>
      </c>
      <c r="B39" s="103" t="s">
        <v>123</v>
      </c>
      <c r="C39" s="99" t="s">
        <v>106</v>
      </c>
      <c r="D39" s="99">
        <v>21</v>
      </c>
      <c r="E39" s="121"/>
      <c r="F39" s="122">
        <f>S_A[[#This Row],[CANT]]*S_A[[#This Row],[PRECIO UNITARIO ANTES IVA]]</f>
        <v>0</v>
      </c>
    </row>
    <row r="40" spans="1:6" ht="38.25">
      <c r="A40" s="102">
        <v>6.3</v>
      </c>
      <c r="B40" s="103" t="s">
        <v>124</v>
      </c>
      <c r="C40" s="99" t="s">
        <v>106</v>
      </c>
      <c r="D40" s="99">
        <v>4</v>
      </c>
      <c r="E40" s="110"/>
      <c r="F40" s="111">
        <f>S_A[[#This Row],[CANT]]*S_A[[#This Row],[PRECIO UNITARIO ANTES IVA]]</f>
        <v>0</v>
      </c>
    </row>
    <row r="41" spans="1:6" ht="38.25">
      <c r="A41" s="102">
        <v>6.4</v>
      </c>
      <c r="B41" s="103" t="s">
        <v>125</v>
      </c>
      <c r="C41" s="99" t="s">
        <v>106</v>
      </c>
      <c r="D41" s="99">
        <v>2</v>
      </c>
      <c r="E41" s="121"/>
      <c r="F41" s="122">
        <f>S_A[[#This Row],[CANT]]*S_A[[#This Row],[PRECIO UNITARIO ANTES IVA]]</f>
        <v>0</v>
      </c>
    </row>
    <row r="42" spans="1:6" ht="51">
      <c r="A42" s="102">
        <v>6.5</v>
      </c>
      <c r="B42" s="103" t="s">
        <v>126</v>
      </c>
      <c r="C42" s="99" t="s">
        <v>106</v>
      </c>
      <c r="D42" s="99">
        <v>2</v>
      </c>
      <c r="E42" s="110"/>
      <c r="F42" s="111">
        <f>S_A[[#This Row],[CANT]]*S_A[[#This Row],[PRECIO UNITARIO ANTES IVA]]</f>
        <v>0</v>
      </c>
    </row>
    <row r="43" spans="1:6" ht="51">
      <c r="A43" s="102">
        <v>6.6</v>
      </c>
      <c r="B43" s="103" t="s">
        <v>127</v>
      </c>
      <c r="C43" s="99" t="s">
        <v>106</v>
      </c>
      <c r="D43" s="99">
        <v>156</v>
      </c>
      <c r="E43" s="121"/>
      <c r="F43" s="122">
        <f>S_A[[#This Row],[CANT]]*S_A[[#This Row],[PRECIO UNITARIO ANTES IVA]]</f>
        <v>0</v>
      </c>
    </row>
    <row r="44" spans="1:6" ht="51">
      <c r="A44" s="102">
        <v>6.7</v>
      </c>
      <c r="B44" s="100" t="s">
        <v>128</v>
      </c>
      <c r="C44" s="99" t="s">
        <v>108</v>
      </c>
      <c r="D44" s="99">
        <v>176</v>
      </c>
      <c r="E44" s="110"/>
      <c r="F44" s="111">
        <f>S_A[[#This Row],[CANT]]*S_A[[#This Row],[PRECIO UNITARIO ANTES IVA]]</f>
        <v>0</v>
      </c>
    </row>
    <row r="45" spans="1:6" ht="38.25">
      <c r="A45" s="102">
        <v>6.8</v>
      </c>
      <c r="B45" s="103" t="s">
        <v>129</v>
      </c>
      <c r="C45" s="99" t="s">
        <v>108</v>
      </c>
      <c r="D45" s="99">
        <v>415</v>
      </c>
      <c r="E45" s="123"/>
      <c r="F45" s="122">
        <f>S_A[[#This Row],[CANT]]*S_A[[#This Row],[PRECIO UNITARIO ANTES IVA]]</f>
        <v>0</v>
      </c>
    </row>
    <row r="46" spans="1:6" ht="38.25">
      <c r="A46" s="102">
        <v>6.9</v>
      </c>
      <c r="B46" s="100" t="s">
        <v>130</v>
      </c>
      <c r="C46" s="99" t="s">
        <v>131</v>
      </c>
      <c r="D46" s="99">
        <v>413</v>
      </c>
      <c r="E46" s="110"/>
      <c r="F46" s="111">
        <f>S_A[[#This Row],[CANT]]*S_A[[#This Row],[PRECIO UNITARIO ANTES IVA]]</f>
        <v>0</v>
      </c>
    </row>
    <row r="47" spans="1:6" ht="63.75">
      <c r="A47" s="104">
        <v>6.1</v>
      </c>
      <c r="B47" s="103" t="s">
        <v>132</v>
      </c>
      <c r="C47" s="99" t="s">
        <v>131</v>
      </c>
      <c r="D47" s="99">
        <v>606</v>
      </c>
      <c r="E47" s="121"/>
      <c r="F47" s="122">
        <f>S_A[[#This Row],[CANT]]*S_A[[#This Row],[PRECIO UNITARIO ANTES IVA]]</f>
        <v>0</v>
      </c>
    </row>
    <row r="48" spans="1:6" ht="38.25">
      <c r="A48" s="104">
        <v>6.11</v>
      </c>
      <c r="B48" s="100" t="s">
        <v>133</v>
      </c>
      <c r="C48" s="99" t="s">
        <v>106</v>
      </c>
      <c r="D48" s="99">
        <v>156</v>
      </c>
      <c r="E48" s="109"/>
      <c r="F48" s="111">
        <f>S_A[[#This Row],[CANT]]*S_A[[#This Row],[PRECIO UNITARIO ANTES IVA]]</f>
        <v>0</v>
      </c>
    </row>
    <row r="49" spans="1:6" ht="38.25">
      <c r="A49" s="104">
        <v>6.12</v>
      </c>
      <c r="B49" s="103" t="s">
        <v>134</v>
      </c>
      <c r="C49" s="99" t="s">
        <v>106</v>
      </c>
      <c r="D49" s="99">
        <v>156</v>
      </c>
      <c r="E49" s="121"/>
      <c r="F49" s="122">
        <f>S_A[[#This Row],[CANT]]*S_A[[#This Row],[PRECIO UNITARIO ANTES IVA]]</f>
        <v>0</v>
      </c>
    </row>
    <row r="50" spans="1:6" ht="76.5">
      <c r="A50" s="104">
        <v>6.13</v>
      </c>
      <c r="B50" s="105" t="s">
        <v>135</v>
      </c>
      <c r="C50" s="99" t="s">
        <v>106</v>
      </c>
      <c r="D50" s="99">
        <v>156</v>
      </c>
      <c r="E50" s="109"/>
      <c r="F50" s="111">
        <f>S_A[[#This Row],[CANT]]*S_A[[#This Row],[PRECIO UNITARIO ANTES IVA]]</f>
        <v>0</v>
      </c>
    </row>
    <row r="51" spans="1:6" ht="178.5">
      <c r="A51" s="104">
        <v>6.14</v>
      </c>
      <c r="B51" s="105" t="s">
        <v>136</v>
      </c>
      <c r="C51" s="106" t="s">
        <v>108</v>
      </c>
      <c r="D51" s="99">
        <v>606</v>
      </c>
      <c r="E51" s="121"/>
      <c r="F51" s="122">
        <f>S_A[[#This Row],[CANT]]*S_A[[#This Row],[PRECIO UNITARIO ANTES IVA]]</f>
        <v>0</v>
      </c>
    </row>
    <row r="52" spans="1:6" ht="165.75">
      <c r="A52" s="104">
        <v>6.15</v>
      </c>
      <c r="B52" s="105" t="s">
        <v>137</v>
      </c>
      <c r="C52" s="106" t="s">
        <v>106</v>
      </c>
      <c r="D52" s="99">
        <v>120</v>
      </c>
      <c r="E52" s="110"/>
      <c r="F52" s="111">
        <f>S_A[[#This Row],[CANT]]*S_A[[#This Row],[PRECIO UNITARIO ANTES IVA]]</f>
        <v>0</v>
      </c>
    </row>
    <row r="53" spans="1:6" ht="114.75">
      <c r="A53" s="104">
        <v>6.16</v>
      </c>
      <c r="B53" s="105" t="s">
        <v>138</v>
      </c>
      <c r="C53" s="106" t="s">
        <v>108</v>
      </c>
      <c r="D53" s="99">
        <v>413</v>
      </c>
      <c r="E53" s="123"/>
      <c r="F53" s="122">
        <f>S_A[[#This Row],[CANT]]*S_A[[#This Row],[PRECIO UNITARIO ANTES IVA]]</f>
        <v>0</v>
      </c>
    </row>
    <row r="54" spans="1:6" ht="89.25">
      <c r="A54" s="104">
        <v>6.17</v>
      </c>
      <c r="B54" s="105" t="s">
        <v>139</v>
      </c>
      <c r="C54" s="106" t="s">
        <v>106</v>
      </c>
      <c r="D54" s="99">
        <v>4</v>
      </c>
      <c r="E54" s="110"/>
      <c r="F54" s="111">
        <f>S_A[[#This Row],[CANT]]*S_A[[#This Row],[PRECIO UNITARIO ANTES IVA]]</f>
        <v>0</v>
      </c>
    </row>
    <row r="55" spans="1:6" ht="26.25">
      <c r="A55" s="104">
        <v>6.18</v>
      </c>
      <c r="B55" s="124" t="s">
        <v>140</v>
      </c>
      <c r="C55" s="99" t="s">
        <v>106</v>
      </c>
      <c r="D55" s="99">
        <v>50</v>
      </c>
      <c r="E55" s="123"/>
      <c r="F55" s="122">
        <f>S_A[[#This Row],[CANT]]*S_A[[#This Row],[PRECIO UNITARIO ANTES IVA]]</f>
        <v>0</v>
      </c>
    </row>
    <row r="56" spans="1:6">
      <c r="A56" s="118">
        <v>7</v>
      </c>
      <c r="B56" s="119" t="s">
        <v>141</v>
      </c>
      <c r="C56" s="118"/>
      <c r="D56" s="118"/>
      <c r="E56" s="120"/>
      <c r="F56" s="120"/>
    </row>
    <row r="57" spans="1:6" ht="76.5">
      <c r="A57" s="107">
        <v>7.1</v>
      </c>
      <c r="B57" s="105" t="s">
        <v>142</v>
      </c>
      <c r="C57" s="99" t="s">
        <v>106</v>
      </c>
      <c r="D57" s="125">
        <v>28</v>
      </c>
      <c r="E57" s="121"/>
      <c r="F57" s="122">
        <f>S_A[[#This Row],[CANT]]*S_A[[#This Row],[PRECIO UNITARIO ANTES IVA]]</f>
        <v>0</v>
      </c>
    </row>
    <row r="58" spans="1:6" ht="41.25" customHeight="1">
      <c r="A58" s="107">
        <v>7.2</v>
      </c>
      <c r="B58" s="105" t="s">
        <v>143</v>
      </c>
      <c r="C58" s="99" t="s">
        <v>106</v>
      </c>
      <c r="D58" s="125">
        <v>11</v>
      </c>
      <c r="E58" s="110"/>
      <c r="F58" s="111">
        <f>S_A[[#This Row],[CANT]]*S_A[[#This Row],[PRECIO UNITARIO ANTES IVA]]</f>
        <v>0</v>
      </c>
    </row>
    <row r="59" spans="1:6" ht="15" customHeight="1">
      <c r="A59" s="211" t="s">
        <v>94</v>
      </c>
      <c r="B59" s="212"/>
      <c r="C59" s="212"/>
      <c r="D59" s="212"/>
      <c r="E59" s="216">
        <f>SUBTOTAL(109,S_A[VALOR TOTAL ANTES DE IVA])</f>
        <v>0</v>
      </c>
      <c r="F59" s="217"/>
    </row>
    <row r="60" spans="1:6">
      <c r="A60" s="211" t="s">
        <v>144</v>
      </c>
      <c r="B60" s="212"/>
      <c r="C60" s="212"/>
      <c r="D60" s="212"/>
      <c r="E60" s="112">
        <v>0.2</v>
      </c>
      <c r="F60" s="113">
        <f>E59*E60</f>
        <v>0</v>
      </c>
    </row>
    <row r="61" spans="1:6">
      <c r="A61" s="211" t="s">
        <v>145</v>
      </c>
      <c r="B61" s="212"/>
      <c r="C61" s="212"/>
      <c r="D61" s="212"/>
      <c r="E61" s="112">
        <v>0.06</v>
      </c>
      <c r="F61" s="113">
        <f>E59*E61</f>
        <v>0</v>
      </c>
    </row>
    <row r="62" spans="1:6">
      <c r="A62" s="211" t="s">
        <v>146</v>
      </c>
      <c r="B62" s="212"/>
      <c r="C62" s="212"/>
      <c r="D62" s="212"/>
      <c r="E62" s="114">
        <v>0.19</v>
      </c>
      <c r="F62" s="113">
        <f>F61*E62</f>
        <v>0</v>
      </c>
    </row>
    <row r="63" spans="1:6">
      <c r="A63" s="211" t="s">
        <v>96</v>
      </c>
      <c r="B63" s="212"/>
      <c r="C63" s="212"/>
      <c r="D63" s="212"/>
      <c r="E63" s="216">
        <f>SUM(F59:F62)</f>
        <v>0</v>
      </c>
      <c r="F63" s="217"/>
    </row>
  </sheetData>
  <sheetProtection algorithmName="SHA-512" hashValue="X4h8QWk3ZO4gUxhswsn+hFHCmD5UzsRj0xD32myCKdmR3jfhBIRgs+D0VtIkmCsywSJEelSj1s/ZrJIA3z6qdQ==" saltValue="60J5ZGRDPZAX3DswR4F9tA==" spinCount="100000" sheet="1" scenarios="1"/>
  <mergeCells count="13">
    <mergeCell ref="A63:D63"/>
    <mergeCell ref="E63:F63"/>
    <mergeCell ref="E59:F59"/>
    <mergeCell ref="A1:F1"/>
    <mergeCell ref="A14:F18"/>
    <mergeCell ref="A60:D60"/>
    <mergeCell ref="A61:D61"/>
    <mergeCell ref="A62:D62"/>
    <mergeCell ref="A59:D59"/>
    <mergeCell ref="A2:F2"/>
    <mergeCell ref="A6:B6"/>
    <mergeCell ref="A7:E7"/>
    <mergeCell ref="A8:B8"/>
  </mergeCells>
  <pageMargins left="0.7" right="0.7" top="0.75" bottom="0.75" header="0.3" footer="0.3"/>
  <pageSetup orientation="portrait" horizontalDpi="4294967293" verticalDpi="0" r:id="rId1"/>
  <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O91"/>
  <sheetViews>
    <sheetView topLeftCell="A79" workbookViewId="0">
      <selection activeCell="L102" sqref="L102"/>
    </sheetView>
  </sheetViews>
  <sheetFormatPr defaultColWidth="11.42578125" defaultRowHeight="12.75"/>
  <cols>
    <col min="1" max="1" width="7.5703125" style="40" customWidth="1"/>
    <col min="2" max="2" width="48.140625" style="35" customWidth="1"/>
    <col min="3" max="3" width="18.42578125" style="35" customWidth="1"/>
    <col min="4" max="4" width="11" style="35" hidden="1" customWidth="1"/>
    <col min="5" max="5" width="14.140625" style="35" bestFit="1" customWidth="1"/>
    <col min="6" max="6" width="7.85546875" style="35" customWidth="1"/>
    <col min="7" max="7" width="8.7109375" style="35" customWidth="1"/>
    <col min="8" max="8" width="17" style="35" customWidth="1"/>
    <col min="9" max="9" width="15.28515625" style="35" customWidth="1"/>
    <col min="10" max="10" width="11.42578125" style="35"/>
    <col min="11" max="11" width="14.140625" style="35" customWidth="1"/>
    <col min="12" max="12" width="26.5703125" style="35" customWidth="1"/>
    <col min="13" max="13" width="13.7109375" style="35" customWidth="1"/>
    <col min="14" max="14" width="14.140625" style="35" bestFit="1" customWidth="1"/>
    <col min="15" max="16384" width="11.42578125" style="35"/>
  </cols>
  <sheetData>
    <row r="1" spans="1:9" ht="39.75" customHeight="1">
      <c r="A1" s="33"/>
      <c r="B1" s="34"/>
      <c r="C1" s="34"/>
      <c r="D1" s="34"/>
      <c r="E1" s="218"/>
      <c r="F1" s="218"/>
      <c r="G1" s="218"/>
      <c r="H1" s="218"/>
      <c r="I1" s="218"/>
    </row>
    <row r="2" spans="1:9">
      <c r="A2" s="36"/>
      <c r="B2" s="37"/>
      <c r="C2" s="37"/>
      <c r="D2" s="37"/>
      <c r="E2" s="37"/>
      <c r="F2" s="37"/>
      <c r="G2" s="37"/>
      <c r="H2" s="37"/>
      <c r="I2" s="37"/>
    </row>
    <row r="4" spans="1:9">
      <c r="A4" s="38"/>
    </row>
    <row r="6" spans="1:9" ht="28.5" customHeight="1">
      <c r="A6" s="219"/>
      <c r="B6" s="219"/>
    </row>
    <row r="7" spans="1:9" ht="44.25" customHeight="1">
      <c r="A7" s="220"/>
      <c r="B7" s="220"/>
      <c r="C7" s="220"/>
      <c r="D7" s="220"/>
      <c r="E7" s="220"/>
      <c r="F7" s="220"/>
      <c r="G7" s="220"/>
      <c r="H7" s="220"/>
      <c r="I7" s="220"/>
    </row>
    <row r="8" spans="1:9" ht="23.25" customHeight="1">
      <c r="A8" s="219"/>
      <c r="B8" s="219"/>
    </row>
    <row r="11" spans="1:9">
      <c r="A11" s="36"/>
    </row>
    <row r="14" spans="1:9" ht="15" customHeight="1">
      <c r="A14" s="221"/>
      <c r="B14" s="221"/>
      <c r="C14" s="221"/>
      <c r="D14" s="221"/>
      <c r="E14" s="221"/>
      <c r="F14" s="221"/>
      <c r="G14" s="221"/>
      <c r="H14" s="221"/>
      <c r="I14" s="221"/>
    </row>
    <row r="15" spans="1:9">
      <c r="A15" s="221"/>
      <c r="B15" s="221"/>
      <c r="C15" s="221"/>
      <c r="D15" s="221"/>
      <c r="E15" s="221"/>
      <c r="F15" s="221"/>
      <c r="G15" s="221"/>
      <c r="H15" s="221"/>
      <c r="I15" s="221"/>
    </row>
    <row r="16" spans="1:9" ht="18" customHeight="1">
      <c r="A16" s="221"/>
      <c r="B16" s="221"/>
      <c r="C16" s="221"/>
      <c r="D16" s="221"/>
      <c r="E16" s="221"/>
      <c r="F16" s="221"/>
      <c r="G16" s="221"/>
      <c r="H16" s="221"/>
      <c r="I16" s="221"/>
    </row>
    <row r="17" spans="1:9" ht="29.25" customHeight="1">
      <c r="A17" s="221"/>
      <c r="B17" s="221"/>
      <c r="C17" s="221"/>
      <c r="D17" s="221"/>
      <c r="E17" s="221"/>
      <c r="F17" s="221"/>
      <c r="G17" s="221"/>
      <c r="H17" s="221"/>
      <c r="I17" s="221"/>
    </row>
    <row r="18" spans="1:9">
      <c r="A18" s="221"/>
      <c r="B18" s="221"/>
      <c r="C18" s="221"/>
      <c r="D18" s="221"/>
      <c r="E18" s="221"/>
      <c r="F18" s="221"/>
      <c r="G18" s="221"/>
      <c r="H18" s="221"/>
      <c r="I18" s="221"/>
    </row>
    <row r="19" spans="1:9" ht="30" customHeight="1"/>
    <row r="20" spans="1:9" ht="45.75" customHeight="1">
      <c r="A20" s="41" t="s">
        <v>0</v>
      </c>
      <c r="B20" s="41" t="s">
        <v>88</v>
      </c>
      <c r="C20" s="41" t="s">
        <v>101</v>
      </c>
      <c r="D20" s="41" t="s">
        <v>147</v>
      </c>
      <c r="E20" s="42" t="s">
        <v>148</v>
      </c>
      <c r="F20" s="41" t="s">
        <v>149</v>
      </c>
      <c r="G20" s="41" t="s">
        <v>78</v>
      </c>
      <c r="H20" s="42" t="s">
        <v>150</v>
      </c>
      <c r="I20" s="42" t="s">
        <v>24</v>
      </c>
    </row>
    <row r="21" spans="1:9" ht="25.5">
      <c r="A21" s="57">
        <v>1</v>
      </c>
      <c r="B21" s="15" t="s">
        <v>151</v>
      </c>
      <c r="C21" s="57" t="s">
        <v>152</v>
      </c>
      <c r="D21" s="89"/>
      <c r="E21" s="90"/>
      <c r="F21" s="85"/>
      <c r="G21" s="62">
        <f>MC_7[[#This Row],[VALOR UNIT ]]*MC_7[[#This Row],[%IVA]]</f>
        <v>0</v>
      </c>
      <c r="H21" s="63">
        <f>+MC_7[[#This Row],[VALOR UNIT ]]+MC_7[[#This Row],[IVA]]</f>
        <v>0</v>
      </c>
      <c r="I21" s="63">
        <f>+MC_7[[#This Row],[SUBTOTAL + IVA UNIT]]*MC_7[[#This Row],[CANTIDAD]]</f>
        <v>0</v>
      </c>
    </row>
    <row r="22" spans="1:9" ht="25.5">
      <c r="A22" s="57">
        <v>2</v>
      </c>
      <c r="B22" s="15" t="s">
        <v>153</v>
      </c>
      <c r="C22" s="57" t="s">
        <v>152</v>
      </c>
      <c r="D22" s="91"/>
      <c r="E22" s="92"/>
      <c r="F22" s="85"/>
      <c r="G22" s="62">
        <f>MC_7[[#This Row],[VALOR UNIT ]]*MC_7[[#This Row],[%IVA]]</f>
        <v>0</v>
      </c>
      <c r="H22" s="63">
        <f>+MC_7[[#This Row],[VALOR UNIT ]]+MC_7[[#This Row],[IVA]]</f>
        <v>0</v>
      </c>
      <c r="I22" s="63">
        <f>+MC_7[[#This Row],[SUBTOTAL + IVA UNIT]]*MC_7[[#This Row],[CANTIDAD]]</f>
        <v>0</v>
      </c>
    </row>
    <row r="23" spans="1:9" ht="25.5">
      <c r="A23" s="57">
        <v>3</v>
      </c>
      <c r="B23" s="15" t="s">
        <v>154</v>
      </c>
      <c r="C23" s="57" t="s">
        <v>152</v>
      </c>
      <c r="D23" s="91"/>
      <c r="E23" s="88"/>
      <c r="F23" s="85"/>
      <c r="G23" s="62">
        <f>MC_7[[#This Row],[VALOR UNIT ]]*MC_7[[#This Row],[%IVA]]</f>
        <v>0</v>
      </c>
      <c r="H23" s="62">
        <f>+MC_7[[#This Row],[VALOR UNIT ]]+MC_7[[#This Row],[IVA]]</f>
        <v>0</v>
      </c>
      <c r="I23" s="62">
        <f>+MC_7[[#This Row],[SUBTOTAL + IVA UNIT]]*MC_7[[#This Row],[CANTIDAD]]</f>
        <v>0</v>
      </c>
    </row>
    <row r="24" spans="1:9" ht="38.25">
      <c r="A24" s="57">
        <v>4</v>
      </c>
      <c r="B24" s="15" t="s">
        <v>155</v>
      </c>
      <c r="C24" s="57" t="s">
        <v>156</v>
      </c>
      <c r="D24" s="91"/>
      <c r="E24" s="88"/>
      <c r="F24" s="85"/>
      <c r="G24" s="62">
        <f>MC_7[[#This Row],[VALOR UNIT ]]*MC_7[[#This Row],[%IVA]]</f>
        <v>0</v>
      </c>
      <c r="H24" s="62">
        <f>+MC_7[[#This Row],[VALOR UNIT ]]+MC_7[[#This Row],[IVA]]</f>
        <v>0</v>
      </c>
      <c r="I24" s="62">
        <f>+MC_7[[#This Row],[SUBTOTAL + IVA UNIT]]*MC_7[[#This Row],[CANTIDAD]]</f>
        <v>0</v>
      </c>
    </row>
    <row r="25" spans="1:9" ht="38.25">
      <c r="A25" s="57">
        <v>5</v>
      </c>
      <c r="B25" s="15" t="s">
        <v>157</v>
      </c>
      <c r="C25" s="57" t="s">
        <v>156</v>
      </c>
      <c r="D25" s="91"/>
      <c r="E25" s="88"/>
      <c r="F25" s="85"/>
      <c r="G25" s="62">
        <f>MC_7[[#This Row],[VALOR UNIT ]]*MC_7[[#This Row],[%IVA]]</f>
        <v>0</v>
      </c>
      <c r="H25" s="62">
        <f>+MC_7[[#This Row],[VALOR UNIT ]]+MC_7[[#This Row],[IVA]]</f>
        <v>0</v>
      </c>
      <c r="I25" s="62">
        <f>+MC_7[[#This Row],[SUBTOTAL + IVA UNIT]]*MC_7[[#This Row],[CANTIDAD]]</f>
        <v>0</v>
      </c>
    </row>
    <row r="26" spans="1:9" ht="38.25">
      <c r="A26" s="57">
        <v>6</v>
      </c>
      <c r="B26" s="15" t="s">
        <v>158</v>
      </c>
      <c r="C26" s="57" t="s">
        <v>156</v>
      </c>
      <c r="D26" s="91"/>
      <c r="E26" s="88"/>
      <c r="F26" s="85"/>
      <c r="G26" s="62">
        <f>MC_7[[#This Row],[VALOR UNIT ]]*MC_7[[#This Row],[%IVA]]</f>
        <v>0</v>
      </c>
      <c r="H26" s="62">
        <f>+MC_7[[#This Row],[VALOR UNIT ]]+MC_7[[#This Row],[IVA]]</f>
        <v>0</v>
      </c>
      <c r="I26" s="62">
        <f>+MC_7[[#This Row],[SUBTOTAL + IVA UNIT]]*MC_7[[#This Row],[CANTIDAD]]</f>
        <v>0</v>
      </c>
    </row>
    <row r="27" spans="1:9" ht="38.25">
      <c r="A27" s="57">
        <v>7</v>
      </c>
      <c r="B27" s="15" t="s">
        <v>159</v>
      </c>
      <c r="C27" s="57" t="s">
        <v>156</v>
      </c>
      <c r="D27" s="91"/>
      <c r="E27" s="88"/>
      <c r="F27" s="85"/>
      <c r="G27" s="62">
        <f>MC_7[[#This Row],[VALOR UNIT ]]*MC_7[[#This Row],[%IVA]]</f>
        <v>0</v>
      </c>
      <c r="H27" s="62">
        <f>+MC_7[[#This Row],[VALOR UNIT ]]+MC_7[[#This Row],[IVA]]</f>
        <v>0</v>
      </c>
      <c r="I27" s="62">
        <f>+MC_7[[#This Row],[SUBTOTAL + IVA UNIT]]*MC_7[[#This Row],[CANTIDAD]]</f>
        <v>0</v>
      </c>
    </row>
    <row r="28" spans="1:9" ht="38.25">
      <c r="A28" s="57">
        <v>8</v>
      </c>
      <c r="B28" s="15" t="s">
        <v>160</v>
      </c>
      <c r="C28" s="57" t="s">
        <v>156</v>
      </c>
      <c r="D28" s="91"/>
      <c r="E28" s="88"/>
      <c r="F28" s="85"/>
      <c r="G28" s="62">
        <f>MC_7[[#This Row],[VALOR UNIT ]]*MC_7[[#This Row],[%IVA]]</f>
        <v>0</v>
      </c>
      <c r="H28" s="62">
        <f>+MC_7[[#This Row],[VALOR UNIT ]]+MC_7[[#This Row],[IVA]]</f>
        <v>0</v>
      </c>
      <c r="I28" s="62">
        <f>+MC_7[[#This Row],[SUBTOTAL + IVA UNIT]]*MC_7[[#This Row],[CANTIDAD]]</f>
        <v>0</v>
      </c>
    </row>
    <row r="29" spans="1:9" ht="38.25">
      <c r="A29" s="57">
        <v>9</v>
      </c>
      <c r="B29" s="15" t="s">
        <v>161</v>
      </c>
      <c r="C29" s="57" t="s">
        <v>156</v>
      </c>
      <c r="D29" s="91"/>
      <c r="E29" s="88"/>
      <c r="F29" s="85"/>
      <c r="G29" s="62">
        <f>MC_7[[#This Row],[VALOR UNIT ]]*MC_7[[#This Row],[%IVA]]</f>
        <v>0</v>
      </c>
      <c r="H29" s="62">
        <f>+MC_7[[#This Row],[VALOR UNIT ]]+MC_7[[#This Row],[IVA]]</f>
        <v>0</v>
      </c>
      <c r="I29" s="62">
        <f>+MC_7[[#This Row],[SUBTOTAL + IVA UNIT]]*MC_7[[#This Row],[CANTIDAD]]</f>
        <v>0</v>
      </c>
    </row>
    <row r="30" spans="1:9" ht="38.25">
      <c r="A30" s="57">
        <v>10</v>
      </c>
      <c r="B30" s="15" t="s">
        <v>162</v>
      </c>
      <c r="C30" s="57" t="s">
        <v>163</v>
      </c>
      <c r="D30" s="91"/>
      <c r="E30" s="88"/>
      <c r="F30" s="85"/>
      <c r="G30" s="62">
        <f>MC_7[[#This Row],[VALOR UNIT ]]*MC_7[[#This Row],[%IVA]]</f>
        <v>0</v>
      </c>
      <c r="H30" s="62">
        <f>+MC_7[[#This Row],[VALOR UNIT ]]+MC_7[[#This Row],[IVA]]</f>
        <v>0</v>
      </c>
      <c r="I30" s="62">
        <f>+MC_7[[#This Row],[SUBTOTAL + IVA UNIT]]*MC_7[[#This Row],[CANTIDAD]]</f>
        <v>0</v>
      </c>
    </row>
    <row r="31" spans="1:9" ht="38.25">
      <c r="A31" s="57">
        <v>11</v>
      </c>
      <c r="B31" s="15" t="s">
        <v>164</v>
      </c>
      <c r="C31" s="57" t="s">
        <v>152</v>
      </c>
      <c r="D31" s="91"/>
      <c r="E31" s="88"/>
      <c r="F31" s="85"/>
      <c r="G31" s="62">
        <f>MC_7[[#This Row],[VALOR UNIT ]]*MC_7[[#This Row],[%IVA]]</f>
        <v>0</v>
      </c>
      <c r="H31" s="62">
        <f>+MC_7[[#This Row],[VALOR UNIT ]]+MC_7[[#This Row],[IVA]]</f>
        <v>0</v>
      </c>
      <c r="I31" s="62">
        <f>+MC_7[[#This Row],[SUBTOTAL + IVA UNIT]]*MC_7[[#This Row],[CANTIDAD]]</f>
        <v>0</v>
      </c>
    </row>
    <row r="32" spans="1:9" ht="38.25">
      <c r="A32" s="57">
        <v>12</v>
      </c>
      <c r="B32" s="15" t="s">
        <v>165</v>
      </c>
      <c r="C32" s="57" t="s">
        <v>152</v>
      </c>
      <c r="D32" s="91"/>
      <c r="E32" s="88"/>
      <c r="F32" s="85"/>
      <c r="G32" s="62">
        <f>MC_7[[#This Row],[VALOR UNIT ]]*MC_7[[#This Row],[%IVA]]</f>
        <v>0</v>
      </c>
      <c r="H32" s="62">
        <f>+MC_7[[#This Row],[VALOR UNIT ]]+MC_7[[#This Row],[IVA]]</f>
        <v>0</v>
      </c>
      <c r="I32" s="62">
        <f>+MC_7[[#This Row],[SUBTOTAL + IVA UNIT]]*MC_7[[#This Row],[CANTIDAD]]</f>
        <v>0</v>
      </c>
    </row>
    <row r="33" spans="1:9" ht="38.25">
      <c r="A33" s="57">
        <v>13</v>
      </c>
      <c r="B33" s="15" t="s">
        <v>166</v>
      </c>
      <c r="C33" s="57" t="s">
        <v>156</v>
      </c>
      <c r="D33" s="91"/>
      <c r="E33" s="88"/>
      <c r="F33" s="85"/>
      <c r="G33" s="62">
        <f>MC_7[[#This Row],[VALOR UNIT ]]*MC_7[[#This Row],[%IVA]]</f>
        <v>0</v>
      </c>
      <c r="H33" s="62">
        <f>+MC_7[[#This Row],[VALOR UNIT ]]+MC_7[[#This Row],[IVA]]</f>
        <v>0</v>
      </c>
      <c r="I33" s="62">
        <f>+MC_7[[#This Row],[SUBTOTAL + IVA UNIT]]*MC_7[[#This Row],[CANTIDAD]]</f>
        <v>0</v>
      </c>
    </row>
    <row r="34" spans="1:9" ht="38.25">
      <c r="A34" s="57">
        <v>14</v>
      </c>
      <c r="B34" s="15" t="s">
        <v>167</v>
      </c>
      <c r="C34" s="57" t="s">
        <v>152</v>
      </c>
      <c r="D34" s="91"/>
      <c r="E34" s="88"/>
      <c r="F34" s="85"/>
      <c r="G34" s="62">
        <f>MC_7[[#This Row],[VALOR UNIT ]]*MC_7[[#This Row],[%IVA]]</f>
        <v>0</v>
      </c>
      <c r="H34" s="62">
        <f>+MC_7[[#This Row],[VALOR UNIT ]]+MC_7[[#This Row],[IVA]]</f>
        <v>0</v>
      </c>
      <c r="I34" s="62">
        <f>+MC_7[[#This Row],[SUBTOTAL + IVA UNIT]]*MC_7[[#This Row],[CANTIDAD]]</f>
        <v>0</v>
      </c>
    </row>
    <row r="35" spans="1:9" ht="38.25">
      <c r="A35" s="57">
        <v>15</v>
      </c>
      <c r="B35" s="15" t="s">
        <v>168</v>
      </c>
      <c r="C35" s="57" t="s">
        <v>152</v>
      </c>
      <c r="D35" s="91"/>
      <c r="E35" s="88"/>
      <c r="F35" s="85"/>
      <c r="G35" s="62">
        <f>MC_7[[#This Row],[VALOR UNIT ]]*MC_7[[#This Row],[%IVA]]</f>
        <v>0</v>
      </c>
      <c r="H35" s="62">
        <f>+MC_7[[#This Row],[VALOR UNIT ]]+MC_7[[#This Row],[IVA]]</f>
        <v>0</v>
      </c>
      <c r="I35" s="62">
        <f>+MC_7[[#This Row],[SUBTOTAL + IVA UNIT]]*MC_7[[#This Row],[CANTIDAD]]</f>
        <v>0</v>
      </c>
    </row>
    <row r="36" spans="1:9" ht="38.25">
      <c r="A36" s="57">
        <v>16</v>
      </c>
      <c r="B36" s="15" t="s">
        <v>169</v>
      </c>
      <c r="C36" s="57" t="s">
        <v>152</v>
      </c>
      <c r="D36" s="91"/>
      <c r="E36" s="88"/>
      <c r="F36" s="85"/>
      <c r="G36" s="62">
        <f>MC_7[[#This Row],[VALOR UNIT ]]*MC_7[[#This Row],[%IVA]]</f>
        <v>0</v>
      </c>
      <c r="H36" s="62">
        <f>+MC_7[[#This Row],[VALOR UNIT ]]+MC_7[[#This Row],[IVA]]</f>
        <v>0</v>
      </c>
      <c r="I36" s="62">
        <f>+MC_7[[#This Row],[SUBTOTAL + IVA UNIT]]*MC_7[[#This Row],[CANTIDAD]]</f>
        <v>0</v>
      </c>
    </row>
    <row r="37" spans="1:9" ht="38.25">
      <c r="A37" s="57">
        <v>17</v>
      </c>
      <c r="B37" s="15" t="s">
        <v>170</v>
      </c>
      <c r="C37" s="57" t="s">
        <v>152</v>
      </c>
      <c r="D37" s="91"/>
      <c r="E37" s="88"/>
      <c r="F37" s="85"/>
      <c r="G37" s="62">
        <f>MC_7[[#This Row],[VALOR UNIT ]]*MC_7[[#This Row],[%IVA]]</f>
        <v>0</v>
      </c>
      <c r="H37" s="62">
        <f>+MC_7[[#This Row],[VALOR UNIT ]]+MC_7[[#This Row],[IVA]]</f>
        <v>0</v>
      </c>
      <c r="I37" s="62">
        <f>+MC_7[[#This Row],[SUBTOTAL + IVA UNIT]]*MC_7[[#This Row],[CANTIDAD]]</f>
        <v>0</v>
      </c>
    </row>
    <row r="38" spans="1:9" ht="38.25">
      <c r="A38" s="57">
        <v>18</v>
      </c>
      <c r="B38" s="15" t="s">
        <v>171</v>
      </c>
      <c r="C38" s="57" t="s">
        <v>152</v>
      </c>
      <c r="D38" s="91"/>
      <c r="E38" s="88"/>
      <c r="F38" s="85"/>
      <c r="G38" s="62">
        <f>MC_7[[#This Row],[VALOR UNIT ]]*MC_7[[#This Row],[%IVA]]</f>
        <v>0</v>
      </c>
      <c r="H38" s="62">
        <f>+MC_7[[#This Row],[VALOR UNIT ]]+MC_7[[#This Row],[IVA]]</f>
        <v>0</v>
      </c>
      <c r="I38" s="62">
        <f>+MC_7[[#This Row],[SUBTOTAL + IVA UNIT]]*MC_7[[#This Row],[CANTIDAD]]</f>
        <v>0</v>
      </c>
    </row>
    <row r="39" spans="1:9" ht="38.25">
      <c r="A39" s="57">
        <v>19</v>
      </c>
      <c r="B39" s="15" t="s">
        <v>172</v>
      </c>
      <c r="C39" s="57" t="s">
        <v>152</v>
      </c>
      <c r="D39" s="91"/>
      <c r="E39" s="88"/>
      <c r="F39" s="85"/>
      <c r="G39" s="62">
        <f>MC_7[[#This Row],[VALOR UNIT ]]*MC_7[[#This Row],[%IVA]]</f>
        <v>0</v>
      </c>
      <c r="H39" s="62">
        <f>+MC_7[[#This Row],[VALOR UNIT ]]+MC_7[[#This Row],[IVA]]</f>
        <v>0</v>
      </c>
      <c r="I39" s="62">
        <f>+MC_7[[#This Row],[SUBTOTAL + IVA UNIT]]*MC_7[[#This Row],[CANTIDAD]]</f>
        <v>0</v>
      </c>
    </row>
    <row r="40" spans="1:9" ht="38.25">
      <c r="A40" s="57">
        <v>20</v>
      </c>
      <c r="B40" s="15" t="s">
        <v>173</v>
      </c>
      <c r="C40" s="57" t="s">
        <v>156</v>
      </c>
      <c r="D40" s="91"/>
      <c r="E40" s="88"/>
      <c r="F40" s="85"/>
      <c r="G40" s="62">
        <f>MC_7[[#This Row],[VALOR UNIT ]]*MC_7[[#This Row],[%IVA]]</f>
        <v>0</v>
      </c>
      <c r="H40" s="62">
        <f>+MC_7[[#This Row],[VALOR UNIT ]]+MC_7[[#This Row],[IVA]]</f>
        <v>0</v>
      </c>
      <c r="I40" s="62">
        <f>+MC_7[[#This Row],[SUBTOTAL + IVA UNIT]]*MC_7[[#This Row],[CANTIDAD]]</f>
        <v>0</v>
      </c>
    </row>
    <row r="41" spans="1:9" ht="38.25">
      <c r="A41" s="57">
        <v>21</v>
      </c>
      <c r="B41" s="15" t="s">
        <v>174</v>
      </c>
      <c r="C41" s="57" t="s">
        <v>156</v>
      </c>
      <c r="D41" s="91"/>
      <c r="E41" s="88"/>
      <c r="F41" s="85"/>
      <c r="G41" s="62">
        <f>MC_7[[#This Row],[VALOR UNIT ]]*MC_7[[#This Row],[%IVA]]</f>
        <v>0</v>
      </c>
      <c r="H41" s="62">
        <f>+MC_7[[#This Row],[VALOR UNIT ]]+MC_7[[#This Row],[IVA]]</f>
        <v>0</v>
      </c>
      <c r="I41" s="62">
        <f>+MC_7[[#This Row],[SUBTOTAL + IVA UNIT]]*MC_7[[#This Row],[CANTIDAD]]</f>
        <v>0</v>
      </c>
    </row>
    <row r="42" spans="1:9" ht="38.25">
      <c r="A42" s="57">
        <v>22</v>
      </c>
      <c r="B42" s="15" t="s">
        <v>175</v>
      </c>
      <c r="C42" s="57" t="s">
        <v>152</v>
      </c>
      <c r="D42" s="91"/>
      <c r="E42" s="88"/>
      <c r="F42" s="85"/>
      <c r="G42" s="62">
        <f>MC_7[[#This Row],[VALOR UNIT ]]*MC_7[[#This Row],[%IVA]]</f>
        <v>0</v>
      </c>
      <c r="H42" s="62">
        <f>+MC_7[[#This Row],[VALOR UNIT ]]+MC_7[[#This Row],[IVA]]</f>
        <v>0</v>
      </c>
      <c r="I42" s="62">
        <f>+MC_7[[#This Row],[SUBTOTAL + IVA UNIT]]*MC_7[[#This Row],[CANTIDAD]]</f>
        <v>0</v>
      </c>
    </row>
    <row r="43" spans="1:9" ht="38.25">
      <c r="A43" s="57">
        <v>23</v>
      </c>
      <c r="B43" s="15" t="s">
        <v>176</v>
      </c>
      <c r="C43" s="57" t="s">
        <v>152</v>
      </c>
      <c r="D43" s="91"/>
      <c r="E43" s="88"/>
      <c r="F43" s="85"/>
      <c r="G43" s="62">
        <f>MC_7[[#This Row],[VALOR UNIT ]]*MC_7[[#This Row],[%IVA]]</f>
        <v>0</v>
      </c>
      <c r="H43" s="62">
        <f>+MC_7[[#This Row],[VALOR UNIT ]]+MC_7[[#This Row],[IVA]]</f>
        <v>0</v>
      </c>
      <c r="I43" s="62">
        <f>+MC_7[[#This Row],[SUBTOTAL + IVA UNIT]]*MC_7[[#This Row],[CANTIDAD]]</f>
        <v>0</v>
      </c>
    </row>
    <row r="44" spans="1:9" ht="38.25">
      <c r="A44" s="57">
        <v>24</v>
      </c>
      <c r="B44" s="15" t="s">
        <v>177</v>
      </c>
      <c r="C44" s="57" t="s">
        <v>152</v>
      </c>
      <c r="D44" s="91"/>
      <c r="E44" s="88"/>
      <c r="F44" s="85"/>
      <c r="G44" s="62">
        <f>MC_7[[#This Row],[VALOR UNIT ]]*MC_7[[#This Row],[%IVA]]</f>
        <v>0</v>
      </c>
      <c r="H44" s="62">
        <f>+MC_7[[#This Row],[VALOR UNIT ]]+MC_7[[#This Row],[IVA]]</f>
        <v>0</v>
      </c>
      <c r="I44" s="62">
        <f>+MC_7[[#This Row],[SUBTOTAL + IVA UNIT]]*MC_7[[#This Row],[CANTIDAD]]</f>
        <v>0</v>
      </c>
    </row>
    <row r="45" spans="1:9" ht="38.25">
      <c r="A45" s="57">
        <v>25</v>
      </c>
      <c r="B45" s="15" t="s">
        <v>178</v>
      </c>
      <c r="C45" s="57" t="s">
        <v>152</v>
      </c>
      <c r="D45" s="91"/>
      <c r="E45" s="88"/>
      <c r="F45" s="85"/>
      <c r="G45" s="62">
        <f>MC_7[[#This Row],[VALOR UNIT ]]*MC_7[[#This Row],[%IVA]]</f>
        <v>0</v>
      </c>
      <c r="H45" s="62">
        <f>+MC_7[[#This Row],[VALOR UNIT ]]+MC_7[[#This Row],[IVA]]</f>
        <v>0</v>
      </c>
      <c r="I45" s="62">
        <f>+MC_7[[#This Row],[SUBTOTAL + IVA UNIT]]*MC_7[[#This Row],[CANTIDAD]]</f>
        <v>0</v>
      </c>
    </row>
    <row r="46" spans="1:9" ht="38.25">
      <c r="A46" s="57">
        <v>26</v>
      </c>
      <c r="B46" s="15" t="s">
        <v>179</v>
      </c>
      <c r="C46" s="57" t="s">
        <v>152</v>
      </c>
      <c r="D46" s="91"/>
      <c r="E46" s="88"/>
      <c r="F46" s="85"/>
      <c r="G46" s="62">
        <f>MC_7[[#This Row],[VALOR UNIT ]]*MC_7[[#This Row],[%IVA]]</f>
        <v>0</v>
      </c>
      <c r="H46" s="62">
        <f>+MC_7[[#This Row],[VALOR UNIT ]]+MC_7[[#This Row],[IVA]]</f>
        <v>0</v>
      </c>
      <c r="I46" s="62">
        <f>+MC_7[[#This Row],[SUBTOTAL + IVA UNIT]]*MC_7[[#This Row],[CANTIDAD]]</f>
        <v>0</v>
      </c>
    </row>
    <row r="47" spans="1:9" ht="38.25">
      <c r="A47" s="57">
        <v>27</v>
      </c>
      <c r="B47" s="15" t="s">
        <v>180</v>
      </c>
      <c r="C47" s="57" t="s">
        <v>152</v>
      </c>
      <c r="D47" s="91"/>
      <c r="E47" s="88"/>
      <c r="F47" s="85"/>
      <c r="G47" s="62">
        <f>MC_7[[#This Row],[VALOR UNIT ]]*MC_7[[#This Row],[%IVA]]</f>
        <v>0</v>
      </c>
      <c r="H47" s="62">
        <f>+MC_7[[#This Row],[VALOR UNIT ]]+MC_7[[#This Row],[IVA]]</f>
        <v>0</v>
      </c>
      <c r="I47" s="62">
        <f>+MC_7[[#This Row],[SUBTOTAL + IVA UNIT]]*MC_7[[#This Row],[CANTIDAD]]</f>
        <v>0</v>
      </c>
    </row>
    <row r="48" spans="1:9" ht="38.25">
      <c r="A48" s="57">
        <v>28</v>
      </c>
      <c r="B48" s="15" t="s">
        <v>181</v>
      </c>
      <c r="C48" s="57" t="s">
        <v>152</v>
      </c>
      <c r="D48" s="91"/>
      <c r="E48" s="88"/>
      <c r="F48" s="85"/>
      <c r="G48" s="62">
        <f>MC_7[[#This Row],[VALOR UNIT ]]*MC_7[[#This Row],[%IVA]]</f>
        <v>0</v>
      </c>
      <c r="H48" s="62">
        <f>+MC_7[[#This Row],[VALOR UNIT ]]+MC_7[[#This Row],[IVA]]</f>
        <v>0</v>
      </c>
      <c r="I48" s="62">
        <f>+MC_7[[#This Row],[SUBTOTAL + IVA UNIT]]*MC_7[[#This Row],[CANTIDAD]]</f>
        <v>0</v>
      </c>
    </row>
    <row r="49" spans="1:9" ht="51">
      <c r="A49" s="57">
        <v>29</v>
      </c>
      <c r="B49" s="15" t="s">
        <v>182</v>
      </c>
      <c r="C49" s="57" t="s">
        <v>152</v>
      </c>
      <c r="D49" s="91"/>
      <c r="E49" s="88"/>
      <c r="F49" s="85"/>
      <c r="G49" s="62">
        <f>MC_7[[#This Row],[VALOR UNIT ]]*MC_7[[#This Row],[%IVA]]</f>
        <v>0</v>
      </c>
      <c r="H49" s="62">
        <f>+MC_7[[#This Row],[VALOR UNIT ]]+MC_7[[#This Row],[IVA]]</f>
        <v>0</v>
      </c>
      <c r="I49" s="62">
        <f>+MC_7[[#This Row],[SUBTOTAL + IVA UNIT]]*MC_7[[#This Row],[CANTIDAD]]</f>
        <v>0</v>
      </c>
    </row>
    <row r="50" spans="1:9" ht="38.25">
      <c r="A50" s="57">
        <v>30</v>
      </c>
      <c r="B50" s="15" t="s">
        <v>183</v>
      </c>
      <c r="C50" s="57" t="s">
        <v>156</v>
      </c>
      <c r="D50" s="91"/>
      <c r="E50" s="88"/>
      <c r="F50" s="85"/>
      <c r="G50" s="62">
        <f>MC_7[[#This Row],[VALOR UNIT ]]*MC_7[[#This Row],[%IVA]]</f>
        <v>0</v>
      </c>
      <c r="H50" s="62">
        <f>+MC_7[[#This Row],[VALOR UNIT ]]+MC_7[[#This Row],[IVA]]</f>
        <v>0</v>
      </c>
      <c r="I50" s="62">
        <f>+MC_7[[#This Row],[SUBTOTAL + IVA UNIT]]*MC_7[[#This Row],[CANTIDAD]]</f>
        <v>0</v>
      </c>
    </row>
    <row r="51" spans="1:9" ht="38.25">
      <c r="A51" s="57">
        <v>31</v>
      </c>
      <c r="B51" s="15" t="s">
        <v>184</v>
      </c>
      <c r="C51" s="57" t="s">
        <v>156</v>
      </c>
      <c r="D51" s="91"/>
      <c r="E51" s="88"/>
      <c r="F51" s="85"/>
      <c r="G51" s="62">
        <f>MC_7[[#This Row],[VALOR UNIT ]]*MC_7[[#This Row],[%IVA]]</f>
        <v>0</v>
      </c>
      <c r="H51" s="62">
        <f>+MC_7[[#This Row],[VALOR UNIT ]]+MC_7[[#This Row],[IVA]]</f>
        <v>0</v>
      </c>
      <c r="I51" s="62">
        <f>+MC_7[[#This Row],[SUBTOTAL + IVA UNIT]]*MC_7[[#This Row],[CANTIDAD]]</f>
        <v>0</v>
      </c>
    </row>
    <row r="52" spans="1:9" ht="38.25">
      <c r="A52" s="57">
        <v>32</v>
      </c>
      <c r="B52" s="15" t="s">
        <v>185</v>
      </c>
      <c r="C52" s="57" t="s">
        <v>152</v>
      </c>
      <c r="D52" s="91"/>
      <c r="E52" s="88"/>
      <c r="F52" s="85"/>
      <c r="G52" s="62">
        <f>MC_7[[#This Row],[VALOR UNIT ]]*MC_7[[#This Row],[%IVA]]</f>
        <v>0</v>
      </c>
      <c r="H52" s="62">
        <f>+MC_7[[#This Row],[VALOR UNIT ]]+MC_7[[#This Row],[IVA]]</f>
        <v>0</v>
      </c>
      <c r="I52" s="62">
        <f>+MC_7[[#This Row],[SUBTOTAL + IVA UNIT]]*MC_7[[#This Row],[CANTIDAD]]</f>
        <v>0</v>
      </c>
    </row>
    <row r="53" spans="1:9" ht="38.25">
      <c r="A53" s="57">
        <v>33</v>
      </c>
      <c r="B53" s="15" t="s">
        <v>186</v>
      </c>
      <c r="C53" s="57" t="s">
        <v>156</v>
      </c>
      <c r="D53" s="91"/>
      <c r="E53" s="88"/>
      <c r="F53" s="85"/>
      <c r="G53" s="62">
        <f>MC_7[[#This Row],[VALOR UNIT ]]*MC_7[[#This Row],[%IVA]]</f>
        <v>0</v>
      </c>
      <c r="H53" s="62">
        <f>+MC_7[[#This Row],[VALOR UNIT ]]+MC_7[[#This Row],[IVA]]</f>
        <v>0</v>
      </c>
      <c r="I53" s="62">
        <f>+MC_7[[#This Row],[SUBTOTAL + IVA UNIT]]*MC_7[[#This Row],[CANTIDAD]]</f>
        <v>0</v>
      </c>
    </row>
    <row r="54" spans="1:9" ht="38.25">
      <c r="A54" s="57">
        <v>34</v>
      </c>
      <c r="B54" s="15" t="s">
        <v>187</v>
      </c>
      <c r="C54" s="57" t="s">
        <v>152</v>
      </c>
      <c r="D54" s="91"/>
      <c r="E54" s="88"/>
      <c r="F54" s="85"/>
      <c r="G54" s="62">
        <f>MC_7[[#This Row],[VALOR UNIT ]]*MC_7[[#This Row],[%IVA]]</f>
        <v>0</v>
      </c>
      <c r="H54" s="62">
        <f>+MC_7[[#This Row],[VALOR UNIT ]]+MC_7[[#This Row],[IVA]]</f>
        <v>0</v>
      </c>
      <c r="I54" s="62">
        <f>+MC_7[[#This Row],[SUBTOTAL + IVA UNIT]]*MC_7[[#This Row],[CANTIDAD]]</f>
        <v>0</v>
      </c>
    </row>
    <row r="55" spans="1:9" ht="38.25">
      <c r="A55" s="57">
        <v>35</v>
      </c>
      <c r="B55" s="15" t="s">
        <v>188</v>
      </c>
      <c r="C55" s="57" t="s">
        <v>152</v>
      </c>
      <c r="D55" s="91"/>
      <c r="E55" s="88"/>
      <c r="F55" s="85"/>
      <c r="G55" s="62">
        <f>MC_7[[#This Row],[VALOR UNIT ]]*MC_7[[#This Row],[%IVA]]</f>
        <v>0</v>
      </c>
      <c r="H55" s="62">
        <f>+MC_7[[#This Row],[VALOR UNIT ]]+MC_7[[#This Row],[IVA]]</f>
        <v>0</v>
      </c>
      <c r="I55" s="62">
        <f>+MC_7[[#This Row],[SUBTOTAL + IVA UNIT]]*MC_7[[#This Row],[CANTIDAD]]</f>
        <v>0</v>
      </c>
    </row>
    <row r="56" spans="1:9" ht="38.25">
      <c r="A56" s="57">
        <v>36</v>
      </c>
      <c r="B56" s="15" t="s">
        <v>189</v>
      </c>
      <c r="C56" s="57" t="s">
        <v>152</v>
      </c>
      <c r="D56" s="91"/>
      <c r="E56" s="88"/>
      <c r="F56" s="85"/>
      <c r="G56" s="62">
        <f>MC_7[[#This Row],[VALOR UNIT ]]*MC_7[[#This Row],[%IVA]]</f>
        <v>0</v>
      </c>
      <c r="H56" s="62">
        <f>+MC_7[[#This Row],[VALOR UNIT ]]+MC_7[[#This Row],[IVA]]</f>
        <v>0</v>
      </c>
      <c r="I56" s="62">
        <f>+MC_7[[#This Row],[SUBTOTAL + IVA UNIT]]*MC_7[[#This Row],[CANTIDAD]]</f>
        <v>0</v>
      </c>
    </row>
    <row r="57" spans="1:9" ht="38.25">
      <c r="A57" s="57">
        <v>37</v>
      </c>
      <c r="B57" s="15" t="s">
        <v>190</v>
      </c>
      <c r="C57" s="57" t="s">
        <v>156</v>
      </c>
      <c r="D57" s="91"/>
      <c r="E57" s="88"/>
      <c r="F57" s="85"/>
      <c r="G57" s="62">
        <f>MC_7[[#This Row],[VALOR UNIT ]]*MC_7[[#This Row],[%IVA]]</f>
        <v>0</v>
      </c>
      <c r="H57" s="62">
        <f>+MC_7[[#This Row],[VALOR UNIT ]]+MC_7[[#This Row],[IVA]]</f>
        <v>0</v>
      </c>
      <c r="I57" s="62">
        <f>+MC_7[[#This Row],[SUBTOTAL + IVA UNIT]]*MC_7[[#This Row],[CANTIDAD]]</f>
        <v>0</v>
      </c>
    </row>
    <row r="58" spans="1:9" ht="51">
      <c r="A58" s="57">
        <v>38</v>
      </c>
      <c r="B58" s="15" t="s">
        <v>191</v>
      </c>
      <c r="C58" s="93" t="s">
        <v>192</v>
      </c>
      <c r="D58" s="91"/>
      <c r="E58" s="88"/>
      <c r="F58" s="85"/>
      <c r="G58" s="62">
        <f>MC_7[[#This Row],[VALOR UNIT ]]*MC_7[[#This Row],[%IVA]]</f>
        <v>0</v>
      </c>
      <c r="H58" s="62">
        <f>+MC_7[[#This Row],[VALOR UNIT ]]+MC_7[[#This Row],[IVA]]</f>
        <v>0</v>
      </c>
      <c r="I58" s="62">
        <f>+MC_7[[#This Row],[SUBTOTAL + IVA UNIT]]*MC_7[[#This Row],[CANTIDAD]]</f>
        <v>0</v>
      </c>
    </row>
    <row r="59" spans="1:9" ht="51">
      <c r="A59" s="57">
        <v>39</v>
      </c>
      <c r="B59" s="15" t="s">
        <v>193</v>
      </c>
      <c r="C59" s="93" t="s">
        <v>192</v>
      </c>
      <c r="D59" s="91"/>
      <c r="E59" s="88"/>
      <c r="F59" s="85"/>
      <c r="G59" s="62">
        <f>MC_7[[#This Row],[VALOR UNIT ]]*MC_7[[#This Row],[%IVA]]</f>
        <v>0</v>
      </c>
      <c r="H59" s="62">
        <f>+MC_7[[#This Row],[VALOR UNIT ]]+MC_7[[#This Row],[IVA]]</f>
        <v>0</v>
      </c>
      <c r="I59" s="62">
        <f>+MC_7[[#This Row],[SUBTOTAL + IVA UNIT]]*MC_7[[#This Row],[CANTIDAD]]</f>
        <v>0</v>
      </c>
    </row>
    <row r="60" spans="1:9" ht="38.25">
      <c r="A60" s="57">
        <v>40</v>
      </c>
      <c r="B60" s="15" t="s">
        <v>194</v>
      </c>
      <c r="C60" s="57" t="s">
        <v>156</v>
      </c>
      <c r="D60" s="91"/>
      <c r="E60" s="88"/>
      <c r="F60" s="85"/>
      <c r="G60" s="62">
        <f>MC_7[[#This Row],[VALOR UNIT ]]*MC_7[[#This Row],[%IVA]]</f>
        <v>0</v>
      </c>
      <c r="H60" s="62">
        <f>+MC_7[[#This Row],[VALOR UNIT ]]+MC_7[[#This Row],[IVA]]</f>
        <v>0</v>
      </c>
      <c r="I60" s="62">
        <f>+MC_7[[#This Row],[SUBTOTAL + IVA UNIT]]*MC_7[[#This Row],[CANTIDAD]]</f>
        <v>0</v>
      </c>
    </row>
    <row r="61" spans="1:9" ht="38.25">
      <c r="A61" s="57">
        <v>41</v>
      </c>
      <c r="B61" s="15" t="s">
        <v>195</v>
      </c>
      <c r="C61" s="57" t="s">
        <v>156</v>
      </c>
      <c r="D61" s="91"/>
      <c r="E61" s="88"/>
      <c r="F61" s="85"/>
      <c r="G61" s="62">
        <f>MC_7[[#This Row],[VALOR UNIT ]]*MC_7[[#This Row],[%IVA]]</f>
        <v>0</v>
      </c>
      <c r="H61" s="62">
        <f>+MC_7[[#This Row],[VALOR UNIT ]]+MC_7[[#This Row],[IVA]]</f>
        <v>0</v>
      </c>
      <c r="I61" s="62">
        <f>+MC_7[[#This Row],[SUBTOTAL + IVA UNIT]]*MC_7[[#This Row],[CANTIDAD]]</f>
        <v>0</v>
      </c>
    </row>
    <row r="62" spans="1:9" ht="38.25">
      <c r="A62" s="57">
        <v>42</v>
      </c>
      <c r="B62" s="15" t="s">
        <v>196</v>
      </c>
      <c r="C62" s="57" t="s">
        <v>156</v>
      </c>
      <c r="D62" s="91"/>
      <c r="E62" s="88"/>
      <c r="F62" s="85"/>
      <c r="G62" s="62">
        <f>MC_7[[#This Row],[VALOR UNIT ]]*MC_7[[#This Row],[%IVA]]</f>
        <v>0</v>
      </c>
      <c r="H62" s="62">
        <f>+MC_7[[#This Row],[VALOR UNIT ]]+MC_7[[#This Row],[IVA]]</f>
        <v>0</v>
      </c>
      <c r="I62" s="62">
        <f>+MC_7[[#This Row],[SUBTOTAL + IVA UNIT]]*MC_7[[#This Row],[CANTIDAD]]</f>
        <v>0</v>
      </c>
    </row>
    <row r="63" spans="1:9" ht="102">
      <c r="A63" s="57">
        <v>43</v>
      </c>
      <c r="B63" s="15" t="s">
        <v>197</v>
      </c>
      <c r="C63" s="57" t="s">
        <v>156</v>
      </c>
      <c r="D63" s="91"/>
      <c r="E63" s="88"/>
      <c r="F63" s="85"/>
      <c r="G63" s="62">
        <f>MC_7[[#This Row],[VALOR UNIT ]]*MC_7[[#This Row],[%IVA]]</f>
        <v>0</v>
      </c>
      <c r="H63" s="62">
        <f>+MC_7[[#This Row],[VALOR UNIT ]]+MC_7[[#This Row],[IVA]]</f>
        <v>0</v>
      </c>
      <c r="I63" s="62">
        <f>+MC_7[[#This Row],[SUBTOTAL + IVA UNIT]]*MC_7[[#This Row],[CANTIDAD]]</f>
        <v>0</v>
      </c>
    </row>
    <row r="64" spans="1:9" ht="89.25">
      <c r="A64" s="57">
        <v>44</v>
      </c>
      <c r="B64" s="15" t="s">
        <v>198</v>
      </c>
      <c r="C64" s="57" t="s">
        <v>156</v>
      </c>
      <c r="D64" s="91"/>
      <c r="E64" s="88"/>
      <c r="F64" s="85"/>
      <c r="G64" s="62">
        <f>MC_7[[#This Row],[VALOR UNIT ]]*MC_7[[#This Row],[%IVA]]</f>
        <v>0</v>
      </c>
      <c r="H64" s="62">
        <f>+MC_7[[#This Row],[VALOR UNIT ]]+MC_7[[#This Row],[IVA]]</f>
        <v>0</v>
      </c>
      <c r="I64" s="62">
        <f>+MC_7[[#This Row],[SUBTOTAL + IVA UNIT]]*MC_7[[#This Row],[CANTIDAD]]</f>
        <v>0</v>
      </c>
    </row>
    <row r="65" spans="1:9" ht="51">
      <c r="A65" s="57">
        <v>45</v>
      </c>
      <c r="B65" s="15" t="s">
        <v>199</v>
      </c>
      <c r="C65" s="57" t="s">
        <v>156</v>
      </c>
      <c r="D65" s="91"/>
      <c r="E65" s="88"/>
      <c r="F65" s="85"/>
      <c r="G65" s="62">
        <f>MC_7[[#This Row],[VALOR UNIT ]]*MC_7[[#This Row],[%IVA]]</f>
        <v>0</v>
      </c>
      <c r="H65" s="62">
        <f>+MC_7[[#This Row],[VALOR UNIT ]]+MC_7[[#This Row],[IVA]]</f>
        <v>0</v>
      </c>
      <c r="I65" s="62">
        <f>+MC_7[[#This Row],[SUBTOTAL + IVA UNIT]]*MC_7[[#This Row],[CANTIDAD]]</f>
        <v>0</v>
      </c>
    </row>
    <row r="66" spans="1:9" ht="51">
      <c r="A66" s="57">
        <v>46</v>
      </c>
      <c r="B66" s="15" t="s">
        <v>200</v>
      </c>
      <c r="C66" s="57" t="s">
        <v>156</v>
      </c>
      <c r="D66" s="91"/>
      <c r="E66" s="88"/>
      <c r="F66" s="85"/>
      <c r="G66" s="62">
        <f>MC_7[[#This Row],[VALOR UNIT ]]*MC_7[[#This Row],[%IVA]]</f>
        <v>0</v>
      </c>
      <c r="H66" s="62">
        <f>+MC_7[[#This Row],[VALOR UNIT ]]+MC_7[[#This Row],[IVA]]</f>
        <v>0</v>
      </c>
      <c r="I66" s="62">
        <f>+MC_7[[#This Row],[SUBTOTAL + IVA UNIT]]*MC_7[[#This Row],[CANTIDAD]]</f>
        <v>0</v>
      </c>
    </row>
    <row r="67" spans="1:9" ht="102">
      <c r="A67" s="57">
        <v>47</v>
      </c>
      <c r="B67" s="15" t="s">
        <v>201</v>
      </c>
      <c r="C67" s="57" t="s">
        <v>202</v>
      </c>
      <c r="D67" s="91"/>
      <c r="E67" s="88"/>
      <c r="F67" s="85"/>
      <c r="G67" s="62">
        <f>MC_7[[#This Row],[VALOR UNIT ]]*MC_7[[#This Row],[%IVA]]</f>
        <v>0</v>
      </c>
      <c r="H67" s="62">
        <f>+MC_7[[#This Row],[VALOR UNIT ]]+MC_7[[#This Row],[IVA]]</f>
        <v>0</v>
      </c>
      <c r="I67" s="62">
        <f>+MC_7[[#This Row],[SUBTOTAL + IVA UNIT]]*MC_7[[#This Row],[CANTIDAD]]</f>
        <v>0</v>
      </c>
    </row>
    <row r="68" spans="1:9" ht="89.25">
      <c r="A68" s="57">
        <v>48</v>
      </c>
      <c r="B68" s="15" t="s">
        <v>203</v>
      </c>
      <c r="C68" s="57" t="s">
        <v>163</v>
      </c>
      <c r="D68" s="91"/>
      <c r="E68" s="88"/>
      <c r="F68" s="85"/>
      <c r="G68" s="62">
        <f>MC_7[[#This Row],[VALOR UNIT ]]*MC_7[[#This Row],[%IVA]]</f>
        <v>0</v>
      </c>
      <c r="H68" s="62">
        <f>+MC_7[[#This Row],[VALOR UNIT ]]+MC_7[[#This Row],[IVA]]</f>
        <v>0</v>
      </c>
      <c r="I68" s="62">
        <f>+MC_7[[#This Row],[SUBTOTAL + IVA UNIT]]*MC_7[[#This Row],[CANTIDAD]]</f>
        <v>0</v>
      </c>
    </row>
    <row r="69" spans="1:9" ht="38.25">
      <c r="A69" s="57">
        <v>49</v>
      </c>
      <c r="B69" s="15" t="s">
        <v>204</v>
      </c>
      <c r="C69" s="57" t="s">
        <v>163</v>
      </c>
      <c r="D69" s="91"/>
      <c r="E69" s="88"/>
      <c r="F69" s="85"/>
      <c r="G69" s="62">
        <f>MC_7[[#This Row],[VALOR UNIT ]]*MC_7[[#This Row],[%IVA]]</f>
        <v>0</v>
      </c>
      <c r="H69" s="62">
        <f>+MC_7[[#This Row],[VALOR UNIT ]]+MC_7[[#This Row],[IVA]]</f>
        <v>0</v>
      </c>
      <c r="I69" s="62">
        <f>+MC_7[[#This Row],[SUBTOTAL + IVA UNIT]]*MC_7[[#This Row],[CANTIDAD]]</f>
        <v>0</v>
      </c>
    </row>
    <row r="70" spans="1:9" ht="38.25">
      <c r="A70" s="57">
        <v>50</v>
      </c>
      <c r="B70" s="15" t="s">
        <v>205</v>
      </c>
      <c r="C70" s="93" t="s">
        <v>192</v>
      </c>
      <c r="D70" s="91"/>
      <c r="E70" s="88"/>
      <c r="F70" s="85"/>
      <c r="G70" s="62">
        <f>MC_7[[#This Row],[VALOR UNIT ]]*MC_7[[#This Row],[%IVA]]</f>
        <v>0</v>
      </c>
      <c r="H70" s="62">
        <f>+MC_7[[#This Row],[VALOR UNIT ]]+MC_7[[#This Row],[IVA]]</f>
        <v>0</v>
      </c>
      <c r="I70" s="62">
        <f>+MC_7[[#This Row],[SUBTOTAL + IVA UNIT]]*MC_7[[#This Row],[CANTIDAD]]</f>
        <v>0</v>
      </c>
    </row>
    <row r="71" spans="1:9" ht="63.75">
      <c r="A71" s="57">
        <v>51</v>
      </c>
      <c r="B71" s="15" t="s">
        <v>206</v>
      </c>
      <c r="C71" s="57" t="s">
        <v>163</v>
      </c>
      <c r="D71" s="91"/>
      <c r="E71" s="88"/>
      <c r="F71" s="85"/>
      <c r="G71" s="62">
        <f>MC_7[[#This Row],[VALOR UNIT ]]*MC_7[[#This Row],[%IVA]]</f>
        <v>0</v>
      </c>
      <c r="H71" s="62">
        <f>+MC_7[[#This Row],[VALOR UNIT ]]+MC_7[[#This Row],[IVA]]</f>
        <v>0</v>
      </c>
      <c r="I71" s="62">
        <f>+MC_7[[#This Row],[SUBTOTAL + IVA UNIT]]*MC_7[[#This Row],[CANTIDAD]]</f>
        <v>0</v>
      </c>
    </row>
    <row r="72" spans="1:9" ht="51">
      <c r="A72" s="57">
        <v>52</v>
      </c>
      <c r="B72" s="15" t="s">
        <v>207</v>
      </c>
      <c r="C72" s="57" t="s">
        <v>163</v>
      </c>
      <c r="D72" s="91"/>
      <c r="E72" s="88"/>
      <c r="F72" s="85"/>
      <c r="G72" s="62">
        <f>MC_7[[#This Row],[VALOR UNIT ]]*MC_7[[#This Row],[%IVA]]</f>
        <v>0</v>
      </c>
      <c r="H72" s="62">
        <f>+MC_7[[#This Row],[VALOR UNIT ]]+MC_7[[#This Row],[IVA]]</f>
        <v>0</v>
      </c>
      <c r="I72" s="62">
        <f>+MC_7[[#This Row],[SUBTOTAL + IVA UNIT]]*MC_7[[#This Row],[CANTIDAD]]</f>
        <v>0</v>
      </c>
    </row>
    <row r="73" spans="1:9" ht="63.75">
      <c r="A73" s="57">
        <v>53</v>
      </c>
      <c r="B73" s="15" t="s">
        <v>208</v>
      </c>
      <c r="C73" s="57" t="s">
        <v>156</v>
      </c>
      <c r="D73" s="91"/>
      <c r="E73" s="88"/>
      <c r="F73" s="85"/>
      <c r="G73" s="62">
        <f>MC_7[[#This Row],[VALOR UNIT ]]*MC_7[[#This Row],[%IVA]]</f>
        <v>0</v>
      </c>
      <c r="H73" s="62">
        <f>+MC_7[[#This Row],[VALOR UNIT ]]+MC_7[[#This Row],[IVA]]</f>
        <v>0</v>
      </c>
      <c r="I73" s="62">
        <f>+MC_7[[#This Row],[SUBTOTAL + IVA UNIT]]*MC_7[[#This Row],[CANTIDAD]]</f>
        <v>0</v>
      </c>
    </row>
    <row r="74" spans="1:9" ht="63.75">
      <c r="A74" s="57">
        <v>54</v>
      </c>
      <c r="B74" s="15" t="s">
        <v>209</v>
      </c>
      <c r="C74" s="57" t="s">
        <v>156</v>
      </c>
      <c r="D74" s="91"/>
      <c r="E74" s="88"/>
      <c r="F74" s="85"/>
      <c r="G74" s="62">
        <f>MC_7[[#This Row],[VALOR UNIT ]]*MC_7[[#This Row],[%IVA]]</f>
        <v>0</v>
      </c>
      <c r="H74" s="62">
        <f>+MC_7[[#This Row],[VALOR UNIT ]]+MC_7[[#This Row],[IVA]]</f>
        <v>0</v>
      </c>
      <c r="I74" s="62">
        <f>+MC_7[[#This Row],[SUBTOTAL + IVA UNIT]]*MC_7[[#This Row],[CANTIDAD]]</f>
        <v>0</v>
      </c>
    </row>
    <row r="75" spans="1:9" ht="38.25">
      <c r="A75" s="57">
        <v>55</v>
      </c>
      <c r="B75" s="15" t="s">
        <v>210</v>
      </c>
      <c r="C75" s="57" t="s">
        <v>163</v>
      </c>
      <c r="D75" s="91"/>
      <c r="E75" s="88"/>
      <c r="F75" s="85"/>
      <c r="G75" s="62">
        <f>MC_7[[#This Row],[VALOR UNIT ]]*MC_7[[#This Row],[%IVA]]</f>
        <v>0</v>
      </c>
      <c r="H75" s="62">
        <f>+MC_7[[#This Row],[VALOR UNIT ]]+MC_7[[#This Row],[IVA]]</f>
        <v>0</v>
      </c>
      <c r="I75" s="62">
        <f>+MC_7[[#This Row],[SUBTOTAL + IVA UNIT]]*MC_7[[#This Row],[CANTIDAD]]</f>
        <v>0</v>
      </c>
    </row>
    <row r="76" spans="1:9" ht="38.25">
      <c r="A76" s="57">
        <v>56</v>
      </c>
      <c r="B76" s="15" t="s">
        <v>211</v>
      </c>
      <c r="C76" s="57" t="s">
        <v>163</v>
      </c>
      <c r="D76" s="91"/>
      <c r="E76" s="88"/>
      <c r="F76" s="85"/>
      <c r="G76" s="62">
        <f>MC_7[[#This Row],[VALOR UNIT ]]*MC_7[[#This Row],[%IVA]]</f>
        <v>0</v>
      </c>
      <c r="H76" s="62">
        <f>+MC_7[[#This Row],[VALOR UNIT ]]+MC_7[[#This Row],[IVA]]</f>
        <v>0</v>
      </c>
      <c r="I76" s="62">
        <f>+MC_7[[#This Row],[SUBTOTAL + IVA UNIT]]*MC_7[[#This Row],[CANTIDAD]]</f>
        <v>0</v>
      </c>
    </row>
    <row r="77" spans="1:9" ht="38.25">
      <c r="A77" s="57">
        <v>57</v>
      </c>
      <c r="B77" s="15" t="s">
        <v>212</v>
      </c>
      <c r="C77" s="57" t="s">
        <v>163</v>
      </c>
      <c r="D77" s="91"/>
      <c r="E77" s="88"/>
      <c r="F77" s="85"/>
      <c r="G77" s="62">
        <f>MC_7[[#This Row],[VALOR UNIT ]]*MC_7[[#This Row],[%IVA]]</f>
        <v>0</v>
      </c>
      <c r="H77" s="62">
        <f>+MC_7[[#This Row],[VALOR UNIT ]]+MC_7[[#This Row],[IVA]]</f>
        <v>0</v>
      </c>
      <c r="I77" s="62">
        <f>+MC_7[[#This Row],[SUBTOTAL + IVA UNIT]]*MC_7[[#This Row],[CANTIDAD]]</f>
        <v>0</v>
      </c>
    </row>
    <row r="78" spans="1:9" ht="38.25">
      <c r="A78" s="57">
        <v>58</v>
      </c>
      <c r="B78" s="15" t="s">
        <v>213</v>
      </c>
      <c r="C78" s="57" t="s">
        <v>163</v>
      </c>
      <c r="D78" s="91"/>
      <c r="E78" s="88"/>
      <c r="F78" s="85"/>
      <c r="G78" s="62">
        <f>MC_7[[#This Row],[VALOR UNIT ]]*MC_7[[#This Row],[%IVA]]</f>
        <v>0</v>
      </c>
      <c r="H78" s="62">
        <f>+MC_7[[#This Row],[VALOR UNIT ]]+MC_7[[#This Row],[IVA]]</f>
        <v>0</v>
      </c>
      <c r="I78" s="62">
        <f>+MC_7[[#This Row],[SUBTOTAL + IVA UNIT]]*MC_7[[#This Row],[CANTIDAD]]</f>
        <v>0</v>
      </c>
    </row>
    <row r="79" spans="1:9" ht="38.25">
      <c r="A79" s="57">
        <v>59</v>
      </c>
      <c r="B79" s="15" t="s">
        <v>214</v>
      </c>
      <c r="C79" s="57" t="s">
        <v>163</v>
      </c>
      <c r="D79" s="91"/>
      <c r="E79" s="86"/>
      <c r="F79" s="85"/>
      <c r="G79" s="62">
        <f>MC_7[[#This Row],[VALOR UNIT ]]*MC_7[[#This Row],[%IVA]]</f>
        <v>0</v>
      </c>
      <c r="H79" s="63">
        <f>+MC_7[[#This Row],[VALOR UNIT ]]+MC_7[[#This Row],[IVA]]</f>
        <v>0</v>
      </c>
      <c r="I79" s="63">
        <f>+MC_7[[#This Row],[SUBTOTAL + IVA UNIT]]*MC_7[[#This Row],[CANTIDAD]]</f>
        <v>0</v>
      </c>
    </row>
    <row r="80" spans="1:9" ht="38.25">
      <c r="A80" s="57">
        <v>60</v>
      </c>
      <c r="B80" s="15" t="s">
        <v>215</v>
      </c>
      <c r="C80" s="57" t="s">
        <v>163</v>
      </c>
      <c r="D80" s="91"/>
      <c r="E80" s="86"/>
      <c r="F80" s="85"/>
      <c r="G80" s="62">
        <f>MC_7[[#This Row],[VALOR UNIT ]]*MC_7[[#This Row],[%IVA]]</f>
        <v>0</v>
      </c>
      <c r="H80" s="63">
        <f>+MC_7[[#This Row],[VALOR UNIT ]]+MC_7[[#This Row],[IVA]]</f>
        <v>0</v>
      </c>
      <c r="I80" s="63">
        <f>+MC_7[[#This Row],[SUBTOTAL + IVA UNIT]]*MC_7[[#This Row],[CANTIDAD]]</f>
        <v>0</v>
      </c>
    </row>
    <row r="81" spans="1:15" ht="45" customHeight="1">
      <c r="A81" s="57">
        <v>61</v>
      </c>
      <c r="B81" s="15" t="s">
        <v>216</v>
      </c>
      <c r="C81" s="57" t="s">
        <v>156</v>
      </c>
      <c r="D81" s="91"/>
      <c r="E81" s="86"/>
      <c r="F81" s="85"/>
      <c r="G81" s="62">
        <f>MC_7[[#This Row],[VALOR UNIT ]]*MC_7[[#This Row],[%IVA]]</f>
        <v>0</v>
      </c>
      <c r="H81" s="63">
        <f>+MC_7[[#This Row],[VALOR UNIT ]]+MC_7[[#This Row],[IVA]]</f>
        <v>0</v>
      </c>
      <c r="I81" s="63">
        <f>+MC_7[[#This Row],[SUBTOTAL + IVA UNIT]]*MC_7[[#This Row],[CANTIDAD]]</f>
        <v>0</v>
      </c>
    </row>
    <row r="82" spans="1:15">
      <c r="B82" s="94" t="s">
        <v>217</v>
      </c>
      <c r="D82" s="41"/>
      <c r="E82" s="95"/>
      <c r="F82" s="96"/>
      <c r="G82" s="97"/>
      <c r="H82" s="97"/>
      <c r="I82" s="97">
        <f>SUBTOTAL(109,MC_7[TOTAL])</f>
        <v>0</v>
      </c>
    </row>
    <row r="86" spans="1:15">
      <c r="M86" s="46"/>
      <c r="N86" s="47"/>
    </row>
    <row r="87" spans="1:15">
      <c r="M87" s="46"/>
      <c r="N87" s="47"/>
      <c r="O87" s="48"/>
    </row>
    <row r="88" spans="1:15">
      <c r="M88" s="46"/>
      <c r="N88" s="47"/>
    </row>
    <row r="89" spans="1:15">
      <c r="M89" s="46"/>
      <c r="N89" s="47"/>
    </row>
    <row r="90" spans="1:15">
      <c r="M90" s="46"/>
      <c r="N90" s="47"/>
    </row>
    <row r="91" spans="1:15">
      <c r="M91" s="46"/>
      <c r="N91" s="47"/>
    </row>
  </sheetData>
  <mergeCells count="5">
    <mergeCell ref="E1:I1"/>
    <mergeCell ref="A6:B6"/>
    <mergeCell ref="A7:I7"/>
    <mergeCell ref="A8:B8"/>
    <mergeCell ref="A14:I18"/>
  </mergeCells>
  <dataValidations count="1">
    <dataValidation type="list" allowBlank="1" showInputMessage="1" showErrorMessage="1" sqref="F21:F81" xr:uid="{00000000-0002-0000-0700-000000000000}">
      <formula1>"0,5%,10%,19%"</formula1>
    </dataValidation>
  </dataValidations>
  <pageMargins left="0.7" right="0.7" top="0.75" bottom="0.75" header="0.3" footer="0.3"/>
  <pageSetup orientation="portrait" horizontalDpi="4294967293" verticalDpi="0" r:id="rId1"/>
  <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
  <dimension ref="A1:Q52"/>
  <sheetViews>
    <sheetView topLeftCell="A31" workbookViewId="0">
      <selection activeCell="N7" sqref="N7"/>
    </sheetView>
  </sheetViews>
  <sheetFormatPr defaultColWidth="11.42578125" defaultRowHeight="12.75"/>
  <cols>
    <col min="1" max="1" width="7.5703125" style="40" customWidth="1"/>
    <col min="2" max="2" width="48.140625" style="35" customWidth="1"/>
    <col min="3" max="3" width="41.28515625" style="35" customWidth="1"/>
    <col min="4" max="4" width="14" style="35" customWidth="1"/>
    <col min="5" max="5" width="8.7109375" style="35" customWidth="1"/>
    <col min="6" max="6" width="8.140625" style="35" customWidth="1"/>
    <col min="7" max="7" width="14.140625" style="35" bestFit="1" customWidth="1"/>
    <col min="8" max="8" width="7.85546875" style="35" customWidth="1"/>
    <col min="9" max="9" width="8.7109375" style="35" customWidth="1"/>
    <col min="10" max="10" width="17" style="35" customWidth="1"/>
    <col min="11" max="11" width="15.28515625" style="35" customWidth="1"/>
    <col min="12" max="12" width="11.42578125" style="35"/>
    <col min="13" max="13" width="14.140625" style="35" customWidth="1"/>
    <col min="14" max="14" width="26.5703125" style="35" customWidth="1"/>
    <col min="15" max="15" width="13.7109375" style="35" customWidth="1"/>
    <col min="16" max="16" width="14.140625" style="35" bestFit="1" customWidth="1"/>
    <col min="17" max="16384" width="11.42578125" style="35"/>
  </cols>
  <sheetData>
    <row r="1" spans="1:11" ht="39.75" customHeight="1">
      <c r="A1" s="33"/>
      <c r="B1" s="34"/>
      <c r="C1" s="34"/>
      <c r="D1" s="34"/>
      <c r="E1" s="34"/>
      <c r="F1" s="34"/>
      <c r="G1" s="218"/>
      <c r="H1" s="218"/>
      <c r="I1" s="218"/>
      <c r="J1" s="218"/>
      <c r="K1" s="218"/>
    </row>
    <row r="2" spans="1:11">
      <c r="A2" s="36"/>
      <c r="B2" s="37"/>
      <c r="C2" s="37"/>
      <c r="D2" s="37"/>
      <c r="E2" s="37"/>
      <c r="F2" s="37"/>
      <c r="G2" s="37"/>
      <c r="H2" s="37"/>
      <c r="I2" s="37"/>
      <c r="J2" s="37"/>
      <c r="K2" s="37"/>
    </row>
    <row r="4" spans="1:11">
      <c r="A4" s="38"/>
    </row>
    <row r="6" spans="1:11" ht="28.5" customHeight="1">
      <c r="A6" s="219"/>
      <c r="B6" s="219"/>
      <c r="C6" s="39"/>
      <c r="D6" s="39"/>
    </row>
    <row r="7" spans="1:11" ht="44.25" customHeight="1">
      <c r="A7" s="220"/>
      <c r="B7" s="220"/>
      <c r="C7" s="220"/>
      <c r="D7" s="220"/>
      <c r="E7" s="220"/>
      <c r="F7" s="220"/>
      <c r="G7" s="220"/>
      <c r="H7" s="220"/>
      <c r="I7" s="220"/>
      <c r="J7" s="220"/>
      <c r="K7" s="220"/>
    </row>
    <row r="8" spans="1:11" ht="23.25" customHeight="1">
      <c r="A8" s="219"/>
      <c r="B8" s="219"/>
      <c r="C8" s="39"/>
      <c r="D8" s="39"/>
    </row>
    <row r="11" spans="1:11">
      <c r="A11" s="36"/>
    </row>
    <row r="14" spans="1:11" ht="15" customHeight="1">
      <c r="A14" s="221"/>
      <c r="B14" s="221"/>
      <c r="C14" s="221"/>
      <c r="D14" s="221"/>
      <c r="E14" s="221"/>
      <c r="F14" s="221"/>
      <c r="G14" s="221"/>
      <c r="H14" s="221"/>
      <c r="I14" s="221"/>
      <c r="J14" s="221"/>
      <c r="K14" s="221"/>
    </row>
    <row r="15" spans="1:11">
      <c r="A15" s="221"/>
      <c r="B15" s="221"/>
      <c r="C15" s="221"/>
      <c r="D15" s="221"/>
      <c r="E15" s="221"/>
      <c r="F15" s="221"/>
      <c r="G15" s="221"/>
      <c r="H15" s="221"/>
      <c r="I15" s="221"/>
      <c r="J15" s="221"/>
      <c r="K15" s="221"/>
    </row>
    <row r="16" spans="1:11" ht="18" customHeight="1">
      <c r="A16" s="221"/>
      <c r="B16" s="221"/>
      <c r="C16" s="221"/>
      <c r="D16" s="221"/>
      <c r="E16" s="221"/>
      <c r="F16" s="221"/>
      <c r="G16" s="221"/>
      <c r="H16" s="221"/>
      <c r="I16" s="221"/>
      <c r="J16" s="221"/>
      <c r="K16" s="221"/>
    </row>
    <row r="17" spans="1:11" ht="29.25" customHeight="1">
      <c r="A17" s="221"/>
      <c r="B17" s="221"/>
      <c r="C17" s="221"/>
      <c r="D17" s="221"/>
      <c r="E17" s="221"/>
      <c r="F17" s="221"/>
      <c r="G17" s="221"/>
      <c r="H17" s="221"/>
      <c r="I17" s="221"/>
      <c r="J17" s="221"/>
      <c r="K17" s="221"/>
    </row>
    <row r="18" spans="1:11">
      <c r="A18" s="221"/>
      <c r="B18" s="221"/>
      <c r="C18" s="221"/>
      <c r="D18" s="221"/>
      <c r="E18" s="221"/>
      <c r="F18" s="221"/>
      <c r="G18" s="221"/>
      <c r="H18" s="221"/>
      <c r="I18" s="221"/>
      <c r="J18" s="221"/>
      <c r="K18" s="221"/>
    </row>
    <row r="19" spans="1:11" ht="30" customHeight="1"/>
    <row r="20" spans="1:11" ht="45.75" customHeight="1">
      <c r="A20" s="41" t="s">
        <v>0</v>
      </c>
      <c r="B20" s="41" t="s">
        <v>88</v>
      </c>
      <c r="C20" s="41" t="s">
        <v>36</v>
      </c>
      <c r="D20" s="41" t="s">
        <v>218</v>
      </c>
      <c r="E20" s="41" t="s">
        <v>101</v>
      </c>
      <c r="F20" s="41" t="s">
        <v>39</v>
      </c>
      <c r="G20" s="42" t="s">
        <v>219</v>
      </c>
      <c r="H20" s="41" t="s">
        <v>149</v>
      </c>
      <c r="I20" s="41" t="s">
        <v>78</v>
      </c>
      <c r="J20" s="42" t="s">
        <v>150</v>
      </c>
      <c r="K20" s="42" t="s">
        <v>220</v>
      </c>
    </row>
    <row r="21" spans="1:11" ht="25.5">
      <c r="A21" s="69">
        <v>1</v>
      </c>
      <c r="B21" s="70" t="s">
        <v>221</v>
      </c>
      <c r="C21" s="71"/>
      <c r="D21" s="71"/>
      <c r="E21" s="72" t="s">
        <v>44</v>
      </c>
      <c r="F21" s="73">
        <v>15</v>
      </c>
      <c r="G21" s="74">
        <v>0</v>
      </c>
      <c r="H21" s="75"/>
      <c r="I21" s="76">
        <f>MC[[#This Row],[VALOR UNIT / VR POR SEDE]]*MC[[#This Row],[%IVA]]</f>
        <v>0</v>
      </c>
      <c r="J21" s="77">
        <f>+MC[[#This Row],[VALOR UNIT / VR POR SEDE]]+MC[[#This Row],[IVA]]</f>
        <v>0</v>
      </c>
      <c r="K21" s="77">
        <f>+MC[[#This Row],[SUBTOTAL + IVA UNIT]]*MC[[#This Row],[SEDES]]</f>
        <v>0</v>
      </c>
    </row>
    <row r="22" spans="1:11">
      <c r="A22" s="51"/>
      <c r="B22" s="44" t="s">
        <v>222</v>
      </c>
      <c r="C22" s="52" t="s">
        <v>43</v>
      </c>
      <c r="D22" s="53" t="s">
        <v>223</v>
      </c>
      <c r="E22" s="49"/>
      <c r="F22" s="50"/>
      <c r="G22" s="65"/>
      <c r="H22" s="43"/>
      <c r="I22" s="62"/>
      <c r="J22" s="63"/>
      <c r="K22" s="63"/>
    </row>
    <row r="23" spans="1:11">
      <c r="A23" s="51"/>
      <c r="B23" s="58" t="s">
        <v>224</v>
      </c>
      <c r="C23" s="52" t="s">
        <v>46</v>
      </c>
      <c r="D23" s="53" t="s">
        <v>223</v>
      </c>
      <c r="E23" s="49"/>
      <c r="F23" s="50"/>
      <c r="G23" s="66"/>
      <c r="H23" s="43"/>
      <c r="I23" s="62"/>
      <c r="J23" s="63"/>
      <c r="K23" s="63"/>
    </row>
    <row r="24" spans="1:11" ht="25.5">
      <c r="A24" s="51"/>
      <c r="B24" s="58" t="s">
        <v>225</v>
      </c>
      <c r="C24" s="52" t="s">
        <v>48</v>
      </c>
      <c r="D24" s="53" t="s">
        <v>223</v>
      </c>
      <c r="E24" s="49"/>
      <c r="F24" s="50"/>
      <c r="G24" s="66"/>
      <c r="H24" s="43"/>
      <c r="I24" s="62"/>
      <c r="J24" s="63"/>
      <c r="K24" s="63"/>
    </row>
    <row r="25" spans="1:11">
      <c r="A25" s="51"/>
      <c r="B25" s="58" t="s">
        <v>226</v>
      </c>
      <c r="C25" s="52" t="s">
        <v>227</v>
      </c>
      <c r="D25" s="53" t="s">
        <v>223</v>
      </c>
      <c r="E25" s="49"/>
      <c r="F25" s="50"/>
      <c r="G25" s="66"/>
      <c r="H25" s="43"/>
      <c r="I25" s="62"/>
      <c r="J25" s="63"/>
      <c r="K25" s="63"/>
    </row>
    <row r="26" spans="1:11">
      <c r="A26" s="51"/>
      <c r="B26" s="58" t="s">
        <v>228</v>
      </c>
      <c r="C26" s="54" t="s">
        <v>50</v>
      </c>
      <c r="D26" s="53" t="s">
        <v>223</v>
      </c>
      <c r="E26" s="49"/>
      <c r="F26" s="50"/>
      <c r="G26" s="66"/>
      <c r="H26" s="43"/>
      <c r="I26" s="62"/>
      <c r="J26" s="63"/>
      <c r="K26" s="63"/>
    </row>
    <row r="27" spans="1:11">
      <c r="A27" s="51"/>
      <c r="B27" s="58" t="s">
        <v>229</v>
      </c>
      <c r="C27" s="55" t="s">
        <v>52</v>
      </c>
      <c r="D27" s="53" t="s">
        <v>223</v>
      </c>
      <c r="E27" s="49"/>
      <c r="F27" s="50"/>
      <c r="G27" s="66"/>
      <c r="H27" s="43"/>
      <c r="I27" s="62"/>
      <c r="J27" s="63"/>
      <c r="K27" s="63"/>
    </row>
    <row r="28" spans="1:11">
      <c r="A28" s="51"/>
      <c r="B28" s="58" t="s">
        <v>230</v>
      </c>
      <c r="C28" s="56" t="s">
        <v>54</v>
      </c>
      <c r="D28" s="53" t="s">
        <v>223</v>
      </c>
      <c r="E28" s="49"/>
      <c r="F28" s="50"/>
      <c r="G28" s="66"/>
      <c r="H28" s="43"/>
      <c r="I28" s="62"/>
      <c r="J28" s="63"/>
      <c r="K28" s="63"/>
    </row>
    <row r="29" spans="1:11">
      <c r="A29" s="51"/>
      <c r="B29" s="58" t="s">
        <v>231</v>
      </c>
      <c r="C29" s="56" t="s">
        <v>56</v>
      </c>
      <c r="D29" s="53" t="s">
        <v>223</v>
      </c>
      <c r="E29" s="49"/>
      <c r="F29" s="50"/>
      <c r="G29" s="66"/>
      <c r="H29" s="43"/>
      <c r="I29" s="62"/>
      <c r="J29" s="63"/>
      <c r="K29" s="63"/>
    </row>
    <row r="30" spans="1:11">
      <c r="A30" s="51"/>
      <c r="B30" s="58" t="s">
        <v>232</v>
      </c>
      <c r="C30" s="52" t="s">
        <v>233</v>
      </c>
      <c r="D30" s="53" t="s">
        <v>223</v>
      </c>
      <c r="E30" s="49"/>
      <c r="F30" s="50"/>
      <c r="G30" s="66"/>
      <c r="H30" s="43"/>
      <c r="I30" s="62"/>
      <c r="J30" s="63"/>
      <c r="K30" s="63"/>
    </row>
    <row r="31" spans="1:11">
      <c r="A31" s="51"/>
      <c r="B31" s="58" t="s">
        <v>234</v>
      </c>
      <c r="C31" s="52" t="s">
        <v>58</v>
      </c>
      <c r="D31" s="53" t="s">
        <v>235</v>
      </c>
      <c r="E31" s="49"/>
      <c r="F31" s="50"/>
      <c r="G31" s="66"/>
      <c r="H31" s="43"/>
      <c r="I31" s="62"/>
      <c r="J31" s="63"/>
      <c r="K31" s="63"/>
    </row>
    <row r="32" spans="1:11" ht="25.5">
      <c r="A32" s="51"/>
      <c r="B32" s="58" t="s">
        <v>236</v>
      </c>
      <c r="C32" s="52" t="s">
        <v>237</v>
      </c>
      <c r="D32" s="53" t="s">
        <v>235</v>
      </c>
      <c r="E32" s="49"/>
      <c r="F32" s="50"/>
      <c r="G32" s="66"/>
      <c r="H32" s="43"/>
      <c r="I32" s="62"/>
      <c r="J32" s="63"/>
      <c r="K32" s="63"/>
    </row>
    <row r="33" spans="1:17">
      <c r="A33" s="51"/>
      <c r="B33" s="58" t="s">
        <v>238</v>
      </c>
      <c r="C33" s="52" t="s">
        <v>62</v>
      </c>
      <c r="D33" s="53" t="s">
        <v>239</v>
      </c>
      <c r="E33" s="49"/>
      <c r="F33" s="50"/>
      <c r="G33" s="66"/>
      <c r="H33" s="43"/>
      <c r="I33" s="62"/>
      <c r="J33" s="63"/>
      <c r="K33" s="63"/>
    </row>
    <row r="34" spans="1:17" ht="25.5">
      <c r="A34" s="51"/>
      <c r="B34" s="58" t="s">
        <v>240</v>
      </c>
      <c r="C34" s="52" t="s">
        <v>241</v>
      </c>
      <c r="D34" s="53" t="s">
        <v>242</v>
      </c>
      <c r="E34" s="49"/>
      <c r="F34" s="50"/>
      <c r="G34" s="66"/>
      <c r="H34" s="43"/>
      <c r="I34" s="62"/>
      <c r="J34" s="63"/>
      <c r="K34" s="63"/>
    </row>
    <row r="35" spans="1:17">
      <c r="A35" s="51"/>
      <c r="B35" s="58" t="s">
        <v>243</v>
      </c>
      <c r="C35" s="52" t="s">
        <v>66</v>
      </c>
      <c r="D35" s="53" t="s">
        <v>244</v>
      </c>
      <c r="E35" s="49"/>
      <c r="F35" s="50"/>
      <c r="G35" s="66"/>
      <c r="H35" s="43"/>
      <c r="I35" s="62"/>
      <c r="J35" s="63"/>
      <c r="K35" s="63"/>
    </row>
    <row r="36" spans="1:17" ht="25.5">
      <c r="A36" s="57"/>
      <c r="B36" s="58" t="s">
        <v>245</v>
      </c>
      <c r="C36" s="59" t="s">
        <v>246</v>
      </c>
      <c r="D36" s="53" t="s">
        <v>247</v>
      </c>
      <c r="E36" s="49"/>
      <c r="F36" s="50"/>
      <c r="G36" s="66"/>
      <c r="H36" s="43"/>
      <c r="I36" s="62"/>
      <c r="J36" s="63"/>
      <c r="K36" s="63"/>
    </row>
    <row r="37" spans="1:17" ht="26.25" thickBot="1">
      <c r="A37" s="69"/>
      <c r="B37" s="83" t="s">
        <v>248</v>
      </c>
      <c r="C37" s="44"/>
      <c r="D37" s="44"/>
      <c r="E37" s="49"/>
      <c r="F37" s="50"/>
      <c r="G37" s="66"/>
      <c r="H37" s="43"/>
      <c r="I37" s="62"/>
      <c r="J37" s="63"/>
      <c r="K37" s="63"/>
    </row>
    <row r="38" spans="1:17" ht="25.5">
      <c r="A38" s="69">
        <v>2</v>
      </c>
      <c r="B38" s="78" t="s">
        <v>249</v>
      </c>
      <c r="C38" s="79" t="s">
        <v>48</v>
      </c>
      <c r="D38" s="80" t="s">
        <v>223</v>
      </c>
      <c r="E38" s="69" t="s">
        <v>44</v>
      </c>
      <c r="F38" s="73">
        <v>1</v>
      </c>
      <c r="G38" s="81">
        <v>0</v>
      </c>
      <c r="H38" s="75"/>
      <c r="I38" s="76">
        <f>MC[[#This Row],[VALOR UNIT / VR POR SEDE]]*MC[[#This Row],[%IVA]]</f>
        <v>0</v>
      </c>
      <c r="J38" s="77">
        <f>+MC[[#This Row],[VALOR UNIT / VR POR SEDE]]+MC[[#This Row],[IVA]]</f>
        <v>0</v>
      </c>
      <c r="K38" s="77">
        <f>+MC[[#This Row],[SUBTOTAL + IVA UNIT]]*MC[[#This Row],[SEDES]]</f>
        <v>0</v>
      </c>
    </row>
    <row r="39" spans="1:17" ht="33.75" customHeight="1">
      <c r="A39" s="69">
        <v>3</v>
      </c>
      <c r="B39" s="78" t="s">
        <v>250</v>
      </c>
      <c r="C39" s="82" t="s">
        <v>43</v>
      </c>
      <c r="D39" s="82" t="s">
        <v>223</v>
      </c>
      <c r="E39" s="69" t="s">
        <v>44</v>
      </c>
      <c r="F39" s="73">
        <v>1</v>
      </c>
      <c r="G39" s="81">
        <v>0</v>
      </c>
      <c r="H39" s="75"/>
      <c r="I39" s="76">
        <f>MC[[#This Row],[VALOR UNIT / VR POR SEDE]]*MC[[#This Row],[%IVA]]</f>
        <v>0</v>
      </c>
      <c r="J39" s="77">
        <f>+MC[[#This Row],[VALOR UNIT / VR POR SEDE]]+MC[[#This Row],[IVA]]</f>
        <v>0</v>
      </c>
      <c r="K39" s="77">
        <f>+MC[[#This Row],[SUBTOTAL + IVA UNIT]]*MC[[#This Row],[SEDES]]</f>
        <v>0</v>
      </c>
    </row>
    <row r="40" spans="1:17">
      <c r="A40" s="49"/>
      <c r="B40" s="15"/>
      <c r="C40" s="15"/>
      <c r="D40" s="15"/>
      <c r="E40" s="49"/>
      <c r="F40" s="50"/>
      <c r="G40" s="67"/>
      <c r="H40" s="43"/>
      <c r="I40" s="62"/>
      <c r="J40" s="62">
        <f>+MC[[#This Row],[VALOR UNIT / VR POR SEDE]]+MC[[#This Row],[IVA]]</f>
        <v>0</v>
      </c>
      <c r="K40" s="63"/>
    </row>
    <row r="41" spans="1:17">
      <c r="A41" s="49"/>
      <c r="B41" s="15" t="s">
        <v>13</v>
      </c>
      <c r="C41" s="15"/>
      <c r="D41" s="15"/>
      <c r="E41" s="49"/>
      <c r="F41" s="50"/>
      <c r="G41" s="68"/>
      <c r="H41" s="43"/>
      <c r="I41" s="62"/>
      <c r="J41" s="62">
        <f>+MC[[#This Row],[VALOR UNIT / VR POR SEDE]]+MC[[#This Row],[IVA]]</f>
        <v>0</v>
      </c>
      <c r="K41" s="63">
        <f>SUBTOTAL(109,K21:K40)</f>
        <v>0</v>
      </c>
    </row>
    <row r="42" spans="1:17">
      <c r="A42" s="60"/>
      <c r="B42" s="45" t="s">
        <v>251</v>
      </c>
      <c r="C42" s="15"/>
      <c r="D42" s="45"/>
      <c r="E42" s="60"/>
      <c r="F42" s="61"/>
      <c r="G42" s="68"/>
      <c r="H42" s="43"/>
      <c r="I42" s="62"/>
      <c r="J42" s="64">
        <v>4.5</v>
      </c>
      <c r="K42" s="62"/>
    </row>
    <row r="43" spans="1:17">
      <c r="B43" s="94" t="s">
        <v>217</v>
      </c>
      <c r="F43" s="41"/>
      <c r="G43" s="95"/>
      <c r="H43" s="96"/>
      <c r="I43" s="98"/>
      <c r="J43" s="98"/>
      <c r="K43" s="98">
        <f>+K41*J42</f>
        <v>0</v>
      </c>
    </row>
    <row r="47" spans="1:17">
      <c r="O47" s="46"/>
      <c r="P47" s="47"/>
    </row>
    <row r="48" spans="1:17">
      <c r="O48" s="46"/>
      <c r="P48" s="47"/>
      <c r="Q48" s="48"/>
    </row>
    <row r="49" spans="15:16">
      <c r="O49" s="46"/>
      <c r="P49" s="47"/>
    </row>
    <row r="50" spans="15:16">
      <c r="O50" s="46"/>
      <c r="P50" s="47"/>
    </row>
    <row r="51" spans="15:16">
      <c r="O51" s="46"/>
      <c r="P51" s="47"/>
    </row>
    <row r="52" spans="15:16">
      <c r="O52" s="46"/>
      <c r="P52" s="47"/>
    </row>
  </sheetData>
  <mergeCells count="5">
    <mergeCell ref="A14:K18"/>
    <mergeCell ref="G1:K1"/>
    <mergeCell ref="A7:K7"/>
    <mergeCell ref="A6:B6"/>
    <mergeCell ref="A8:B8"/>
  </mergeCells>
  <dataValidations disablePrompts="1" count="1">
    <dataValidation type="list" allowBlank="1" showInputMessage="1" showErrorMessage="1" sqref="H21:H42" xr:uid="{00000000-0002-0000-0800-000000000000}">
      <formula1>"0,5%,10%,19%"</formula1>
    </dataValidation>
  </dataValidations>
  <pageMargins left="0.7" right="0.7" top="0.75" bottom="0.75" header="0.3" footer="0.3"/>
  <pageSetup orientation="portrait" horizontalDpi="4294967293" verticalDpi="0" r:id="rId1"/>
  <drawing r:id="rId2"/>
  <legacyDrawing r:id="rId3"/>
  <tableParts count="1">
    <tablePart r:id="rId4"/>
  </tableParts>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Pablo Betancur Gomez</dc:creator>
  <cp:keywords/>
  <dc:description/>
  <cp:lastModifiedBy/>
  <cp:revision/>
  <dcterms:created xsi:type="dcterms:W3CDTF">2022-08-30T19:02:56Z</dcterms:created>
  <dcterms:modified xsi:type="dcterms:W3CDTF">2026-08-20T18:50:02Z</dcterms:modified>
  <cp:category/>
  <cp:contentStatus/>
</cp:coreProperties>
</file>