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6. CONTRATACIÓN CENAC - 2026\28. PROC. MC-049 RTOS. Y MTTO. EQUIPO FIJO LINEA GRIS PF-2026\"/>
    </mc:Choice>
  </mc:AlternateContent>
  <bookViews>
    <workbookView xWindow="-15" yWindow="-15" windowWidth="9600" windowHeight="11415" firstSheet="1" activeTab="3"/>
  </bookViews>
  <sheets>
    <sheet name="PLANES - HISTORICO" sheetId="1" r:id="rId1"/>
    <sheet name="RELACION ACTIVOS" sheetId="12" r:id="rId2"/>
    <sheet name="PRESUPUESTO" sheetId="10" r:id="rId3"/>
    <sheet name="ANALISIS ECONOMICO COT." sheetId="4" r:id="rId4"/>
    <sheet name="PRECIO REF. UNITARIO" sheetId="13" r:id="rId5"/>
    <sheet name="VARIOS" sheetId="14" r:id="rId6"/>
  </sheets>
  <definedNames>
    <definedName name="_xlnm._FilterDatabase" localSheetId="3" hidden="1">'ANALISIS ECONOMICO COT.'!$A$1:$AI$1078</definedName>
    <definedName name="_xlnm._FilterDatabase" localSheetId="0" hidden="1">'PLANES - HISTORICO'!$B$2:$H$1078</definedName>
    <definedName name="_xlnm._FilterDatabase" localSheetId="4" hidden="1">'PRECIO REF. UNITARIO'!$A$1:$G$2</definedName>
    <definedName name="tblMainTable_trRowMiddle_tdCell1_tblForm_trGridRow_tdCell1_grdResultList_tdDetailCol_lnkDetailColLink_0" localSheetId="1">'RELACION ACTIVOS'!#REF!</definedName>
    <definedName name="tblMainTable_trRowMiddle_tdCell1_tblForm_trGridRow_tdCell1_grdResultList_tdDetailCol_lnkDetailColLink_1" localSheetId="1">'RELACION ACTIVOS'!#REF!</definedName>
    <definedName name="tblMainTable_trRowMiddle_tdCell1_tblForm_trGridRow_tdCell1_grdResultList_tdDetailCol_lnkDetailColLink_10" localSheetId="1">'RELACION ACTIVOS'!#REF!</definedName>
    <definedName name="tblMainTable_trRowMiddle_tdCell1_tblForm_trGridRow_tdCell1_grdResultList_tdDetailCol_lnkDetailColLink_11" localSheetId="1">'RELACION ACTIVOS'!#REF!</definedName>
    <definedName name="tblMainTable_trRowMiddle_tdCell1_tblForm_trGridRow_tdCell1_grdResultList_tdDetailCol_lnkDetailColLink_12" localSheetId="1">'RELACION ACTIVOS'!#REF!</definedName>
    <definedName name="tblMainTable_trRowMiddle_tdCell1_tblForm_trGridRow_tdCell1_grdResultList_tdDetailCol_lnkDetailColLink_13" localSheetId="1">'RELACION ACTIVOS'!#REF!</definedName>
    <definedName name="tblMainTable_trRowMiddle_tdCell1_tblForm_trGridRow_tdCell1_grdResultList_tdDetailCol_lnkDetailColLink_14" localSheetId="1">'RELACION ACTIVOS'!#REF!</definedName>
    <definedName name="tblMainTable_trRowMiddle_tdCell1_tblForm_trGridRow_tdCell1_grdResultList_tdDetailCol_lnkDetailColLink_2" localSheetId="1">'RELACION ACTIVOS'!#REF!</definedName>
    <definedName name="tblMainTable_trRowMiddle_tdCell1_tblForm_trGridRow_tdCell1_grdResultList_tdDetailCol_lnkDetailColLink_3" localSheetId="1">'RELACION ACTIVOS'!#REF!</definedName>
    <definedName name="tblMainTable_trRowMiddle_tdCell1_tblForm_trGridRow_tdCell1_grdResultList_tdDetailCol_lnkDetailColLink_4" localSheetId="1">'RELACION ACTIVOS'!#REF!</definedName>
    <definedName name="tblMainTable_trRowMiddle_tdCell1_tblForm_trGridRow_tdCell1_grdResultList_tdDetailCol_lnkDetailColLink_5" localSheetId="1">'RELACION ACTIVOS'!#REF!</definedName>
    <definedName name="tblMainTable_trRowMiddle_tdCell1_tblForm_trGridRow_tdCell1_grdResultList_tdDetailCol_lnkDetailColLink_6" localSheetId="1">'RELACION ACTIVOS'!#REF!</definedName>
    <definedName name="tblMainTable_trRowMiddle_tdCell1_tblForm_trGridRow_tdCell1_grdResultList_tdDetailCol_lnkDetailColLink_7" localSheetId="1">'RELACION ACTIVOS'!#REF!</definedName>
    <definedName name="tblMainTable_trRowMiddle_tdCell1_tblForm_trGridRow_tdCell1_grdResultList_tdDetailCol_lnkDetailColLink_8" localSheetId="1">'RELACION ACTIVOS'!#REF!</definedName>
    <definedName name="tblMainTable_trRowMiddle_tdCell1_tblForm_trGridRow_tdCell1_grdResultList_tdDetailCol_lnkDetailColLink_9" localSheetId="1">'RELACION ACTIVOS'!#REF!</definedName>
  </definedNames>
  <calcPr calcId="152511"/>
</workbook>
</file>

<file path=xl/calcChain.xml><?xml version="1.0" encoding="utf-8"?>
<calcChain xmlns="http://schemas.openxmlformats.org/spreadsheetml/2006/main">
  <c r="A1077" i="13" l="1"/>
  <c r="A1076" i="13"/>
  <c r="A1075" i="13"/>
  <c r="A1074" i="13"/>
  <c r="A1073" i="13"/>
  <c r="A1072" i="13"/>
  <c r="A1071" i="13"/>
  <c r="A1070" i="13"/>
  <c r="A1069" i="13"/>
  <c r="A1068" i="13"/>
  <c r="A1066" i="13"/>
  <c r="A1065" i="13"/>
  <c r="A1064" i="13"/>
  <c r="A1063" i="13"/>
  <c r="A1062" i="13"/>
  <c r="A1061" i="13"/>
  <c r="A1060" i="13"/>
  <c r="A1059" i="13"/>
  <c r="A1058" i="13"/>
  <c r="A1057" i="13"/>
  <c r="A1056" i="13"/>
  <c r="A1055" i="13"/>
  <c r="A1054" i="13"/>
  <c r="A1053" i="13"/>
  <c r="A1052" i="13"/>
  <c r="A1051" i="13"/>
  <c r="A1050" i="13"/>
  <c r="A1049" i="13"/>
  <c r="A1047" i="13"/>
  <c r="A1046" i="13"/>
  <c r="A1045" i="13"/>
  <c r="A1044" i="13"/>
  <c r="A1043" i="13"/>
  <c r="A1042" i="13"/>
  <c r="A1041" i="13"/>
  <c r="A1040" i="13"/>
  <c r="A1039" i="13"/>
  <c r="A1038" i="13"/>
  <c r="A1036" i="13"/>
  <c r="A1035" i="13"/>
  <c r="A1034" i="13"/>
  <c r="A1033" i="13"/>
  <c r="A1031" i="13"/>
  <c r="A1030" i="13"/>
  <c r="A1029" i="13"/>
  <c r="A1028" i="13"/>
  <c r="A1027" i="13"/>
  <c r="A1026" i="13"/>
  <c r="A1025" i="13"/>
  <c r="A1024" i="13"/>
  <c r="A1023" i="13"/>
  <c r="A1022" i="13"/>
  <c r="A1021" i="13"/>
  <c r="A1020" i="13"/>
  <c r="A1019" i="13"/>
  <c r="A1018" i="13"/>
  <c r="A1017" i="13"/>
  <c r="A1015" i="13"/>
  <c r="A1014" i="13"/>
  <c r="A1013" i="13"/>
  <c r="A1012" i="13"/>
  <c r="A1011" i="13"/>
  <c r="A1010" i="13"/>
  <c r="A1009" i="13"/>
  <c r="A1008" i="13"/>
  <c r="A1007" i="13"/>
  <c r="A1006" i="13"/>
  <c r="A1005" i="13"/>
  <c r="A1004" i="13"/>
  <c r="A1003" i="13"/>
  <c r="A1002" i="13"/>
  <c r="A1001" i="13"/>
  <c r="A1000" i="13"/>
  <c r="A999" i="13"/>
  <c r="A998" i="13"/>
  <c r="A997" i="13"/>
  <c r="A995" i="13"/>
  <c r="A994" i="13"/>
  <c r="A993" i="13"/>
  <c r="A992" i="13"/>
  <c r="A991" i="13"/>
  <c r="A990" i="13"/>
  <c r="A989" i="13"/>
  <c r="A988" i="13"/>
  <c r="A987" i="13"/>
  <c r="A986" i="13"/>
  <c r="A984" i="13"/>
  <c r="A983" i="13"/>
  <c r="A982" i="13"/>
  <c r="A981" i="13"/>
  <c r="A980" i="13"/>
  <c r="A977" i="13"/>
  <c r="A976" i="13"/>
  <c r="A975" i="13"/>
  <c r="A974" i="13"/>
  <c r="A973" i="13"/>
  <c r="A972" i="13"/>
  <c r="A971" i="13"/>
  <c r="A970" i="13"/>
  <c r="A969" i="13"/>
  <c r="A968" i="13"/>
  <c r="A967" i="13"/>
  <c r="A966" i="13"/>
  <c r="A965" i="13"/>
  <c r="A964" i="13"/>
  <c r="A963" i="13"/>
  <c r="A962" i="13"/>
  <c r="A960" i="13"/>
  <c r="A959" i="13"/>
  <c r="A958" i="13"/>
  <c r="A956" i="13"/>
  <c r="A955" i="13"/>
  <c r="A954" i="13"/>
  <c r="A953" i="13"/>
  <c r="A952" i="13"/>
  <c r="A951" i="13"/>
  <c r="A949" i="13"/>
  <c r="A948" i="13"/>
  <c r="A947" i="13"/>
  <c r="A946" i="13"/>
  <c r="A945" i="13"/>
  <c r="A944" i="13"/>
  <c r="A943" i="13"/>
  <c r="A941" i="13"/>
  <c r="A940" i="13"/>
  <c r="A939" i="13"/>
  <c r="A938" i="13"/>
  <c r="A936" i="13"/>
  <c r="A935" i="13"/>
  <c r="A934" i="13"/>
  <c r="A933" i="13"/>
  <c r="A931" i="13"/>
  <c r="A930" i="13"/>
  <c r="A929" i="13"/>
  <c r="A928" i="13"/>
  <c r="A927" i="13"/>
  <c r="A925" i="13"/>
  <c r="A924" i="13"/>
  <c r="A923" i="13"/>
  <c r="A922" i="13"/>
  <c r="A921" i="13"/>
  <c r="A920" i="13"/>
  <c r="A919" i="13"/>
  <c r="A916" i="13"/>
  <c r="A915" i="13"/>
  <c r="A914" i="13"/>
  <c r="A913" i="13"/>
  <c r="A912" i="13"/>
  <c r="A911" i="13"/>
  <c r="A910" i="13"/>
  <c r="A909" i="13"/>
  <c r="A908" i="13"/>
  <c r="A907" i="13"/>
  <c r="A906" i="13"/>
  <c r="A905" i="13"/>
  <c r="A904" i="13"/>
  <c r="A902" i="13"/>
  <c r="A901" i="13"/>
  <c r="A900" i="13"/>
  <c r="A899" i="13"/>
  <c r="A898" i="13"/>
  <c r="A897" i="13"/>
  <c r="A896" i="13"/>
  <c r="A895" i="13"/>
  <c r="A894" i="13"/>
  <c r="A893" i="13"/>
  <c r="A892" i="13"/>
  <c r="A890" i="13"/>
  <c r="A889" i="13"/>
  <c r="A888" i="13"/>
  <c r="A887" i="13"/>
  <c r="A886" i="13"/>
  <c r="A885" i="13"/>
  <c r="A884" i="13"/>
  <c r="A883" i="13"/>
  <c r="A882" i="13"/>
  <c r="A881" i="13"/>
  <c r="A880" i="13"/>
  <c r="A879" i="13"/>
  <c r="A878" i="13"/>
  <c r="A877" i="13"/>
  <c r="A875" i="13"/>
  <c r="A874" i="13"/>
  <c r="A873" i="13"/>
  <c r="A872" i="13"/>
  <c r="A871" i="13"/>
  <c r="A870" i="13"/>
  <c r="A869" i="13"/>
  <c r="A868" i="13"/>
  <c r="A867" i="13"/>
  <c r="A866" i="13"/>
  <c r="A865" i="13"/>
  <c r="A864" i="13"/>
  <c r="A863" i="13"/>
  <c r="A862" i="13"/>
  <c r="A861" i="13"/>
  <c r="A860" i="13"/>
  <c r="A859" i="13"/>
  <c r="A858" i="13"/>
  <c r="A857" i="13"/>
  <c r="A855" i="13"/>
  <c r="A854" i="13"/>
  <c r="A853" i="13"/>
  <c r="A852" i="13"/>
  <c r="A851" i="13"/>
  <c r="A850" i="13"/>
  <c r="A849" i="13"/>
  <c r="A848" i="13"/>
  <c r="A847" i="13"/>
  <c r="A846" i="13"/>
  <c r="A845" i="13"/>
  <c r="A844" i="13"/>
  <c r="A843" i="13"/>
  <c r="A842" i="13"/>
  <c r="A841" i="13"/>
  <c r="A840" i="13"/>
  <c r="A837" i="13"/>
  <c r="A836" i="13"/>
  <c r="A835" i="13"/>
  <c r="A834" i="13"/>
  <c r="A833" i="13"/>
  <c r="A832" i="13"/>
  <c r="A831" i="13"/>
  <c r="A830" i="13"/>
  <c r="A829" i="13"/>
  <c r="A828" i="13"/>
  <c r="A826" i="13"/>
  <c r="A825" i="13"/>
  <c r="A824" i="13"/>
  <c r="A823" i="13"/>
  <c r="A822" i="13"/>
  <c r="A821" i="13"/>
  <c r="A820" i="13"/>
  <c r="A819" i="13"/>
  <c r="A818" i="13"/>
  <c r="A817" i="13"/>
  <c r="A816" i="13"/>
  <c r="A815" i="13"/>
  <c r="A814" i="13"/>
  <c r="A813" i="13"/>
  <c r="A812" i="13"/>
  <c r="A811" i="13"/>
  <c r="A809" i="13"/>
  <c r="A808" i="13"/>
  <c r="A807" i="13"/>
  <c r="A806" i="13"/>
  <c r="A804" i="13"/>
  <c r="A803" i="13"/>
  <c r="A802" i="13"/>
  <c r="A801" i="13"/>
  <c r="A800" i="13"/>
  <c r="A799" i="13"/>
  <c r="A798" i="13"/>
  <c r="A796" i="13"/>
  <c r="A795" i="13"/>
  <c r="A794" i="13"/>
  <c r="A793" i="13"/>
  <c r="A792" i="13"/>
  <c r="A791" i="13"/>
  <c r="A790" i="13"/>
  <c r="A787" i="13"/>
  <c r="A786" i="13"/>
  <c r="A785" i="13"/>
  <c r="A784" i="13"/>
  <c r="A783" i="13"/>
  <c r="A782" i="13"/>
  <c r="A781" i="13"/>
  <c r="A780" i="13"/>
  <c r="A779" i="13"/>
  <c r="A778" i="13"/>
  <c r="A777" i="13"/>
  <c r="A776" i="13"/>
  <c r="A775" i="13"/>
  <c r="A774" i="13"/>
  <c r="A773" i="13"/>
  <c r="A772" i="13"/>
  <c r="A771" i="13"/>
  <c r="A770" i="13"/>
  <c r="A769" i="13"/>
  <c r="A768" i="13"/>
  <c r="A766" i="13"/>
  <c r="A765" i="13"/>
  <c r="A764" i="13"/>
  <c r="A763" i="13"/>
  <c r="A762" i="13"/>
  <c r="A761" i="13"/>
  <c r="A760" i="13"/>
  <c r="A759" i="13"/>
  <c r="A758" i="13"/>
  <c r="A756" i="13"/>
  <c r="A755" i="13"/>
  <c r="A754" i="13"/>
  <c r="A753" i="13"/>
  <c r="A752" i="13"/>
  <c r="A751" i="13"/>
  <c r="A750" i="13"/>
  <c r="A749" i="13"/>
  <c r="A748" i="13"/>
  <c r="A747" i="13"/>
  <c r="A745" i="13"/>
  <c r="A744" i="13"/>
  <c r="A742" i="13"/>
  <c r="A741" i="13"/>
  <c r="A740" i="13"/>
  <c r="A739" i="13"/>
  <c r="A738" i="13"/>
  <c r="A737" i="13"/>
  <c r="A736" i="13"/>
  <c r="A735" i="13"/>
  <c r="A734" i="13"/>
  <c r="A733" i="13"/>
  <c r="A732" i="13"/>
  <c r="A731" i="13"/>
  <c r="A730" i="13"/>
  <c r="A729" i="13"/>
  <c r="A726" i="13"/>
  <c r="A725" i="13"/>
  <c r="A724" i="13"/>
  <c r="A723" i="13"/>
  <c r="A722" i="13"/>
  <c r="A721" i="13"/>
  <c r="A720" i="13"/>
  <c r="A719" i="13"/>
  <c r="A718" i="13"/>
  <c r="A716" i="13"/>
  <c r="A715" i="13"/>
  <c r="A714" i="13"/>
  <c r="A713" i="13"/>
  <c r="A712" i="13"/>
  <c r="A711" i="13"/>
  <c r="A710" i="13"/>
  <c r="A709" i="13"/>
  <c r="A708" i="13"/>
  <c r="A707" i="13"/>
  <c r="A706" i="13"/>
  <c r="A705" i="13"/>
  <c r="A702" i="13"/>
  <c r="A701" i="13"/>
  <c r="A700" i="13"/>
  <c r="A699" i="13"/>
  <c r="A698" i="13"/>
  <c r="A696" i="13"/>
  <c r="A695" i="13"/>
  <c r="A694" i="13"/>
  <c r="A693" i="13"/>
  <c r="A692" i="13"/>
  <c r="A691" i="13"/>
  <c r="A689" i="13"/>
  <c r="A688" i="13"/>
  <c r="A687" i="13"/>
  <c r="A686" i="13"/>
  <c r="A685" i="13"/>
  <c r="A684" i="13"/>
  <c r="A683" i="13"/>
  <c r="A682" i="13"/>
  <c r="A681" i="13"/>
  <c r="A680" i="13"/>
  <c r="A679" i="13"/>
  <c r="A678" i="13"/>
  <c r="A677" i="13"/>
  <c r="A676" i="13"/>
  <c r="A675" i="13"/>
  <c r="A674" i="13"/>
  <c r="A673" i="13"/>
  <c r="A672" i="13"/>
  <c r="A666" i="13"/>
  <c r="A665" i="13"/>
  <c r="A664" i="13"/>
  <c r="A663" i="13"/>
  <c r="A662" i="13"/>
  <c r="A661" i="13"/>
  <c r="A660" i="13"/>
  <c r="A659" i="13"/>
  <c r="A658" i="13"/>
  <c r="A657" i="13"/>
  <c r="A656" i="13"/>
  <c r="A655" i="13"/>
  <c r="A654" i="13"/>
  <c r="A653" i="13"/>
  <c r="A651" i="13"/>
  <c r="A650" i="13"/>
  <c r="A649" i="13"/>
  <c r="A648" i="13"/>
  <c r="A647" i="13"/>
  <c r="A646" i="13"/>
  <c r="A645" i="13"/>
  <c r="A644" i="13"/>
  <c r="A643" i="13"/>
  <c r="A642" i="13"/>
  <c r="A641" i="13"/>
  <c r="A640" i="13"/>
  <c r="A639" i="13"/>
  <c r="A638" i="13"/>
  <c r="A637" i="13"/>
  <c r="A636" i="13"/>
  <c r="A635" i="13"/>
  <c r="A634" i="13"/>
  <c r="A633" i="13"/>
  <c r="A632" i="13"/>
  <c r="A631" i="13"/>
  <c r="A630" i="13"/>
  <c r="A629" i="13"/>
  <c r="A628" i="13"/>
  <c r="A627" i="13"/>
  <c r="A626" i="13"/>
  <c r="A625" i="13"/>
  <c r="A624" i="13"/>
  <c r="A623" i="13"/>
  <c r="A622" i="13"/>
  <c r="A621" i="13"/>
  <c r="A620" i="13"/>
  <c r="A619" i="13"/>
  <c r="A618" i="13"/>
  <c r="A617" i="13"/>
  <c r="A616" i="13"/>
  <c r="A615" i="13"/>
  <c r="A614" i="13"/>
  <c r="A613" i="13"/>
  <c r="A612" i="13"/>
  <c r="A611" i="13"/>
  <c r="A610" i="13"/>
  <c r="A609" i="13"/>
  <c r="A608" i="13"/>
  <c r="A607" i="13"/>
  <c r="A606" i="13"/>
  <c r="A605" i="13"/>
  <c r="A604" i="13"/>
  <c r="A603" i="13"/>
  <c r="A602" i="13"/>
  <c r="A601" i="13"/>
  <c r="A600" i="13"/>
  <c r="A599" i="13"/>
  <c r="A597" i="13"/>
  <c r="A596" i="13"/>
  <c r="A595" i="13"/>
  <c r="A594" i="13"/>
  <c r="A593" i="13"/>
  <c r="A592" i="13"/>
  <c r="A591" i="13"/>
  <c r="A590" i="13"/>
  <c r="A589" i="13"/>
  <c r="A588" i="13"/>
  <c r="A587" i="13"/>
  <c r="A585" i="13"/>
  <c r="A584" i="13"/>
  <c r="A583" i="13"/>
  <c r="A582" i="13"/>
  <c r="A581" i="13"/>
  <c r="A580" i="13"/>
  <c r="A579" i="13"/>
  <c r="A578" i="13"/>
  <c r="A577" i="13"/>
  <c r="A576" i="13"/>
  <c r="A575" i="13"/>
  <c r="A574" i="13"/>
  <c r="A573" i="13"/>
  <c r="A572" i="13"/>
  <c r="A571" i="13"/>
  <c r="A570" i="13"/>
  <c r="A568" i="13"/>
  <c r="A567" i="13"/>
  <c r="A566" i="13"/>
  <c r="A565" i="13"/>
  <c r="A564" i="13"/>
  <c r="A563" i="13"/>
  <c r="A562" i="13"/>
  <c r="A561" i="13"/>
  <c r="A560" i="13"/>
  <c r="A559" i="13"/>
  <c r="A558" i="13"/>
  <c r="A557" i="13"/>
  <c r="A556" i="13"/>
  <c r="A555" i="13"/>
  <c r="A554" i="13"/>
  <c r="A553" i="13"/>
  <c r="A552" i="13"/>
  <c r="A551" i="13"/>
  <c r="A550" i="13"/>
  <c r="A549" i="13"/>
  <c r="A547" i="13"/>
  <c r="A546" i="13"/>
  <c r="A545" i="13"/>
  <c r="A544" i="13"/>
  <c r="A543" i="13"/>
  <c r="A542" i="13"/>
  <c r="A541" i="13"/>
  <c r="A540" i="13"/>
  <c r="A539" i="13"/>
  <c r="A538" i="13"/>
  <c r="A537" i="13"/>
  <c r="A535" i="13"/>
  <c r="A534" i="13"/>
  <c r="A533" i="13"/>
  <c r="A532" i="13"/>
  <c r="A531" i="13"/>
  <c r="A530" i="13"/>
  <c r="A529" i="13"/>
  <c r="A528" i="13"/>
  <c r="A527" i="13"/>
  <c r="A526" i="13"/>
  <c r="A525" i="13"/>
  <c r="A524" i="13"/>
  <c r="A521" i="13"/>
  <c r="A520" i="13"/>
  <c r="A519" i="13"/>
  <c r="A518" i="13"/>
  <c r="A517" i="13"/>
  <c r="A516" i="13"/>
  <c r="A515" i="13"/>
  <c r="A514" i="13"/>
  <c r="A513" i="13"/>
  <c r="A512" i="13"/>
  <c r="A511" i="13"/>
  <c r="A509" i="13"/>
  <c r="A508" i="13"/>
  <c r="A507" i="13"/>
  <c r="A505" i="13"/>
  <c r="A503" i="13"/>
  <c r="A502" i="13"/>
  <c r="A500" i="13"/>
  <c r="A499" i="13"/>
  <c r="A497" i="13"/>
  <c r="A496" i="13"/>
  <c r="A495" i="13"/>
  <c r="A494" i="13"/>
  <c r="A493" i="13"/>
  <c r="A471" i="13"/>
  <c r="A470" i="13"/>
  <c r="A469" i="13"/>
  <c r="A468" i="13"/>
  <c r="A467" i="13"/>
  <c r="A466" i="13"/>
  <c r="A465" i="13"/>
  <c r="A464" i="13"/>
  <c r="A463" i="13"/>
  <c r="A461" i="13"/>
  <c r="A460" i="13"/>
  <c r="A459" i="13"/>
  <c r="A458" i="13"/>
  <c r="A457" i="13"/>
  <c r="A456" i="13"/>
  <c r="A455" i="13"/>
  <c r="A453" i="13"/>
  <c r="A452" i="13"/>
  <c r="A451" i="13"/>
  <c r="A449" i="13"/>
  <c r="A448" i="13"/>
  <c r="A447" i="13"/>
  <c r="A446" i="13"/>
  <c r="A445" i="13"/>
  <c r="A444" i="13"/>
  <c r="A443" i="13"/>
  <c r="A442" i="13"/>
  <c r="A441" i="13"/>
  <c r="A440" i="13"/>
  <c r="A437" i="13"/>
  <c r="A436" i="13"/>
  <c r="A435" i="13"/>
  <c r="A434" i="13"/>
  <c r="A433" i="13"/>
  <c r="A432" i="13"/>
  <c r="A431" i="13"/>
  <c r="A430" i="13"/>
  <c r="A429" i="13"/>
  <c r="A428" i="13"/>
  <c r="A427" i="13"/>
  <c r="A426" i="13"/>
  <c r="A425" i="13"/>
  <c r="A423" i="13"/>
  <c r="A422" i="13"/>
  <c r="A421" i="13"/>
  <c r="A420" i="13"/>
  <c r="A419" i="13"/>
  <c r="A418" i="13"/>
  <c r="A417" i="13"/>
  <c r="A416" i="13"/>
  <c r="A415" i="13"/>
  <c r="A413" i="13"/>
  <c r="A412" i="13"/>
  <c r="A411" i="13"/>
  <c r="A410" i="13"/>
  <c r="A409" i="13"/>
  <c r="A408" i="13"/>
  <c r="A407" i="13"/>
  <c r="A406" i="13"/>
  <c r="A405" i="13"/>
  <c r="A404" i="13"/>
  <c r="A403" i="13"/>
  <c r="A402" i="13"/>
  <c r="A401" i="13"/>
  <c r="A400" i="13"/>
  <c r="A399" i="13"/>
  <c r="A398" i="13"/>
  <c r="A397" i="13"/>
  <c r="A396" i="13"/>
  <c r="A395" i="13"/>
  <c r="A394" i="13"/>
  <c r="A393" i="13"/>
  <c r="A392" i="13"/>
  <c r="A390" i="13"/>
  <c r="A389" i="13"/>
  <c r="A388" i="13"/>
  <c r="A387" i="13"/>
  <c r="A386" i="13"/>
  <c r="A385" i="13"/>
  <c r="A384" i="13"/>
  <c r="A383" i="13"/>
  <c r="A382" i="13"/>
  <c r="A381" i="13"/>
  <c r="A380" i="13"/>
  <c r="A379" i="13"/>
  <c r="A378" i="13"/>
  <c r="A377" i="13"/>
  <c r="A376" i="13"/>
  <c r="A375" i="13"/>
  <c r="A374" i="13"/>
  <c r="A372" i="13"/>
  <c r="A371" i="13"/>
  <c r="A370" i="13"/>
  <c r="A369" i="13"/>
  <c r="A368" i="13"/>
  <c r="A367" i="13"/>
  <c r="A366" i="13"/>
  <c r="A365" i="13"/>
  <c r="A364" i="13"/>
  <c r="A363" i="13"/>
  <c r="A362" i="13"/>
  <c r="A361" i="13"/>
  <c r="A360" i="13"/>
  <c r="A359" i="13"/>
  <c r="A358" i="13"/>
  <c r="A357" i="13"/>
  <c r="A356" i="13"/>
  <c r="A355" i="13"/>
  <c r="A354" i="13"/>
  <c r="A353" i="13"/>
  <c r="A350" i="13"/>
  <c r="A349" i="13"/>
  <c r="A348" i="13"/>
  <c r="A347" i="13"/>
  <c r="A346" i="13"/>
  <c r="A345" i="13"/>
  <c r="A344" i="13"/>
  <c r="A343" i="13"/>
  <c r="A342" i="13"/>
  <c r="A341" i="13"/>
  <c r="A340" i="13"/>
  <c r="A338" i="13"/>
  <c r="A337" i="13"/>
  <c r="A336" i="13"/>
  <c r="A335" i="13"/>
  <c r="A334" i="13"/>
  <c r="A333" i="13"/>
  <c r="A332" i="13"/>
  <c r="A331" i="13"/>
  <c r="A330" i="13"/>
  <c r="A329" i="13"/>
  <c r="A328" i="13"/>
  <c r="A327" i="13"/>
  <c r="A325" i="13"/>
  <c r="A324" i="13"/>
  <c r="A323" i="13"/>
  <c r="A322" i="13"/>
  <c r="A321" i="13"/>
  <c r="A319" i="13"/>
  <c r="A318" i="13"/>
  <c r="A317" i="13"/>
  <c r="A316" i="13"/>
  <c r="A315" i="13"/>
  <c r="A314" i="13"/>
  <c r="A313" i="13"/>
  <c r="A312" i="13"/>
  <c r="A310" i="13"/>
  <c r="A309" i="13"/>
  <c r="A308" i="13"/>
  <c r="A307" i="13"/>
  <c r="A306" i="13"/>
  <c r="A305" i="13"/>
  <c r="A304" i="13"/>
  <c r="A303" i="13"/>
  <c r="A301" i="13"/>
  <c r="A300" i="13"/>
  <c r="A299" i="13"/>
  <c r="A298" i="13"/>
  <c r="A297" i="13"/>
  <c r="A296" i="13"/>
  <c r="A295" i="13"/>
  <c r="A294" i="13"/>
  <c r="A293" i="13"/>
  <c r="A292" i="13"/>
  <c r="A291" i="13"/>
  <c r="A290" i="13"/>
  <c r="A289" i="13"/>
  <c r="A288" i="13"/>
  <c r="A287" i="13"/>
  <c r="A284" i="13"/>
  <c r="A283" i="13"/>
  <c r="A282" i="13"/>
  <c r="A281" i="13"/>
  <c r="A280" i="13"/>
  <c r="A279" i="13"/>
  <c r="A278" i="13"/>
  <c r="A277" i="13"/>
  <c r="A276" i="13"/>
  <c r="A275" i="13"/>
  <c r="A274" i="13"/>
  <c r="A273" i="13"/>
  <c r="A272" i="13"/>
  <c r="A271" i="13"/>
  <c r="A270" i="13"/>
  <c r="A269" i="13"/>
  <c r="A267" i="13"/>
  <c r="A266" i="13"/>
  <c r="A265" i="13"/>
  <c r="A264" i="13"/>
  <c r="A263" i="13"/>
  <c r="A262" i="13"/>
  <c r="A261" i="13"/>
  <c r="A260" i="13"/>
  <c r="A259" i="13"/>
  <c r="A258" i="13"/>
  <c r="A257" i="13"/>
  <c r="A256" i="13"/>
  <c r="A255" i="13"/>
  <c r="A254" i="13"/>
  <c r="A253" i="13"/>
  <c r="A252" i="13"/>
  <c r="A250" i="13"/>
  <c r="A249" i="13"/>
  <c r="A248" i="13"/>
  <c r="A247" i="13"/>
  <c r="A246" i="13"/>
  <c r="A245" i="13"/>
  <c r="A243" i="13"/>
  <c r="A242" i="13"/>
  <c r="A241" i="13"/>
  <c r="A240" i="13"/>
  <c r="A239" i="13"/>
  <c r="A238" i="13"/>
  <c r="A236" i="13"/>
  <c r="A235" i="13"/>
  <c r="A234" i="13"/>
  <c r="A233" i="13"/>
  <c r="A231" i="13"/>
  <c r="A230" i="13"/>
  <c r="A229" i="13"/>
  <c r="A228" i="13"/>
  <c r="A227" i="13"/>
  <c r="A226" i="13"/>
  <c r="A225" i="13"/>
  <c r="A224" i="13"/>
  <c r="A223" i="13"/>
  <c r="A222" i="13"/>
  <c r="A221" i="13"/>
  <c r="A220" i="13"/>
  <c r="A219" i="13"/>
  <c r="A218" i="13"/>
  <c r="A217" i="13"/>
  <c r="A216" i="13"/>
  <c r="A215" i="13"/>
  <c r="A214" i="13"/>
  <c r="A213" i="13"/>
  <c r="A212" i="13"/>
  <c r="A211" i="13"/>
  <c r="A210" i="13"/>
  <c r="A209" i="13"/>
  <c r="A208" i="13"/>
  <c r="A207" i="13"/>
  <c r="A206" i="13"/>
  <c r="A205" i="13"/>
  <c r="A204" i="13"/>
  <c r="A203" i="13"/>
  <c r="A201" i="13"/>
  <c r="A200" i="13"/>
  <c r="A199" i="13"/>
  <c r="A198" i="13"/>
  <c r="A197" i="13"/>
  <c r="A196" i="13"/>
  <c r="A195" i="13"/>
  <c r="A194" i="13"/>
  <c r="A193" i="13"/>
  <c r="A192" i="13"/>
  <c r="A191" i="13"/>
  <c r="A190" i="13"/>
  <c r="A189" i="13"/>
  <c r="A188" i="13"/>
  <c r="A187" i="13"/>
  <c r="A186" i="13"/>
  <c r="A185" i="13"/>
  <c r="A184" i="13"/>
  <c r="A183" i="13"/>
  <c r="A182" i="13"/>
  <c r="A181" i="13"/>
  <c r="A180" i="13"/>
  <c r="A179" i="13"/>
  <c r="A178" i="13"/>
  <c r="A177" i="13"/>
  <c r="A176" i="13"/>
  <c r="A175" i="13"/>
  <c r="A174" i="13"/>
  <c r="A173" i="13"/>
  <c r="A172" i="13"/>
  <c r="A171" i="13"/>
  <c r="A170" i="13"/>
  <c r="A169" i="13"/>
  <c r="A166" i="13"/>
  <c r="A165" i="13"/>
  <c r="A164" i="13"/>
  <c r="A163" i="13"/>
  <c r="A162" i="13"/>
  <c r="A160" i="13"/>
  <c r="A159" i="13"/>
  <c r="A158" i="13"/>
  <c r="A157" i="13"/>
  <c r="A156" i="13"/>
  <c r="A155" i="13"/>
  <c r="A154" i="13"/>
  <c r="A153" i="13"/>
  <c r="A152" i="13"/>
  <c r="A150" i="13"/>
  <c r="A149" i="13"/>
  <c r="A148" i="13"/>
  <c r="A147" i="13"/>
  <c r="A146" i="13"/>
  <c r="A145" i="13"/>
  <c r="A144" i="13"/>
  <c r="A143" i="13"/>
  <c r="A142" i="13"/>
  <c r="A141" i="13"/>
  <c r="A140" i="13"/>
  <c r="A139" i="13"/>
  <c r="A138" i="13"/>
  <c r="A137" i="13"/>
  <c r="A136" i="13"/>
  <c r="A135" i="13"/>
  <c r="A134" i="13"/>
  <c r="A133" i="13"/>
  <c r="A132" i="13"/>
  <c r="A131" i="13"/>
  <c r="A130" i="13"/>
  <c r="A129" i="13"/>
  <c r="A128" i="13"/>
  <c r="A127" i="13"/>
  <c r="A126" i="13"/>
  <c r="A125" i="13"/>
  <c r="A124" i="13"/>
  <c r="A123" i="13"/>
  <c r="A122" i="13"/>
  <c r="A121" i="13"/>
  <c r="A120" i="13"/>
  <c r="A119" i="13"/>
  <c r="A118" i="13"/>
  <c r="A117" i="13"/>
  <c r="A116" i="13"/>
  <c r="A115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A100" i="13"/>
  <c r="A99" i="13"/>
  <c r="A97" i="13"/>
  <c r="A96" i="13"/>
  <c r="A95" i="13"/>
  <c r="A94" i="13"/>
  <c r="A93" i="13"/>
  <c r="A92" i="13"/>
  <c r="A91" i="13"/>
  <c r="A90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X666" i="4" l="1"/>
  <c r="Y666" i="4"/>
  <c r="AH666" i="4" s="1"/>
  <c r="Z666" i="4"/>
  <c r="AA666" i="4"/>
  <c r="AB666" i="4"/>
  <c r="AF666" i="4" l="1"/>
  <c r="AE666" i="4"/>
  <c r="AD666" i="4"/>
  <c r="AI666" i="4"/>
  <c r="AC666" i="4"/>
  <c r="P667" i="4"/>
  <c r="L667" i="4"/>
  <c r="H667" i="4"/>
  <c r="A1077" i="4"/>
  <c r="A1076" i="4"/>
  <c r="A1075" i="4"/>
  <c r="A1074" i="4"/>
  <c r="A1073" i="4"/>
  <c r="A1072" i="4"/>
  <c r="A1071" i="4"/>
  <c r="A1070" i="4"/>
  <c r="A1069" i="4"/>
  <c r="A1068" i="4"/>
  <c r="A1066" i="4"/>
  <c r="A1065" i="4"/>
  <c r="A1064" i="4"/>
  <c r="A1063" i="4"/>
  <c r="A1062" i="4"/>
  <c r="A1061" i="4"/>
  <c r="A1060" i="4"/>
  <c r="A1059" i="4"/>
  <c r="A1058" i="4"/>
  <c r="A1057" i="4"/>
  <c r="A1056" i="4"/>
  <c r="A1055" i="4"/>
  <c r="A1054" i="4"/>
  <c r="A1053" i="4"/>
  <c r="A1052" i="4"/>
  <c r="A1051" i="4"/>
  <c r="A1050" i="4"/>
  <c r="A1049" i="4"/>
  <c r="A1047" i="4"/>
  <c r="A1046" i="4"/>
  <c r="A1045" i="4"/>
  <c r="A1044" i="4"/>
  <c r="A1043" i="4"/>
  <c r="A1042" i="4"/>
  <c r="A1041" i="4"/>
  <c r="A1040" i="4"/>
  <c r="A1039" i="4"/>
  <c r="A1038" i="4"/>
  <c r="A1036" i="4"/>
  <c r="A1035" i="4"/>
  <c r="A1034" i="4"/>
  <c r="A1033" i="4"/>
  <c r="A1031" i="4"/>
  <c r="A1030" i="4"/>
  <c r="A1029" i="4"/>
  <c r="A1028" i="4"/>
  <c r="A1027" i="4"/>
  <c r="A1026" i="4"/>
  <c r="A1025" i="4"/>
  <c r="A1024" i="4"/>
  <c r="A1023" i="4"/>
  <c r="A1022" i="4"/>
  <c r="A1021" i="4"/>
  <c r="A1020" i="4"/>
  <c r="A1019" i="4"/>
  <c r="A1018" i="4"/>
  <c r="A1017" i="4"/>
  <c r="A1015" i="4"/>
  <c r="A1014" i="4"/>
  <c r="A1013" i="4"/>
  <c r="A1012" i="4"/>
  <c r="A1011" i="4"/>
  <c r="A1010" i="4"/>
  <c r="A1009" i="4"/>
  <c r="A1008" i="4"/>
  <c r="A1007" i="4"/>
  <c r="A1006" i="4"/>
  <c r="A1005" i="4"/>
  <c r="A1004" i="4"/>
  <c r="A1003" i="4"/>
  <c r="A1002" i="4"/>
  <c r="A1001" i="4"/>
  <c r="A1000" i="4"/>
  <c r="A999" i="4"/>
  <c r="A998" i="4"/>
  <c r="A997" i="4"/>
  <c r="A995" i="4"/>
  <c r="A994" i="4"/>
  <c r="A993" i="4"/>
  <c r="A992" i="4"/>
  <c r="A991" i="4"/>
  <c r="A990" i="4"/>
  <c r="A989" i="4"/>
  <c r="A988" i="4"/>
  <c r="A987" i="4"/>
  <c r="A986" i="4"/>
  <c r="A984" i="4"/>
  <c r="A983" i="4"/>
  <c r="A982" i="4"/>
  <c r="A981" i="4"/>
  <c r="A980" i="4"/>
  <c r="A977" i="4"/>
  <c r="A976" i="4"/>
  <c r="A975" i="4"/>
  <c r="A974" i="4"/>
  <c r="A973" i="4"/>
  <c r="A972" i="4"/>
  <c r="A971" i="4"/>
  <c r="A970" i="4"/>
  <c r="A969" i="4"/>
  <c r="A968" i="4"/>
  <c r="A967" i="4"/>
  <c r="A966" i="4"/>
  <c r="A965" i="4"/>
  <c r="A964" i="4"/>
  <c r="A963" i="4"/>
  <c r="A962" i="4"/>
  <c r="A960" i="4"/>
  <c r="A959" i="4"/>
  <c r="A958" i="4"/>
  <c r="A956" i="4"/>
  <c r="A955" i="4"/>
  <c r="A954" i="4"/>
  <c r="A953" i="4"/>
  <c r="A952" i="4"/>
  <c r="A951" i="4"/>
  <c r="A949" i="4"/>
  <c r="A948" i="4"/>
  <c r="A947" i="4"/>
  <c r="A946" i="4"/>
  <c r="A945" i="4"/>
  <c r="A944" i="4"/>
  <c r="A943" i="4"/>
  <c r="A941" i="4"/>
  <c r="A940" i="4"/>
  <c r="A939" i="4"/>
  <c r="A938" i="4"/>
  <c r="A936" i="4"/>
  <c r="A935" i="4"/>
  <c r="A934" i="4"/>
  <c r="A933" i="4"/>
  <c r="A931" i="4"/>
  <c r="A930" i="4"/>
  <c r="A929" i="4"/>
  <c r="A928" i="4"/>
  <c r="A927" i="4"/>
  <c r="A925" i="4"/>
  <c r="A924" i="4"/>
  <c r="A923" i="4"/>
  <c r="A922" i="4"/>
  <c r="A921" i="4"/>
  <c r="A920" i="4"/>
  <c r="A919" i="4"/>
  <c r="A916" i="4"/>
  <c r="A915" i="4"/>
  <c r="A914" i="4"/>
  <c r="A913" i="4"/>
  <c r="A912" i="4"/>
  <c r="A911" i="4"/>
  <c r="A910" i="4"/>
  <c r="A909" i="4"/>
  <c r="A908" i="4"/>
  <c r="A907" i="4"/>
  <c r="A906" i="4"/>
  <c r="A905" i="4"/>
  <c r="A904" i="4"/>
  <c r="A902" i="4"/>
  <c r="A901" i="4"/>
  <c r="A900" i="4"/>
  <c r="A899" i="4"/>
  <c r="A898" i="4"/>
  <c r="A897" i="4"/>
  <c r="A896" i="4"/>
  <c r="A895" i="4"/>
  <c r="A894" i="4"/>
  <c r="A893" i="4"/>
  <c r="A892" i="4"/>
  <c r="A890" i="4"/>
  <c r="A889" i="4"/>
  <c r="A888" i="4"/>
  <c r="A887" i="4"/>
  <c r="A886" i="4"/>
  <c r="A885" i="4"/>
  <c r="A884" i="4"/>
  <c r="A883" i="4"/>
  <c r="A882" i="4"/>
  <c r="A881" i="4"/>
  <c r="A880" i="4"/>
  <c r="A879" i="4"/>
  <c r="A878" i="4"/>
  <c r="A877" i="4"/>
  <c r="A875" i="4"/>
  <c r="A874" i="4"/>
  <c r="A873" i="4"/>
  <c r="A872" i="4"/>
  <c r="A871" i="4"/>
  <c r="A870" i="4"/>
  <c r="A869" i="4"/>
  <c r="A868" i="4"/>
  <c r="A867" i="4"/>
  <c r="A866" i="4"/>
  <c r="A865" i="4"/>
  <c r="A864" i="4"/>
  <c r="A863" i="4"/>
  <c r="A862" i="4"/>
  <c r="A861" i="4"/>
  <c r="A860" i="4"/>
  <c r="A859" i="4"/>
  <c r="A858" i="4"/>
  <c r="A857" i="4"/>
  <c r="A855" i="4"/>
  <c r="A854" i="4"/>
  <c r="A853" i="4"/>
  <c r="A852" i="4"/>
  <c r="A851" i="4"/>
  <c r="A850" i="4"/>
  <c r="A849" i="4"/>
  <c r="A848" i="4"/>
  <c r="A847" i="4"/>
  <c r="A846" i="4"/>
  <c r="A845" i="4"/>
  <c r="A844" i="4"/>
  <c r="A843" i="4"/>
  <c r="A842" i="4"/>
  <c r="A841" i="4"/>
  <c r="A840" i="4"/>
  <c r="A837" i="4"/>
  <c r="A836" i="4"/>
  <c r="A835" i="4"/>
  <c r="A834" i="4"/>
  <c r="A833" i="4"/>
  <c r="A832" i="4"/>
  <c r="A831" i="4"/>
  <c r="A830" i="4"/>
  <c r="A829" i="4"/>
  <c r="A828" i="4"/>
  <c r="A826" i="4"/>
  <c r="A825" i="4"/>
  <c r="A824" i="4"/>
  <c r="A823" i="4"/>
  <c r="A822" i="4"/>
  <c r="A821" i="4"/>
  <c r="A820" i="4"/>
  <c r="A819" i="4"/>
  <c r="A818" i="4"/>
  <c r="A817" i="4"/>
  <c r="A816" i="4"/>
  <c r="A815" i="4"/>
  <c r="A814" i="4"/>
  <c r="A813" i="4"/>
  <c r="A812" i="4"/>
  <c r="A811" i="4"/>
  <c r="A809" i="4"/>
  <c r="A808" i="4"/>
  <c r="A807" i="4"/>
  <c r="A806" i="4"/>
  <c r="A804" i="4"/>
  <c r="A803" i="4"/>
  <c r="A802" i="4"/>
  <c r="A801" i="4"/>
  <c r="A800" i="4"/>
  <c r="A799" i="4"/>
  <c r="A798" i="4"/>
  <c r="A796" i="4"/>
  <c r="A795" i="4"/>
  <c r="A794" i="4"/>
  <c r="A793" i="4"/>
  <c r="A792" i="4"/>
  <c r="A791" i="4"/>
  <c r="A790" i="4"/>
  <c r="A787" i="4"/>
  <c r="A786" i="4"/>
  <c r="A785" i="4"/>
  <c r="A784" i="4"/>
  <c r="A783" i="4"/>
  <c r="A782" i="4"/>
  <c r="A781" i="4"/>
  <c r="A780" i="4"/>
  <c r="A779" i="4"/>
  <c r="A778" i="4"/>
  <c r="A777" i="4"/>
  <c r="A776" i="4"/>
  <c r="A775" i="4"/>
  <c r="A774" i="4"/>
  <c r="A773" i="4"/>
  <c r="A772" i="4"/>
  <c r="A771" i="4"/>
  <c r="A770" i="4"/>
  <c r="A769" i="4"/>
  <c r="A768" i="4"/>
  <c r="A766" i="4"/>
  <c r="A765" i="4"/>
  <c r="A764" i="4"/>
  <c r="A763" i="4"/>
  <c r="A762" i="4"/>
  <c r="A761" i="4"/>
  <c r="A760" i="4"/>
  <c r="A759" i="4"/>
  <c r="A758" i="4"/>
  <c r="A756" i="4"/>
  <c r="A755" i="4"/>
  <c r="A754" i="4"/>
  <c r="A753" i="4"/>
  <c r="A752" i="4"/>
  <c r="A751" i="4"/>
  <c r="A750" i="4"/>
  <c r="A749" i="4"/>
  <c r="A748" i="4"/>
  <c r="A747" i="4"/>
  <c r="A745" i="4"/>
  <c r="A744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6" i="4"/>
  <c r="A725" i="4"/>
  <c r="A724" i="4"/>
  <c r="A723" i="4"/>
  <c r="A722" i="4"/>
  <c r="A721" i="4"/>
  <c r="A720" i="4"/>
  <c r="A719" i="4"/>
  <c r="A718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2" i="4"/>
  <c r="A701" i="4"/>
  <c r="A700" i="4"/>
  <c r="A699" i="4"/>
  <c r="A698" i="4"/>
  <c r="A696" i="4"/>
  <c r="A695" i="4"/>
  <c r="A694" i="4"/>
  <c r="A693" i="4"/>
  <c r="A692" i="4"/>
  <c r="A691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7" i="4"/>
  <c r="A596" i="4"/>
  <c r="A595" i="4"/>
  <c r="A594" i="4"/>
  <c r="A593" i="4"/>
  <c r="A592" i="4"/>
  <c r="A591" i="4"/>
  <c r="A590" i="4"/>
  <c r="A589" i="4"/>
  <c r="A588" i="4"/>
  <c r="A587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7" i="4"/>
  <c r="A546" i="4"/>
  <c r="A545" i="4"/>
  <c r="A544" i="4"/>
  <c r="A543" i="4"/>
  <c r="A542" i="4"/>
  <c r="A541" i="4"/>
  <c r="A540" i="4"/>
  <c r="A539" i="4"/>
  <c r="A538" i="4"/>
  <c r="A537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1" i="4"/>
  <c r="A520" i="4"/>
  <c r="A519" i="4"/>
  <c r="A518" i="4"/>
  <c r="A517" i="4"/>
  <c r="A516" i="4"/>
  <c r="A515" i="4"/>
  <c r="A514" i="4"/>
  <c r="A513" i="4"/>
  <c r="A512" i="4"/>
  <c r="A511" i="4"/>
  <c r="A509" i="4"/>
  <c r="A508" i="4"/>
  <c r="A507" i="4"/>
  <c r="A505" i="4"/>
  <c r="A503" i="4"/>
  <c r="A502" i="4"/>
  <c r="A500" i="4"/>
  <c r="A499" i="4"/>
  <c r="A497" i="4"/>
  <c r="A496" i="4"/>
  <c r="A495" i="4"/>
  <c r="A494" i="4"/>
  <c r="A493" i="4"/>
  <c r="A471" i="4"/>
  <c r="A470" i="4"/>
  <c r="A469" i="4"/>
  <c r="A468" i="4"/>
  <c r="A467" i="4"/>
  <c r="A466" i="4"/>
  <c r="A465" i="4"/>
  <c r="A464" i="4"/>
  <c r="A463" i="4"/>
  <c r="A461" i="4"/>
  <c r="A460" i="4"/>
  <c r="A459" i="4"/>
  <c r="A458" i="4"/>
  <c r="A457" i="4"/>
  <c r="A456" i="4"/>
  <c r="A455" i="4"/>
  <c r="A453" i="4"/>
  <c r="A452" i="4"/>
  <c r="A451" i="4"/>
  <c r="A449" i="4"/>
  <c r="A448" i="4"/>
  <c r="A447" i="4"/>
  <c r="A446" i="4"/>
  <c r="A445" i="4"/>
  <c r="A444" i="4"/>
  <c r="A443" i="4"/>
  <c r="A442" i="4"/>
  <c r="A441" i="4"/>
  <c r="A440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3" i="4"/>
  <c r="A422" i="4"/>
  <c r="A421" i="4"/>
  <c r="A420" i="4"/>
  <c r="A419" i="4"/>
  <c r="A418" i="4"/>
  <c r="A417" i="4"/>
  <c r="A416" i="4"/>
  <c r="A415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0" i="4"/>
  <c r="A349" i="4"/>
  <c r="A348" i="4"/>
  <c r="A347" i="4"/>
  <c r="A346" i="4"/>
  <c r="A345" i="4"/>
  <c r="A344" i="4"/>
  <c r="A343" i="4"/>
  <c r="A342" i="4"/>
  <c r="A341" i="4"/>
  <c r="A340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5" i="4"/>
  <c r="A324" i="4"/>
  <c r="A323" i="4"/>
  <c r="A322" i="4"/>
  <c r="A321" i="4"/>
  <c r="A319" i="4"/>
  <c r="A318" i="4"/>
  <c r="A317" i="4"/>
  <c r="A316" i="4"/>
  <c r="A315" i="4"/>
  <c r="A314" i="4"/>
  <c r="A313" i="4"/>
  <c r="A312" i="4"/>
  <c r="A310" i="4"/>
  <c r="A309" i="4"/>
  <c r="A308" i="4"/>
  <c r="A307" i="4"/>
  <c r="A306" i="4"/>
  <c r="A305" i="4"/>
  <c r="A304" i="4"/>
  <c r="A303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0" i="4"/>
  <c r="A249" i="4"/>
  <c r="A248" i="4"/>
  <c r="A247" i="4"/>
  <c r="A246" i="4"/>
  <c r="A245" i="4"/>
  <c r="A243" i="4"/>
  <c r="A242" i="4"/>
  <c r="A241" i="4"/>
  <c r="A240" i="4"/>
  <c r="A239" i="4"/>
  <c r="A238" i="4"/>
  <c r="A236" i="4"/>
  <c r="A235" i="4"/>
  <c r="A234" i="4"/>
  <c r="A233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6" i="4"/>
  <c r="A165" i="4"/>
  <c r="A164" i="4"/>
  <c r="A163" i="4"/>
  <c r="A162" i="4"/>
  <c r="A160" i="4"/>
  <c r="A159" i="4"/>
  <c r="A158" i="4"/>
  <c r="A157" i="4"/>
  <c r="A156" i="4"/>
  <c r="A155" i="4"/>
  <c r="A154" i="4"/>
  <c r="A153" i="4"/>
  <c r="A152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7" i="4"/>
  <c r="A96" i="4"/>
  <c r="A95" i="4"/>
  <c r="A94" i="4"/>
  <c r="A93" i="4"/>
  <c r="A92" i="4"/>
  <c r="A91" i="4"/>
  <c r="A90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G29" i="10"/>
  <c r="H29" i="10"/>
  <c r="G16" i="10"/>
  <c r="H16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5" i="10"/>
  <c r="H6" i="10"/>
  <c r="H7" i="10"/>
  <c r="H8" i="10"/>
  <c r="H9" i="10"/>
  <c r="H10" i="10"/>
  <c r="H11" i="10"/>
  <c r="H12" i="10"/>
  <c r="H13" i="10"/>
  <c r="H14" i="10"/>
  <c r="H15" i="10"/>
  <c r="G33" i="10"/>
  <c r="H33" i="10"/>
  <c r="F29" i="10"/>
  <c r="F16" i="10"/>
  <c r="G30" i="10" l="1"/>
  <c r="G35" i="10"/>
  <c r="G36" i="10" s="1"/>
  <c r="N1077" i="1"/>
  <c r="O1077" i="1" s="1"/>
  <c r="P1077" i="1" s="1"/>
  <c r="G1077" i="1" s="1"/>
  <c r="N1076" i="1"/>
  <c r="N1075" i="1"/>
  <c r="N1074" i="1"/>
  <c r="O1074" i="1" s="1"/>
  <c r="N1073" i="1"/>
  <c r="O1073" i="1" s="1"/>
  <c r="N1072" i="1"/>
  <c r="O1072" i="1" s="1"/>
  <c r="P1072" i="1" s="1"/>
  <c r="G1072" i="1" s="1"/>
  <c r="N1071" i="1"/>
  <c r="N1070" i="1"/>
  <c r="O1070" i="1" s="1"/>
  <c r="N1069" i="1"/>
  <c r="O1069" i="1" s="1"/>
  <c r="P1069" i="1" s="1"/>
  <c r="G1069" i="1" s="1"/>
  <c r="N1068" i="1"/>
  <c r="N1066" i="1"/>
  <c r="O1066" i="1" s="1"/>
  <c r="N1065" i="1"/>
  <c r="O1065" i="1" s="1"/>
  <c r="P1065" i="1" s="1"/>
  <c r="G1065" i="1" s="1"/>
  <c r="N1064" i="1"/>
  <c r="O1064" i="1" s="1"/>
  <c r="N1063" i="1"/>
  <c r="O1063" i="1" s="1"/>
  <c r="P1063" i="1" s="1"/>
  <c r="G1063" i="1" s="1"/>
  <c r="N1062" i="1"/>
  <c r="N1061" i="1"/>
  <c r="O1061" i="1" s="1"/>
  <c r="P1061" i="1" s="1"/>
  <c r="G1061" i="1" s="1"/>
  <c r="N1060" i="1"/>
  <c r="O1060" i="1" s="1"/>
  <c r="P1060" i="1" s="1"/>
  <c r="G1060" i="1" s="1"/>
  <c r="N1059" i="1"/>
  <c r="N1058" i="1"/>
  <c r="N1057" i="1"/>
  <c r="N1056" i="1"/>
  <c r="O1056" i="1" s="1"/>
  <c r="N1055" i="1"/>
  <c r="O1055" i="1" s="1"/>
  <c r="P1055" i="1" s="1"/>
  <c r="G1055" i="1" s="1"/>
  <c r="N1054" i="1"/>
  <c r="N1053" i="1"/>
  <c r="O1053" i="1" s="1"/>
  <c r="P1053" i="1" s="1"/>
  <c r="G1053" i="1" s="1"/>
  <c r="N1052" i="1"/>
  <c r="N1051" i="1"/>
  <c r="N1050" i="1"/>
  <c r="N1049" i="1"/>
  <c r="N1047" i="1"/>
  <c r="N1046" i="1"/>
  <c r="O1046" i="1" s="1"/>
  <c r="P1046" i="1" s="1"/>
  <c r="G1046" i="1" s="1"/>
  <c r="N1045" i="1"/>
  <c r="O1045" i="1" s="1"/>
  <c r="N1044" i="1"/>
  <c r="O1044" i="1" s="1"/>
  <c r="N1043" i="1"/>
  <c r="O1043" i="1" s="1"/>
  <c r="P1043" i="1" s="1"/>
  <c r="G1043" i="1" s="1"/>
  <c r="N1042" i="1"/>
  <c r="N1041" i="1"/>
  <c r="N1040" i="1"/>
  <c r="N1039" i="1"/>
  <c r="O1039" i="1" s="1"/>
  <c r="N1038" i="1"/>
  <c r="O1038" i="1" s="1"/>
  <c r="P1038" i="1" s="1"/>
  <c r="G1038" i="1" s="1"/>
  <c r="N1036" i="1"/>
  <c r="N1035" i="1"/>
  <c r="O1035" i="1" s="1"/>
  <c r="N1034" i="1"/>
  <c r="O1034" i="1" s="1"/>
  <c r="P1034" i="1" s="1"/>
  <c r="G1034" i="1" s="1"/>
  <c r="N1033" i="1"/>
  <c r="N1031" i="1"/>
  <c r="N1030" i="1"/>
  <c r="N1029" i="1"/>
  <c r="N1028" i="1"/>
  <c r="O1028" i="1" s="1"/>
  <c r="P1028" i="1" s="1"/>
  <c r="G1028" i="1" s="1"/>
  <c r="N1027" i="1"/>
  <c r="N1026" i="1"/>
  <c r="O1026" i="1" s="1"/>
  <c r="P1026" i="1" s="1"/>
  <c r="G1026" i="1" s="1"/>
  <c r="N1025" i="1"/>
  <c r="N1024" i="1"/>
  <c r="N1023" i="1"/>
  <c r="N1022" i="1"/>
  <c r="N1021" i="1"/>
  <c r="N1020" i="1"/>
  <c r="O1020" i="1" s="1"/>
  <c r="P1020" i="1" s="1"/>
  <c r="G1020" i="1" s="1"/>
  <c r="N1019" i="1"/>
  <c r="O1019" i="1" s="1"/>
  <c r="N1018" i="1"/>
  <c r="O1018" i="1" s="1"/>
  <c r="N1017" i="1"/>
  <c r="O1017" i="1" s="1"/>
  <c r="P1017" i="1" s="1"/>
  <c r="G1017" i="1" s="1"/>
  <c r="N1015" i="1"/>
  <c r="N1014" i="1"/>
  <c r="N1013" i="1"/>
  <c r="N1012" i="1"/>
  <c r="O1012" i="1" s="1"/>
  <c r="N1011" i="1"/>
  <c r="O1011" i="1" s="1"/>
  <c r="P1011" i="1" s="1"/>
  <c r="G1011" i="1" s="1"/>
  <c r="N1010" i="1"/>
  <c r="N1009" i="1"/>
  <c r="O1009" i="1" s="1"/>
  <c r="P1009" i="1" s="1"/>
  <c r="G1009" i="1" s="1"/>
  <c r="N1008" i="1"/>
  <c r="N1007" i="1"/>
  <c r="N1006" i="1"/>
  <c r="N1005" i="1"/>
  <c r="N1004" i="1"/>
  <c r="N1003" i="1"/>
  <c r="O1003" i="1" s="1"/>
  <c r="P1003" i="1" s="1"/>
  <c r="G1003" i="1" s="1"/>
  <c r="N1002" i="1"/>
  <c r="N1001" i="1"/>
  <c r="O1001" i="1" s="1"/>
  <c r="P1001" i="1" s="1"/>
  <c r="G1001" i="1" s="1"/>
  <c r="N1000" i="1"/>
  <c r="O1000" i="1" s="1"/>
  <c r="P1000" i="1" s="1"/>
  <c r="G1000" i="1" s="1"/>
  <c r="N999" i="1"/>
  <c r="N998" i="1"/>
  <c r="N997" i="1"/>
  <c r="N995" i="1"/>
  <c r="N994" i="1"/>
  <c r="O994" i="1" s="1"/>
  <c r="P994" i="1" s="1"/>
  <c r="G994" i="1" s="1"/>
  <c r="N993" i="1"/>
  <c r="N992" i="1"/>
  <c r="O992" i="1" s="1"/>
  <c r="P992" i="1" s="1"/>
  <c r="G992" i="1" s="1"/>
  <c r="N991" i="1"/>
  <c r="O991" i="1" s="1"/>
  <c r="P991" i="1" s="1"/>
  <c r="G991" i="1" s="1"/>
  <c r="N990" i="1"/>
  <c r="N989" i="1"/>
  <c r="N988" i="1"/>
  <c r="N987" i="1"/>
  <c r="N986" i="1"/>
  <c r="O986" i="1" s="1"/>
  <c r="P986" i="1" s="1"/>
  <c r="G986" i="1" s="1"/>
  <c r="N984" i="1"/>
  <c r="O984" i="1" s="1"/>
  <c r="N983" i="1"/>
  <c r="O983" i="1" s="1"/>
  <c r="N982" i="1"/>
  <c r="O982" i="1" s="1"/>
  <c r="P982" i="1" s="1"/>
  <c r="G982" i="1" s="1"/>
  <c r="N981" i="1"/>
  <c r="N980" i="1"/>
  <c r="N977" i="1"/>
  <c r="N976" i="1"/>
  <c r="O976" i="1" s="1"/>
  <c r="N975" i="1"/>
  <c r="O975" i="1" s="1"/>
  <c r="P975" i="1" s="1"/>
  <c r="G975" i="1" s="1"/>
  <c r="N974" i="1"/>
  <c r="N973" i="1"/>
  <c r="O973" i="1" s="1"/>
  <c r="P973" i="1" s="1"/>
  <c r="G973" i="1" s="1"/>
  <c r="N972" i="1"/>
  <c r="O972" i="1" s="1"/>
  <c r="P972" i="1" s="1"/>
  <c r="G972" i="1" s="1"/>
  <c r="N971" i="1"/>
  <c r="N970" i="1"/>
  <c r="N969" i="1"/>
  <c r="N968" i="1"/>
  <c r="N967" i="1"/>
  <c r="O967" i="1" s="1"/>
  <c r="P967" i="1" s="1"/>
  <c r="G967" i="1" s="1"/>
  <c r="N966" i="1"/>
  <c r="N965" i="1"/>
  <c r="O965" i="1" s="1"/>
  <c r="N964" i="1"/>
  <c r="O964" i="1" s="1"/>
  <c r="P964" i="1" s="1"/>
  <c r="G964" i="1" s="1"/>
  <c r="N963" i="1"/>
  <c r="N962" i="1"/>
  <c r="N960" i="1"/>
  <c r="N959" i="1"/>
  <c r="O959" i="1" s="1"/>
  <c r="N958" i="1"/>
  <c r="O958" i="1" s="1"/>
  <c r="P958" i="1" s="1"/>
  <c r="G958" i="1" s="1"/>
  <c r="N956" i="1"/>
  <c r="N955" i="1"/>
  <c r="N954" i="1"/>
  <c r="O954" i="1" s="1"/>
  <c r="P954" i="1" s="1"/>
  <c r="G954" i="1" s="1"/>
  <c r="N953" i="1"/>
  <c r="N952" i="1"/>
  <c r="N951" i="1"/>
  <c r="N949" i="1"/>
  <c r="N948" i="1"/>
  <c r="O948" i="1" s="1"/>
  <c r="P948" i="1" s="1"/>
  <c r="G948" i="1" s="1"/>
  <c r="N947" i="1"/>
  <c r="N946" i="1"/>
  <c r="O946" i="1" s="1"/>
  <c r="N945" i="1"/>
  <c r="O945" i="1" s="1"/>
  <c r="P945" i="1" s="1"/>
  <c r="G945" i="1" s="1"/>
  <c r="N944" i="1"/>
  <c r="N943" i="1"/>
  <c r="N941" i="1"/>
  <c r="N940" i="1"/>
  <c r="O940" i="1" s="1"/>
  <c r="N939" i="1"/>
  <c r="O939" i="1" s="1"/>
  <c r="P939" i="1" s="1"/>
  <c r="G939" i="1" s="1"/>
  <c r="N938" i="1"/>
  <c r="N936" i="1"/>
  <c r="O936" i="1" s="1"/>
  <c r="P936" i="1" s="1"/>
  <c r="G936" i="1" s="1"/>
  <c r="N935" i="1"/>
  <c r="O935" i="1" s="1"/>
  <c r="P935" i="1" s="1"/>
  <c r="G935" i="1" s="1"/>
  <c r="N934" i="1"/>
  <c r="N933" i="1"/>
  <c r="N931" i="1"/>
  <c r="N930" i="1"/>
  <c r="N929" i="1"/>
  <c r="O929" i="1" s="1"/>
  <c r="P929" i="1" s="1"/>
  <c r="G929" i="1" s="1"/>
  <c r="N928" i="1"/>
  <c r="N927" i="1"/>
  <c r="N925" i="1"/>
  <c r="O925" i="1" s="1"/>
  <c r="P925" i="1" s="1"/>
  <c r="G925" i="1" s="1"/>
  <c r="N924" i="1"/>
  <c r="N923" i="1"/>
  <c r="N922" i="1"/>
  <c r="N921" i="1"/>
  <c r="N920" i="1"/>
  <c r="O920" i="1" s="1"/>
  <c r="P920" i="1" s="1"/>
  <c r="G920" i="1" s="1"/>
  <c r="N919" i="1"/>
  <c r="N916" i="1"/>
  <c r="O916" i="1" s="1"/>
  <c r="P916" i="1" s="1"/>
  <c r="G916" i="1" s="1"/>
  <c r="N915" i="1"/>
  <c r="O915" i="1" s="1"/>
  <c r="P915" i="1" s="1"/>
  <c r="G915" i="1" s="1"/>
  <c r="N914" i="1"/>
  <c r="N913" i="1"/>
  <c r="N912" i="1"/>
  <c r="N911" i="1"/>
  <c r="O911" i="1" s="1"/>
  <c r="N910" i="1"/>
  <c r="O910" i="1" s="1"/>
  <c r="P910" i="1" s="1"/>
  <c r="G910" i="1" s="1"/>
  <c r="N909" i="1"/>
  <c r="O909" i="1" s="1"/>
  <c r="N908" i="1"/>
  <c r="O908" i="1" s="1"/>
  <c r="N907" i="1"/>
  <c r="O907" i="1" s="1"/>
  <c r="P907" i="1" s="1"/>
  <c r="G907" i="1" s="1"/>
  <c r="N906" i="1"/>
  <c r="N905" i="1"/>
  <c r="N904" i="1"/>
  <c r="N902" i="1"/>
  <c r="N901" i="1"/>
  <c r="O901" i="1" s="1"/>
  <c r="P901" i="1" s="1"/>
  <c r="G901" i="1" s="1"/>
  <c r="N900" i="1"/>
  <c r="N899" i="1"/>
  <c r="O899" i="1" s="1"/>
  <c r="N898" i="1"/>
  <c r="O898" i="1" s="1"/>
  <c r="P898" i="1" s="1"/>
  <c r="G898" i="1" s="1"/>
  <c r="N897" i="1"/>
  <c r="N896" i="1"/>
  <c r="N895" i="1"/>
  <c r="N894" i="1"/>
  <c r="N893" i="1"/>
  <c r="O893" i="1" s="1"/>
  <c r="P893" i="1" s="1"/>
  <c r="G893" i="1" s="1"/>
  <c r="N892" i="1"/>
  <c r="N890" i="1"/>
  <c r="O890" i="1" s="1"/>
  <c r="P890" i="1" s="1"/>
  <c r="G890" i="1" s="1"/>
  <c r="N889" i="1"/>
  <c r="O889" i="1" s="1"/>
  <c r="P889" i="1" s="1"/>
  <c r="G889" i="1" s="1"/>
  <c r="N888" i="1"/>
  <c r="N887" i="1"/>
  <c r="N886" i="1"/>
  <c r="N885" i="1"/>
  <c r="O885" i="1" s="1"/>
  <c r="N884" i="1"/>
  <c r="O884" i="1" s="1"/>
  <c r="P884" i="1" s="1"/>
  <c r="G884" i="1" s="1"/>
  <c r="N883" i="1"/>
  <c r="O883" i="1" s="1"/>
  <c r="N882" i="1"/>
  <c r="N881" i="1"/>
  <c r="O881" i="1" s="1"/>
  <c r="P881" i="1" s="1"/>
  <c r="G881" i="1" s="1"/>
  <c r="N880" i="1"/>
  <c r="N879" i="1"/>
  <c r="N878" i="1"/>
  <c r="N877" i="1"/>
  <c r="O877" i="1" s="1"/>
  <c r="N875" i="1"/>
  <c r="O875" i="1" s="1"/>
  <c r="P875" i="1" s="1"/>
  <c r="G875" i="1" s="1"/>
  <c r="N874" i="1"/>
  <c r="N873" i="1"/>
  <c r="O873" i="1" s="1"/>
  <c r="P873" i="1" s="1"/>
  <c r="G873" i="1" s="1"/>
  <c r="N872" i="1"/>
  <c r="O872" i="1" s="1"/>
  <c r="P872" i="1" s="1"/>
  <c r="G872" i="1" s="1"/>
  <c r="N871" i="1"/>
  <c r="N870" i="1"/>
  <c r="N869" i="1"/>
  <c r="N868" i="1"/>
  <c r="N867" i="1"/>
  <c r="O867" i="1" s="1"/>
  <c r="P867" i="1" s="1"/>
  <c r="G867" i="1" s="1"/>
  <c r="N866" i="1"/>
  <c r="N865" i="1"/>
  <c r="O865" i="1" s="1"/>
  <c r="P865" i="1" s="1"/>
  <c r="G865" i="1" s="1"/>
  <c r="N864" i="1"/>
  <c r="O864" i="1" s="1"/>
  <c r="P864" i="1" s="1"/>
  <c r="G864" i="1" s="1"/>
  <c r="N863" i="1"/>
  <c r="N862" i="1"/>
  <c r="N861" i="1"/>
  <c r="N860" i="1"/>
  <c r="N859" i="1"/>
  <c r="O859" i="1" s="1"/>
  <c r="P859" i="1" s="1"/>
  <c r="G859" i="1" s="1"/>
  <c r="N858" i="1"/>
  <c r="N857" i="1"/>
  <c r="O857" i="1" s="1"/>
  <c r="P857" i="1" s="1"/>
  <c r="G857" i="1" s="1"/>
  <c r="N855" i="1"/>
  <c r="O855" i="1" s="1"/>
  <c r="P855" i="1" s="1"/>
  <c r="G855" i="1" s="1"/>
  <c r="N854" i="1"/>
  <c r="N853" i="1"/>
  <c r="N852" i="1"/>
  <c r="N851" i="1"/>
  <c r="O851" i="1" s="1"/>
  <c r="N850" i="1"/>
  <c r="O850" i="1" s="1"/>
  <c r="P850" i="1" s="1"/>
  <c r="G850" i="1" s="1"/>
  <c r="N849" i="1"/>
  <c r="O849" i="1" s="1"/>
  <c r="N848" i="1"/>
  <c r="O848" i="1" s="1"/>
  <c r="N847" i="1"/>
  <c r="O847" i="1" s="1"/>
  <c r="P847" i="1" s="1"/>
  <c r="G847" i="1" s="1"/>
  <c r="N846" i="1"/>
  <c r="N845" i="1"/>
  <c r="N844" i="1"/>
  <c r="N843" i="1"/>
  <c r="O843" i="1" s="1"/>
  <c r="N842" i="1"/>
  <c r="O842" i="1" s="1"/>
  <c r="P842" i="1" s="1"/>
  <c r="G842" i="1" s="1"/>
  <c r="N841" i="1"/>
  <c r="N840" i="1"/>
  <c r="O840" i="1" s="1"/>
  <c r="P840" i="1" s="1"/>
  <c r="G840" i="1" s="1"/>
  <c r="N837" i="1"/>
  <c r="O837" i="1" s="1"/>
  <c r="P837" i="1" s="1"/>
  <c r="G837" i="1" s="1"/>
  <c r="N836" i="1"/>
  <c r="N835" i="1"/>
  <c r="N834" i="1"/>
  <c r="N833" i="1"/>
  <c r="O833" i="1" s="1"/>
  <c r="N832" i="1"/>
  <c r="O832" i="1" s="1"/>
  <c r="P832" i="1" s="1"/>
  <c r="G832" i="1" s="1"/>
  <c r="N831" i="1"/>
  <c r="N830" i="1"/>
  <c r="O830" i="1" s="1"/>
  <c r="P830" i="1" s="1"/>
  <c r="G830" i="1" s="1"/>
  <c r="N829" i="1"/>
  <c r="O829" i="1" s="1"/>
  <c r="P829" i="1" s="1"/>
  <c r="G829" i="1" s="1"/>
  <c r="N828" i="1"/>
  <c r="N826" i="1"/>
  <c r="N825" i="1"/>
  <c r="N824" i="1"/>
  <c r="N823" i="1"/>
  <c r="O823" i="1" s="1"/>
  <c r="P823" i="1" s="1"/>
  <c r="G823" i="1" s="1"/>
  <c r="N822" i="1"/>
  <c r="N821" i="1"/>
  <c r="O821" i="1" s="1"/>
  <c r="P821" i="1" s="1"/>
  <c r="G821" i="1" s="1"/>
  <c r="N820" i="1"/>
  <c r="O820" i="1" s="1"/>
  <c r="P820" i="1" s="1"/>
  <c r="G820" i="1" s="1"/>
  <c r="N819" i="1"/>
  <c r="N818" i="1"/>
  <c r="N817" i="1"/>
  <c r="N816" i="1"/>
  <c r="O816" i="1" s="1"/>
  <c r="N815" i="1"/>
  <c r="O815" i="1" s="1"/>
  <c r="P815" i="1" s="1"/>
  <c r="G815" i="1" s="1"/>
  <c r="N814" i="1"/>
  <c r="O814" i="1" s="1"/>
  <c r="N813" i="1"/>
  <c r="O813" i="1" s="1"/>
  <c r="P813" i="1" s="1"/>
  <c r="G813" i="1" s="1"/>
  <c r="N812" i="1"/>
  <c r="O812" i="1" s="1"/>
  <c r="P812" i="1" s="1"/>
  <c r="G812" i="1" s="1"/>
  <c r="N811" i="1"/>
  <c r="N809" i="1"/>
  <c r="N808" i="1"/>
  <c r="N807" i="1"/>
  <c r="N806" i="1"/>
  <c r="O806" i="1" s="1"/>
  <c r="P806" i="1" s="1"/>
  <c r="G806" i="1" s="1"/>
  <c r="N804" i="1"/>
  <c r="N803" i="1"/>
  <c r="O803" i="1" s="1"/>
  <c r="N802" i="1"/>
  <c r="O802" i="1" s="1"/>
  <c r="P802" i="1" s="1"/>
  <c r="G802" i="1" s="1"/>
  <c r="N801" i="1"/>
  <c r="N800" i="1"/>
  <c r="N799" i="1"/>
  <c r="N798" i="1"/>
  <c r="N796" i="1"/>
  <c r="O796" i="1" s="1"/>
  <c r="P796" i="1" s="1"/>
  <c r="G796" i="1" s="1"/>
  <c r="N795" i="1"/>
  <c r="O795" i="1" s="1"/>
  <c r="N794" i="1"/>
  <c r="O794" i="1" s="1"/>
  <c r="P794" i="1" s="1"/>
  <c r="G794" i="1" s="1"/>
  <c r="N793" i="1"/>
  <c r="O793" i="1" s="1"/>
  <c r="P793" i="1" s="1"/>
  <c r="G793" i="1" s="1"/>
  <c r="N792" i="1"/>
  <c r="N791" i="1"/>
  <c r="O791" i="1" s="1"/>
  <c r="N790" i="1"/>
  <c r="N787" i="1"/>
  <c r="N786" i="1"/>
  <c r="N785" i="1"/>
  <c r="O785" i="1" s="1"/>
  <c r="N784" i="1"/>
  <c r="O784" i="1" s="1"/>
  <c r="N783" i="1"/>
  <c r="O783" i="1" s="1"/>
  <c r="P783" i="1" s="1"/>
  <c r="G783" i="1" s="1"/>
  <c r="N782" i="1"/>
  <c r="N781" i="1"/>
  <c r="O781" i="1" s="1"/>
  <c r="N780" i="1"/>
  <c r="N779" i="1"/>
  <c r="O779" i="1" s="1"/>
  <c r="N778" i="1"/>
  <c r="O778" i="1" s="1"/>
  <c r="P778" i="1" s="1"/>
  <c r="G778" i="1" s="1"/>
  <c r="N777" i="1"/>
  <c r="N776" i="1"/>
  <c r="O776" i="1" s="1"/>
  <c r="N775" i="1"/>
  <c r="O775" i="1" s="1"/>
  <c r="N774" i="1"/>
  <c r="N773" i="1"/>
  <c r="O773" i="1" s="1"/>
  <c r="N772" i="1"/>
  <c r="N771" i="1"/>
  <c r="N770" i="1"/>
  <c r="O770" i="1" s="1"/>
  <c r="P770" i="1" s="1"/>
  <c r="G770" i="1" s="1"/>
  <c r="N769" i="1"/>
  <c r="N768" i="1"/>
  <c r="O768" i="1" s="1"/>
  <c r="N766" i="1"/>
  <c r="N765" i="1"/>
  <c r="N764" i="1"/>
  <c r="O764" i="1" s="1"/>
  <c r="N763" i="1"/>
  <c r="N762" i="1"/>
  <c r="N761" i="1"/>
  <c r="O761" i="1" s="1"/>
  <c r="P761" i="1" s="1"/>
  <c r="G761" i="1" s="1"/>
  <c r="N760" i="1"/>
  <c r="O760" i="1" s="1"/>
  <c r="N759" i="1"/>
  <c r="O759" i="1" s="1"/>
  <c r="N758" i="1"/>
  <c r="N756" i="1"/>
  <c r="N755" i="1"/>
  <c r="O755" i="1" s="1"/>
  <c r="N754" i="1"/>
  <c r="N753" i="1"/>
  <c r="N752" i="1"/>
  <c r="O752" i="1" s="1"/>
  <c r="P752" i="1" s="1"/>
  <c r="G752" i="1" s="1"/>
  <c r="N751" i="1"/>
  <c r="N750" i="1"/>
  <c r="O750" i="1" s="1"/>
  <c r="N749" i="1"/>
  <c r="N748" i="1"/>
  <c r="N747" i="1"/>
  <c r="O747" i="1" s="1"/>
  <c r="N745" i="1"/>
  <c r="N744" i="1"/>
  <c r="O744" i="1" s="1"/>
  <c r="N742" i="1"/>
  <c r="O742" i="1" s="1"/>
  <c r="P742" i="1" s="1"/>
  <c r="G742" i="1" s="1"/>
  <c r="N741" i="1"/>
  <c r="N740" i="1"/>
  <c r="O740" i="1" s="1"/>
  <c r="N739" i="1"/>
  <c r="O739" i="1" s="1"/>
  <c r="N738" i="1"/>
  <c r="N737" i="1"/>
  <c r="O737" i="1" s="1"/>
  <c r="N736" i="1"/>
  <c r="N735" i="1"/>
  <c r="N734" i="1"/>
  <c r="O734" i="1" s="1"/>
  <c r="P734" i="1" s="1"/>
  <c r="G734" i="1" s="1"/>
  <c r="N733" i="1"/>
  <c r="N732" i="1"/>
  <c r="O732" i="1" s="1"/>
  <c r="N731" i="1"/>
  <c r="N730" i="1"/>
  <c r="N729" i="1"/>
  <c r="O729" i="1" s="1"/>
  <c r="N726" i="1"/>
  <c r="N725" i="1"/>
  <c r="O725" i="1" s="1"/>
  <c r="N724" i="1"/>
  <c r="O724" i="1" s="1"/>
  <c r="P724" i="1" s="1"/>
  <c r="G724" i="1" s="1"/>
  <c r="N723" i="1"/>
  <c r="O723" i="1" s="1"/>
  <c r="N722" i="1"/>
  <c r="O722" i="1" s="1"/>
  <c r="N721" i="1"/>
  <c r="N720" i="1"/>
  <c r="N719" i="1"/>
  <c r="O719" i="1" s="1"/>
  <c r="N718" i="1"/>
  <c r="N716" i="1"/>
  <c r="N715" i="1"/>
  <c r="O715" i="1" s="1"/>
  <c r="P715" i="1" s="1"/>
  <c r="G715" i="1" s="1"/>
  <c r="N714" i="1"/>
  <c r="N713" i="1"/>
  <c r="O713" i="1" s="1"/>
  <c r="N712" i="1"/>
  <c r="O712" i="1" s="1"/>
  <c r="P712" i="1" s="1"/>
  <c r="G712" i="1" s="1"/>
  <c r="N711" i="1"/>
  <c r="N710" i="1"/>
  <c r="O710" i="1" s="1"/>
  <c r="N709" i="1"/>
  <c r="N708" i="1"/>
  <c r="O708" i="1" s="1"/>
  <c r="N707" i="1"/>
  <c r="O707" i="1" s="1"/>
  <c r="P707" i="1" s="1"/>
  <c r="G707" i="1" s="1"/>
  <c r="N706" i="1"/>
  <c r="O706" i="1" s="1"/>
  <c r="N705" i="1"/>
  <c r="O705" i="1" s="1"/>
  <c r="N702" i="1"/>
  <c r="O702" i="1" s="1"/>
  <c r="P702" i="1" s="1"/>
  <c r="G702" i="1" s="1"/>
  <c r="N701" i="1"/>
  <c r="O701" i="1" s="1"/>
  <c r="N700" i="1"/>
  <c r="N699" i="1"/>
  <c r="N698" i="1"/>
  <c r="N696" i="1"/>
  <c r="O696" i="1" s="1"/>
  <c r="P696" i="1" s="1"/>
  <c r="G696" i="1" s="1"/>
  <c r="N695" i="1"/>
  <c r="N694" i="1"/>
  <c r="O694" i="1" s="1"/>
  <c r="P694" i="1" s="1"/>
  <c r="G694" i="1" s="1"/>
  <c r="N693" i="1"/>
  <c r="N692" i="1"/>
  <c r="N691" i="1"/>
  <c r="N689" i="1"/>
  <c r="N688" i="1"/>
  <c r="N687" i="1"/>
  <c r="O687" i="1" s="1"/>
  <c r="P687" i="1" s="1"/>
  <c r="G687" i="1" s="1"/>
  <c r="N686" i="1"/>
  <c r="N685" i="1"/>
  <c r="O685" i="1" s="1"/>
  <c r="N684" i="1"/>
  <c r="N683" i="1"/>
  <c r="O683" i="1" s="1"/>
  <c r="N682" i="1"/>
  <c r="N681" i="1"/>
  <c r="N680" i="1"/>
  <c r="O680" i="1" s="1"/>
  <c r="N679" i="1"/>
  <c r="O679" i="1" s="1"/>
  <c r="P679" i="1" s="1"/>
  <c r="G679" i="1" s="1"/>
  <c r="N678" i="1"/>
  <c r="N677" i="1"/>
  <c r="O677" i="1" s="1"/>
  <c r="P677" i="1" s="1"/>
  <c r="G677" i="1" s="1"/>
  <c r="N676" i="1"/>
  <c r="N675" i="1"/>
  <c r="O675" i="1" s="1"/>
  <c r="N674" i="1"/>
  <c r="N673" i="1"/>
  <c r="O673" i="1" s="1"/>
  <c r="N672" i="1"/>
  <c r="N666" i="1"/>
  <c r="N665" i="1"/>
  <c r="N664" i="1"/>
  <c r="N663" i="1"/>
  <c r="N662" i="1"/>
  <c r="O662" i="1" s="1"/>
  <c r="N661" i="1"/>
  <c r="O661" i="1" s="1"/>
  <c r="P661" i="1" s="1"/>
  <c r="G661" i="1" s="1"/>
  <c r="N660" i="1"/>
  <c r="N659" i="1"/>
  <c r="O659" i="1" s="1"/>
  <c r="P659" i="1" s="1"/>
  <c r="G659" i="1" s="1"/>
  <c r="N658" i="1"/>
  <c r="N657" i="1"/>
  <c r="N656" i="1"/>
  <c r="O656" i="1" s="1"/>
  <c r="P656" i="1" s="1"/>
  <c r="G656" i="1" s="1"/>
  <c r="N655" i="1"/>
  <c r="N654" i="1"/>
  <c r="O654" i="1" s="1"/>
  <c r="N653" i="1"/>
  <c r="O653" i="1" s="1"/>
  <c r="P653" i="1" s="1"/>
  <c r="G653" i="1" s="1"/>
  <c r="N651" i="1"/>
  <c r="N650" i="1"/>
  <c r="O650" i="1" s="1"/>
  <c r="P650" i="1" s="1"/>
  <c r="G650" i="1" s="1"/>
  <c r="N649" i="1"/>
  <c r="N648" i="1"/>
  <c r="O648" i="1" s="1"/>
  <c r="N647" i="1"/>
  <c r="N646" i="1"/>
  <c r="N645" i="1"/>
  <c r="N644" i="1"/>
  <c r="O644" i="1" s="1"/>
  <c r="P644" i="1" s="1"/>
  <c r="G644" i="1" s="1"/>
  <c r="N643" i="1"/>
  <c r="N642" i="1"/>
  <c r="N641" i="1"/>
  <c r="N640" i="1"/>
  <c r="N639" i="1"/>
  <c r="N638" i="1"/>
  <c r="N637" i="1"/>
  <c r="O637" i="1" s="1"/>
  <c r="P637" i="1" s="1"/>
  <c r="G637" i="1" s="1"/>
  <c r="N636" i="1"/>
  <c r="O636" i="1" s="1"/>
  <c r="P636" i="1" s="1"/>
  <c r="G636" i="1" s="1"/>
  <c r="N635" i="1"/>
  <c r="N634" i="1"/>
  <c r="N633" i="1"/>
  <c r="N632" i="1"/>
  <c r="O632" i="1" s="1"/>
  <c r="N631" i="1"/>
  <c r="N630" i="1"/>
  <c r="N629" i="1"/>
  <c r="N628" i="1"/>
  <c r="O628" i="1" s="1"/>
  <c r="P628" i="1" s="1"/>
  <c r="G628" i="1" s="1"/>
  <c r="N627" i="1"/>
  <c r="N626" i="1"/>
  <c r="O626" i="1" s="1"/>
  <c r="P626" i="1" s="1"/>
  <c r="G626" i="1" s="1"/>
  <c r="N625" i="1"/>
  <c r="N624" i="1"/>
  <c r="N623" i="1"/>
  <c r="O623" i="1" s="1"/>
  <c r="P623" i="1" s="1"/>
  <c r="G623" i="1" s="1"/>
  <c r="N622" i="1"/>
  <c r="N621" i="1"/>
  <c r="N620" i="1"/>
  <c r="O620" i="1" s="1"/>
  <c r="P620" i="1" s="1"/>
  <c r="G620" i="1" s="1"/>
  <c r="N619" i="1"/>
  <c r="N618" i="1"/>
  <c r="O618" i="1" s="1"/>
  <c r="P618" i="1" s="1"/>
  <c r="G618" i="1" s="1"/>
  <c r="N617" i="1"/>
  <c r="N616" i="1"/>
  <c r="N615" i="1"/>
  <c r="N614" i="1"/>
  <c r="N613" i="1"/>
  <c r="N612" i="1"/>
  <c r="O612" i="1" s="1"/>
  <c r="P612" i="1" s="1"/>
  <c r="G612" i="1" s="1"/>
  <c r="N611" i="1"/>
  <c r="N610" i="1"/>
  <c r="O610" i="1" s="1"/>
  <c r="P610" i="1" s="1"/>
  <c r="G610" i="1" s="1"/>
  <c r="N609" i="1"/>
  <c r="N608" i="1"/>
  <c r="O608" i="1" s="1"/>
  <c r="N607" i="1"/>
  <c r="N606" i="1"/>
  <c r="N605" i="1"/>
  <c r="O605" i="1" s="1"/>
  <c r="P605" i="1" s="1"/>
  <c r="G605" i="1" s="1"/>
  <c r="N604" i="1"/>
  <c r="O604" i="1" s="1"/>
  <c r="P604" i="1" s="1"/>
  <c r="G604" i="1" s="1"/>
  <c r="N603" i="1"/>
  <c r="N602" i="1"/>
  <c r="N601" i="1"/>
  <c r="N600" i="1"/>
  <c r="O600" i="1" s="1"/>
  <c r="N599" i="1"/>
  <c r="N597" i="1"/>
  <c r="N596" i="1"/>
  <c r="O596" i="1" s="1"/>
  <c r="N595" i="1"/>
  <c r="O595" i="1" s="1"/>
  <c r="P595" i="1" s="1"/>
  <c r="G595" i="1" s="1"/>
  <c r="N594" i="1"/>
  <c r="N593" i="1"/>
  <c r="O593" i="1" s="1"/>
  <c r="P593" i="1" s="1"/>
  <c r="G593" i="1" s="1"/>
  <c r="N592" i="1"/>
  <c r="N591" i="1"/>
  <c r="O591" i="1" s="1"/>
  <c r="N590" i="1"/>
  <c r="N589" i="1"/>
  <c r="N588" i="1"/>
  <c r="O588" i="1" s="1"/>
  <c r="N587" i="1"/>
  <c r="O587" i="1" s="1"/>
  <c r="P587" i="1" s="1"/>
  <c r="G587" i="1" s="1"/>
  <c r="N585" i="1"/>
  <c r="N584" i="1"/>
  <c r="O584" i="1" s="1"/>
  <c r="P584" i="1" s="1"/>
  <c r="G584" i="1" s="1"/>
  <c r="N583" i="1"/>
  <c r="N582" i="1"/>
  <c r="N581" i="1"/>
  <c r="N580" i="1"/>
  <c r="N579" i="1"/>
  <c r="N578" i="1"/>
  <c r="O578" i="1" s="1"/>
  <c r="P578" i="1" s="1"/>
  <c r="G578" i="1" s="1"/>
  <c r="N577" i="1"/>
  <c r="N576" i="1"/>
  <c r="O576" i="1" s="1"/>
  <c r="P576" i="1" s="1"/>
  <c r="G576" i="1" s="1"/>
  <c r="N575" i="1"/>
  <c r="N574" i="1"/>
  <c r="N573" i="1"/>
  <c r="N572" i="1"/>
  <c r="N571" i="1"/>
  <c r="O571" i="1" s="1"/>
  <c r="P571" i="1" s="1"/>
  <c r="G571" i="1" s="1"/>
  <c r="N570" i="1"/>
  <c r="O570" i="1" s="1"/>
  <c r="P570" i="1" s="1"/>
  <c r="G570" i="1" s="1"/>
  <c r="N568" i="1"/>
  <c r="N567" i="1"/>
  <c r="N566" i="1"/>
  <c r="N565" i="1"/>
  <c r="O565" i="1" s="1"/>
  <c r="N564" i="1"/>
  <c r="O564" i="1" s="1"/>
  <c r="P564" i="1" s="1"/>
  <c r="G564" i="1" s="1"/>
  <c r="N563" i="1"/>
  <c r="N562" i="1"/>
  <c r="N561" i="1"/>
  <c r="O561" i="1" s="1"/>
  <c r="P561" i="1" s="1"/>
  <c r="G561" i="1" s="1"/>
  <c r="N560" i="1"/>
  <c r="N559" i="1"/>
  <c r="O559" i="1" s="1"/>
  <c r="P559" i="1" s="1"/>
  <c r="G559" i="1" s="1"/>
  <c r="N558" i="1"/>
  <c r="N557" i="1"/>
  <c r="N556" i="1"/>
  <c r="O556" i="1" s="1"/>
  <c r="N555" i="1"/>
  <c r="N554" i="1"/>
  <c r="N553" i="1"/>
  <c r="O553" i="1" s="1"/>
  <c r="P553" i="1" s="1"/>
  <c r="G553" i="1" s="1"/>
  <c r="N552" i="1"/>
  <c r="N551" i="1"/>
  <c r="N550" i="1"/>
  <c r="N549" i="1"/>
  <c r="N547" i="1"/>
  <c r="N546" i="1"/>
  <c r="N545" i="1"/>
  <c r="N544" i="1"/>
  <c r="O544" i="1" s="1"/>
  <c r="P544" i="1" s="1"/>
  <c r="G544" i="1" s="1"/>
  <c r="N543" i="1"/>
  <c r="N542" i="1"/>
  <c r="O542" i="1" s="1"/>
  <c r="P542" i="1" s="1"/>
  <c r="G542" i="1" s="1"/>
  <c r="N541" i="1"/>
  <c r="N540" i="1"/>
  <c r="N539" i="1"/>
  <c r="O539" i="1" s="1"/>
  <c r="N538" i="1"/>
  <c r="N537" i="1"/>
  <c r="N535" i="1"/>
  <c r="O535" i="1" s="1"/>
  <c r="P535" i="1" s="1"/>
  <c r="G535" i="1" s="1"/>
  <c r="N534" i="1"/>
  <c r="N533" i="1"/>
  <c r="O533" i="1" s="1"/>
  <c r="P533" i="1" s="1"/>
  <c r="G533" i="1" s="1"/>
  <c r="N532" i="1"/>
  <c r="N531" i="1"/>
  <c r="O531" i="1" s="1"/>
  <c r="N530" i="1"/>
  <c r="N529" i="1"/>
  <c r="O529" i="1" s="1"/>
  <c r="P529" i="1" s="1"/>
  <c r="G529" i="1" s="1"/>
  <c r="N528" i="1"/>
  <c r="N527" i="1"/>
  <c r="O527" i="1" s="1"/>
  <c r="P527" i="1" s="1"/>
  <c r="G527" i="1" s="1"/>
  <c r="N526" i="1"/>
  <c r="N525" i="1"/>
  <c r="O525" i="1" s="1"/>
  <c r="P525" i="1" s="1"/>
  <c r="G525" i="1" s="1"/>
  <c r="N524" i="1"/>
  <c r="O524" i="1" s="1"/>
  <c r="N521" i="1"/>
  <c r="N520" i="1"/>
  <c r="O520" i="1" s="1"/>
  <c r="P520" i="1" s="1"/>
  <c r="G520" i="1" s="1"/>
  <c r="N519" i="1"/>
  <c r="O519" i="1" s="1"/>
  <c r="P519" i="1" s="1"/>
  <c r="G519" i="1" s="1"/>
  <c r="N518" i="1"/>
  <c r="N517" i="1"/>
  <c r="O517" i="1" s="1"/>
  <c r="P517" i="1" s="1"/>
  <c r="G517" i="1" s="1"/>
  <c r="N516" i="1"/>
  <c r="N515" i="1"/>
  <c r="O515" i="1" s="1"/>
  <c r="P515" i="1" s="1"/>
  <c r="G515" i="1" s="1"/>
  <c r="N514" i="1"/>
  <c r="N513" i="1"/>
  <c r="N512" i="1"/>
  <c r="N511" i="1"/>
  <c r="O511" i="1" s="1"/>
  <c r="P511" i="1" s="1"/>
  <c r="G511" i="1" s="1"/>
  <c r="N509" i="1"/>
  <c r="N508" i="1"/>
  <c r="O508" i="1" s="1"/>
  <c r="P508" i="1" s="1"/>
  <c r="G508" i="1" s="1"/>
  <c r="N507" i="1"/>
  <c r="N505" i="1"/>
  <c r="O505" i="1" s="1"/>
  <c r="P505" i="1" s="1"/>
  <c r="G505" i="1" s="1"/>
  <c r="N503" i="1"/>
  <c r="N502" i="1"/>
  <c r="N500" i="1"/>
  <c r="O500" i="1" s="1"/>
  <c r="P500" i="1" s="1"/>
  <c r="G500" i="1" s="1"/>
  <c r="N499" i="1"/>
  <c r="O499" i="1" s="1"/>
  <c r="P499" i="1" s="1"/>
  <c r="G499" i="1" s="1"/>
  <c r="N497" i="1"/>
  <c r="N496" i="1"/>
  <c r="O496" i="1" s="1"/>
  <c r="P496" i="1" s="1"/>
  <c r="G496" i="1" s="1"/>
  <c r="N495" i="1"/>
  <c r="N494" i="1"/>
  <c r="N493" i="1"/>
  <c r="O493" i="1" s="1"/>
  <c r="N491" i="1"/>
  <c r="N490" i="1"/>
  <c r="N489" i="1"/>
  <c r="O489" i="1" s="1"/>
  <c r="P489" i="1" s="1"/>
  <c r="G489" i="1" s="1"/>
  <c r="N488" i="1"/>
  <c r="N487" i="1"/>
  <c r="O487" i="1" s="1"/>
  <c r="N486" i="1"/>
  <c r="O486" i="1" s="1"/>
  <c r="N485" i="1"/>
  <c r="N484" i="1"/>
  <c r="N483" i="1"/>
  <c r="O483" i="1" s="1"/>
  <c r="N482" i="1"/>
  <c r="N481" i="1"/>
  <c r="O481" i="1" s="1"/>
  <c r="N480" i="1"/>
  <c r="O480" i="1" s="1"/>
  <c r="P480" i="1" s="1"/>
  <c r="G480" i="1" s="1"/>
  <c r="N479" i="1"/>
  <c r="N478" i="1"/>
  <c r="O478" i="1" s="1"/>
  <c r="P478" i="1" s="1"/>
  <c r="G478" i="1" s="1"/>
  <c r="N477" i="1"/>
  <c r="N476" i="1"/>
  <c r="N475" i="1"/>
  <c r="O475" i="1" s="1"/>
  <c r="P475" i="1" s="1"/>
  <c r="G475" i="1" s="1"/>
  <c r="N474" i="1"/>
  <c r="N473" i="1"/>
  <c r="O473" i="1" s="1"/>
  <c r="N471" i="1"/>
  <c r="N470" i="1"/>
  <c r="N469" i="1"/>
  <c r="O469" i="1" s="1"/>
  <c r="P469" i="1" s="1"/>
  <c r="G469" i="1" s="1"/>
  <c r="N468" i="1"/>
  <c r="N467" i="1"/>
  <c r="N466" i="1"/>
  <c r="O466" i="1" s="1"/>
  <c r="P466" i="1" s="1"/>
  <c r="G466" i="1" s="1"/>
  <c r="N465" i="1"/>
  <c r="N464" i="1"/>
  <c r="O464" i="1" s="1"/>
  <c r="N463" i="1"/>
  <c r="N461" i="1"/>
  <c r="O461" i="1" s="1"/>
  <c r="N460" i="1"/>
  <c r="O460" i="1" s="1"/>
  <c r="N459" i="1"/>
  <c r="N458" i="1"/>
  <c r="N457" i="1"/>
  <c r="O457" i="1" s="1"/>
  <c r="P457" i="1" s="1"/>
  <c r="G457" i="1" s="1"/>
  <c r="N456" i="1"/>
  <c r="N455" i="1"/>
  <c r="O455" i="1" s="1"/>
  <c r="N453" i="1"/>
  <c r="O453" i="1" s="1"/>
  <c r="P453" i="1" s="1"/>
  <c r="G453" i="1" s="1"/>
  <c r="N452" i="1"/>
  <c r="N451" i="1"/>
  <c r="N449" i="1"/>
  <c r="N448" i="1"/>
  <c r="N447" i="1"/>
  <c r="O447" i="1" s="1"/>
  <c r="P447" i="1" s="1"/>
  <c r="G447" i="1" s="1"/>
  <c r="N446" i="1"/>
  <c r="N445" i="1"/>
  <c r="O445" i="1" s="1"/>
  <c r="N444" i="1"/>
  <c r="N443" i="1"/>
  <c r="N442" i="1"/>
  <c r="O442" i="1" s="1"/>
  <c r="P442" i="1" s="1"/>
  <c r="G442" i="1" s="1"/>
  <c r="N441" i="1"/>
  <c r="N440" i="1"/>
  <c r="N437" i="1"/>
  <c r="O437" i="1" s="1"/>
  <c r="P437" i="1" s="1"/>
  <c r="G437" i="1" s="1"/>
  <c r="N436" i="1"/>
  <c r="N435" i="1"/>
  <c r="O435" i="1" s="1"/>
  <c r="N434" i="1"/>
  <c r="N433" i="1"/>
  <c r="N432" i="1"/>
  <c r="N431" i="1"/>
  <c r="N430" i="1"/>
  <c r="N429" i="1"/>
  <c r="O429" i="1" s="1"/>
  <c r="P429" i="1" s="1"/>
  <c r="G429" i="1" s="1"/>
  <c r="N428" i="1"/>
  <c r="N427" i="1"/>
  <c r="N426" i="1"/>
  <c r="N425" i="1"/>
  <c r="O425" i="1" s="1"/>
  <c r="N423" i="1"/>
  <c r="N422" i="1"/>
  <c r="N421" i="1"/>
  <c r="N420" i="1"/>
  <c r="N419" i="1"/>
  <c r="N418" i="1"/>
  <c r="N417" i="1"/>
  <c r="O417" i="1" s="1"/>
  <c r="N416" i="1"/>
  <c r="N415" i="1"/>
  <c r="N413" i="1"/>
  <c r="N412" i="1"/>
  <c r="N411" i="1"/>
  <c r="N410" i="1"/>
  <c r="N409" i="1"/>
  <c r="N408" i="1"/>
  <c r="O408" i="1" s="1"/>
  <c r="P408" i="1" s="1"/>
  <c r="G408" i="1" s="1"/>
  <c r="N407" i="1"/>
  <c r="N406" i="1"/>
  <c r="N405" i="1"/>
  <c r="N404" i="1"/>
  <c r="N403" i="1"/>
  <c r="O403" i="1" s="1"/>
  <c r="P403" i="1" s="1"/>
  <c r="G403" i="1" s="1"/>
  <c r="N402" i="1"/>
  <c r="N401" i="1"/>
  <c r="N400" i="1"/>
  <c r="O400" i="1" s="1"/>
  <c r="P400" i="1" s="1"/>
  <c r="G400" i="1" s="1"/>
  <c r="N399" i="1"/>
  <c r="N398" i="1"/>
  <c r="N397" i="1"/>
  <c r="N396" i="1"/>
  <c r="N395" i="1"/>
  <c r="O395" i="1" s="1"/>
  <c r="P395" i="1" s="1"/>
  <c r="G395" i="1" s="1"/>
  <c r="N394" i="1"/>
  <c r="N393" i="1"/>
  <c r="N392" i="1"/>
  <c r="N390" i="1"/>
  <c r="N389" i="1"/>
  <c r="N388" i="1"/>
  <c r="N387" i="1"/>
  <c r="N386" i="1"/>
  <c r="O386" i="1" s="1"/>
  <c r="P386" i="1" s="1"/>
  <c r="G386" i="1" s="1"/>
  <c r="N385" i="1"/>
  <c r="N384" i="1"/>
  <c r="O384" i="1" s="1"/>
  <c r="N383" i="1"/>
  <c r="O383" i="1" s="1"/>
  <c r="P383" i="1" s="1"/>
  <c r="G383" i="1" s="1"/>
  <c r="N382" i="1"/>
  <c r="N381" i="1"/>
  <c r="N380" i="1"/>
  <c r="N379" i="1"/>
  <c r="N378" i="1"/>
  <c r="O378" i="1" s="1"/>
  <c r="P378" i="1" s="1"/>
  <c r="G378" i="1" s="1"/>
  <c r="N377" i="1"/>
  <c r="N376" i="1"/>
  <c r="N375" i="1"/>
  <c r="O375" i="1" s="1"/>
  <c r="P375" i="1" s="1"/>
  <c r="G375" i="1" s="1"/>
  <c r="N374" i="1"/>
  <c r="N372" i="1"/>
  <c r="O372" i="1" s="1"/>
  <c r="P372" i="1" s="1"/>
  <c r="G372" i="1" s="1"/>
  <c r="N371" i="1"/>
  <c r="N370" i="1"/>
  <c r="N369" i="1"/>
  <c r="N368" i="1"/>
  <c r="N367" i="1"/>
  <c r="O367" i="1" s="1"/>
  <c r="N366" i="1"/>
  <c r="O366" i="1" s="1"/>
  <c r="P366" i="1" s="1"/>
  <c r="G366" i="1" s="1"/>
  <c r="N365" i="1"/>
  <c r="N364" i="1"/>
  <c r="O364" i="1" s="1"/>
  <c r="N363" i="1"/>
  <c r="N362" i="1"/>
  <c r="N361" i="1"/>
  <c r="O361" i="1" s="1"/>
  <c r="P361" i="1" s="1"/>
  <c r="G361" i="1" s="1"/>
  <c r="N360" i="1"/>
  <c r="N359" i="1"/>
  <c r="O359" i="1" s="1"/>
  <c r="N358" i="1"/>
  <c r="O358" i="1" s="1"/>
  <c r="P358" i="1" s="1"/>
  <c r="G358" i="1" s="1"/>
  <c r="N357" i="1"/>
  <c r="N356" i="1"/>
  <c r="N355" i="1"/>
  <c r="N354" i="1"/>
  <c r="N353" i="1"/>
  <c r="O353" i="1" s="1"/>
  <c r="P353" i="1" s="1"/>
  <c r="G353" i="1" s="1"/>
  <c r="N350" i="1"/>
  <c r="N349" i="1"/>
  <c r="N348" i="1"/>
  <c r="O348" i="1" s="1"/>
  <c r="P348" i="1" s="1"/>
  <c r="G348" i="1" s="1"/>
  <c r="N347" i="1"/>
  <c r="N346" i="1"/>
  <c r="O346" i="1" s="1"/>
  <c r="N345" i="1"/>
  <c r="N344" i="1"/>
  <c r="N343" i="1"/>
  <c r="O343" i="1" s="1"/>
  <c r="P343" i="1" s="1"/>
  <c r="G343" i="1" s="1"/>
  <c r="N342" i="1"/>
  <c r="N341" i="1"/>
  <c r="O341" i="1" s="1"/>
  <c r="N340" i="1"/>
  <c r="O340" i="1" s="1"/>
  <c r="N338" i="1"/>
  <c r="N337" i="1"/>
  <c r="N336" i="1"/>
  <c r="N335" i="1"/>
  <c r="N334" i="1"/>
  <c r="N333" i="1"/>
  <c r="N332" i="1"/>
  <c r="N331" i="1"/>
  <c r="O331" i="1" s="1"/>
  <c r="N330" i="1"/>
  <c r="N329" i="1"/>
  <c r="N328" i="1"/>
  <c r="N327" i="1"/>
  <c r="N325" i="1"/>
  <c r="N324" i="1"/>
  <c r="N323" i="1"/>
  <c r="O323" i="1" s="1"/>
  <c r="N322" i="1"/>
  <c r="N321" i="1"/>
  <c r="N319" i="1"/>
  <c r="O319" i="1" s="1"/>
  <c r="P319" i="1" s="1"/>
  <c r="G319" i="1" s="1"/>
  <c r="N318" i="1"/>
  <c r="N317" i="1"/>
  <c r="N316" i="1"/>
  <c r="O316" i="1" s="1"/>
  <c r="P316" i="1" s="1"/>
  <c r="G316" i="1" s="1"/>
  <c r="N315" i="1"/>
  <c r="N314" i="1"/>
  <c r="O314" i="1" s="1"/>
  <c r="N313" i="1"/>
  <c r="O313" i="1" s="1"/>
  <c r="P313" i="1" s="1"/>
  <c r="G313" i="1" s="1"/>
  <c r="N312" i="1"/>
  <c r="N310" i="1"/>
  <c r="N309" i="1"/>
  <c r="N308" i="1"/>
  <c r="N307" i="1"/>
  <c r="O307" i="1" s="1"/>
  <c r="P307" i="1" s="1"/>
  <c r="G307" i="1" s="1"/>
  <c r="N306" i="1"/>
  <c r="N305" i="1"/>
  <c r="N304" i="1"/>
  <c r="O304" i="1" s="1"/>
  <c r="P304" i="1" s="1"/>
  <c r="G304" i="1" s="1"/>
  <c r="N303" i="1"/>
  <c r="N301" i="1"/>
  <c r="O301" i="1" s="1"/>
  <c r="P301" i="1" s="1"/>
  <c r="G301" i="1" s="1"/>
  <c r="N300" i="1"/>
  <c r="N299" i="1"/>
  <c r="N298" i="1"/>
  <c r="O298" i="1" s="1"/>
  <c r="P298" i="1" s="1"/>
  <c r="G298" i="1" s="1"/>
  <c r="N297" i="1"/>
  <c r="N296" i="1"/>
  <c r="O296" i="1" s="1"/>
  <c r="N295" i="1"/>
  <c r="O295" i="1" s="1"/>
  <c r="N294" i="1"/>
  <c r="N293" i="1"/>
  <c r="N292" i="1"/>
  <c r="N291" i="1"/>
  <c r="N290" i="1"/>
  <c r="N289" i="1"/>
  <c r="N288" i="1"/>
  <c r="O288" i="1" s="1"/>
  <c r="N287" i="1"/>
  <c r="O287" i="1" s="1"/>
  <c r="P287" i="1" s="1"/>
  <c r="G287" i="1" s="1"/>
  <c r="N284" i="1"/>
  <c r="N283" i="1"/>
  <c r="N282" i="1"/>
  <c r="N281" i="1"/>
  <c r="N280" i="1"/>
  <c r="O280" i="1" s="1"/>
  <c r="P280" i="1" s="1"/>
  <c r="G280" i="1" s="1"/>
  <c r="N279" i="1"/>
  <c r="N278" i="1"/>
  <c r="N277" i="1"/>
  <c r="N276" i="1"/>
  <c r="N275" i="1"/>
  <c r="N274" i="1"/>
  <c r="N273" i="1"/>
  <c r="N272" i="1"/>
  <c r="N271" i="1"/>
  <c r="N270" i="1"/>
  <c r="N269" i="1"/>
  <c r="N267" i="1"/>
  <c r="N266" i="1"/>
  <c r="O266" i="1" s="1"/>
  <c r="N265" i="1"/>
  <c r="N264" i="1"/>
  <c r="N263" i="1"/>
  <c r="O263" i="1" s="1"/>
  <c r="P263" i="1" s="1"/>
  <c r="G263" i="1" s="1"/>
  <c r="N262" i="1"/>
  <c r="N261" i="1"/>
  <c r="N260" i="1"/>
  <c r="N259" i="1"/>
  <c r="N258" i="1"/>
  <c r="O258" i="1" s="1"/>
  <c r="N257" i="1"/>
  <c r="O257" i="1" s="1"/>
  <c r="P257" i="1" s="1"/>
  <c r="G257" i="1" s="1"/>
  <c r="N256" i="1"/>
  <c r="N255" i="1"/>
  <c r="N254" i="1"/>
  <c r="N253" i="1"/>
  <c r="N252" i="1"/>
  <c r="O252" i="1" s="1"/>
  <c r="N250" i="1"/>
  <c r="N249" i="1"/>
  <c r="N248" i="1"/>
  <c r="O248" i="1" s="1"/>
  <c r="N247" i="1"/>
  <c r="O247" i="1" s="1"/>
  <c r="N246" i="1"/>
  <c r="O246" i="1" s="1"/>
  <c r="P246" i="1" s="1"/>
  <c r="G246" i="1" s="1"/>
  <c r="N245" i="1"/>
  <c r="N243" i="1"/>
  <c r="O243" i="1" s="1"/>
  <c r="P243" i="1" s="1"/>
  <c r="G243" i="1" s="1"/>
  <c r="N242" i="1"/>
  <c r="O242" i="1" s="1"/>
  <c r="N241" i="1"/>
  <c r="N240" i="1"/>
  <c r="O240" i="1" s="1"/>
  <c r="P240" i="1" s="1"/>
  <c r="G240" i="1" s="1"/>
  <c r="N239" i="1"/>
  <c r="N238" i="1"/>
  <c r="O238" i="1" s="1"/>
  <c r="N236" i="1"/>
  <c r="O236" i="1" s="1"/>
  <c r="P236" i="1" s="1"/>
  <c r="G236" i="1" s="1"/>
  <c r="N235" i="1"/>
  <c r="N234" i="1"/>
  <c r="O234" i="1" s="1"/>
  <c r="P234" i="1" s="1"/>
  <c r="G234" i="1" s="1"/>
  <c r="N233" i="1"/>
  <c r="O233" i="1" s="1"/>
  <c r="N231" i="1"/>
  <c r="N230" i="1"/>
  <c r="N229" i="1"/>
  <c r="N228" i="1"/>
  <c r="O228" i="1" s="1"/>
  <c r="N227" i="1"/>
  <c r="O227" i="1" s="1"/>
  <c r="P227" i="1" s="1"/>
  <c r="G227" i="1" s="1"/>
  <c r="N226" i="1"/>
  <c r="N225" i="1"/>
  <c r="N224" i="1"/>
  <c r="N223" i="1"/>
  <c r="N222" i="1"/>
  <c r="O222" i="1" s="1"/>
  <c r="P222" i="1" s="1"/>
  <c r="G222" i="1" s="1"/>
  <c r="N221" i="1"/>
  <c r="N220" i="1"/>
  <c r="O220" i="1" s="1"/>
  <c r="N219" i="1"/>
  <c r="N218" i="1"/>
  <c r="O218" i="1" s="1"/>
  <c r="N217" i="1"/>
  <c r="N216" i="1"/>
  <c r="N215" i="1"/>
  <c r="N214" i="1"/>
  <c r="O214" i="1" s="1"/>
  <c r="P214" i="1" s="1"/>
  <c r="G214" i="1" s="1"/>
  <c r="N213" i="1"/>
  <c r="N212" i="1"/>
  <c r="N211" i="1"/>
  <c r="O211" i="1" s="1"/>
  <c r="P211" i="1" s="1"/>
  <c r="G211" i="1" s="1"/>
  <c r="N210" i="1"/>
  <c r="N209" i="1"/>
  <c r="N208" i="1"/>
  <c r="N207" i="1"/>
  <c r="N206" i="1"/>
  <c r="O206" i="1" s="1"/>
  <c r="P206" i="1" s="1"/>
  <c r="G206" i="1" s="1"/>
  <c r="N205" i="1"/>
  <c r="N204" i="1"/>
  <c r="N203" i="1"/>
  <c r="N201" i="1"/>
  <c r="O201" i="1" s="1"/>
  <c r="P201" i="1" s="1"/>
  <c r="G201" i="1" s="1"/>
  <c r="N200" i="1"/>
  <c r="N199" i="1"/>
  <c r="N198" i="1"/>
  <c r="N197" i="1"/>
  <c r="O197" i="1" s="1"/>
  <c r="P197" i="1" s="1"/>
  <c r="G197" i="1" s="1"/>
  <c r="N196" i="1"/>
  <c r="O196" i="1" s="1"/>
  <c r="N195" i="1"/>
  <c r="O195" i="1" s="1"/>
  <c r="N194" i="1"/>
  <c r="O194" i="1" s="1"/>
  <c r="P194" i="1" s="1"/>
  <c r="G194" i="1" s="1"/>
  <c r="N193" i="1"/>
  <c r="N192" i="1"/>
  <c r="N191" i="1"/>
  <c r="N190" i="1"/>
  <c r="N189" i="1"/>
  <c r="O189" i="1" s="1"/>
  <c r="P189" i="1" s="1"/>
  <c r="G189" i="1" s="1"/>
  <c r="N188" i="1"/>
  <c r="N187" i="1"/>
  <c r="O187" i="1" s="1"/>
  <c r="N186" i="1"/>
  <c r="N185" i="1"/>
  <c r="O185" i="1" s="1"/>
  <c r="P185" i="1" s="1"/>
  <c r="G185" i="1" s="1"/>
  <c r="N184" i="1"/>
  <c r="N183" i="1"/>
  <c r="N182" i="1"/>
  <c r="N181" i="1"/>
  <c r="O181" i="1" s="1"/>
  <c r="P181" i="1" s="1"/>
  <c r="G181" i="1" s="1"/>
  <c r="N180" i="1"/>
  <c r="N179" i="1"/>
  <c r="O179" i="1" s="1"/>
  <c r="N178" i="1"/>
  <c r="O178" i="1" s="1"/>
  <c r="P178" i="1" s="1"/>
  <c r="G178" i="1" s="1"/>
  <c r="N177" i="1"/>
  <c r="O177" i="1" s="1"/>
  <c r="N176" i="1"/>
  <c r="N175" i="1"/>
  <c r="N174" i="1"/>
  <c r="N173" i="1"/>
  <c r="O173" i="1" s="1"/>
  <c r="P173" i="1" s="1"/>
  <c r="G173" i="1" s="1"/>
  <c r="N172" i="1"/>
  <c r="N171" i="1"/>
  <c r="O171" i="1" s="1"/>
  <c r="N170" i="1"/>
  <c r="N169" i="1"/>
  <c r="O169" i="1" s="1"/>
  <c r="N166" i="1"/>
  <c r="N165" i="1"/>
  <c r="N164" i="1"/>
  <c r="N163" i="1"/>
  <c r="O163" i="1" s="1"/>
  <c r="P163" i="1" s="1"/>
  <c r="G163" i="1" s="1"/>
  <c r="N162" i="1"/>
  <c r="O162" i="1" s="1"/>
  <c r="N160" i="1"/>
  <c r="O160" i="1" s="1"/>
  <c r="N159" i="1"/>
  <c r="O159" i="1" s="1"/>
  <c r="P159" i="1" s="1"/>
  <c r="G159" i="1" s="1"/>
  <c r="N158" i="1"/>
  <c r="N157" i="1"/>
  <c r="N156" i="1"/>
  <c r="N155" i="1"/>
  <c r="N154" i="1"/>
  <c r="O154" i="1" s="1"/>
  <c r="P154" i="1" s="1"/>
  <c r="G154" i="1" s="1"/>
  <c r="N153" i="1"/>
  <c r="N152" i="1"/>
  <c r="O152" i="1" s="1"/>
  <c r="N150" i="1"/>
  <c r="N149" i="1"/>
  <c r="O149" i="1" s="1"/>
  <c r="P149" i="1" s="1"/>
  <c r="G149" i="1" s="1"/>
  <c r="N148" i="1"/>
  <c r="N147" i="1"/>
  <c r="O147" i="1" s="1"/>
  <c r="P147" i="1" s="1"/>
  <c r="G147" i="1" s="1"/>
  <c r="N146" i="1"/>
  <c r="N145" i="1"/>
  <c r="O145" i="1" s="1"/>
  <c r="P145" i="1" s="1"/>
  <c r="G145" i="1" s="1"/>
  <c r="N144" i="1"/>
  <c r="N143" i="1"/>
  <c r="O143" i="1" s="1"/>
  <c r="N142" i="1"/>
  <c r="O142" i="1" s="1"/>
  <c r="N141" i="1"/>
  <c r="O141" i="1" s="1"/>
  <c r="N140" i="1"/>
  <c r="N139" i="1"/>
  <c r="O139" i="1" s="1"/>
  <c r="P139" i="1" s="1"/>
  <c r="G139" i="1" s="1"/>
  <c r="N138" i="1"/>
  <c r="N137" i="1"/>
  <c r="O137" i="1" s="1"/>
  <c r="P137" i="1" s="1"/>
  <c r="G137" i="1" s="1"/>
  <c r="N136" i="1"/>
  <c r="N135" i="1"/>
  <c r="O135" i="1" s="1"/>
  <c r="N134" i="1"/>
  <c r="N133" i="1"/>
  <c r="N132" i="1"/>
  <c r="N131" i="1"/>
  <c r="O131" i="1" s="1"/>
  <c r="P131" i="1" s="1"/>
  <c r="G131" i="1" s="1"/>
  <c r="N130" i="1"/>
  <c r="N129" i="1"/>
  <c r="O129" i="1" s="1"/>
  <c r="P129" i="1" s="1"/>
  <c r="G129" i="1" s="1"/>
  <c r="N128" i="1"/>
  <c r="O128" i="1" s="1"/>
  <c r="N127" i="1"/>
  <c r="O127" i="1" s="1"/>
  <c r="N126" i="1"/>
  <c r="O126" i="1" s="1"/>
  <c r="P126" i="1" s="1"/>
  <c r="G126" i="1" s="1"/>
  <c r="N125" i="1"/>
  <c r="N124" i="1"/>
  <c r="N123" i="1"/>
  <c r="O123" i="1" s="1"/>
  <c r="P123" i="1" s="1"/>
  <c r="G123" i="1" s="1"/>
  <c r="N122" i="1"/>
  <c r="N121" i="1"/>
  <c r="O121" i="1" s="1"/>
  <c r="P121" i="1" s="1"/>
  <c r="G121" i="1" s="1"/>
  <c r="N120" i="1"/>
  <c r="N119" i="1"/>
  <c r="O119" i="1" s="1"/>
  <c r="N118" i="1"/>
  <c r="O118" i="1" s="1"/>
  <c r="P118" i="1" s="1"/>
  <c r="G118" i="1" s="1"/>
  <c r="N117" i="1"/>
  <c r="O117" i="1" s="1"/>
  <c r="P117" i="1" s="1"/>
  <c r="G117" i="1" s="1"/>
  <c r="N116" i="1"/>
  <c r="N115" i="1"/>
  <c r="O115" i="1" s="1"/>
  <c r="P115" i="1" s="1"/>
  <c r="G115" i="1" s="1"/>
  <c r="N112" i="1"/>
  <c r="N111" i="1"/>
  <c r="O111" i="1" s="1"/>
  <c r="P111" i="1" s="1"/>
  <c r="G111" i="1" s="1"/>
  <c r="N110" i="1"/>
  <c r="N109" i="1"/>
  <c r="N108" i="1"/>
  <c r="O108" i="1" s="1"/>
  <c r="N107" i="1"/>
  <c r="O107" i="1" s="1"/>
  <c r="P107" i="1" s="1"/>
  <c r="G107" i="1" s="1"/>
  <c r="N106" i="1"/>
  <c r="N105" i="1"/>
  <c r="N104" i="1"/>
  <c r="N103" i="1"/>
  <c r="O103" i="1" s="1"/>
  <c r="P103" i="1" s="1"/>
  <c r="G103" i="1" s="1"/>
  <c r="N102" i="1"/>
  <c r="O102" i="1" s="1"/>
  <c r="N101" i="1"/>
  <c r="O101" i="1" s="1"/>
  <c r="N100" i="1"/>
  <c r="O100" i="1" s="1"/>
  <c r="P100" i="1" s="1"/>
  <c r="G100" i="1" s="1"/>
  <c r="N99" i="1"/>
  <c r="O99" i="1" s="1"/>
  <c r="P99" i="1" s="1"/>
  <c r="G99" i="1" s="1"/>
  <c r="N97" i="1"/>
  <c r="O97" i="1" s="1"/>
  <c r="N96" i="1"/>
  <c r="N95" i="1"/>
  <c r="N94" i="1"/>
  <c r="O94" i="1" s="1"/>
  <c r="P94" i="1" s="1"/>
  <c r="G94" i="1" s="1"/>
  <c r="N93" i="1"/>
  <c r="N92" i="1"/>
  <c r="N91" i="1"/>
  <c r="O91" i="1" s="1"/>
  <c r="P91" i="1" s="1"/>
  <c r="G91" i="1" s="1"/>
  <c r="N90" i="1"/>
  <c r="N88" i="1"/>
  <c r="O88" i="1" s="1"/>
  <c r="N87" i="1"/>
  <c r="O87" i="1" s="1"/>
  <c r="P87" i="1" s="1"/>
  <c r="G87" i="1" s="1"/>
  <c r="N86" i="1"/>
  <c r="N85" i="1"/>
  <c r="O85" i="1" s="1"/>
  <c r="P85" i="1" s="1"/>
  <c r="G85" i="1" s="1"/>
  <c r="N84" i="1"/>
  <c r="O84" i="1" s="1"/>
  <c r="P84" i="1" s="1"/>
  <c r="G84" i="1" s="1"/>
  <c r="N83" i="1"/>
  <c r="N82" i="1"/>
  <c r="O82" i="1" s="1"/>
  <c r="P82" i="1" s="1"/>
  <c r="G82" i="1" s="1"/>
  <c r="N81" i="1"/>
  <c r="N80" i="1"/>
  <c r="N79" i="1"/>
  <c r="O79" i="1" s="1"/>
  <c r="P79" i="1" s="1"/>
  <c r="G79" i="1" s="1"/>
  <c r="N78" i="1"/>
  <c r="N77" i="1"/>
  <c r="O77" i="1" s="1"/>
  <c r="P77" i="1" s="1"/>
  <c r="G77" i="1" s="1"/>
  <c r="N76" i="1"/>
  <c r="N75" i="1"/>
  <c r="N74" i="1"/>
  <c r="O74" i="1" s="1"/>
  <c r="P74" i="1" s="1"/>
  <c r="G74" i="1" s="1"/>
  <c r="N73" i="1"/>
  <c r="N72" i="1"/>
  <c r="O72" i="1" s="1"/>
  <c r="N71" i="1"/>
  <c r="O71" i="1" s="1"/>
  <c r="P71" i="1" s="1"/>
  <c r="G71" i="1" s="1"/>
  <c r="N70" i="1"/>
  <c r="N69" i="1"/>
  <c r="O69" i="1" s="1"/>
  <c r="P69" i="1" s="1"/>
  <c r="G69" i="1" s="1"/>
  <c r="N68" i="1"/>
  <c r="N67" i="1"/>
  <c r="N66" i="1"/>
  <c r="O66" i="1" s="1"/>
  <c r="P66" i="1" s="1"/>
  <c r="G66" i="1" s="1"/>
  <c r="N65" i="1"/>
  <c r="O65" i="1" s="1"/>
  <c r="P65" i="1" s="1"/>
  <c r="G65" i="1" s="1"/>
  <c r="N64" i="1"/>
  <c r="O64" i="1" s="1"/>
  <c r="N63" i="1"/>
  <c r="O63" i="1" s="1"/>
  <c r="P63" i="1" s="1"/>
  <c r="G63" i="1" s="1"/>
  <c r="N62" i="1"/>
  <c r="N61" i="1"/>
  <c r="O61" i="1" s="1"/>
  <c r="P61" i="1" s="1"/>
  <c r="G61" i="1" s="1"/>
  <c r="N60" i="1"/>
  <c r="N59" i="1"/>
  <c r="N58" i="1"/>
  <c r="O58" i="1" s="1"/>
  <c r="P58" i="1" s="1"/>
  <c r="G58" i="1" s="1"/>
  <c r="N57" i="1"/>
  <c r="N56" i="1"/>
  <c r="N55" i="1"/>
  <c r="O55" i="1" s="1"/>
  <c r="P55" i="1" s="1"/>
  <c r="G55" i="1" s="1"/>
  <c r="N54" i="1"/>
  <c r="N53" i="1"/>
  <c r="N52" i="1"/>
  <c r="N51" i="1"/>
  <c r="N50" i="1"/>
  <c r="O50" i="1" s="1"/>
  <c r="N49" i="1"/>
  <c r="N48" i="1"/>
  <c r="N47" i="1"/>
  <c r="O47" i="1" s="1"/>
  <c r="P47" i="1" s="1"/>
  <c r="G47" i="1" s="1"/>
  <c r="N46" i="1"/>
  <c r="N45" i="1"/>
  <c r="O45" i="1" s="1"/>
  <c r="P45" i="1" s="1"/>
  <c r="G45" i="1" s="1"/>
  <c r="N43" i="1"/>
  <c r="O43" i="1" s="1"/>
  <c r="P43" i="1" s="1"/>
  <c r="G43" i="1" s="1"/>
  <c r="N42" i="1"/>
  <c r="N41" i="1"/>
  <c r="N40" i="1"/>
  <c r="N39" i="1"/>
  <c r="O39" i="1" s="1"/>
  <c r="N38" i="1"/>
  <c r="N37" i="1"/>
  <c r="N36" i="1"/>
  <c r="O36" i="1" s="1"/>
  <c r="P36" i="1" s="1"/>
  <c r="G36" i="1" s="1"/>
  <c r="N35" i="1"/>
  <c r="O35" i="1" s="1"/>
  <c r="P35" i="1" s="1"/>
  <c r="G35" i="1" s="1"/>
  <c r="N34" i="1"/>
  <c r="N33" i="1"/>
  <c r="O33" i="1" s="1"/>
  <c r="P33" i="1" s="1"/>
  <c r="G33" i="1" s="1"/>
  <c r="N32" i="1"/>
  <c r="N31" i="1"/>
  <c r="O31" i="1" s="1"/>
  <c r="N30" i="1"/>
  <c r="N29" i="1"/>
  <c r="N28" i="1"/>
  <c r="N27" i="1"/>
  <c r="O27" i="1" s="1"/>
  <c r="P27" i="1" s="1"/>
  <c r="G27" i="1" s="1"/>
  <c r="N26" i="1"/>
  <c r="N25" i="1"/>
  <c r="O25" i="1" s="1"/>
  <c r="P25" i="1" s="1"/>
  <c r="G25" i="1" s="1"/>
  <c r="N24" i="1"/>
  <c r="O24" i="1" s="1"/>
  <c r="N23" i="1"/>
  <c r="N22" i="1"/>
  <c r="N21" i="1"/>
  <c r="N20" i="1"/>
  <c r="O20" i="1" s="1"/>
  <c r="P20" i="1" s="1"/>
  <c r="G20" i="1" s="1"/>
  <c r="N19" i="1"/>
  <c r="N18" i="1"/>
  <c r="N17" i="1"/>
  <c r="N16" i="1"/>
  <c r="N15" i="1"/>
  <c r="O15" i="1" s="1"/>
  <c r="N14" i="1"/>
  <c r="N13" i="1"/>
  <c r="N12" i="1"/>
  <c r="O12" i="1" s="1"/>
  <c r="P12" i="1" s="1"/>
  <c r="G12" i="1" s="1"/>
  <c r="N11" i="1"/>
  <c r="O11" i="1" s="1"/>
  <c r="N10" i="1"/>
  <c r="N9" i="1"/>
  <c r="N8" i="1"/>
  <c r="O8" i="1" s="1"/>
  <c r="P8" i="1" s="1"/>
  <c r="G8" i="1" s="1"/>
  <c r="N7" i="1"/>
  <c r="N6" i="1"/>
  <c r="O322" i="1" l="1"/>
  <c r="P322" i="1" s="1"/>
  <c r="G322" i="1" s="1"/>
  <c r="P899" i="1"/>
  <c r="G899" i="1" s="1"/>
  <c r="O444" i="1"/>
  <c r="P444" i="1" s="1"/>
  <c r="G444" i="1" s="1"/>
  <c r="O28" i="1"/>
  <c r="P28" i="1" s="1"/>
  <c r="G28" i="1" s="1"/>
  <c r="P701" i="1"/>
  <c r="G701" i="1" s="1"/>
  <c r="O631" i="1"/>
  <c r="P631" i="1" s="1"/>
  <c r="G631" i="1" s="1"/>
  <c r="O9" i="1"/>
  <c r="P9" i="1" s="1"/>
  <c r="G9" i="1" s="1"/>
  <c r="O133" i="1"/>
  <c r="P133" i="1" s="1"/>
  <c r="G133" i="1" s="1"/>
  <c r="P169" i="1"/>
  <c r="G169" i="1" s="1"/>
  <c r="O269" i="1"/>
  <c r="P269" i="1" s="1"/>
  <c r="G269" i="1" s="1"/>
  <c r="O334" i="1"/>
  <c r="P334" i="1" s="1"/>
  <c r="G334" i="1" s="1"/>
  <c r="P346" i="1"/>
  <c r="G346" i="1" s="1"/>
  <c r="O700" i="1"/>
  <c r="P700" i="1" s="1"/>
  <c r="G700" i="1" s="1"/>
  <c r="P803" i="1"/>
  <c r="G803" i="1" s="1"/>
  <c r="P177" i="1"/>
  <c r="G177" i="1" s="1"/>
  <c r="O210" i="1"/>
  <c r="P210" i="1" s="1"/>
  <c r="G210" i="1" s="1"/>
  <c r="P233" i="1"/>
  <c r="G233" i="1" s="1"/>
  <c r="O277" i="1"/>
  <c r="P277" i="1" s="1"/>
  <c r="G277" i="1" s="1"/>
  <c r="O411" i="1"/>
  <c r="P411" i="1" s="1"/>
  <c r="G411" i="1" s="1"/>
  <c r="P50" i="1"/>
  <c r="G50" i="1" s="1"/>
  <c r="P141" i="1"/>
  <c r="G141" i="1" s="1"/>
  <c r="P218" i="1"/>
  <c r="G218" i="1" s="1"/>
  <c r="P556" i="1"/>
  <c r="G556" i="1" s="1"/>
  <c r="O426" i="1"/>
  <c r="P426" i="1" s="1"/>
  <c r="G426" i="1" s="1"/>
  <c r="O17" i="1"/>
  <c r="P17" i="1" s="1"/>
  <c r="G17" i="1" s="1"/>
  <c r="P331" i="1"/>
  <c r="G331" i="1" s="1"/>
  <c r="O615" i="1"/>
  <c r="P615" i="1" s="1"/>
  <c r="G615" i="1" s="1"/>
  <c r="P1018" i="1"/>
  <c r="G1018" i="1" s="1"/>
  <c r="P242" i="1"/>
  <c r="G242" i="1" s="1"/>
  <c r="O927" i="1"/>
  <c r="P927" i="1" s="1"/>
  <c r="G927" i="1" s="1"/>
  <c r="O434" i="1"/>
  <c r="P434" i="1" s="1"/>
  <c r="G434" i="1" s="1"/>
  <c r="O691" i="1"/>
  <c r="P691" i="1" s="1"/>
  <c r="G691" i="1" s="1"/>
  <c r="P775" i="1"/>
  <c r="G775" i="1" s="1"/>
  <c r="O955" i="1"/>
  <c r="P955" i="1" s="1"/>
  <c r="G955" i="1" s="1"/>
  <c r="O369" i="1"/>
  <c r="P369" i="1" s="1"/>
  <c r="G369" i="1" s="1"/>
  <c r="O392" i="1"/>
  <c r="P392" i="1" s="1"/>
  <c r="G392" i="1" s="1"/>
  <c r="O407" i="1"/>
  <c r="P407" i="1" s="1"/>
  <c r="G407" i="1" s="1"/>
  <c r="O451" i="1"/>
  <c r="P451" i="1" s="1"/>
  <c r="G451" i="1" s="1"/>
  <c r="P460" i="1"/>
  <c r="G460" i="1" s="1"/>
  <c r="O479" i="1"/>
  <c r="P479" i="1" s="1"/>
  <c r="G479" i="1" s="1"/>
  <c r="O551" i="1"/>
  <c r="P551" i="1" s="1"/>
  <c r="G551" i="1" s="1"/>
  <c r="P685" i="1"/>
  <c r="G685" i="1" s="1"/>
  <c r="P739" i="1"/>
  <c r="G739" i="1" s="1"/>
  <c r="O974" i="1"/>
  <c r="P974" i="1" s="1"/>
  <c r="G974" i="1" s="1"/>
  <c r="O514" i="1"/>
  <c r="P514" i="1" s="1"/>
  <c r="G514" i="1" s="1"/>
  <c r="O798" i="1"/>
  <c r="P798" i="1" s="1"/>
  <c r="G798" i="1" s="1"/>
  <c r="O19" i="1"/>
  <c r="P19" i="1" s="1"/>
  <c r="G19" i="1" s="1"/>
  <c r="O125" i="1"/>
  <c r="P125" i="1" s="1"/>
  <c r="G125" i="1" s="1"/>
  <c r="O590" i="1"/>
  <c r="P590" i="1" s="1"/>
  <c r="G590" i="1" s="1"/>
  <c r="O672" i="1"/>
  <c r="P672" i="1" s="1"/>
  <c r="G672" i="1" s="1"/>
  <c r="O41" i="1"/>
  <c r="P41" i="1" s="1"/>
  <c r="G41" i="1" s="1"/>
  <c r="O226" i="1"/>
  <c r="P226" i="1" s="1"/>
  <c r="G226" i="1" s="1"/>
  <c r="O567" i="1"/>
  <c r="P567" i="1" s="1"/>
  <c r="G567" i="1" s="1"/>
  <c r="O868" i="1"/>
  <c r="P868" i="1" s="1"/>
  <c r="G868" i="1" s="1"/>
  <c r="O882" i="1"/>
  <c r="P882" i="1" s="1"/>
  <c r="G882" i="1" s="1"/>
  <c r="O57" i="1"/>
  <c r="P57" i="1" s="1"/>
  <c r="G57" i="1" s="1"/>
  <c r="P24" i="1"/>
  <c r="G24" i="1" s="1"/>
  <c r="P142" i="1"/>
  <c r="G142" i="1" s="1"/>
  <c r="O193" i="1"/>
  <c r="P193" i="1" s="1"/>
  <c r="G193" i="1" s="1"/>
  <c r="P417" i="1"/>
  <c r="G417" i="1" s="1"/>
  <c r="O831" i="1"/>
  <c r="P831" i="1" s="1"/>
  <c r="G831" i="1" s="1"/>
  <c r="O573" i="1"/>
  <c r="P573" i="1" s="1"/>
  <c r="G573" i="1" s="1"/>
  <c r="O647" i="1"/>
  <c r="P647" i="1" s="1"/>
  <c r="G647" i="1" s="1"/>
  <c r="P108" i="1"/>
  <c r="G108" i="1" s="1"/>
  <c r="O158" i="1"/>
  <c r="P158" i="1" s="1"/>
  <c r="G158" i="1" s="1"/>
  <c r="P539" i="1"/>
  <c r="G539" i="1" s="1"/>
  <c r="O987" i="1"/>
  <c r="P987" i="1" s="1"/>
  <c r="G987" i="1" s="1"/>
  <c r="P1019" i="1"/>
  <c r="G1019" i="1" s="1"/>
  <c r="P1035" i="1"/>
  <c r="G1035" i="1" s="1"/>
  <c r="P1056" i="1"/>
  <c r="G1056" i="1" s="1"/>
  <c r="P1073" i="1"/>
  <c r="G1073" i="1" s="1"/>
  <c r="P1066" i="1"/>
  <c r="G1066" i="1" s="1"/>
  <c r="P11" i="1"/>
  <c r="G11" i="1" s="1"/>
  <c r="O16" i="1"/>
  <c r="P16" i="1" s="1"/>
  <c r="G16" i="1" s="1"/>
  <c r="O53" i="1"/>
  <c r="P53" i="1" s="1"/>
  <c r="G53" i="1" s="1"/>
  <c r="O120" i="1"/>
  <c r="P120" i="1" s="1"/>
  <c r="G120" i="1" s="1"/>
  <c r="O134" i="1"/>
  <c r="P134" i="1" s="1"/>
  <c r="G134" i="1" s="1"/>
  <c r="O153" i="1"/>
  <c r="P153" i="1" s="1"/>
  <c r="G153" i="1" s="1"/>
  <c r="O170" i="1"/>
  <c r="P170" i="1" s="1"/>
  <c r="G170" i="1" s="1"/>
  <c r="O188" i="1"/>
  <c r="P188" i="1" s="1"/>
  <c r="G188" i="1" s="1"/>
  <c r="O203" i="1"/>
  <c r="P203" i="1" s="1"/>
  <c r="G203" i="1" s="1"/>
  <c r="O221" i="1"/>
  <c r="P221" i="1" s="1"/>
  <c r="G221" i="1" s="1"/>
  <c r="O255" i="1"/>
  <c r="P255" i="1" s="1"/>
  <c r="G255" i="1" s="1"/>
  <c r="O260" i="1"/>
  <c r="P260" i="1" s="1"/>
  <c r="G260" i="1" s="1"/>
  <c r="O272" i="1"/>
  <c r="P272" i="1" s="1"/>
  <c r="G272" i="1" s="1"/>
  <c r="O290" i="1"/>
  <c r="P290" i="1" s="1"/>
  <c r="G290" i="1" s="1"/>
  <c r="P295" i="1"/>
  <c r="G295" i="1" s="1"/>
  <c r="P425" i="1"/>
  <c r="G425" i="1" s="1"/>
  <c r="P461" i="1"/>
  <c r="G461" i="1" s="1"/>
  <c r="O470" i="1"/>
  <c r="P470" i="1" s="1"/>
  <c r="G470" i="1" s="1"/>
  <c r="O494" i="1"/>
  <c r="P494" i="1" s="1"/>
  <c r="G494" i="1" s="1"/>
  <c r="O530" i="1"/>
  <c r="P530" i="1" s="1"/>
  <c r="G530" i="1" s="1"/>
  <c r="O546" i="1"/>
  <c r="P546" i="1" s="1"/>
  <c r="G546" i="1" s="1"/>
  <c r="O602" i="1"/>
  <c r="P602" i="1" s="1"/>
  <c r="G602" i="1" s="1"/>
  <c r="O607" i="1"/>
  <c r="P607" i="1" s="1"/>
  <c r="G607" i="1" s="1"/>
  <c r="O642" i="1"/>
  <c r="P642" i="1" s="1"/>
  <c r="G642" i="1" s="1"/>
  <c r="O663" i="1"/>
  <c r="P663" i="1" s="1"/>
  <c r="G663" i="1" s="1"/>
  <c r="P673" i="1"/>
  <c r="G673" i="1" s="1"/>
  <c r="O682" i="1"/>
  <c r="P682" i="1" s="1"/>
  <c r="G682" i="1" s="1"/>
  <c r="O714" i="1"/>
  <c r="P714" i="1" s="1"/>
  <c r="G714" i="1" s="1"/>
  <c r="O731" i="1"/>
  <c r="P731" i="1" s="1"/>
  <c r="G731" i="1" s="1"/>
  <c r="O735" i="1"/>
  <c r="P735" i="1" s="1"/>
  <c r="G735" i="1" s="1"/>
  <c r="O751" i="1"/>
  <c r="P751" i="1" s="1"/>
  <c r="G751" i="1" s="1"/>
  <c r="O766" i="1"/>
  <c r="P766" i="1" s="1"/>
  <c r="G766" i="1" s="1"/>
  <c r="O771" i="1"/>
  <c r="P771" i="1" s="1"/>
  <c r="G771" i="1" s="1"/>
  <c r="O786" i="1"/>
  <c r="P786" i="1" s="1"/>
  <c r="G786" i="1" s="1"/>
  <c r="P814" i="1"/>
  <c r="G814" i="1" s="1"/>
  <c r="O824" i="1"/>
  <c r="P824" i="1" s="1"/>
  <c r="G824" i="1" s="1"/>
  <c r="P883" i="1"/>
  <c r="G883" i="1" s="1"/>
  <c r="O894" i="1"/>
  <c r="P894" i="1" s="1"/>
  <c r="G894" i="1" s="1"/>
  <c r="O968" i="1"/>
  <c r="P968" i="1" s="1"/>
  <c r="G968" i="1" s="1"/>
  <c r="O1002" i="1"/>
  <c r="P1002" i="1" s="1"/>
  <c r="G1002" i="1" s="1"/>
  <c r="O1052" i="1"/>
  <c r="P1052" i="1" s="1"/>
  <c r="G1052" i="1" s="1"/>
  <c r="P908" i="1"/>
  <c r="G908" i="1" s="1"/>
  <c r="O921" i="1"/>
  <c r="P921" i="1" s="1"/>
  <c r="G921" i="1" s="1"/>
  <c r="O949" i="1"/>
  <c r="P949" i="1" s="1"/>
  <c r="G949" i="1" s="1"/>
  <c r="P983" i="1"/>
  <c r="G983" i="1" s="1"/>
  <c r="O995" i="1"/>
  <c r="P995" i="1" s="1"/>
  <c r="G995" i="1" s="1"/>
  <c r="O1008" i="1"/>
  <c r="P1008" i="1" s="1"/>
  <c r="G1008" i="1" s="1"/>
  <c r="O1025" i="1"/>
  <c r="P1025" i="1" s="1"/>
  <c r="G1025" i="1" s="1"/>
  <c r="O1029" i="1"/>
  <c r="P1029" i="1" s="1"/>
  <c r="G1029" i="1" s="1"/>
  <c r="O1036" i="1"/>
  <c r="P1036" i="1" s="1"/>
  <c r="G1036" i="1" s="1"/>
  <c r="P1074" i="1"/>
  <c r="G1074" i="1" s="1"/>
  <c r="O110" i="1"/>
  <c r="P110" i="1" s="1"/>
  <c r="G110" i="1" s="1"/>
  <c r="O144" i="1"/>
  <c r="P144" i="1" s="1"/>
  <c r="G144" i="1" s="1"/>
  <c r="O180" i="1"/>
  <c r="P180" i="1" s="1"/>
  <c r="G180" i="1" s="1"/>
  <c r="O213" i="1"/>
  <c r="P213" i="1" s="1"/>
  <c r="G213" i="1" s="1"/>
  <c r="P252" i="1"/>
  <c r="G252" i="1" s="1"/>
  <c r="O325" i="1"/>
  <c r="P325" i="1" s="1"/>
  <c r="G325" i="1" s="1"/>
  <c r="O399" i="1"/>
  <c r="P399" i="1" s="1"/>
  <c r="G399" i="1" s="1"/>
  <c r="O452" i="1"/>
  <c r="P452" i="1" s="1"/>
  <c r="G452" i="1" s="1"/>
  <c r="O471" i="1"/>
  <c r="P471" i="1" s="1"/>
  <c r="G471" i="1" s="1"/>
  <c r="O485" i="1"/>
  <c r="P485" i="1" s="1"/>
  <c r="G485" i="1" s="1"/>
  <c r="O490" i="1"/>
  <c r="P490" i="1" s="1"/>
  <c r="G490" i="1" s="1"/>
  <c r="O537" i="1"/>
  <c r="P537" i="1" s="1"/>
  <c r="G537" i="1" s="1"/>
  <c r="O547" i="1"/>
  <c r="P547" i="1" s="1"/>
  <c r="G547" i="1" s="1"/>
  <c r="O599" i="1"/>
  <c r="P599" i="1" s="1"/>
  <c r="G599" i="1" s="1"/>
  <c r="O613" i="1"/>
  <c r="P613" i="1" s="1"/>
  <c r="G613" i="1" s="1"/>
  <c r="O664" i="1"/>
  <c r="P664" i="1" s="1"/>
  <c r="G664" i="1" s="1"/>
  <c r="O721" i="1"/>
  <c r="P721" i="1" s="1"/>
  <c r="G721" i="1" s="1"/>
  <c r="O741" i="1"/>
  <c r="P741" i="1" s="1"/>
  <c r="G741" i="1" s="1"/>
  <c r="O758" i="1"/>
  <c r="P758" i="1" s="1"/>
  <c r="G758" i="1" s="1"/>
  <c r="O762" i="1"/>
  <c r="P762" i="1" s="1"/>
  <c r="G762" i="1" s="1"/>
  <c r="O777" i="1"/>
  <c r="P777" i="1" s="1"/>
  <c r="G777" i="1" s="1"/>
  <c r="P795" i="1"/>
  <c r="G795" i="1" s="1"/>
  <c r="O807" i="1"/>
  <c r="P807" i="1" s="1"/>
  <c r="G807" i="1" s="1"/>
  <c r="O841" i="1"/>
  <c r="P841" i="1" s="1"/>
  <c r="G841" i="1" s="1"/>
  <c r="P909" i="1"/>
  <c r="G909" i="1" s="1"/>
  <c r="P965" i="1"/>
  <c r="G965" i="1" s="1"/>
  <c r="P984" i="1"/>
  <c r="G984" i="1" s="1"/>
  <c r="P1045" i="1"/>
  <c r="G1045" i="1" s="1"/>
  <c r="O420" i="1"/>
  <c r="P420" i="1" s="1"/>
  <c r="G420" i="1" s="1"/>
  <c r="O463" i="1"/>
  <c r="P463" i="1" s="1"/>
  <c r="G463" i="1" s="1"/>
  <c r="O512" i="1"/>
  <c r="P512" i="1" s="1"/>
  <c r="G512" i="1" s="1"/>
  <c r="O528" i="1"/>
  <c r="P528" i="1" s="1"/>
  <c r="G528" i="1" s="1"/>
  <c r="O581" i="1"/>
  <c r="P581" i="1" s="1"/>
  <c r="G581" i="1" s="1"/>
  <c r="O634" i="1"/>
  <c r="P634" i="1" s="1"/>
  <c r="G634" i="1" s="1"/>
  <c r="O639" i="1"/>
  <c r="P639" i="1" s="1"/>
  <c r="G639" i="1" s="1"/>
  <c r="O655" i="1"/>
  <c r="P655" i="1" s="1"/>
  <c r="G655" i="1" s="1"/>
  <c r="O674" i="1"/>
  <c r="P674" i="1" s="1"/>
  <c r="G674" i="1" s="1"/>
  <c r="O688" i="1"/>
  <c r="P688" i="1" s="1"/>
  <c r="G688" i="1" s="1"/>
  <c r="O787" i="1"/>
  <c r="P787" i="1" s="1"/>
  <c r="G787" i="1" s="1"/>
  <c r="O902" i="1"/>
  <c r="P902" i="1" s="1"/>
  <c r="G902" i="1" s="1"/>
  <c r="O1047" i="1"/>
  <c r="P1047" i="1" s="1"/>
  <c r="G1047" i="1" s="1"/>
  <c r="P1064" i="1"/>
  <c r="G1064" i="1" s="1"/>
  <c r="P1070" i="1"/>
  <c r="G1070" i="1" s="1"/>
  <c r="O136" i="1"/>
  <c r="P136" i="1" s="1"/>
  <c r="G136" i="1" s="1"/>
  <c r="O150" i="1"/>
  <c r="P150" i="1" s="1"/>
  <c r="G150" i="1" s="1"/>
  <c r="O172" i="1"/>
  <c r="P172" i="1" s="1"/>
  <c r="G172" i="1" s="1"/>
  <c r="O186" i="1"/>
  <c r="P186" i="1" s="1"/>
  <c r="G186" i="1" s="1"/>
  <c r="O205" i="1"/>
  <c r="P205" i="1" s="1"/>
  <c r="G205" i="1" s="1"/>
  <c r="O219" i="1"/>
  <c r="P219" i="1" s="1"/>
  <c r="G219" i="1" s="1"/>
  <c r="O253" i="1"/>
  <c r="P253" i="1" s="1"/>
  <c r="G253" i="1" s="1"/>
  <c r="O274" i="1"/>
  <c r="P274" i="1" s="1"/>
  <c r="G274" i="1" s="1"/>
  <c r="O292" i="1"/>
  <c r="P292" i="1" s="1"/>
  <c r="G292" i="1" s="1"/>
  <c r="P340" i="1"/>
  <c r="G340" i="1" s="1"/>
  <c r="O416" i="1"/>
  <c r="P416" i="1" s="1"/>
  <c r="G416" i="1" s="1"/>
  <c r="P486" i="1"/>
  <c r="G486" i="1" s="1"/>
  <c r="P524" i="1"/>
  <c r="G524" i="1" s="1"/>
  <c r="P680" i="1"/>
  <c r="G680" i="1" s="1"/>
  <c r="O716" i="1"/>
  <c r="P716" i="1" s="1"/>
  <c r="G716" i="1" s="1"/>
  <c r="O733" i="1"/>
  <c r="P733" i="1" s="1"/>
  <c r="G733" i="1" s="1"/>
  <c r="O749" i="1"/>
  <c r="P749" i="1" s="1"/>
  <c r="G749" i="1" s="1"/>
  <c r="O753" i="1"/>
  <c r="P753" i="1" s="1"/>
  <c r="G753" i="1" s="1"/>
  <c r="O769" i="1"/>
  <c r="P769" i="1" s="1"/>
  <c r="G769" i="1" s="1"/>
  <c r="O822" i="1"/>
  <c r="P822" i="1" s="1"/>
  <c r="G822" i="1" s="1"/>
  <c r="P848" i="1"/>
  <c r="G848" i="1" s="1"/>
  <c r="O860" i="1"/>
  <c r="P860" i="1" s="1"/>
  <c r="G860" i="1" s="1"/>
  <c r="O892" i="1"/>
  <c r="P892" i="1" s="1"/>
  <c r="G892" i="1" s="1"/>
  <c r="O930" i="1"/>
  <c r="P930" i="1" s="1"/>
  <c r="G930" i="1" s="1"/>
  <c r="P946" i="1"/>
  <c r="G946" i="1" s="1"/>
  <c r="O966" i="1"/>
  <c r="P966" i="1" s="1"/>
  <c r="G966" i="1" s="1"/>
  <c r="O1004" i="1"/>
  <c r="P1004" i="1" s="1"/>
  <c r="G1004" i="1" s="1"/>
  <c r="O1021" i="1"/>
  <c r="P1021" i="1" s="1"/>
  <c r="G1021" i="1" s="1"/>
  <c r="O1054" i="1"/>
  <c r="P1054" i="1" s="1"/>
  <c r="G1054" i="1" s="1"/>
  <c r="P102" i="1"/>
  <c r="G102" i="1" s="1"/>
  <c r="P128" i="1"/>
  <c r="G128" i="1" s="1"/>
  <c r="P162" i="1"/>
  <c r="G162" i="1" s="1"/>
  <c r="P196" i="1"/>
  <c r="G196" i="1" s="1"/>
  <c r="P248" i="1"/>
  <c r="G248" i="1" s="1"/>
  <c r="P364" i="1"/>
  <c r="G364" i="1" s="1"/>
  <c r="P493" i="1"/>
  <c r="G493" i="1" s="1"/>
  <c r="P708" i="1"/>
  <c r="G708" i="1" s="1"/>
  <c r="P723" i="1"/>
  <c r="G723" i="1" s="1"/>
  <c r="P744" i="1"/>
  <c r="G744" i="1" s="1"/>
  <c r="P760" i="1"/>
  <c r="G760" i="1" s="1"/>
  <c r="P779" i="1"/>
  <c r="G779" i="1" s="1"/>
  <c r="P785" i="1"/>
  <c r="G785" i="1" s="1"/>
  <c r="P843" i="1"/>
  <c r="G843" i="1" s="1"/>
  <c r="P849" i="1"/>
  <c r="G849" i="1" s="1"/>
  <c r="P940" i="1"/>
  <c r="G940" i="1" s="1"/>
  <c r="O1027" i="1"/>
  <c r="P1027" i="1" s="1"/>
  <c r="G1027" i="1" s="1"/>
  <c r="P1044" i="1"/>
  <c r="G1044" i="1" s="1"/>
  <c r="O148" i="1"/>
  <c r="P148" i="1" s="1"/>
  <c r="G148" i="1" s="1"/>
  <c r="O109" i="1"/>
  <c r="P109" i="1" s="1"/>
  <c r="G109" i="1" s="1"/>
  <c r="O26" i="1"/>
  <c r="P26" i="1" s="1"/>
  <c r="G26" i="1" s="1"/>
  <c r="P31" i="1"/>
  <c r="G31" i="1" s="1"/>
  <c r="O83" i="1"/>
  <c r="P83" i="1" s="1"/>
  <c r="G83" i="1" s="1"/>
  <c r="P88" i="1"/>
  <c r="G88" i="1" s="1"/>
  <c r="O140" i="1"/>
  <c r="P140" i="1" s="1"/>
  <c r="G140" i="1" s="1"/>
  <c r="O176" i="1"/>
  <c r="P176" i="1" s="1"/>
  <c r="G176" i="1" s="1"/>
  <c r="O209" i="1"/>
  <c r="P209" i="1" s="1"/>
  <c r="G209" i="1" s="1"/>
  <c r="O337" i="1"/>
  <c r="P337" i="1" s="1"/>
  <c r="G337" i="1" s="1"/>
  <c r="O393" i="1"/>
  <c r="P393" i="1" s="1"/>
  <c r="G393" i="1" s="1"/>
  <c r="O184" i="1"/>
  <c r="P184" i="1" s="1"/>
  <c r="G184" i="1" s="1"/>
  <c r="O59" i="1"/>
  <c r="P59" i="1" s="1"/>
  <c r="G59" i="1" s="1"/>
  <c r="O398" i="1"/>
  <c r="P398" i="1" s="1"/>
  <c r="G398" i="1" s="1"/>
  <c r="O579" i="1"/>
  <c r="P579" i="1" s="1"/>
  <c r="G579" i="1" s="1"/>
  <c r="O10" i="1"/>
  <c r="P10" i="1" s="1"/>
  <c r="G10" i="1" s="1"/>
  <c r="O51" i="1"/>
  <c r="P51" i="1" s="1"/>
  <c r="G51" i="1" s="1"/>
  <c r="O261" i="1"/>
  <c r="P261" i="1" s="1"/>
  <c r="G261" i="1" s="1"/>
  <c r="O332" i="1"/>
  <c r="P332" i="1" s="1"/>
  <c r="G332" i="1" s="1"/>
  <c r="O415" i="1"/>
  <c r="P415" i="1" s="1"/>
  <c r="G415" i="1" s="1"/>
  <c r="O643" i="1"/>
  <c r="P643" i="1" s="1"/>
  <c r="G643" i="1" s="1"/>
  <c r="O92" i="1"/>
  <c r="P92" i="1" s="1"/>
  <c r="G92" i="1" s="1"/>
  <c r="O231" i="1"/>
  <c r="P231" i="1" s="1"/>
  <c r="G231" i="1" s="1"/>
  <c r="O18" i="1"/>
  <c r="P18" i="1" s="1"/>
  <c r="G18" i="1" s="1"/>
  <c r="O23" i="1"/>
  <c r="P23" i="1" s="1"/>
  <c r="G23" i="1" s="1"/>
  <c r="O42" i="1"/>
  <c r="P42" i="1" s="1"/>
  <c r="G42" i="1" s="1"/>
  <c r="O56" i="1"/>
  <c r="P56" i="1" s="1"/>
  <c r="G56" i="1" s="1"/>
  <c r="O106" i="1"/>
  <c r="P106" i="1" s="1"/>
  <c r="G106" i="1" s="1"/>
  <c r="O132" i="1"/>
  <c r="P132" i="1" s="1"/>
  <c r="G132" i="1" s="1"/>
  <c r="O166" i="1"/>
  <c r="P166" i="1" s="1"/>
  <c r="G166" i="1" s="1"/>
  <c r="O200" i="1"/>
  <c r="P200" i="1" s="1"/>
  <c r="G200" i="1" s="1"/>
  <c r="O409" i="1"/>
  <c r="P409" i="1" s="1"/>
  <c r="G409" i="1" s="1"/>
  <c r="O34" i="1"/>
  <c r="P34" i="1" s="1"/>
  <c r="G34" i="1" s="1"/>
  <c r="O401" i="1"/>
  <c r="P401" i="1" s="1"/>
  <c r="G401" i="1" s="1"/>
  <c r="P72" i="1"/>
  <c r="G72" i="1" s="1"/>
  <c r="O217" i="1"/>
  <c r="P217" i="1" s="1"/>
  <c r="G217" i="1" s="1"/>
  <c r="O379" i="1"/>
  <c r="P379" i="1" s="1"/>
  <c r="G379" i="1" s="1"/>
  <c r="O75" i="1"/>
  <c r="P75" i="1" s="1"/>
  <c r="G75" i="1" s="1"/>
  <c r="O327" i="1"/>
  <c r="P327" i="1" s="1"/>
  <c r="G327" i="1" s="1"/>
  <c r="O432" i="1"/>
  <c r="P432" i="1" s="1"/>
  <c r="G432" i="1" s="1"/>
  <c r="P39" i="1"/>
  <c r="G39" i="1" s="1"/>
  <c r="O67" i="1"/>
  <c r="P67" i="1" s="1"/>
  <c r="G67" i="1" s="1"/>
  <c r="O116" i="1"/>
  <c r="P116" i="1" s="1"/>
  <c r="G116" i="1" s="1"/>
  <c r="O249" i="1"/>
  <c r="P249" i="1" s="1"/>
  <c r="G249" i="1" s="1"/>
  <c r="O423" i="1"/>
  <c r="P423" i="1" s="1"/>
  <c r="G423" i="1" s="1"/>
  <c r="P64" i="1"/>
  <c r="G64" i="1" s="1"/>
  <c r="O418" i="1"/>
  <c r="P418" i="1" s="1"/>
  <c r="G418" i="1" s="1"/>
  <c r="P15" i="1"/>
  <c r="G15" i="1" s="1"/>
  <c r="O7" i="1"/>
  <c r="P7" i="1" s="1"/>
  <c r="G7" i="1" s="1"/>
  <c r="O48" i="1"/>
  <c r="P48" i="1" s="1"/>
  <c r="G48" i="1" s="1"/>
  <c r="O80" i="1"/>
  <c r="P80" i="1" s="1"/>
  <c r="G80" i="1" s="1"/>
  <c r="P97" i="1"/>
  <c r="G97" i="1" s="1"/>
  <c r="O124" i="1"/>
  <c r="P124" i="1" s="1"/>
  <c r="G124" i="1" s="1"/>
  <c r="O157" i="1"/>
  <c r="P157" i="1" s="1"/>
  <c r="G157" i="1" s="1"/>
  <c r="O192" i="1"/>
  <c r="P192" i="1" s="1"/>
  <c r="G192" i="1" s="1"/>
  <c r="O225" i="1"/>
  <c r="P225" i="1" s="1"/>
  <c r="G225" i="1" s="1"/>
  <c r="O270" i="1"/>
  <c r="P270" i="1" s="1"/>
  <c r="G270" i="1" s="1"/>
  <c r="O293" i="1"/>
  <c r="P293" i="1" s="1"/>
  <c r="G293" i="1" s="1"/>
  <c r="O406" i="1"/>
  <c r="P406" i="1" s="1"/>
  <c r="G406" i="1" s="1"/>
  <c r="O427" i="1"/>
  <c r="P427" i="1" s="1"/>
  <c r="G427" i="1" s="1"/>
  <c r="O317" i="1"/>
  <c r="P317" i="1" s="1"/>
  <c r="G317" i="1" s="1"/>
  <c r="O491" i="1"/>
  <c r="P491" i="1" s="1"/>
  <c r="G491" i="1" s="1"/>
  <c r="O204" i="1"/>
  <c r="P204" i="1" s="1"/>
  <c r="G204" i="1" s="1"/>
  <c r="O212" i="1"/>
  <c r="P212" i="1" s="1"/>
  <c r="G212" i="1" s="1"/>
  <c r="O283" i="1"/>
  <c r="P283" i="1" s="1"/>
  <c r="G283" i="1" s="1"/>
  <c r="O389" i="1"/>
  <c r="P389" i="1" s="1"/>
  <c r="G389" i="1" s="1"/>
  <c r="O645" i="1"/>
  <c r="P645" i="1" s="1"/>
  <c r="G645" i="1" s="1"/>
  <c r="O692" i="1"/>
  <c r="P692" i="1" s="1"/>
  <c r="G692" i="1" s="1"/>
  <c r="O13" i="1"/>
  <c r="P13" i="1" s="1"/>
  <c r="G13" i="1" s="1"/>
  <c r="O21" i="1"/>
  <c r="P21" i="1" s="1"/>
  <c r="G21" i="1" s="1"/>
  <c r="O29" i="1"/>
  <c r="P29" i="1" s="1"/>
  <c r="G29" i="1" s="1"/>
  <c r="O37" i="1"/>
  <c r="P37" i="1" s="1"/>
  <c r="G37" i="1" s="1"/>
  <c r="O46" i="1"/>
  <c r="P46" i="1" s="1"/>
  <c r="G46" i="1" s="1"/>
  <c r="O54" i="1"/>
  <c r="P54" i="1" s="1"/>
  <c r="G54" i="1" s="1"/>
  <c r="O62" i="1"/>
  <c r="P62" i="1" s="1"/>
  <c r="G62" i="1" s="1"/>
  <c r="O70" i="1"/>
  <c r="P70" i="1" s="1"/>
  <c r="G70" i="1" s="1"/>
  <c r="O78" i="1"/>
  <c r="P78" i="1" s="1"/>
  <c r="G78" i="1" s="1"/>
  <c r="O86" i="1"/>
  <c r="P86" i="1" s="1"/>
  <c r="G86" i="1" s="1"/>
  <c r="O95" i="1"/>
  <c r="P95" i="1" s="1"/>
  <c r="G95" i="1" s="1"/>
  <c r="P101" i="1"/>
  <c r="G101" i="1" s="1"/>
  <c r="O104" i="1"/>
  <c r="P104" i="1" s="1"/>
  <c r="G104" i="1" s="1"/>
  <c r="O112" i="1"/>
  <c r="P112" i="1" s="1"/>
  <c r="G112" i="1" s="1"/>
  <c r="P119" i="1"/>
  <c r="G119" i="1" s="1"/>
  <c r="O122" i="1"/>
  <c r="P122" i="1" s="1"/>
  <c r="G122" i="1" s="1"/>
  <c r="P127" i="1"/>
  <c r="G127" i="1" s="1"/>
  <c r="O130" i="1"/>
  <c r="P130" i="1" s="1"/>
  <c r="G130" i="1" s="1"/>
  <c r="P135" i="1"/>
  <c r="G135" i="1" s="1"/>
  <c r="O138" i="1"/>
  <c r="P138" i="1" s="1"/>
  <c r="G138" i="1" s="1"/>
  <c r="P143" i="1"/>
  <c r="G143" i="1" s="1"/>
  <c r="O146" i="1"/>
  <c r="P146" i="1" s="1"/>
  <c r="G146" i="1" s="1"/>
  <c r="P152" i="1"/>
  <c r="G152" i="1" s="1"/>
  <c r="O155" i="1"/>
  <c r="P155" i="1" s="1"/>
  <c r="G155" i="1" s="1"/>
  <c r="P160" i="1"/>
  <c r="G160" i="1" s="1"/>
  <c r="O164" i="1"/>
  <c r="P164" i="1" s="1"/>
  <c r="G164" i="1" s="1"/>
  <c r="P171" i="1"/>
  <c r="G171" i="1" s="1"/>
  <c r="O174" i="1"/>
  <c r="P174" i="1" s="1"/>
  <c r="G174" i="1" s="1"/>
  <c r="P179" i="1"/>
  <c r="G179" i="1" s="1"/>
  <c r="O182" i="1"/>
  <c r="P182" i="1" s="1"/>
  <c r="G182" i="1" s="1"/>
  <c r="P187" i="1"/>
  <c r="G187" i="1" s="1"/>
  <c r="O190" i="1"/>
  <c r="P190" i="1" s="1"/>
  <c r="G190" i="1" s="1"/>
  <c r="P195" i="1"/>
  <c r="G195" i="1" s="1"/>
  <c r="O198" i="1"/>
  <c r="P198" i="1" s="1"/>
  <c r="G198" i="1" s="1"/>
  <c r="O207" i="1"/>
  <c r="P207" i="1" s="1"/>
  <c r="G207" i="1" s="1"/>
  <c r="O215" i="1"/>
  <c r="P215" i="1" s="1"/>
  <c r="G215" i="1" s="1"/>
  <c r="P220" i="1"/>
  <c r="G220" i="1" s="1"/>
  <c r="O223" i="1"/>
  <c r="P223" i="1" s="1"/>
  <c r="G223" i="1" s="1"/>
  <c r="P228" i="1"/>
  <c r="G228" i="1" s="1"/>
  <c r="O250" i="1"/>
  <c r="P250" i="1" s="1"/>
  <c r="G250" i="1" s="1"/>
  <c r="P258" i="1"/>
  <c r="G258" i="1" s="1"/>
  <c r="P266" i="1"/>
  <c r="G266" i="1" s="1"/>
  <c r="O275" i="1"/>
  <c r="P275" i="1" s="1"/>
  <c r="G275" i="1" s="1"/>
  <c r="O308" i="1"/>
  <c r="P308" i="1" s="1"/>
  <c r="G308" i="1" s="1"/>
  <c r="P314" i="1"/>
  <c r="G314" i="1" s="1"/>
  <c r="O329" i="1"/>
  <c r="P329" i="1" s="1"/>
  <c r="G329" i="1" s="1"/>
  <c r="O354" i="1"/>
  <c r="P354" i="1" s="1"/>
  <c r="G354" i="1" s="1"/>
  <c r="P367" i="1"/>
  <c r="G367" i="1" s="1"/>
  <c r="O376" i="1"/>
  <c r="P376" i="1" s="1"/>
  <c r="G376" i="1" s="1"/>
  <c r="O381" i="1"/>
  <c r="P381" i="1" s="1"/>
  <c r="G381" i="1" s="1"/>
  <c r="O488" i="1"/>
  <c r="P488" i="1" s="1"/>
  <c r="G488" i="1" s="1"/>
  <c r="O507" i="1"/>
  <c r="P507" i="1" s="1"/>
  <c r="G507" i="1" s="1"/>
  <c r="P596" i="1"/>
  <c r="G596" i="1" s="1"/>
  <c r="O635" i="1"/>
  <c r="P635" i="1" s="1"/>
  <c r="G635" i="1" s="1"/>
  <c r="O640" i="1"/>
  <c r="P640" i="1" s="1"/>
  <c r="G640" i="1" s="1"/>
  <c r="O678" i="1"/>
  <c r="P678" i="1" s="1"/>
  <c r="G678" i="1" s="1"/>
  <c r="O871" i="1"/>
  <c r="P871" i="1" s="1"/>
  <c r="G871" i="1" s="1"/>
  <c r="O370" i="1"/>
  <c r="P370" i="1" s="1"/>
  <c r="G370" i="1" s="1"/>
  <c r="O568" i="1"/>
  <c r="P568" i="1" s="1"/>
  <c r="G568" i="1" s="1"/>
  <c r="O1042" i="1"/>
  <c r="P1042" i="1" s="1"/>
  <c r="G1042" i="1" s="1"/>
  <c r="P323" i="1"/>
  <c r="G323" i="1" s="1"/>
  <c r="O362" i="1"/>
  <c r="P362" i="1" s="1"/>
  <c r="G362" i="1" s="1"/>
  <c r="P591" i="1"/>
  <c r="G591" i="1" s="1"/>
  <c r="O1068" i="1"/>
  <c r="P1068" i="1" s="1"/>
  <c r="G1068" i="1" s="1"/>
  <c r="O32" i="1"/>
  <c r="P32" i="1" s="1"/>
  <c r="G32" i="1" s="1"/>
  <c r="O40" i="1"/>
  <c r="P40" i="1" s="1"/>
  <c r="G40" i="1" s="1"/>
  <c r="O49" i="1"/>
  <c r="P49" i="1" s="1"/>
  <c r="G49" i="1" s="1"/>
  <c r="O73" i="1"/>
  <c r="P73" i="1" s="1"/>
  <c r="G73" i="1" s="1"/>
  <c r="O81" i="1"/>
  <c r="P81" i="1" s="1"/>
  <c r="G81" i="1" s="1"/>
  <c r="O90" i="1"/>
  <c r="P90" i="1" s="1"/>
  <c r="G90" i="1" s="1"/>
  <c r="P238" i="1"/>
  <c r="G238" i="1" s="1"/>
  <c r="P247" i="1"/>
  <c r="G247" i="1" s="1"/>
  <c r="O259" i="1"/>
  <c r="P259" i="1" s="1"/>
  <c r="G259" i="1" s="1"/>
  <c r="O299" i="1"/>
  <c r="P299" i="1" s="1"/>
  <c r="G299" i="1" s="1"/>
  <c r="O344" i="1"/>
  <c r="P344" i="1" s="1"/>
  <c r="G344" i="1" s="1"/>
  <c r="P359" i="1"/>
  <c r="G359" i="1" s="1"/>
  <c r="O448" i="1"/>
  <c r="P448" i="1" s="1"/>
  <c r="G448" i="1" s="1"/>
  <c r="O458" i="1"/>
  <c r="P458" i="1" s="1"/>
  <c r="G458" i="1" s="1"/>
  <c r="O467" i="1"/>
  <c r="P467" i="1" s="1"/>
  <c r="G467" i="1" s="1"/>
  <c r="O476" i="1"/>
  <c r="P476" i="1" s="1"/>
  <c r="G476" i="1" s="1"/>
  <c r="O484" i="1"/>
  <c r="P484" i="1" s="1"/>
  <c r="G484" i="1" s="1"/>
  <c r="O560" i="1"/>
  <c r="P560" i="1" s="1"/>
  <c r="G560" i="1" s="1"/>
  <c r="P588" i="1"/>
  <c r="G588" i="1" s="1"/>
  <c r="P662" i="1"/>
  <c r="G662" i="1" s="1"/>
  <c r="O665" i="1"/>
  <c r="P665" i="1" s="1"/>
  <c r="G665" i="1" s="1"/>
  <c r="O698" i="1"/>
  <c r="P698" i="1" s="1"/>
  <c r="G698" i="1" s="1"/>
  <c r="O52" i="1"/>
  <c r="P52" i="1" s="1"/>
  <c r="G52" i="1" s="1"/>
  <c r="O60" i="1"/>
  <c r="P60" i="1" s="1"/>
  <c r="G60" i="1" s="1"/>
  <c r="O68" i="1"/>
  <c r="P68" i="1" s="1"/>
  <c r="G68" i="1" s="1"/>
  <c r="O76" i="1"/>
  <c r="P76" i="1" s="1"/>
  <c r="G76" i="1" s="1"/>
  <c r="O93" i="1"/>
  <c r="P93" i="1" s="1"/>
  <c r="G93" i="1" s="1"/>
  <c r="O291" i="1"/>
  <c r="P291" i="1" s="1"/>
  <c r="G291" i="1" s="1"/>
  <c r="O440" i="1"/>
  <c r="P440" i="1" s="1"/>
  <c r="G440" i="1" s="1"/>
  <c r="O738" i="1"/>
  <c r="P738" i="1" s="1"/>
  <c r="G738" i="1" s="1"/>
  <c r="O774" i="1"/>
  <c r="P774" i="1" s="1"/>
  <c r="G774" i="1" s="1"/>
  <c r="O574" i="1"/>
  <c r="P574" i="1" s="1"/>
  <c r="G574" i="1" s="1"/>
  <c r="O686" i="1"/>
  <c r="P686" i="1" s="1"/>
  <c r="G686" i="1" s="1"/>
  <c r="O241" i="1"/>
  <c r="P241" i="1" s="1"/>
  <c r="G241" i="1" s="1"/>
  <c r="P487" i="1"/>
  <c r="G487" i="1" s="1"/>
  <c r="O6" i="1"/>
  <c r="P6" i="1" s="1"/>
  <c r="G6" i="1" s="1"/>
  <c r="O14" i="1"/>
  <c r="P14" i="1" s="1"/>
  <c r="G14" i="1" s="1"/>
  <c r="O22" i="1"/>
  <c r="P22" i="1" s="1"/>
  <c r="G22" i="1" s="1"/>
  <c r="O30" i="1"/>
  <c r="P30" i="1" s="1"/>
  <c r="G30" i="1" s="1"/>
  <c r="O38" i="1"/>
  <c r="P38" i="1" s="1"/>
  <c r="G38" i="1" s="1"/>
  <c r="O96" i="1"/>
  <c r="P96" i="1" s="1"/>
  <c r="G96" i="1" s="1"/>
  <c r="O105" i="1"/>
  <c r="P105" i="1" s="1"/>
  <c r="G105" i="1" s="1"/>
  <c r="O156" i="1"/>
  <c r="P156" i="1" s="1"/>
  <c r="G156" i="1" s="1"/>
  <c r="O165" i="1"/>
  <c r="P165" i="1" s="1"/>
  <c r="G165" i="1" s="1"/>
  <c r="O175" i="1"/>
  <c r="P175" i="1" s="1"/>
  <c r="G175" i="1" s="1"/>
  <c r="O183" i="1"/>
  <c r="P183" i="1" s="1"/>
  <c r="G183" i="1" s="1"/>
  <c r="O191" i="1"/>
  <c r="P191" i="1" s="1"/>
  <c r="G191" i="1" s="1"/>
  <c r="O199" i="1"/>
  <c r="P199" i="1" s="1"/>
  <c r="G199" i="1" s="1"/>
  <c r="O208" i="1"/>
  <c r="P208" i="1" s="1"/>
  <c r="G208" i="1" s="1"/>
  <c r="O216" i="1"/>
  <c r="P216" i="1" s="1"/>
  <c r="G216" i="1" s="1"/>
  <c r="O224" i="1"/>
  <c r="P224" i="1" s="1"/>
  <c r="G224" i="1" s="1"/>
  <c r="O230" i="1"/>
  <c r="P230" i="1" s="1"/>
  <c r="G230" i="1" s="1"/>
  <c r="O256" i="1"/>
  <c r="P256" i="1" s="1"/>
  <c r="G256" i="1" s="1"/>
  <c r="O273" i="1"/>
  <c r="P273" i="1" s="1"/>
  <c r="G273" i="1" s="1"/>
  <c r="P296" i="1"/>
  <c r="G296" i="1" s="1"/>
  <c r="O305" i="1"/>
  <c r="P305" i="1" s="1"/>
  <c r="G305" i="1" s="1"/>
  <c r="O310" i="1"/>
  <c r="P310" i="1" s="1"/>
  <c r="G310" i="1" s="1"/>
  <c r="O335" i="1"/>
  <c r="P335" i="1" s="1"/>
  <c r="G335" i="1" s="1"/>
  <c r="P341" i="1"/>
  <c r="G341" i="1" s="1"/>
  <c r="O349" i="1"/>
  <c r="P349" i="1" s="1"/>
  <c r="G349" i="1" s="1"/>
  <c r="O356" i="1"/>
  <c r="P356" i="1" s="1"/>
  <c r="G356" i="1" s="1"/>
  <c r="O396" i="1"/>
  <c r="P396" i="1" s="1"/>
  <c r="G396" i="1" s="1"/>
  <c r="O404" i="1"/>
  <c r="P404" i="1" s="1"/>
  <c r="G404" i="1" s="1"/>
  <c r="O412" i="1"/>
  <c r="P412" i="1" s="1"/>
  <c r="G412" i="1" s="1"/>
  <c r="O421" i="1"/>
  <c r="P421" i="1" s="1"/>
  <c r="G421" i="1" s="1"/>
  <c r="O430" i="1"/>
  <c r="P430" i="1" s="1"/>
  <c r="G430" i="1" s="1"/>
  <c r="P445" i="1"/>
  <c r="G445" i="1" s="1"/>
  <c r="P455" i="1"/>
  <c r="G455" i="1" s="1"/>
  <c r="P464" i="1"/>
  <c r="G464" i="1" s="1"/>
  <c r="P473" i="1"/>
  <c r="G473" i="1" s="1"/>
  <c r="P481" i="1"/>
  <c r="G481" i="1" s="1"/>
  <c r="O577" i="1"/>
  <c r="P577" i="1" s="1"/>
  <c r="G577" i="1" s="1"/>
  <c r="O582" i="1"/>
  <c r="P582" i="1" s="1"/>
  <c r="G582" i="1" s="1"/>
  <c r="O627" i="1"/>
  <c r="P627" i="1" s="1"/>
  <c r="G627" i="1" s="1"/>
  <c r="P654" i="1"/>
  <c r="G654" i="1" s="1"/>
  <c r="O657" i="1"/>
  <c r="P657" i="1" s="1"/>
  <c r="G657" i="1" s="1"/>
  <c r="P384" i="1"/>
  <c r="G384" i="1" s="1"/>
  <c r="O278" i="1"/>
  <c r="P278" i="1" s="1"/>
  <c r="G278" i="1" s="1"/>
  <c r="O264" i="1"/>
  <c r="P264" i="1" s="1"/>
  <c r="G264" i="1" s="1"/>
  <c r="O281" i="1"/>
  <c r="P281" i="1" s="1"/>
  <c r="G281" i="1" s="1"/>
  <c r="P288" i="1"/>
  <c r="G288" i="1" s="1"/>
  <c r="O387" i="1"/>
  <c r="P387" i="1" s="1"/>
  <c r="G387" i="1" s="1"/>
  <c r="P435" i="1"/>
  <c r="G435" i="1" s="1"/>
  <c r="O495" i="1"/>
  <c r="P495" i="1" s="1"/>
  <c r="G495" i="1" s="1"/>
  <c r="P648" i="1"/>
  <c r="G648" i="1" s="1"/>
  <c r="O695" i="1"/>
  <c r="P695" i="1" s="1"/>
  <c r="G695" i="1" s="1"/>
  <c r="O730" i="1"/>
  <c r="P730" i="1" s="1"/>
  <c r="G730" i="1" s="1"/>
  <c r="O765" i="1"/>
  <c r="P765" i="1" s="1"/>
  <c r="G765" i="1" s="1"/>
  <c r="O516" i="1"/>
  <c r="P516" i="1" s="1"/>
  <c r="G516" i="1" s="1"/>
  <c r="O543" i="1"/>
  <c r="P543" i="1" s="1"/>
  <c r="G543" i="1" s="1"/>
  <c r="O552" i="1"/>
  <c r="P552" i="1" s="1"/>
  <c r="G552" i="1" s="1"/>
  <c r="P565" i="1"/>
  <c r="G565" i="1" s="1"/>
  <c r="O619" i="1"/>
  <c r="P619" i="1" s="1"/>
  <c r="G619" i="1" s="1"/>
  <c r="P632" i="1"/>
  <c r="G632" i="1" s="1"/>
  <c r="P683" i="1"/>
  <c r="G683" i="1" s="1"/>
  <c r="O792" i="1"/>
  <c r="P792" i="1" s="1"/>
  <c r="G792" i="1" s="1"/>
  <c r="O267" i="1"/>
  <c r="P267" i="1" s="1"/>
  <c r="G267" i="1" s="1"/>
  <c r="O276" i="1"/>
  <c r="P276" i="1" s="1"/>
  <c r="G276" i="1" s="1"/>
  <c r="O284" i="1"/>
  <c r="P284" i="1" s="1"/>
  <c r="G284" i="1" s="1"/>
  <c r="O294" i="1"/>
  <c r="P294" i="1" s="1"/>
  <c r="G294" i="1" s="1"/>
  <c r="O303" i="1"/>
  <c r="P303" i="1" s="1"/>
  <c r="G303" i="1" s="1"/>
  <c r="O312" i="1"/>
  <c r="P312" i="1" s="1"/>
  <c r="G312" i="1" s="1"/>
  <c r="O321" i="1"/>
  <c r="P321" i="1" s="1"/>
  <c r="G321" i="1" s="1"/>
  <c r="O330" i="1"/>
  <c r="P330" i="1" s="1"/>
  <c r="G330" i="1" s="1"/>
  <c r="O338" i="1"/>
  <c r="P338" i="1" s="1"/>
  <c r="G338" i="1" s="1"/>
  <c r="O347" i="1"/>
  <c r="P347" i="1" s="1"/>
  <c r="G347" i="1" s="1"/>
  <c r="O357" i="1"/>
  <c r="P357" i="1" s="1"/>
  <c r="G357" i="1" s="1"/>
  <c r="O365" i="1"/>
  <c r="P365" i="1" s="1"/>
  <c r="G365" i="1" s="1"/>
  <c r="O374" i="1"/>
  <c r="P374" i="1" s="1"/>
  <c r="G374" i="1" s="1"/>
  <c r="O382" i="1"/>
  <c r="P382" i="1" s="1"/>
  <c r="G382" i="1" s="1"/>
  <c r="O390" i="1"/>
  <c r="P390" i="1" s="1"/>
  <c r="G390" i="1" s="1"/>
  <c r="O433" i="1"/>
  <c r="P433" i="1" s="1"/>
  <c r="G433" i="1" s="1"/>
  <c r="O443" i="1"/>
  <c r="P443" i="1" s="1"/>
  <c r="G443" i="1" s="1"/>
  <c r="O526" i="1"/>
  <c r="P526" i="1" s="1"/>
  <c r="G526" i="1" s="1"/>
  <c r="O534" i="1"/>
  <c r="P534" i="1" s="1"/>
  <c r="G534" i="1" s="1"/>
  <c r="O611" i="1"/>
  <c r="P611" i="1" s="1"/>
  <c r="G611" i="1" s="1"/>
  <c r="P675" i="1"/>
  <c r="G675" i="1" s="1"/>
  <c r="O720" i="1"/>
  <c r="P720" i="1" s="1"/>
  <c r="G720" i="1" s="1"/>
  <c r="O756" i="1"/>
  <c r="P756" i="1" s="1"/>
  <c r="G756" i="1" s="1"/>
  <c r="O999" i="1"/>
  <c r="P999" i="1" s="1"/>
  <c r="G999" i="1" s="1"/>
  <c r="O1015" i="1"/>
  <c r="P1015" i="1" s="1"/>
  <c r="G1015" i="1" s="1"/>
  <c r="O235" i="1"/>
  <c r="P235" i="1" s="1"/>
  <c r="G235" i="1" s="1"/>
  <c r="O245" i="1"/>
  <c r="P245" i="1" s="1"/>
  <c r="G245" i="1" s="1"/>
  <c r="O254" i="1"/>
  <c r="P254" i="1" s="1"/>
  <c r="G254" i="1" s="1"/>
  <c r="O262" i="1"/>
  <c r="P262" i="1" s="1"/>
  <c r="G262" i="1" s="1"/>
  <c r="O271" i="1"/>
  <c r="P271" i="1" s="1"/>
  <c r="G271" i="1" s="1"/>
  <c r="O279" i="1"/>
  <c r="P279" i="1" s="1"/>
  <c r="G279" i="1" s="1"/>
  <c r="O289" i="1"/>
  <c r="P289" i="1" s="1"/>
  <c r="G289" i="1" s="1"/>
  <c r="O297" i="1"/>
  <c r="P297" i="1" s="1"/>
  <c r="G297" i="1" s="1"/>
  <c r="O306" i="1"/>
  <c r="P306" i="1" s="1"/>
  <c r="G306" i="1" s="1"/>
  <c r="O315" i="1"/>
  <c r="P315" i="1" s="1"/>
  <c r="G315" i="1" s="1"/>
  <c r="O324" i="1"/>
  <c r="P324" i="1" s="1"/>
  <c r="G324" i="1" s="1"/>
  <c r="O333" i="1"/>
  <c r="P333" i="1" s="1"/>
  <c r="G333" i="1" s="1"/>
  <c r="O342" i="1"/>
  <c r="P342" i="1" s="1"/>
  <c r="G342" i="1" s="1"/>
  <c r="O350" i="1"/>
  <c r="P350" i="1" s="1"/>
  <c r="G350" i="1" s="1"/>
  <c r="O360" i="1"/>
  <c r="P360" i="1" s="1"/>
  <c r="G360" i="1" s="1"/>
  <c r="O368" i="1"/>
  <c r="P368" i="1" s="1"/>
  <c r="G368" i="1" s="1"/>
  <c r="O377" i="1"/>
  <c r="P377" i="1" s="1"/>
  <c r="G377" i="1" s="1"/>
  <c r="O385" i="1"/>
  <c r="P385" i="1" s="1"/>
  <c r="G385" i="1" s="1"/>
  <c r="O394" i="1"/>
  <c r="P394" i="1" s="1"/>
  <c r="G394" i="1" s="1"/>
  <c r="O402" i="1"/>
  <c r="P402" i="1" s="1"/>
  <c r="G402" i="1" s="1"/>
  <c r="O410" i="1"/>
  <c r="P410" i="1" s="1"/>
  <c r="G410" i="1" s="1"/>
  <c r="O419" i="1"/>
  <c r="P419" i="1" s="1"/>
  <c r="G419" i="1" s="1"/>
  <c r="O428" i="1"/>
  <c r="P428" i="1" s="1"/>
  <c r="G428" i="1" s="1"/>
  <c r="O436" i="1"/>
  <c r="P436" i="1" s="1"/>
  <c r="G436" i="1" s="1"/>
  <c r="O446" i="1"/>
  <c r="P446" i="1" s="1"/>
  <c r="G446" i="1" s="1"/>
  <c r="O456" i="1"/>
  <c r="P456" i="1" s="1"/>
  <c r="G456" i="1" s="1"/>
  <c r="O465" i="1"/>
  <c r="P465" i="1" s="1"/>
  <c r="G465" i="1" s="1"/>
  <c r="O474" i="1"/>
  <c r="P474" i="1" s="1"/>
  <c r="G474" i="1" s="1"/>
  <c r="O482" i="1"/>
  <c r="P482" i="1" s="1"/>
  <c r="G482" i="1" s="1"/>
  <c r="O497" i="1"/>
  <c r="P497" i="1" s="1"/>
  <c r="G497" i="1" s="1"/>
  <c r="O502" i="1"/>
  <c r="P502" i="1" s="1"/>
  <c r="G502" i="1" s="1"/>
  <c r="O509" i="1"/>
  <c r="P509" i="1" s="1"/>
  <c r="G509" i="1" s="1"/>
  <c r="O513" i="1"/>
  <c r="P513" i="1" s="1"/>
  <c r="G513" i="1" s="1"/>
  <c r="O557" i="1"/>
  <c r="P557" i="1" s="1"/>
  <c r="G557" i="1" s="1"/>
  <c r="O562" i="1"/>
  <c r="P562" i="1" s="1"/>
  <c r="G562" i="1" s="1"/>
  <c r="O603" i="1"/>
  <c r="P603" i="1" s="1"/>
  <c r="G603" i="1" s="1"/>
  <c r="O624" i="1"/>
  <c r="P624" i="1" s="1"/>
  <c r="G624" i="1" s="1"/>
  <c r="O629" i="1"/>
  <c r="P629" i="1" s="1"/>
  <c r="G629" i="1" s="1"/>
  <c r="O934" i="1"/>
  <c r="P934" i="1" s="1"/>
  <c r="G934" i="1" s="1"/>
  <c r="O963" i="1"/>
  <c r="P963" i="1" s="1"/>
  <c r="G963" i="1" s="1"/>
  <c r="O981" i="1"/>
  <c r="P981" i="1" s="1"/>
  <c r="G981" i="1" s="1"/>
  <c r="O229" i="1"/>
  <c r="P229" i="1" s="1"/>
  <c r="G229" i="1" s="1"/>
  <c r="O239" i="1"/>
  <c r="P239" i="1" s="1"/>
  <c r="G239" i="1" s="1"/>
  <c r="O265" i="1"/>
  <c r="P265" i="1" s="1"/>
  <c r="G265" i="1" s="1"/>
  <c r="O282" i="1"/>
  <c r="P282" i="1" s="1"/>
  <c r="G282" i="1" s="1"/>
  <c r="O300" i="1"/>
  <c r="P300" i="1" s="1"/>
  <c r="G300" i="1" s="1"/>
  <c r="O309" i="1"/>
  <c r="P309" i="1" s="1"/>
  <c r="G309" i="1" s="1"/>
  <c r="O318" i="1"/>
  <c r="P318" i="1" s="1"/>
  <c r="G318" i="1" s="1"/>
  <c r="O328" i="1"/>
  <c r="P328" i="1" s="1"/>
  <c r="G328" i="1" s="1"/>
  <c r="O336" i="1"/>
  <c r="P336" i="1" s="1"/>
  <c r="G336" i="1" s="1"/>
  <c r="O345" i="1"/>
  <c r="P345" i="1" s="1"/>
  <c r="G345" i="1" s="1"/>
  <c r="O355" i="1"/>
  <c r="P355" i="1" s="1"/>
  <c r="G355" i="1" s="1"/>
  <c r="O363" i="1"/>
  <c r="P363" i="1" s="1"/>
  <c r="G363" i="1" s="1"/>
  <c r="O371" i="1"/>
  <c r="P371" i="1" s="1"/>
  <c r="G371" i="1" s="1"/>
  <c r="O380" i="1"/>
  <c r="P380" i="1" s="1"/>
  <c r="G380" i="1" s="1"/>
  <c r="O388" i="1"/>
  <c r="P388" i="1" s="1"/>
  <c r="G388" i="1" s="1"/>
  <c r="O397" i="1"/>
  <c r="P397" i="1" s="1"/>
  <c r="G397" i="1" s="1"/>
  <c r="O405" i="1"/>
  <c r="P405" i="1" s="1"/>
  <c r="G405" i="1" s="1"/>
  <c r="O413" i="1"/>
  <c r="P413" i="1" s="1"/>
  <c r="G413" i="1" s="1"/>
  <c r="O422" i="1"/>
  <c r="P422" i="1" s="1"/>
  <c r="G422" i="1" s="1"/>
  <c r="O431" i="1"/>
  <c r="P431" i="1" s="1"/>
  <c r="G431" i="1" s="1"/>
  <c r="O441" i="1"/>
  <c r="P441" i="1" s="1"/>
  <c r="G441" i="1" s="1"/>
  <c r="O449" i="1"/>
  <c r="P449" i="1" s="1"/>
  <c r="G449" i="1" s="1"/>
  <c r="O459" i="1"/>
  <c r="P459" i="1" s="1"/>
  <c r="G459" i="1" s="1"/>
  <c r="O468" i="1"/>
  <c r="P468" i="1" s="1"/>
  <c r="G468" i="1" s="1"/>
  <c r="O477" i="1"/>
  <c r="P477" i="1" s="1"/>
  <c r="G477" i="1" s="1"/>
  <c r="O518" i="1"/>
  <c r="P518" i="1" s="1"/>
  <c r="G518" i="1" s="1"/>
  <c r="O521" i="1"/>
  <c r="P521" i="1" s="1"/>
  <c r="G521" i="1" s="1"/>
  <c r="P531" i="1"/>
  <c r="G531" i="1" s="1"/>
  <c r="O540" i="1"/>
  <c r="P540" i="1" s="1"/>
  <c r="G540" i="1" s="1"/>
  <c r="O545" i="1"/>
  <c r="P545" i="1" s="1"/>
  <c r="G545" i="1" s="1"/>
  <c r="O549" i="1"/>
  <c r="P549" i="1" s="1"/>
  <c r="G549" i="1" s="1"/>
  <c r="O554" i="1"/>
  <c r="P554" i="1" s="1"/>
  <c r="G554" i="1" s="1"/>
  <c r="O594" i="1"/>
  <c r="P594" i="1" s="1"/>
  <c r="G594" i="1" s="1"/>
  <c r="P608" i="1"/>
  <c r="G608" i="1" s="1"/>
  <c r="O616" i="1"/>
  <c r="P616" i="1" s="1"/>
  <c r="G616" i="1" s="1"/>
  <c r="O621" i="1"/>
  <c r="P621" i="1" s="1"/>
  <c r="G621" i="1" s="1"/>
  <c r="O711" i="1"/>
  <c r="P711" i="1" s="1"/>
  <c r="G711" i="1" s="1"/>
  <c r="O748" i="1"/>
  <c r="P748" i="1" s="1"/>
  <c r="G748" i="1" s="1"/>
  <c r="O782" i="1"/>
  <c r="P782" i="1" s="1"/>
  <c r="G782" i="1" s="1"/>
  <c r="P877" i="1"/>
  <c r="G877" i="1" s="1"/>
  <c r="O888" i="1"/>
  <c r="P888" i="1" s="1"/>
  <c r="G888" i="1" s="1"/>
  <c r="P483" i="1"/>
  <c r="G483" i="1" s="1"/>
  <c r="O585" i="1"/>
  <c r="P585" i="1" s="1"/>
  <c r="G585" i="1" s="1"/>
  <c r="P600" i="1"/>
  <c r="G600" i="1" s="1"/>
  <c r="O651" i="1"/>
  <c r="P651" i="1" s="1"/>
  <c r="G651" i="1" s="1"/>
  <c r="O660" i="1"/>
  <c r="P660" i="1" s="1"/>
  <c r="G660" i="1" s="1"/>
  <c r="O819" i="1"/>
  <c r="P819" i="1" s="1"/>
  <c r="G819" i="1" s="1"/>
  <c r="O836" i="1"/>
  <c r="P836" i="1" s="1"/>
  <c r="G836" i="1" s="1"/>
  <c r="O854" i="1"/>
  <c r="P854" i="1" s="1"/>
  <c r="G854" i="1" s="1"/>
  <c r="O914" i="1"/>
  <c r="P914" i="1" s="1"/>
  <c r="G914" i="1" s="1"/>
  <c r="O538" i="1"/>
  <c r="P538" i="1" s="1"/>
  <c r="G538" i="1" s="1"/>
  <c r="O555" i="1"/>
  <c r="P555" i="1" s="1"/>
  <c r="G555" i="1" s="1"/>
  <c r="O563" i="1"/>
  <c r="P563" i="1" s="1"/>
  <c r="G563" i="1" s="1"/>
  <c r="O572" i="1"/>
  <c r="P572" i="1" s="1"/>
  <c r="G572" i="1" s="1"/>
  <c r="O580" i="1"/>
  <c r="P580" i="1" s="1"/>
  <c r="G580" i="1" s="1"/>
  <c r="O589" i="1"/>
  <c r="P589" i="1" s="1"/>
  <c r="G589" i="1" s="1"/>
  <c r="O597" i="1"/>
  <c r="P597" i="1" s="1"/>
  <c r="G597" i="1" s="1"/>
  <c r="O606" i="1"/>
  <c r="P606" i="1" s="1"/>
  <c r="G606" i="1" s="1"/>
  <c r="O614" i="1"/>
  <c r="P614" i="1" s="1"/>
  <c r="G614" i="1" s="1"/>
  <c r="O622" i="1"/>
  <c r="P622" i="1" s="1"/>
  <c r="G622" i="1" s="1"/>
  <c r="O630" i="1"/>
  <c r="P630" i="1" s="1"/>
  <c r="G630" i="1" s="1"/>
  <c r="O638" i="1"/>
  <c r="P638" i="1" s="1"/>
  <c r="G638" i="1" s="1"/>
  <c r="O646" i="1"/>
  <c r="P646" i="1" s="1"/>
  <c r="G646" i="1" s="1"/>
  <c r="O681" i="1"/>
  <c r="P681" i="1" s="1"/>
  <c r="G681" i="1" s="1"/>
  <c r="O689" i="1"/>
  <c r="P689" i="1" s="1"/>
  <c r="G689" i="1" s="1"/>
  <c r="O699" i="1"/>
  <c r="P699" i="1" s="1"/>
  <c r="G699" i="1" s="1"/>
  <c r="P725" i="1"/>
  <c r="G725" i="1" s="1"/>
  <c r="O801" i="1"/>
  <c r="P801" i="1" s="1"/>
  <c r="G801" i="1" s="1"/>
  <c r="O880" i="1"/>
  <c r="P880" i="1" s="1"/>
  <c r="G880" i="1" s="1"/>
  <c r="P885" i="1"/>
  <c r="G885" i="1" s="1"/>
  <c r="O897" i="1"/>
  <c r="P897" i="1" s="1"/>
  <c r="G897" i="1" s="1"/>
  <c r="O944" i="1"/>
  <c r="P944" i="1" s="1"/>
  <c r="G944" i="1" s="1"/>
  <c r="O1033" i="1"/>
  <c r="P1033" i="1" s="1"/>
  <c r="G1033" i="1" s="1"/>
  <c r="P1039" i="1"/>
  <c r="G1039" i="1" s="1"/>
  <c r="O1059" i="1"/>
  <c r="P1059" i="1" s="1"/>
  <c r="G1059" i="1" s="1"/>
  <c r="O503" i="1"/>
  <c r="P503" i="1" s="1"/>
  <c r="G503" i="1" s="1"/>
  <c r="O532" i="1"/>
  <c r="P532" i="1" s="1"/>
  <c r="G532" i="1" s="1"/>
  <c r="O541" i="1"/>
  <c r="P541" i="1" s="1"/>
  <c r="G541" i="1" s="1"/>
  <c r="O550" i="1"/>
  <c r="P550" i="1" s="1"/>
  <c r="G550" i="1" s="1"/>
  <c r="O558" i="1"/>
  <c r="P558" i="1" s="1"/>
  <c r="G558" i="1" s="1"/>
  <c r="O566" i="1"/>
  <c r="P566" i="1" s="1"/>
  <c r="G566" i="1" s="1"/>
  <c r="O575" i="1"/>
  <c r="P575" i="1" s="1"/>
  <c r="G575" i="1" s="1"/>
  <c r="O583" i="1"/>
  <c r="P583" i="1" s="1"/>
  <c r="G583" i="1" s="1"/>
  <c r="O592" i="1"/>
  <c r="P592" i="1" s="1"/>
  <c r="G592" i="1" s="1"/>
  <c r="O601" i="1"/>
  <c r="P601" i="1" s="1"/>
  <c r="G601" i="1" s="1"/>
  <c r="O609" i="1"/>
  <c r="P609" i="1" s="1"/>
  <c r="G609" i="1" s="1"/>
  <c r="O617" i="1"/>
  <c r="P617" i="1" s="1"/>
  <c r="G617" i="1" s="1"/>
  <c r="O625" i="1"/>
  <c r="P625" i="1" s="1"/>
  <c r="G625" i="1" s="1"/>
  <c r="O633" i="1"/>
  <c r="P633" i="1" s="1"/>
  <c r="G633" i="1" s="1"/>
  <c r="O641" i="1"/>
  <c r="P641" i="1" s="1"/>
  <c r="G641" i="1" s="1"/>
  <c r="O649" i="1"/>
  <c r="P649" i="1" s="1"/>
  <c r="G649" i="1" s="1"/>
  <c r="O658" i="1"/>
  <c r="P658" i="1" s="1"/>
  <c r="G658" i="1" s="1"/>
  <c r="O666" i="1"/>
  <c r="P666" i="1" s="1"/>
  <c r="G666" i="1" s="1"/>
  <c r="O676" i="1"/>
  <c r="P676" i="1" s="1"/>
  <c r="G676" i="1" s="1"/>
  <c r="O684" i="1"/>
  <c r="P684" i="1" s="1"/>
  <c r="G684" i="1" s="1"/>
  <c r="O693" i="1"/>
  <c r="P693" i="1" s="1"/>
  <c r="G693" i="1" s="1"/>
  <c r="P784" i="1"/>
  <c r="G784" i="1" s="1"/>
  <c r="O1007" i="1"/>
  <c r="P1007" i="1" s="1"/>
  <c r="G1007" i="1" s="1"/>
  <c r="P705" i="1"/>
  <c r="G705" i="1" s="1"/>
  <c r="P713" i="1"/>
  <c r="G713" i="1" s="1"/>
  <c r="P722" i="1"/>
  <c r="G722" i="1" s="1"/>
  <c r="P732" i="1"/>
  <c r="G732" i="1" s="1"/>
  <c r="P740" i="1"/>
  <c r="G740" i="1" s="1"/>
  <c r="P750" i="1"/>
  <c r="G750" i="1" s="1"/>
  <c r="P759" i="1"/>
  <c r="G759" i="1" s="1"/>
  <c r="P768" i="1"/>
  <c r="G768" i="1" s="1"/>
  <c r="P776" i="1"/>
  <c r="G776" i="1" s="1"/>
  <c r="P791" i="1"/>
  <c r="G791" i="1" s="1"/>
  <c r="O863" i="1"/>
  <c r="P863" i="1" s="1"/>
  <c r="G863" i="1" s="1"/>
  <c r="O924" i="1"/>
  <c r="P924" i="1" s="1"/>
  <c r="G924" i="1" s="1"/>
  <c r="P959" i="1"/>
  <c r="G959" i="1" s="1"/>
  <c r="O971" i="1"/>
  <c r="P971" i="1" s="1"/>
  <c r="G971" i="1" s="1"/>
  <c r="P976" i="1"/>
  <c r="G976" i="1" s="1"/>
  <c r="O990" i="1"/>
  <c r="P990" i="1" s="1"/>
  <c r="G990" i="1" s="1"/>
  <c r="P1012" i="1"/>
  <c r="G1012" i="1" s="1"/>
  <c r="O1024" i="1"/>
  <c r="P1024" i="1" s="1"/>
  <c r="G1024" i="1" s="1"/>
  <c r="O1051" i="1"/>
  <c r="P1051" i="1" s="1"/>
  <c r="G1051" i="1" s="1"/>
  <c r="O1076" i="1"/>
  <c r="P1076" i="1" s="1"/>
  <c r="G1076" i="1" s="1"/>
  <c r="P706" i="1"/>
  <c r="G706" i="1" s="1"/>
  <c r="P710" i="1"/>
  <c r="G710" i="1" s="1"/>
  <c r="P719" i="1"/>
  <c r="G719" i="1" s="1"/>
  <c r="P729" i="1"/>
  <c r="G729" i="1" s="1"/>
  <c r="P737" i="1"/>
  <c r="G737" i="1" s="1"/>
  <c r="P747" i="1"/>
  <c r="G747" i="1" s="1"/>
  <c r="P755" i="1"/>
  <c r="G755" i="1" s="1"/>
  <c r="P764" i="1"/>
  <c r="G764" i="1" s="1"/>
  <c r="P773" i="1"/>
  <c r="G773" i="1" s="1"/>
  <c r="P781" i="1"/>
  <c r="G781" i="1" s="1"/>
  <c r="O811" i="1"/>
  <c r="P811" i="1" s="1"/>
  <c r="G811" i="1" s="1"/>
  <c r="P816" i="1"/>
  <c r="G816" i="1" s="1"/>
  <c r="O828" i="1"/>
  <c r="P828" i="1" s="1"/>
  <c r="G828" i="1" s="1"/>
  <c r="P833" i="1"/>
  <c r="G833" i="1" s="1"/>
  <c r="O846" i="1"/>
  <c r="P846" i="1" s="1"/>
  <c r="G846" i="1" s="1"/>
  <c r="P851" i="1"/>
  <c r="G851" i="1" s="1"/>
  <c r="O906" i="1"/>
  <c r="P906" i="1" s="1"/>
  <c r="G906" i="1" s="1"/>
  <c r="P911" i="1"/>
  <c r="G911" i="1" s="1"/>
  <c r="O953" i="1"/>
  <c r="P953" i="1" s="1"/>
  <c r="G953" i="1" s="1"/>
  <c r="O804" i="1"/>
  <c r="P804" i="1" s="1"/>
  <c r="G804" i="1" s="1"/>
  <c r="O858" i="1"/>
  <c r="P858" i="1" s="1"/>
  <c r="G858" i="1" s="1"/>
  <c r="O866" i="1"/>
  <c r="P866" i="1" s="1"/>
  <c r="G866" i="1" s="1"/>
  <c r="O874" i="1"/>
  <c r="P874" i="1" s="1"/>
  <c r="G874" i="1" s="1"/>
  <c r="O900" i="1"/>
  <c r="P900" i="1" s="1"/>
  <c r="G900" i="1" s="1"/>
  <c r="O919" i="1"/>
  <c r="P919" i="1" s="1"/>
  <c r="G919" i="1" s="1"/>
  <c r="O928" i="1"/>
  <c r="P928" i="1" s="1"/>
  <c r="G928" i="1" s="1"/>
  <c r="O938" i="1"/>
  <c r="P938" i="1" s="1"/>
  <c r="G938" i="1" s="1"/>
  <c r="O947" i="1"/>
  <c r="P947" i="1" s="1"/>
  <c r="G947" i="1" s="1"/>
  <c r="O956" i="1"/>
  <c r="P956" i="1" s="1"/>
  <c r="G956" i="1" s="1"/>
  <c r="O993" i="1"/>
  <c r="P993" i="1" s="1"/>
  <c r="G993" i="1" s="1"/>
  <c r="O1010" i="1"/>
  <c r="P1010" i="1" s="1"/>
  <c r="G1010" i="1" s="1"/>
  <c r="O1062" i="1"/>
  <c r="P1062" i="1" s="1"/>
  <c r="G1062" i="1" s="1"/>
  <c r="O1071" i="1"/>
  <c r="P1071" i="1" s="1"/>
  <c r="G1071" i="1" s="1"/>
  <c r="O709" i="1"/>
  <c r="P709" i="1" s="1"/>
  <c r="G709" i="1" s="1"/>
  <c r="O718" i="1"/>
  <c r="P718" i="1" s="1"/>
  <c r="G718" i="1" s="1"/>
  <c r="O726" i="1"/>
  <c r="P726" i="1" s="1"/>
  <c r="G726" i="1" s="1"/>
  <c r="O736" i="1"/>
  <c r="P736" i="1" s="1"/>
  <c r="G736" i="1" s="1"/>
  <c r="O745" i="1"/>
  <c r="P745" i="1" s="1"/>
  <c r="G745" i="1" s="1"/>
  <c r="O754" i="1"/>
  <c r="P754" i="1" s="1"/>
  <c r="G754" i="1" s="1"/>
  <c r="O763" i="1"/>
  <c r="P763" i="1" s="1"/>
  <c r="G763" i="1" s="1"/>
  <c r="O772" i="1"/>
  <c r="P772" i="1" s="1"/>
  <c r="G772" i="1" s="1"/>
  <c r="O780" i="1"/>
  <c r="P780" i="1" s="1"/>
  <c r="G780" i="1" s="1"/>
  <c r="O790" i="1"/>
  <c r="P790" i="1" s="1"/>
  <c r="G790" i="1" s="1"/>
  <c r="O799" i="1"/>
  <c r="P799" i="1" s="1"/>
  <c r="G799" i="1" s="1"/>
  <c r="O808" i="1"/>
  <c r="P808" i="1" s="1"/>
  <c r="G808" i="1" s="1"/>
  <c r="O817" i="1"/>
  <c r="P817" i="1" s="1"/>
  <c r="G817" i="1" s="1"/>
  <c r="O825" i="1"/>
  <c r="P825" i="1" s="1"/>
  <c r="G825" i="1" s="1"/>
  <c r="O834" i="1"/>
  <c r="P834" i="1" s="1"/>
  <c r="G834" i="1" s="1"/>
  <c r="O844" i="1"/>
  <c r="P844" i="1" s="1"/>
  <c r="G844" i="1" s="1"/>
  <c r="O852" i="1"/>
  <c r="P852" i="1" s="1"/>
  <c r="G852" i="1" s="1"/>
  <c r="O861" i="1"/>
  <c r="P861" i="1" s="1"/>
  <c r="G861" i="1" s="1"/>
  <c r="O869" i="1"/>
  <c r="P869" i="1" s="1"/>
  <c r="G869" i="1" s="1"/>
  <c r="O878" i="1"/>
  <c r="P878" i="1" s="1"/>
  <c r="G878" i="1" s="1"/>
  <c r="O886" i="1"/>
  <c r="P886" i="1" s="1"/>
  <c r="G886" i="1" s="1"/>
  <c r="O895" i="1"/>
  <c r="P895" i="1" s="1"/>
  <c r="G895" i="1" s="1"/>
  <c r="O904" i="1"/>
  <c r="P904" i="1" s="1"/>
  <c r="G904" i="1" s="1"/>
  <c r="O912" i="1"/>
  <c r="P912" i="1" s="1"/>
  <c r="G912" i="1" s="1"/>
  <c r="O922" i="1"/>
  <c r="P922" i="1" s="1"/>
  <c r="G922" i="1" s="1"/>
  <c r="O931" i="1"/>
  <c r="P931" i="1" s="1"/>
  <c r="G931" i="1" s="1"/>
  <c r="O941" i="1"/>
  <c r="P941" i="1" s="1"/>
  <c r="G941" i="1" s="1"/>
  <c r="O951" i="1"/>
  <c r="P951" i="1" s="1"/>
  <c r="G951" i="1" s="1"/>
  <c r="O960" i="1"/>
  <c r="P960" i="1" s="1"/>
  <c r="G960" i="1" s="1"/>
  <c r="O969" i="1"/>
  <c r="P969" i="1" s="1"/>
  <c r="G969" i="1" s="1"/>
  <c r="O977" i="1"/>
  <c r="P977" i="1" s="1"/>
  <c r="G977" i="1" s="1"/>
  <c r="O988" i="1"/>
  <c r="P988" i="1" s="1"/>
  <c r="G988" i="1" s="1"/>
  <c r="O997" i="1"/>
  <c r="P997" i="1" s="1"/>
  <c r="G997" i="1" s="1"/>
  <c r="O1005" i="1"/>
  <c r="P1005" i="1" s="1"/>
  <c r="G1005" i="1" s="1"/>
  <c r="O1013" i="1"/>
  <c r="P1013" i="1" s="1"/>
  <c r="G1013" i="1" s="1"/>
  <c r="O1022" i="1"/>
  <c r="P1022" i="1" s="1"/>
  <c r="G1022" i="1" s="1"/>
  <c r="O1030" i="1"/>
  <c r="P1030" i="1" s="1"/>
  <c r="G1030" i="1" s="1"/>
  <c r="O1040" i="1"/>
  <c r="P1040" i="1" s="1"/>
  <c r="G1040" i="1" s="1"/>
  <c r="O1049" i="1"/>
  <c r="P1049" i="1" s="1"/>
  <c r="G1049" i="1" s="1"/>
  <c r="O1057" i="1"/>
  <c r="P1057" i="1" s="1"/>
  <c r="G1057" i="1" s="1"/>
  <c r="O800" i="1"/>
  <c r="P800" i="1" s="1"/>
  <c r="G800" i="1" s="1"/>
  <c r="O809" i="1"/>
  <c r="P809" i="1" s="1"/>
  <c r="G809" i="1" s="1"/>
  <c r="O818" i="1"/>
  <c r="P818" i="1" s="1"/>
  <c r="G818" i="1" s="1"/>
  <c r="O826" i="1"/>
  <c r="P826" i="1" s="1"/>
  <c r="G826" i="1" s="1"/>
  <c r="O835" i="1"/>
  <c r="P835" i="1" s="1"/>
  <c r="G835" i="1" s="1"/>
  <c r="O845" i="1"/>
  <c r="P845" i="1" s="1"/>
  <c r="G845" i="1" s="1"/>
  <c r="O853" i="1"/>
  <c r="P853" i="1" s="1"/>
  <c r="G853" i="1" s="1"/>
  <c r="O862" i="1"/>
  <c r="P862" i="1" s="1"/>
  <c r="G862" i="1" s="1"/>
  <c r="O870" i="1"/>
  <c r="P870" i="1" s="1"/>
  <c r="G870" i="1" s="1"/>
  <c r="O879" i="1"/>
  <c r="P879" i="1" s="1"/>
  <c r="G879" i="1" s="1"/>
  <c r="O887" i="1"/>
  <c r="P887" i="1" s="1"/>
  <c r="G887" i="1" s="1"/>
  <c r="O896" i="1"/>
  <c r="P896" i="1" s="1"/>
  <c r="G896" i="1" s="1"/>
  <c r="O905" i="1"/>
  <c r="P905" i="1" s="1"/>
  <c r="G905" i="1" s="1"/>
  <c r="O913" i="1"/>
  <c r="P913" i="1" s="1"/>
  <c r="G913" i="1" s="1"/>
  <c r="O923" i="1"/>
  <c r="P923" i="1" s="1"/>
  <c r="G923" i="1" s="1"/>
  <c r="O933" i="1"/>
  <c r="P933" i="1" s="1"/>
  <c r="G933" i="1" s="1"/>
  <c r="O943" i="1"/>
  <c r="P943" i="1" s="1"/>
  <c r="G943" i="1" s="1"/>
  <c r="O952" i="1"/>
  <c r="P952" i="1" s="1"/>
  <c r="G952" i="1" s="1"/>
  <c r="O962" i="1"/>
  <c r="P962" i="1" s="1"/>
  <c r="G962" i="1" s="1"/>
  <c r="O970" i="1"/>
  <c r="P970" i="1" s="1"/>
  <c r="G970" i="1" s="1"/>
  <c r="O980" i="1"/>
  <c r="P980" i="1" s="1"/>
  <c r="G980" i="1" s="1"/>
  <c r="O989" i="1"/>
  <c r="P989" i="1" s="1"/>
  <c r="G989" i="1" s="1"/>
  <c r="O998" i="1"/>
  <c r="P998" i="1" s="1"/>
  <c r="G998" i="1" s="1"/>
  <c r="O1006" i="1"/>
  <c r="P1006" i="1" s="1"/>
  <c r="G1006" i="1" s="1"/>
  <c r="O1014" i="1"/>
  <c r="P1014" i="1" s="1"/>
  <c r="G1014" i="1" s="1"/>
  <c r="O1023" i="1"/>
  <c r="P1023" i="1" s="1"/>
  <c r="G1023" i="1" s="1"/>
  <c r="O1031" i="1"/>
  <c r="P1031" i="1" s="1"/>
  <c r="G1031" i="1" s="1"/>
  <c r="O1041" i="1"/>
  <c r="P1041" i="1" s="1"/>
  <c r="G1041" i="1" s="1"/>
  <c r="O1050" i="1"/>
  <c r="P1050" i="1" s="1"/>
  <c r="G1050" i="1" s="1"/>
  <c r="O1058" i="1"/>
  <c r="P1058" i="1" s="1"/>
  <c r="G1058" i="1" s="1"/>
  <c r="O1075" i="1"/>
  <c r="P1075" i="1" s="1"/>
  <c r="G1075" i="1" s="1"/>
  <c r="G667" i="1" l="1"/>
  <c r="G1078" i="1"/>
  <c r="P667" i="1"/>
  <c r="P1078" i="1"/>
  <c r="G1080" i="1" l="1"/>
  <c r="P1080" i="1"/>
  <c r="B1077" i="1" l="1"/>
  <c r="B1076" i="1"/>
  <c r="B1075" i="1"/>
  <c r="B1074" i="1"/>
  <c r="B1073" i="1"/>
  <c r="B1072" i="1"/>
  <c r="B1071" i="1"/>
  <c r="B1070" i="1"/>
  <c r="B1069" i="1"/>
  <c r="B1068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7" i="1"/>
  <c r="B1046" i="1"/>
  <c r="B1045" i="1"/>
  <c r="B1044" i="1"/>
  <c r="B1043" i="1"/>
  <c r="B1042" i="1"/>
  <c r="B1041" i="1"/>
  <c r="B1040" i="1"/>
  <c r="B1039" i="1"/>
  <c r="B1038" i="1"/>
  <c r="B1036" i="1"/>
  <c r="B1035" i="1"/>
  <c r="B1034" i="1"/>
  <c r="B1033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5" i="1"/>
  <c r="B994" i="1"/>
  <c r="B993" i="1"/>
  <c r="B992" i="1"/>
  <c r="B991" i="1"/>
  <c r="B990" i="1"/>
  <c r="B989" i="1"/>
  <c r="B988" i="1"/>
  <c r="B987" i="1"/>
  <c r="B986" i="1"/>
  <c r="B984" i="1"/>
  <c r="B983" i="1"/>
  <c r="B982" i="1"/>
  <c r="B981" i="1"/>
  <c r="B980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0" i="1"/>
  <c r="B959" i="1"/>
  <c r="B958" i="1"/>
  <c r="B956" i="1"/>
  <c r="B955" i="1"/>
  <c r="B954" i="1"/>
  <c r="B953" i="1"/>
  <c r="B952" i="1"/>
  <c r="B951" i="1"/>
  <c r="B949" i="1"/>
  <c r="B948" i="1"/>
  <c r="B947" i="1"/>
  <c r="B946" i="1"/>
  <c r="B945" i="1"/>
  <c r="B944" i="1"/>
  <c r="B943" i="1"/>
  <c r="B941" i="1"/>
  <c r="B940" i="1"/>
  <c r="B939" i="1"/>
  <c r="B938" i="1"/>
  <c r="B936" i="1"/>
  <c r="B935" i="1"/>
  <c r="B934" i="1"/>
  <c r="B933" i="1"/>
  <c r="B931" i="1"/>
  <c r="B930" i="1"/>
  <c r="B929" i="1"/>
  <c r="B928" i="1"/>
  <c r="B927" i="1"/>
  <c r="B925" i="1"/>
  <c r="B924" i="1"/>
  <c r="B923" i="1"/>
  <c r="B922" i="1"/>
  <c r="B921" i="1"/>
  <c r="B920" i="1"/>
  <c r="B919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2" i="1"/>
  <c r="B901" i="1"/>
  <c r="B900" i="1"/>
  <c r="B899" i="1"/>
  <c r="B898" i="1"/>
  <c r="B897" i="1"/>
  <c r="B896" i="1"/>
  <c r="B895" i="1"/>
  <c r="B894" i="1"/>
  <c r="B893" i="1"/>
  <c r="B892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7" i="1"/>
  <c r="B836" i="1"/>
  <c r="B835" i="1"/>
  <c r="B834" i="1"/>
  <c r="B833" i="1"/>
  <c r="B832" i="1"/>
  <c r="B831" i="1"/>
  <c r="B830" i="1"/>
  <c r="B829" i="1"/>
  <c r="B828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09" i="1"/>
  <c r="B808" i="1"/>
  <c r="B807" i="1"/>
  <c r="B806" i="1"/>
  <c r="B804" i="1"/>
  <c r="B803" i="1"/>
  <c r="B802" i="1"/>
  <c r="B801" i="1"/>
  <c r="B800" i="1"/>
  <c r="B799" i="1"/>
  <c r="B798" i="1"/>
  <c r="B796" i="1"/>
  <c r="B795" i="1"/>
  <c r="B794" i="1"/>
  <c r="B793" i="1"/>
  <c r="B792" i="1"/>
  <c r="B791" i="1"/>
  <c r="B790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6" i="1"/>
  <c r="B765" i="1"/>
  <c r="B764" i="1"/>
  <c r="B763" i="1"/>
  <c r="B762" i="1"/>
  <c r="B761" i="1"/>
  <c r="B760" i="1"/>
  <c r="B759" i="1"/>
  <c r="B758" i="1"/>
  <c r="B756" i="1"/>
  <c r="B755" i="1"/>
  <c r="B754" i="1"/>
  <c r="B753" i="1"/>
  <c r="B752" i="1"/>
  <c r="B751" i="1"/>
  <c r="B750" i="1"/>
  <c r="B749" i="1"/>
  <c r="B748" i="1"/>
  <c r="B747" i="1"/>
  <c r="B745" i="1"/>
  <c r="B744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6" i="1"/>
  <c r="B725" i="1"/>
  <c r="B724" i="1"/>
  <c r="B723" i="1"/>
  <c r="B722" i="1"/>
  <c r="B721" i="1"/>
  <c r="B720" i="1"/>
  <c r="B719" i="1"/>
  <c r="B718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2" i="1"/>
  <c r="B701" i="1"/>
  <c r="B700" i="1"/>
  <c r="B699" i="1"/>
  <c r="B698" i="1"/>
  <c r="B696" i="1"/>
  <c r="B695" i="1"/>
  <c r="B694" i="1"/>
  <c r="B693" i="1"/>
  <c r="B692" i="1"/>
  <c r="B691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7" i="1"/>
  <c r="B596" i="1"/>
  <c r="B595" i="1"/>
  <c r="B594" i="1"/>
  <c r="B593" i="1"/>
  <c r="B592" i="1"/>
  <c r="B591" i="1"/>
  <c r="B590" i="1"/>
  <c r="B589" i="1"/>
  <c r="B588" i="1"/>
  <c r="B587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7" i="1"/>
  <c r="B546" i="1"/>
  <c r="B545" i="1"/>
  <c r="B544" i="1"/>
  <c r="B543" i="1"/>
  <c r="B542" i="1"/>
  <c r="B541" i="1"/>
  <c r="B540" i="1"/>
  <c r="B539" i="1"/>
  <c r="B538" i="1"/>
  <c r="B537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1" i="1"/>
  <c r="B520" i="1"/>
  <c r="B519" i="1"/>
  <c r="B518" i="1"/>
  <c r="B517" i="1"/>
  <c r="B516" i="1"/>
  <c r="B515" i="1"/>
  <c r="B514" i="1"/>
  <c r="B513" i="1"/>
  <c r="B512" i="1"/>
  <c r="B511" i="1"/>
  <c r="B509" i="1"/>
  <c r="B508" i="1"/>
  <c r="B507" i="1"/>
  <c r="B505" i="1"/>
  <c r="B503" i="1"/>
  <c r="B502" i="1"/>
  <c r="B500" i="1"/>
  <c r="B499" i="1"/>
  <c r="B497" i="1"/>
  <c r="B496" i="1"/>
  <c r="B495" i="1"/>
  <c r="B494" i="1"/>
  <c r="B493" i="1"/>
  <c r="B471" i="1"/>
  <c r="B470" i="1"/>
  <c r="B469" i="1"/>
  <c r="B468" i="1"/>
  <c r="B467" i="1"/>
  <c r="B466" i="1"/>
  <c r="B465" i="1"/>
  <c r="B464" i="1"/>
  <c r="B463" i="1"/>
  <c r="B461" i="1"/>
  <c r="B460" i="1"/>
  <c r="B459" i="1"/>
  <c r="B458" i="1"/>
  <c r="B457" i="1"/>
  <c r="B456" i="1"/>
  <c r="B455" i="1"/>
  <c r="B453" i="1"/>
  <c r="B452" i="1"/>
  <c r="B451" i="1"/>
  <c r="B449" i="1"/>
  <c r="B448" i="1"/>
  <c r="B447" i="1"/>
  <c r="B446" i="1"/>
  <c r="B445" i="1"/>
  <c r="B444" i="1"/>
  <c r="B443" i="1"/>
  <c r="B442" i="1"/>
  <c r="B441" i="1"/>
  <c r="B440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3" i="1"/>
  <c r="B422" i="1"/>
  <c r="B421" i="1"/>
  <c r="B420" i="1"/>
  <c r="B419" i="1"/>
  <c r="B418" i="1"/>
  <c r="B417" i="1"/>
  <c r="B416" i="1"/>
  <c r="B415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0" i="1"/>
  <c r="B349" i="1"/>
  <c r="B348" i="1"/>
  <c r="B347" i="1"/>
  <c r="B346" i="1"/>
  <c r="B345" i="1"/>
  <c r="B344" i="1"/>
  <c r="B343" i="1"/>
  <c r="B342" i="1"/>
  <c r="B341" i="1"/>
  <c r="B340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5" i="1"/>
  <c r="B324" i="1"/>
  <c r="B323" i="1"/>
  <c r="B322" i="1"/>
  <c r="B321" i="1"/>
  <c r="B319" i="1"/>
  <c r="B318" i="1"/>
  <c r="B317" i="1"/>
  <c r="B316" i="1"/>
  <c r="B315" i="1"/>
  <c r="B314" i="1"/>
  <c r="B313" i="1"/>
  <c r="B312" i="1"/>
  <c r="B310" i="1"/>
  <c r="B309" i="1"/>
  <c r="B308" i="1"/>
  <c r="B307" i="1"/>
  <c r="B306" i="1"/>
  <c r="B305" i="1"/>
  <c r="B304" i="1"/>
  <c r="B303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0" i="1"/>
  <c r="B249" i="1"/>
  <c r="B248" i="1"/>
  <c r="B247" i="1"/>
  <c r="B246" i="1"/>
  <c r="B245" i="1"/>
  <c r="B243" i="1"/>
  <c r="B242" i="1"/>
  <c r="B241" i="1"/>
  <c r="B240" i="1"/>
  <c r="B239" i="1"/>
  <c r="B238" i="1"/>
  <c r="B236" i="1"/>
  <c r="B235" i="1"/>
  <c r="B234" i="1"/>
  <c r="B233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6" i="1"/>
  <c r="B165" i="1"/>
  <c r="B164" i="1"/>
  <c r="B163" i="1"/>
  <c r="B162" i="1"/>
  <c r="B160" i="1"/>
  <c r="B159" i="1"/>
  <c r="B158" i="1"/>
  <c r="B157" i="1"/>
  <c r="B156" i="1"/>
  <c r="B155" i="1"/>
  <c r="B154" i="1"/>
  <c r="B153" i="1"/>
  <c r="B152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7" i="1"/>
  <c r="B96" i="1"/>
  <c r="B95" i="1"/>
  <c r="B94" i="1"/>
  <c r="B93" i="1"/>
  <c r="B92" i="1"/>
  <c r="B91" i="1"/>
  <c r="B90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C1" i="1"/>
  <c r="P1078" i="4" l="1"/>
  <c r="L1078" i="4"/>
  <c r="H1078" i="4"/>
  <c r="X1077" i="4"/>
  <c r="Y1077" i="4"/>
  <c r="Z1077" i="4"/>
  <c r="AA1077" i="4"/>
  <c r="AH1077" i="4" s="1"/>
  <c r="AB1077" i="4"/>
  <c r="AI1077" i="4" l="1"/>
  <c r="AE1077" i="4"/>
  <c r="AF1077" i="4"/>
  <c r="AC1077" i="4"/>
  <c r="AD1077" i="4"/>
  <c r="H4" i="10"/>
  <c r="F35" i="10"/>
  <c r="F30" i="10" l="1"/>
  <c r="H35" i="10"/>
  <c r="Y7" i="4"/>
  <c r="AH7" i="4" s="1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5" i="4"/>
  <c r="Y46" i="4"/>
  <c r="AH46" i="4" s="1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AH66" i="4" s="1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90" i="4"/>
  <c r="Y91" i="4"/>
  <c r="Y92" i="4"/>
  <c r="Y93" i="4"/>
  <c r="Y94" i="4"/>
  <c r="Y95" i="4"/>
  <c r="Y96" i="4"/>
  <c r="Y97" i="4"/>
  <c r="AH97" i="4" s="1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5" i="4"/>
  <c r="Y116" i="4"/>
  <c r="Y117" i="4"/>
  <c r="AH117" i="4" s="1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AH150" i="4" s="1"/>
  <c r="Y152" i="4"/>
  <c r="Y153" i="4"/>
  <c r="Y154" i="4"/>
  <c r="Y155" i="4"/>
  <c r="Y156" i="4"/>
  <c r="Y157" i="4"/>
  <c r="Y158" i="4"/>
  <c r="Y159" i="4"/>
  <c r="Y160" i="4"/>
  <c r="Y162" i="4"/>
  <c r="Y163" i="4"/>
  <c r="Y164" i="4"/>
  <c r="Y165" i="4"/>
  <c r="Y166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AH190" i="4" s="1"/>
  <c r="Y191" i="4"/>
  <c r="Y192" i="4"/>
  <c r="Y193" i="4"/>
  <c r="Y194" i="4"/>
  <c r="Y195" i="4"/>
  <c r="Y196" i="4"/>
  <c r="Y197" i="4"/>
  <c r="Y198" i="4"/>
  <c r="Y199" i="4"/>
  <c r="Y200" i="4"/>
  <c r="Y201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3" i="4"/>
  <c r="Y234" i="4"/>
  <c r="Y235" i="4"/>
  <c r="Y236" i="4"/>
  <c r="Y238" i="4"/>
  <c r="Y239" i="4"/>
  <c r="Y240" i="4"/>
  <c r="Y241" i="4"/>
  <c r="Y242" i="4"/>
  <c r="Y243" i="4"/>
  <c r="Y245" i="4"/>
  <c r="Y246" i="4"/>
  <c r="Y247" i="4"/>
  <c r="Y248" i="4"/>
  <c r="Y249" i="4"/>
  <c r="Y250" i="4"/>
  <c r="Y252" i="4"/>
  <c r="Y253" i="4"/>
  <c r="Y254" i="4"/>
  <c r="Y255" i="4"/>
  <c r="Y256" i="4"/>
  <c r="Y257" i="4"/>
  <c r="Y258" i="4"/>
  <c r="Y259" i="4"/>
  <c r="Y260" i="4"/>
  <c r="Y261" i="4"/>
  <c r="Y262" i="4"/>
  <c r="Y263" i="4"/>
  <c r="Y264" i="4"/>
  <c r="Y265" i="4"/>
  <c r="Y266" i="4"/>
  <c r="Y267" i="4"/>
  <c r="Y269" i="4"/>
  <c r="Y270" i="4"/>
  <c r="Y271" i="4"/>
  <c r="Y272" i="4"/>
  <c r="Y273" i="4"/>
  <c r="Y274" i="4"/>
  <c r="Y275" i="4"/>
  <c r="Y276" i="4"/>
  <c r="Y277" i="4"/>
  <c r="Y278" i="4"/>
  <c r="Y279" i="4"/>
  <c r="Y280" i="4"/>
  <c r="Y281" i="4"/>
  <c r="Y282" i="4"/>
  <c r="Y283" i="4"/>
  <c r="Y284" i="4"/>
  <c r="AH284" i="4" s="1"/>
  <c r="Y287" i="4"/>
  <c r="Y288" i="4"/>
  <c r="Y289" i="4"/>
  <c r="Y290" i="4"/>
  <c r="Y291" i="4"/>
  <c r="Y292" i="4"/>
  <c r="Y293" i="4"/>
  <c r="Y294" i="4"/>
  <c r="Y295" i="4"/>
  <c r="Y296" i="4"/>
  <c r="Y297" i="4"/>
  <c r="Y298" i="4"/>
  <c r="Y299" i="4"/>
  <c r="Y300" i="4"/>
  <c r="Y301" i="4"/>
  <c r="Y303" i="4"/>
  <c r="Y304" i="4"/>
  <c r="Y305" i="4"/>
  <c r="Y306" i="4"/>
  <c r="Y307" i="4"/>
  <c r="Y308" i="4"/>
  <c r="Y309" i="4"/>
  <c r="Y310" i="4"/>
  <c r="Y312" i="4"/>
  <c r="Y313" i="4"/>
  <c r="Y314" i="4"/>
  <c r="Y315" i="4"/>
  <c r="Y316" i="4"/>
  <c r="Y317" i="4"/>
  <c r="Y318" i="4"/>
  <c r="Y319" i="4"/>
  <c r="Y321" i="4"/>
  <c r="Y322" i="4"/>
  <c r="Y323" i="4"/>
  <c r="Y324" i="4"/>
  <c r="Y325" i="4"/>
  <c r="Y327" i="4"/>
  <c r="Y328" i="4"/>
  <c r="Y329" i="4"/>
  <c r="Y330" i="4"/>
  <c r="Y331" i="4"/>
  <c r="Y332" i="4"/>
  <c r="Y333" i="4"/>
  <c r="Y334" i="4"/>
  <c r="Y335" i="4"/>
  <c r="Y336" i="4"/>
  <c r="Y337" i="4"/>
  <c r="Y338" i="4"/>
  <c r="Y340" i="4"/>
  <c r="Y341" i="4"/>
  <c r="Y342" i="4"/>
  <c r="Y343" i="4"/>
  <c r="Y344" i="4"/>
  <c r="Y345" i="4"/>
  <c r="Y346" i="4"/>
  <c r="Y347" i="4"/>
  <c r="Y348" i="4"/>
  <c r="Y349" i="4"/>
  <c r="Y350" i="4"/>
  <c r="Y353" i="4"/>
  <c r="Y354" i="4"/>
  <c r="Y355" i="4"/>
  <c r="Y356" i="4"/>
  <c r="Y357" i="4"/>
  <c r="Y358" i="4"/>
  <c r="Y359" i="4"/>
  <c r="Y360" i="4"/>
  <c r="Y361" i="4"/>
  <c r="Y362" i="4"/>
  <c r="Y363" i="4"/>
  <c r="Y364" i="4"/>
  <c r="Y365" i="4"/>
  <c r="Y366" i="4"/>
  <c r="Y367" i="4"/>
  <c r="Y368" i="4"/>
  <c r="Y369" i="4"/>
  <c r="Y370" i="4"/>
  <c r="Y371" i="4"/>
  <c r="Y372" i="4"/>
  <c r="Y374" i="4"/>
  <c r="Y375" i="4"/>
  <c r="Y376" i="4"/>
  <c r="Y377" i="4"/>
  <c r="Y378" i="4"/>
  <c r="Y379" i="4"/>
  <c r="Y380" i="4"/>
  <c r="Y381" i="4"/>
  <c r="Y382" i="4"/>
  <c r="Y383" i="4"/>
  <c r="Y384" i="4"/>
  <c r="Y385" i="4"/>
  <c r="Y386" i="4"/>
  <c r="Y387" i="4"/>
  <c r="Y388" i="4"/>
  <c r="Y389" i="4"/>
  <c r="Y390" i="4"/>
  <c r="Y392" i="4"/>
  <c r="Y393" i="4"/>
  <c r="Y394" i="4"/>
  <c r="Y395" i="4"/>
  <c r="Y396" i="4"/>
  <c r="Y397" i="4"/>
  <c r="Y398" i="4"/>
  <c r="Y399" i="4"/>
  <c r="Y400" i="4"/>
  <c r="Y401" i="4"/>
  <c r="Y402" i="4"/>
  <c r="Y403" i="4"/>
  <c r="Y404" i="4"/>
  <c r="Y405" i="4"/>
  <c r="Y406" i="4"/>
  <c r="Y407" i="4"/>
  <c r="Y408" i="4"/>
  <c r="Y409" i="4"/>
  <c r="Y410" i="4"/>
  <c r="Y411" i="4"/>
  <c r="Y412" i="4"/>
  <c r="Y413" i="4"/>
  <c r="Y415" i="4"/>
  <c r="Y416" i="4"/>
  <c r="Y417" i="4"/>
  <c r="Y418" i="4"/>
  <c r="AH418" i="4" s="1"/>
  <c r="Y419" i="4"/>
  <c r="Y420" i="4"/>
  <c r="Y421" i="4"/>
  <c r="Y422" i="4"/>
  <c r="Y423" i="4"/>
  <c r="Y425" i="4"/>
  <c r="Y426" i="4"/>
  <c r="AH426" i="4" s="1"/>
  <c r="Y427" i="4"/>
  <c r="Y428" i="4"/>
  <c r="Y429" i="4"/>
  <c r="Y430" i="4"/>
  <c r="Y431" i="4"/>
  <c r="Y432" i="4"/>
  <c r="Y433" i="4"/>
  <c r="Y434" i="4"/>
  <c r="Y435" i="4"/>
  <c r="Y436" i="4"/>
  <c r="Y437" i="4"/>
  <c r="Y440" i="4"/>
  <c r="Y441" i="4"/>
  <c r="Y442" i="4"/>
  <c r="Y443" i="4"/>
  <c r="AH443" i="4" s="1"/>
  <c r="Y444" i="4"/>
  <c r="Y445" i="4"/>
  <c r="Y446" i="4"/>
  <c r="Y447" i="4"/>
  <c r="Y448" i="4"/>
  <c r="Y449" i="4"/>
  <c r="Y451" i="4"/>
  <c r="Y452" i="4"/>
  <c r="Y453" i="4"/>
  <c r="Y455" i="4"/>
  <c r="Y456" i="4"/>
  <c r="Y457" i="4"/>
  <c r="Y458" i="4"/>
  <c r="Y459" i="4"/>
  <c r="Y460" i="4"/>
  <c r="Y461" i="4"/>
  <c r="Y463" i="4"/>
  <c r="Y464" i="4"/>
  <c r="Y465" i="4"/>
  <c r="Y466" i="4"/>
  <c r="Y467" i="4"/>
  <c r="Y468" i="4"/>
  <c r="Y469" i="4"/>
  <c r="Y470" i="4"/>
  <c r="Y471" i="4"/>
  <c r="Y473" i="4"/>
  <c r="Y474" i="4"/>
  <c r="Y475" i="4"/>
  <c r="Y476" i="4"/>
  <c r="Y477" i="4"/>
  <c r="Y478" i="4"/>
  <c r="Y479" i="4"/>
  <c r="Y480" i="4"/>
  <c r="Y481" i="4"/>
  <c r="Y482" i="4"/>
  <c r="Y483" i="4"/>
  <c r="Y484" i="4"/>
  <c r="Y485" i="4"/>
  <c r="Y486" i="4"/>
  <c r="Y487" i="4"/>
  <c r="Y488" i="4"/>
  <c r="Y489" i="4"/>
  <c r="Y490" i="4"/>
  <c r="Y491" i="4"/>
  <c r="Y493" i="4"/>
  <c r="Y494" i="4"/>
  <c r="Y495" i="4"/>
  <c r="Y496" i="4"/>
  <c r="Y497" i="4"/>
  <c r="Y499" i="4"/>
  <c r="Y500" i="4"/>
  <c r="Y502" i="4"/>
  <c r="Y503" i="4"/>
  <c r="Y505" i="4"/>
  <c r="Y507" i="4"/>
  <c r="Y508" i="4"/>
  <c r="Y509" i="4"/>
  <c r="Y511" i="4"/>
  <c r="Y512" i="4"/>
  <c r="Y513" i="4"/>
  <c r="Y514" i="4"/>
  <c r="Y515" i="4"/>
  <c r="Y516" i="4"/>
  <c r="Y517" i="4"/>
  <c r="Y518" i="4"/>
  <c r="Y519" i="4"/>
  <c r="Y520" i="4"/>
  <c r="Y521" i="4"/>
  <c r="Y524" i="4"/>
  <c r="Y525" i="4"/>
  <c r="Y526" i="4"/>
  <c r="Y527" i="4"/>
  <c r="Y528" i="4"/>
  <c r="Y529" i="4"/>
  <c r="Y530" i="4"/>
  <c r="Y531" i="4"/>
  <c r="Y532" i="4"/>
  <c r="Y533" i="4"/>
  <c r="Y534" i="4"/>
  <c r="Y535" i="4"/>
  <c r="Y537" i="4"/>
  <c r="Y538" i="4"/>
  <c r="Y539" i="4"/>
  <c r="Y540" i="4"/>
  <c r="Y541" i="4"/>
  <c r="Y542" i="4"/>
  <c r="Y543" i="4"/>
  <c r="Y544" i="4"/>
  <c r="Y545" i="4"/>
  <c r="Y546" i="4"/>
  <c r="Y547" i="4"/>
  <c r="Y549" i="4"/>
  <c r="Y550" i="4"/>
  <c r="Y551" i="4"/>
  <c r="Y552" i="4"/>
  <c r="Y553" i="4"/>
  <c r="Y554" i="4"/>
  <c r="Y555" i="4"/>
  <c r="Y556" i="4"/>
  <c r="Y557" i="4"/>
  <c r="Y558" i="4"/>
  <c r="Y559" i="4"/>
  <c r="Y560" i="4"/>
  <c r="Y561" i="4"/>
  <c r="Y562" i="4"/>
  <c r="Y563" i="4"/>
  <c r="Y564" i="4"/>
  <c r="Y565" i="4"/>
  <c r="Y566" i="4"/>
  <c r="Y567" i="4"/>
  <c r="Y568" i="4"/>
  <c r="Y570" i="4"/>
  <c r="Y571" i="4"/>
  <c r="Y572" i="4"/>
  <c r="Y573" i="4"/>
  <c r="Y574" i="4"/>
  <c r="Y575" i="4"/>
  <c r="Y576" i="4"/>
  <c r="Y577" i="4"/>
  <c r="Y578" i="4"/>
  <c r="Y579" i="4"/>
  <c r="Y580" i="4"/>
  <c r="Y581" i="4"/>
  <c r="Y582" i="4"/>
  <c r="Y583" i="4"/>
  <c r="Y584" i="4"/>
  <c r="Y585" i="4"/>
  <c r="Y587" i="4"/>
  <c r="Y588" i="4"/>
  <c r="Y589" i="4"/>
  <c r="Y590" i="4"/>
  <c r="Y591" i="4"/>
  <c r="Y592" i="4"/>
  <c r="Y593" i="4"/>
  <c r="Y594" i="4"/>
  <c r="Y595" i="4"/>
  <c r="Y596" i="4"/>
  <c r="Y597" i="4"/>
  <c r="Y599" i="4"/>
  <c r="Y600" i="4"/>
  <c r="Y601" i="4"/>
  <c r="Y602" i="4"/>
  <c r="Y603" i="4"/>
  <c r="Y604" i="4"/>
  <c r="Y605" i="4"/>
  <c r="AH605" i="4" s="1"/>
  <c r="Y606" i="4"/>
  <c r="Y607" i="4"/>
  <c r="Y608" i="4"/>
  <c r="Y609" i="4"/>
  <c r="Y610" i="4"/>
  <c r="Y611" i="4"/>
  <c r="Y612" i="4"/>
  <c r="Y613" i="4"/>
  <c r="Y614" i="4"/>
  <c r="Y615" i="4"/>
  <c r="AH615" i="4" s="1"/>
  <c r="Y616" i="4"/>
  <c r="Y617" i="4"/>
  <c r="Y618" i="4"/>
  <c r="Y619" i="4"/>
  <c r="AH619" i="4" s="1"/>
  <c r="Y620" i="4"/>
  <c r="AH620" i="4" s="1"/>
  <c r="Y621" i="4"/>
  <c r="Y622" i="4"/>
  <c r="Y623" i="4"/>
  <c r="Y624" i="4"/>
  <c r="Y625" i="4"/>
  <c r="Y626" i="4"/>
  <c r="Y627" i="4"/>
  <c r="Y628" i="4"/>
  <c r="Y629" i="4"/>
  <c r="AH629" i="4" s="1"/>
  <c r="Y630" i="4"/>
  <c r="AH630" i="4" s="1"/>
  <c r="Y631" i="4"/>
  <c r="Y632" i="4"/>
  <c r="Y633" i="4"/>
  <c r="Y634" i="4"/>
  <c r="Y635" i="4"/>
  <c r="Y636" i="4"/>
  <c r="Y637" i="4"/>
  <c r="Y638" i="4"/>
  <c r="Y639" i="4"/>
  <c r="Y640" i="4"/>
  <c r="Y641" i="4"/>
  <c r="Y642" i="4"/>
  <c r="Y643" i="4"/>
  <c r="Y644" i="4"/>
  <c r="Y645" i="4"/>
  <c r="Y646" i="4"/>
  <c r="Y647" i="4"/>
  <c r="Y648" i="4"/>
  <c r="Y649" i="4"/>
  <c r="Y650" i="4"/>
  <c r="Y651" i="4"/>
  <c r="AH651" i="4" s="1"/>
  <c r="X653" i="4"/>
  <c r="Y653" i="4"/>
  <c r="AH653" i="4" s="1"/>
  <c r="Z653" i="4"/>
  <c r="AA653" i="4"/>
  <c r="AB653" i="4"/>
  <c r="X654" i="4"/>
  <c r="Y654" i="4"/>
  <c r="Z654" i="4"/>
  <c r="AA654" i="4"/>
  <c r="AB654" i="4"/>
  <c r="X655" i="4"/>
  <c r="Y655" i="4"/>
  <c r="AH655" i="4" s="1"/>
  <c r="Z655" i="4"/>
  <c r="AA655" i="4"/>
  <c r="AB655" i="4"/>
  <c r="X656" i="4"/>
  <c r="Y656" i="4"/>
  <c r="Z656" i="4"/>
  <c r="AA656" i="4"/>
  <c r="AH656" i="4" s="1"/>
  <c r="AB656" i="4"/>
  <c r="X657" i="4"/>
  <c r="Y657" i="4"/>
  <c r="AH657" i="4" s="1"/>
  <c r="Z657" i="4"/>
  <c r="AA657" i="4"/>
  <c r="AB657" i="4"/>
  <c r="X658" i="4"/>
  <c r="Y658" i="4"/>
  <c r="AH658" i="4" s="1"/>
  <c r="Z658" i="4"/>
  <c r="AA658" i="4"/>
  <c r="AB658" i="4"/>
  <c r="X659" i="4"/>
  <c r="Y659" i="4"/>
  <c r="Z659" i="4"/>
  <c r="AA659" i="4"/>
  <c r="AH659" i="4" s="1"/>
  <c r="AB659" i="4"/>
  <c r="X660" i="4"/>
  <c r="Y660" i="4"/>
  <c r="AH660" i="4" s="1"/>
  <c r="Z660" i="4"/>
  <c r="AA660" i="4"/>
  <c r="AB660" i="4"/>
  <c r="X661" i="4"/>
  <c r="Y661" i="4"/>
  <c r="Z661" i="4"/>
  <c r="AA661" i="4"/>
  <c r="AB661" i="4"/>
  <c r="X662" i="4"/>
  <c r="Y662" i="4"/>
  <c r="AH662" i="4" s="1"/>
  <c r="Z662" i="4"/>
  <c r="AA662" i="4"/>
  <c r="AB662" i="4"/>
  <c r="X663" i="4"/>
  <c r="Y663" i="4"/>
  <c r="Z663" i="4"/>
  <c r="AA663" i="4"/>
  <c r="AH663" i="4" s="1"/>
  <c r="AB663" i="4"/>
  <c r="X664" i="4"/>
  <c r="Y664" i="4"/>
  <c r="AH664" i="4" s="1"/>
  <c r="Z664" i="4"/>
  <c r="AA664" i="4"/>
  <c r="AB664" i="4"/>
  <c r="X665" i="4"/>
  <c r="Y665" i="4"/>
  <c r="Z665" i="4"/>
  <c r="AA665" i="4"/>
  <c r="AH665" i="4" s="1"/>
  <c r="AB665" i="4"/>
  <c r="Y672" i="4"/>
  <c r="Y673" i="4"/>
  <c r="Y674" i="4"/>
  <c r="Y675" i="4"/>
  <c r="Y676" i="4"/>
  <c r="Y677" i="4"/>
  <c r="Y678" i="4"/>
  <c r="Y679" i="4"/>
  <c r="Y680" i="4"/>
  <c r="Y681" i="4"/>
  <c r="Y682" i="4"/>
  <c r="Y683" i="4"/>
  <c r="Y684" i="4"/>
  <c r="Y685" i="4"/>
  <c r="Y686" i="4"/>
  <c r="Y687" i="4"/>
  <c r="Y688" i="4"/>
  <c r="Y689" i="4"/>
  <c r="Y691" i="4"/>
  <c r="Y692" i="4"/>
  <c r="Y693" i="4"/>
  <c r="Y694" i="4"/>
  <c r="Y695" i="4"/>
  <c r="Y696" i="4"/>
  <c r="Y698" i="4"/>
  <c r="Y699" i="4"/>
  <c r="Y700" i="4"/>
  <c r="Y701" i="4"/>
  <c r="Y702" i="4"/>
  <c r="Y705" i="4"/>
  <c r="Y706" i="4"/>
  <c r="Y707" i="4"/>
  <c r="Y708" i="4"/>
  <c r="Y709" i="4"/>
  <c r="Y710" i="4"/>
  <c r="Y711" i="4"/>
  <c r="Y712" i="4"/>
  <c r="Y713" i="4"/>
  <c r="Y714" i="4"/>
  <c r="Y715" i="4"/>
  <c r="Y716" i="4"/>
  <c r="Y718" i="4"/>
  <c r="Y719" i="4"/>
  <c r="Y720" i="4"/>
  <c r="Y721" i="4"/>
  <c r="Y722" i="4"/>
  <c r="Y723" i="4"/>
  <c r="Y724" i="4"/>
  <c r="Y725" i="4"/>
  <c r="Y726" i="4"/>
  <c r="Y729" i="4"/>
  <c r="Y730" i="4"/>
  <c r="Y731" i="4"/>
  <c r="Y732" i="4"/>
  <c r="Y733" i="4"/>
  <c r="Y734" i="4"/>
  <c r="Y735" i="4"/>
  <c r="Y736" i="4"/>
  <c r="Y737" i="4"/>
  <c r="Y738" i="4"/>
  <c r="Y739" i="4"/>
  <c r="Y740" i="4"/>
  <c r="Y741" i="4"/>
  <c r="Y742" i="4"/>
  <c r="Y744" i="4"/>
  <c r="Y745" i="4"/>
  <c r="Y747" i="4"/>
  <c r="Y748" i="4"/>
  <c r="Y749" i="4"/>
  <c r="Y750" i="4"/>
  <c r="Y751" i="4"/>
  <c r="Y752" i="4"/>
  <c r="Y753" i="4"/>
  <c r="Y754" i="4"/>
  <c r="Y755" i="4"/>
  <c r="Y756" i="4"/>
  <c r="Y758" i="4"/>
  <c r="Y759" i="4"/>
  <c r="Y760" i="4"/>
  <c r="Y761" i="4"/>
  <c r="Y762" i="4"/>
  <c r="Y763" i="4"/>
  <c r="Y764" i="4"/>
  <c r="Y765" i="4"/>
  <c r="Y766" i="4"/>
  <c r="Y768" i="4"/>
  <c r="Y769" i="4"/>
  <c r="Y770" i="4"/>
  <c r="Y771" i="4"/>
  <c r="Y772" i="4"/>
  <c r="Y773" i="4"/>
  <c r="Y774" i="4"/>
  <c r="Y775" i="4"/>
  <c r="Y776" i="4"/>
  <c r="Y777" i="4"/>
  <c r="Y778" i="4"/>
  <c r="Y779" i="4"/>
  <c r="Y780" i="4"/>
  <c r="Y781" i="4"/>
  <c r="Y782" i="4"/>
  <c r="Y783" i="4"/>
  <c r="Y784" i="4"/>
  <c r="Y785" i="4"/>
  <c r="Y786" i="4"/>
  <c r="Y787" i="4"/>
  <c r="Y790" i="4"/>
  <c r="Y791" i="4"/>
  <c r="Y792" i="4"/>
  <c r="Y793" i="4"/>
  <c r="Y794" i="4"/>
  <c r="Y795" i="4"/>
  <c r="Y796" i="4"/>
  <c r="Y798" i="4"/>
  <c r="Y799" i="4"/>
  <c r="Y800" i="4"/>
  <c r="Y801" i="4"/>
  <c r="Y802" i="4"/>
  <c r="Y803" i="4"/>
  <c r="Y804" i="4"/>
  <c r="Y806" i="4"/>
  <c r="Y807" i="4"/>
  <c r="Y808" i="4"/>
  <c r="Y809" i="4"/>
  <c r="Y811" i="4"/>
  <c r="Y812" i="4"/>
  <c r="Y813" i="4"/>
  <c r="Y814" i="4"/>
  <c r="Y815" i="4"/>
  <c r="Y816" i="4"/>
  <c r="Y817" i="4"/>
  <c r="Y818" i="4"/>
  <c r="Y819" i="4"/>
  <c r="Y820" i="4"/>
  <c r="Y821" i="4"/>
  <c r="Y822" i="4"/>
  <c r="Y823" i="4"/>
  <c r="Y824" i="4"/>
  <c r="Y825" i="4"/>
  <c r="Y826" i="4"/>
  <c r="Y828" i="4"/>
  <c r="Y829" i="4"/>
  <c r="Y830" i="4"/>
  <c r="Y831" i="4"/>
  <c r="Y832" i="4"/>
  <c r="Y833" i="4"/>
  <c r="Y834" i="4"/>
  <c r="Y835" i="4"/>
  <c r="Y836" i="4"/>
  <c r="Y837" i="4"/>
  <c r="Y840" i="4"/>
  <c r="Y841" i="4"/>
  <c r="Y842" i="4"/>
  <c r="Y843" i="4"/>
  <c r="Y844" i="4"/>
  <c r="Y845" i="4"/>
  <c r="Y846" i="4"/>
  <c r="Y847" i="4"/>
  <c r="Y848" i="4"/>
  <c r="Y849" i="4"/>
  <c r="Y850" i="4"/>
  <c r="Y851" i="4"/>
  <c r="Y852" i="4"/>
  <c r="Y853" i="4"/>
  <c r="Y854" i="4"/>
  <c r="Y855" i="4"/>
  <c r="Y857" i="4"/>
  <c r="Y858" i="4"/>
  <c r="Y859" i="4"/>
  <c r="Y860" i="4"/>
  <c r="Y861" i="4"/>
  <c r="Y862" i="4"/>
  <c r="Y863" i="4"/>
  <c r="Y864" i="4"/>
  <c r="Y865" i="4"/>
  <c r="Y866" i="4"/>
  <c r="Y867" i="4"/>
  <c r="Y868" i="4"/>
  <c r="Y869" i="4"/>
  <c r="Y870" i="4"/>
  <c r="Y871" i="4"/>
  <c r="Y872" i="4"/>
  <c r="Y873" i="4"/>
  <c r="Y874" i="4"/>
  <c r="Y875" i="4"/>
  <c r="Y877" i="4"/>
  <c r="Y878" i="4"/>
  <c r="Y879" i="4"/>
  <c r="Y880" i="4"/>
  <c r="Y881" i="4"/>
  <c r="Y882" i="4"/>
  <c r="Y883" i="4"/>
  <c r="Y884" i="4"/>
  <c r="Y885" i="4"/>
  <c r="Y886" i="4"/>
  <c r="Y887" i="4"/>
  <c r="Y888" i="4"/>
  <c r="Y889" i="4"/>
  <c r="Y890" i="4"/>
  <c r="Y892" i="4"/>
  <c r="Y893" i="4"/>
  <c r="Y894" i="4"/>
  <c r="Y895" i="4"/>
  <c r="Y896" i="4"/>
  <c r="Y897" i="4"/>
  <c r="Y898" i="4"/>
  <c r="Y899" i="4"/>
  <c r="Y900" i="4"/>
  <c r="Y901" i="4"/>
  <c r="Y902" i="4"/>
  <c r="Y904" i="4"/>
  <c r="Y905" i="4"/>
  <c r="Y906" i="4"/>
  <c r="Y907" i="4"/>
  <c r="Y908" i="4"/>
  <c r="Y909" i="4"/>
  <c r="Y910" i="4"/>
  <c r="Y911" i="4"/>
  <c r="Y912" i="4"/>
  <c r="Y913" i="4"/>
  <c r="Y914" i="4"/>
  <c r="Y915" i="4"/>
  <c r="Y916" i="4"/>
  <c r="Y919" i="4"/>
  <c r="Y920" i="4"/>
  <c r="Y921" i="4"/>
  <c r="Y922" i="4"/>
  <c r="Y923" i="4"/>
  <c r="Y924" i="4"/>
  <c r="Y925" i="4"/>
  <c r="Y927" i="4"/>
  <c r="Y928" i="4"/>
  <c r="Y929" i="4"/>
  <c r="Y930" i="4"/>
  <c r="Y931" i="4"/>
  <c r="Y933" i="4"/>
  <c r="Y934" i="4"/>
  <c r="Y935" i="4"/>
  <c r="Y936" i="4"/>
  <c r="Y938" i="4"/>
  <c r="Y939" i="4"/>
  <c r="Y940" i="4"/>
  <c r="Y941" i="4"/>
  <c r="Y943" i="4"/>
  <c r="Y944" i="4"/>
  <c r="Y945" i="4"/>
  <c r="Y946" i="4"/>
  <c r="Y947" i="4"/>
  <c r="Y948" i="4"/>
  <c r="Y949" i="4"/>
  <c r="Y951" i="4"/>
  <c r="Y952" i="4"/>
  <c r="Y953" i="4"/>
  <c r="Y954" i="4"/>
  <c r="Y955" i="4"/>
  <c r="Y956" i="4"/>
  <c r="Y958" i="4"/>
  <c r="Y959" i="4"/>
  <c r="Y960" i="4"/>
  <c r="Y962" i="4"/>
  <c r="Y963" i="4"/>
  <c r="Y964" i="4"/>
  <c r="Y965" i="4"/>
  <c r="Y966" i="4"/>
  <c r="Y967" i="4"/>
  <c r="Y968" i="4"/>
  <c r="Y969" i="4"/>
  <c r="Y970" i="4"/>
  <c r="Y971" i="4"/>
  <c r="Y972" i="4"/>
  <c r="Y973" i="4"/>
  <c r="Y974" i="4"/>
  <c r="Y975" i="4"/>
  <c r="Y976" i="4"/>
  <c r="Y977" i="4"/>
  <c r="Y980" i="4"/>
  <c r="Y981" i="4"/>
  <c r="Y982" i="4"/>
  <c r="Y983" i="4"/>
  <c r="Y984" i="4"/>
  <c r="Y986" i="4"/>
  <c r="Y987" i="4"/>
  <c r="Y988" i="4"/>
  <c r="Y989" i="4"/>
  <c r="Y990" i="4"/>
  <c r="Y991" i="4"/>
  <c r="Y992" i="4"/>
  <c r="Y993" i="4"/>
  <c r="Y994" i="4"/>
  <c r="Y995" i="4"/>
  <c r="Y997" i="4"/>
  <c r="Y998" i="4"/>
  <c r="Y999" i="4"/>
  <c r="Y1000" i="4"/>
  <c r="Y1001" i="4"/>
  <c r="Y1002" i="4"/>
  <c r="Y1003" i="4"/>
  <c r="Y1004" i="4"/>
  <c r="Y1005" i="4"/>
  <c r="Y1006" i="4"/>
  <c r="Y1007" i="4"/>
  <c r="Y1008" i="4"/>
  <c r="Y1009" i="4"/>
  <c r="Y1010" i="4"/>
  <c r="Y1011" i="4"/>
  <c r="Y1012" i="4"/>
  <c r="Y1013" i="4"/>
  <c r="Y1014" i="4"/>
  <c r="Y1015" i="4"/>
  <c r="Y1017" i="4"/>
  <c r="Y1018" i="4"/>
  <c r="Y1019" i="4"/>
  <c r="Y1020" i="4"/>
  <c r="Y1021" i="4"/>
  <c r="Y1022" i="4"/>
  <c r="Y1023" i="4"/>
  <c r="Y1024" i="4"/>
  <c r="Y1025" i="4"/>
  <c r="Y1026" i="4"/>
  <c r="Y1027" i="4"/>
  <c r="Y1028" i="4"/>
  <c r="Y1029" i="4"/>
  <c r="Y1030" i="4"/>
  <c r="Y1031" i="4"/>
  <c r="Y1033" i="4"/>
  <c r="Y1034" i="4"/>
  <c r="Y1035" i="4"/>
  <c r="Y1036" i="4"/>
  <c r="Y1038" i="4"/>
  <c r="Y1039" i="4"/>
  <c r="Y1040" i="4"/>
  <c r="Y1041" i="4"/>
  <c r="Y1042" i="4"/>
  <c r="Y1043" i="4"/>
  <c r="Y1044" i="4"/>
  <c r="Y1045" i="4"/>
  <c r="Y1046" i="4"/>
  <c r="Y1047" i="4"/>
  <c r="Y1049" i="4"/>
  <c r="AH1049" i="4" s="1"/>
  <c r="Y1050" i="4"/>
  <c r="Y1051" i="4"/>
  <c r="Y1052" i="4"/>
  <c r="Y1053" i="4"/>
  <c r="Y1054" i="4"/>
  <c r="Y1055" i="4"/>
  <c r="Y1056" i="4"/>
  <c r="Y1057" i="4"/>
  <c r="Y1058" i="4"/>
  <c r="Y1059" i="4"/>
  <c r="Y1060" i="4"/>
  <c r="Y1061" i="4"/>
  <c r="Y1062" i="4"/>
  <c r="Y1063" i="4"/>
  <c r="Y1064" i="4"/>
  <c r="Y1065" i="4"/>
  <c r="Y1066" i="4"/>
  <c r="X1068" i="4"/>
  <c r="Y1068" i="4"/>
  <c r="Z1068" i="4"/>
  <c r="AA1068" i="4"/>
  <c r="AB1068" i="4"/>
  <c r="X1069" i="4"/>
  <c r="Y1069" i="4"/>
  <c r="Z1069" i="4"/>
  <c r="AA1069" i="4"/>
  <c r="AH1069" i="4" s="1"/>
  <c r="AB1069" i="4"/>
  <c r="X1070" i="4"/>
  <c r="Y1070" i="4"/>
  <c r="AH1070" i="4" s="1"/>
  <c r="Z1070" i="4"/>
  <c r="AA1070" i="4"/>
  <c r="AB1070" i="4"/>
  <c r="X1071" i="4"/>
  <c r="Y1071" i="4"/>
  <c r="AH1071" i="4" s="1"/>
  <c r="Z1071" i="4"/>
  <c r="AA1071" i="4"/>
  <c r="AB1071" i="4"/>
  <c r="X1072" i="4"/>
  <c r="Y1072" i="4"/>
  <c r="AH1072" i="4" s="1"/>
  <c r="Z1072" i="4"/>
  <c r="AA1072" i="4"/>
  <c r="AB1072" i="4"/>
  <c r="X1073" i="4"/>
  <c r="Y1073" i="4"/>
  <c r="Z1073" i="4"/>
  <c r="AA1073" i="4"/>
  <c r="AH1073" i="4" s="1"/>
  <c r="AB1073" i="4"/>
  <c r="X1074" i="4"/>
  <c r="Y1074" i="4"/>
  <c r="AH1074" i="4" s="1"/>
  <c r="Z1074" i="4"/>
  <c r="AA1074" i="4"/>
  <c r="AB1074" i="4"/>
  <c r="X1075" i="4"/>
  <c r="Y1075" i="4"/>
  <c r="Z1075" i="4"/>
  <c r="AA1075" i="4"/>
  <c r="AB1075" i="4"/>
  <c r="X1076" i="4"/>
  <c r="Y1076" i="4"/>
  <c r="Z1076" i="4"/>
  <c r="AA1076" i="4"/>
  <c r="AH1076" i="4" s="1"/>
  <c r="AB1076" i="4"/>
  <c r="Y6" i="4"/>
  <c r="AB693" i="4"/>
  <c r="AB766" i="4"/>
  <c r="AB881" i="4"/>
  <c r="AA894" i="4"/>
  <c r="AA911" i="4"/>
  <c r="AB915" i="4"/>
  <c r="AA930" i="4"/>
  <c r="AB935" i="4"/>
  <c r="X939" i="4"/>
  <c r="AA940" i="4"/>
  <c r="AB945" i="4"/>
  <c r="AB1013" i="4"/>
  <c r="AB1030" i="4"/>
  <c r="AB1049" i="4"/>
  <c r="X664" i="1"/>
  <c r="AH1068" i="4" l="1"/>
  <c r="AH1075" i="4"/>
  <c r="AI1073" i="4"/>
  <c r="AH654" i="4"/>
  <c r="AI654" i="4" s="1"/>
  <c r="AH661" i="4"/>
  <c r="AI661" i="4" s="1"/>
  <c r="Y667" i="4"/>
  <c r="X6" i="4"/>
  <c r="V667" i="4"/>
  <c r="AI657" i="4"/>
  <c r="H30" i="10"/>
  <c r="H34" i="10"/>
  <c r="H36" i="10" s="1"/>
  <c r="Z574" i="4"/>
  <c r="AA574" i="4"/>
  <c r="AB574" i="4"/>
  <c r="X574" i="4"/>
  <c r="X517" i="4"/>
  <c r="AC517" i="4" s="1"/>
  <c r="Z517" i="4"/>
  <c r="AA517" i="4"/>
  <c r="AB517" i="4"/>
  <c r="Z469" i="4"/>
  <c r="AA469" i="4"/>
  <c r="AB469" i="4"/>
  <c r="X469" i="4"/>
  <c r="X428" i="4"/>
  <c r="AC428" i="4" s="1"/>
  <c r="Z428" i="4"/>
  <c r="AA428" i="4"/>
  <c r="AB428" i="4"/>
  <c r="X388" i="4"/>
  <c r="AC388" i="4" s="1"/>
  <c r="Z388" i="4"/>
  <c r="AA388" i="4"/>
  <c r="AB388" i="4"/>
  <c r="X356" i="4"/>
  <c r="AG356" i="4" s="1"/>
  <c r="Z356" i="4"/>
  <c r="AA356" i="4"/>
  <c r="AB356" i="4"/>
  <c r="AA331" i="4"/>
  <c r="AB331" i="4"/>
  <c r="X331" i="4"/>
  <c r="AG331" i="4" s="1"/>
  <c r="Z331" i="4"/>
  <c r="AB307" i="4"/>
  <c r="X307" i="4"/>
  <c r="AG307" i="4" s="1"/>
  <c r="Z307" i="4"/>
  <c r="AA307" i="4"/>
  <c r="X299" i="4"/>
  <c r="AC299" i="4" s="1"/>
  <c r="Z299" i="4"/>
  <c r="AA299" i="4"/>
  <c r="AB299" i="4"/>
  <c r="X291" i="4"/>
  <c r="AC291" i="4" s="1"/>
  <c r="Z291" i="4"/>
  <c r="AA291" i="4"/>
  <c r="AH291" i="4" s="1"/>
  <c r="AB291" i="4"/>
  <c r="X234" i="4"/>
  <c r="AC234" i="4" s="1"/>
  <c r="Z234" i="4"/>
  <c r="AA234" i="4"/>
  <c r="AB234" i="4"/>
  <c r="AA242" i="4"/>
  <c r="AB242" i="4"/>
  <c r="X242" i="4"/>
  <c r="Z242" i="4"/>
  <c r="AA597" i="4"/>
  <c r="AB597" i="4"/>
  <c r="X597" i="4"/>
  <c r="AG597" i="4" s="1"/>
  <c r="Z597" i="4"/>
  <c r="AA589" i="4"/>
  <c r="AH589" i="4" s="1"/>
  <c r="AB589" i="4"/>
  <c r="X589" i="4"/>
  <c r="AC589" i="4" s="1"/>
  <c r="Z589" i="4"/>
  <c r="X581" i="4"/>
  <c r="AG581" i="4" s="1"/>
  <c r="Z581" i="4"/>
  <c r="AA581" i="4"/>
  <c r="AB581" i="4"/>
  <c r="X573" i="4"/>
  <c r="AC573" i="4" s="1"/>
  <c r="Z573" i="4"/>
  <c r="AA573" i="4"/>
  <c r="AB573" i="4"/>
  <c r="Z565" i="4"/>
  <c r="AA565" i="4"/>
  <c r="AB565" i="4"/>
  <c r="X565" i="4"/>
  <c r="Z557" i="4"/>
  <c r="AA557" i="4"/>
  <c r="AB557" i="4"/>
  <c r="X557" i="4"/>
  <c r="Z549" i="4"/>
  <c r="AA549" i="4"/>
  <c r="AB549" i="4"/>
  <c r="X549" i="4"/>
  <c r="AB541" i="4"/>
  <c r="X541" i="4"/>
  <c r="AG541" i="4" s="1"/>
  <c r="Z541" i="4"/>
  <c r="AA541" i="4"/>
  <c r="X533" i="4"/>
  <c r="AG533" i="4" s="1"/>
  <c r="Z533" i="4"/>
  <c r="AA533" i="4"/>
  <c r="AB533" i="4"/>
  <c r="X525" i="4"/>
  <c r="AC525" i="4" s="1"/>
  <c r="Z525" i="4"/>
  <c r="AH525" i="4" s="1"/>
  <c r="AA525" i="4"/>
  <c r="AB525" i="4"/>
  <c r="Z516" i="4"/>
  <c r="AA516" i="4"/>
  <c r="AB516" i="4"/>
  <c r="X516" i="4"/>
  <c r="X508" i="4"/>
  <c r="AC508" i="4" s="1"/>
  <c r="Z508" i="4"/>
  <c r="AA508" i="4"/>
  <c r="AB508" i="4"/>
  <c r="X500" i="4"/>
  <c r="AC500" i="4" s="1"/>
  <c r="Z500" i="4"/>
  <c r="AA500" i="4"/>
  <c r="AB500" i="4"/>
  <c r="AB484" i="4"/>
  <c r="X484" i="4"/>
  <c r="Z484" i="4"/>
  <c r="AH484" i="4" s="1"/>
  <c r="AA484" i="4"/>
  <c r="AB476" i="4"/>
  <c r="X476" i="4"/>
  <c r="AG476" i="4" s="1"/>
  <c r="Z476" i="4"/>
  <c r="AA476" i="4"/>
  <c r="X468" i="4"/>
  <c r="AG468" i="4" s="1"/>
  <c r="Z468" i="4"/>
  <c r="AA468" i="4"/>
  <c r="AB468" i="4"/>
  <c r="Z460" i="4"/>
  <c r="AA460" i="4"/>
  <c r="AB460" i="4"/>
  <c r="X460" i="4"/>
  <c r="X452" i="4"/>
  <c r="AG452" i="4" s="1"/>
  <c r="Z452" i="4"/>
  <c r="AA452" i="4"/>
  <c r="AB452" i="4"/>
  <c r="X444" i="4"/>
  <c r="AC444" i="4" s="1"/>
  <c r="Z444" i="4"/>
  <c r="AH444" i="4" s="1"/>
  <c r="AA444" i="4"/>
  <c r="AB444" i="4"/>
  <c r="AA435" i="4"/>
  <c r="AB435" i="4"/>
  <c r="X435" i="4"/>
  <c r="Z435" i="4"/>
  <c r="AA427" i="4"/>
  <c r="AB427" i="4"/>
  <c r="X427" i="4"/>
  <c r="AG427" i="4" s="1"/>
  <c r="Z427" i="4"/>
  <c r="X419" i="4"/>
  <c r="AC419" i="4" s="1"/>
  <c r="Z419" i="4"/>
  <c r="AA419" i="4"/>
  <c r="AB419" i="4"/>
  <c r="Z411" i="4"/>
  <c r="AA411" i="4"/>
  <c r="AH411" i="4" s="1"/>
  <c r="AB411" i="4"/>
  <c r="X411" i="4"/>
  <c r="Z403" i="4"/>
  <c r="AA403" i="4"/>
  <c r="AB403" i="4"/>
  <c r="X403" i="4"/>
  <c r="Z395" i="4"/>
  <c r="AA395" i="4"/>
  <c r="AB395" i="4"/>
  <c r="X395" i="4"/>
  <c r="AB387" i="4"/>
  <c r="X387" i="4"/>
  <c r="Z387" i="4"/>
  <c r="AA387" i="4"/>
  <c r="AH387" i="4" s="1"/>
  <c r="AB379" i="4"/>
  <c r="X379" i="4"/>
  <c r="AC379" i="4" s="1"/>
  <c r="Z379" i="4"/>
  <c r="AA379" i="4"/>
  <c r="X371" i="4"/>
  <c r="AG371" i="4" s="1"/>
  <c r="Z371" i="4"/>
  <c r="AA371" i="4"/>
  <c r="AB371" i="4"/>
  <c r="Z363" i="4"/>
  <c r="AA363" i="4"/>
  <c r="AB363" i="4"/>
  <c r="X363" i="4"/>
  <c r="AG363" i="4" s="1"/>
  <c r="Z355" i="4"/>
  <c r="AA355" i="4"/>
  <c r="AB355" i="4"/>
  <c r="X355" i="4"/>
  <c r="X346" i="4"/>
  <c r="AC346" i="4" s="1"/>
  <c r="Z346" i="4"/>
  <c r="AA346" i="4"/>
  <c r="AB346" i="4"/>
  <c r="X338" i="4"/>
  <c r="AC338" i="4" s="1"/>
  <c r="Z338" i="4"/>
  <c r="AA338" i="4"/>
  <c r="AB338" i="4"/>
  <c r="X330" i="4"/>
  <c r="AC330" i="4" s="1"/>
  <c r="Z330" i="4"/>
  <c r="AA330" i="4"/>
  <c r="AB330" i="4"/>
  <c r="AA322" i="4"/>
  <c r="AB322" i="4"/>
  <c r="X322" i="4"/>
  <c r="AC322" i="4" s="1"/>
  <c r="Z322" i="4"/>
  <c r="X314" i="4"/>
  <c r="AC314" i="4" s="1"/>
  <c r="Z314" i="4"/>
  <c r="AA314" i="4"/>
  <c r="AB314" i="4"/>
  <c r="Z306" i="4"/>
  <c r="AA306" i="4"/>
  <c r="AB306" i="4"/>
  <c r="X306" i="4"/>
  <c r="AB298" i="4"/>
  <c r="X298" i="4"/>
  <c r="Z298" i="4"/>
  <c r="AA298" i="4"/>
  <c r="AB290" i="4"/>
  <c r="X290" i="4"/>
  <c r="Z290" i="4"/>
  <c r="AA290" i="4"/>
  <c r="AH290" i="4" s="1"/>
  <c r="X281" i="4"/>
  <c r="AC281" i="4" s="1"/>
  <c r="Z281" i="4"/>
  <c r="AA281" i="4"/>
  <c r="AB281" i="4"/>
  <c r="X273" i="4"/>
  <c r="AC273" i="4" s="1"/>
  <c r="Z273" i="4"/>
  <c r="AA273" i="4"/>
  <c r="AB273" i="4"/>
  <c r="Z265" i="4"/>
  <c r="AA265" i="4"/>
  <c r="AB265" i="4"/>
  <c r="X265" i="4"/>
  <c r="Z257" i="4"/>
  <c r="AA257" i="4"/>
  <c r="AB257" i="4"/>
  <c r="X257" i="4"/>
  <c r="X249" i="4"/>
  <c r="AG249" i="4" s="1"/>
  <c r="Z249" i="4"/>
  <c r="AA249" i="4"/>
  <c r="AB249" i="4"/>
  <c r="X241" i="4"/>
  <c r="AC241" i="4" s="1"/>
  <c r="Z241" i="4"/>
  <c r="AA241" i="4"/>
  <c r="AB241" i="4"/>
  <c r="AA233" i="4"/>
  <c r="AB233" i="4"/>
  <c r="X233" i="4"/>
  <c r="AC233" i="4" s="1"/>
  <c r="Z233" i="4"/>
  <c r="Z526" i="4"/>
  <c r="AA526" i="4"/>
  <c r="AB526" i="4"/>
  <c r="X526" i="4"/>
  <c r="X258" i="4"/>
  <c r="AC258" i="4" s="1"/>
  <c r="Z258" i="4"/>
  <c r="AA258" i="4"/>
  <c r="AB258" i="4"/>
  <c r="X596" i="4"/>
  <c r="AG596" i="4" s="1"/>
  <c r="Z596" i="4"/>
  <c r="AA596" i="4"/>
  <c r="AB596" i="4"/>
  <c r="X588" i="4"/>
  <c r="Z588" i="4"/>
  <c r="AA588" i="4"/>
  <c r="AB588" i="4"/>
  <c r="AA580" i="4"/>
  <c r="AB580" i="4"/>
  <c r="X580" i="4"/>
  <c r="Z580" i="4"/>
  <c r="AA572" i="4"/>
  <c r="AB572" i="4"/>
  <c r="X572" i="4"/>
  <c r="AG572" i="4" s="1"/>
  <c r="Z572" i="4"/>
  <c r="X564" i="4"/>
  <c r="AG564" i="4" s="1"/>
  <c r="Z564" i="4"/>
  <c r="AA564" i="4"/>
  <c r="AB564" i="4"/>
  <c r="X556" i="4"/>
  <c r="AC556" i="4" s="1"/>
  <c r="Z556" i="4"/>
  <c r="AA556" i="4"/>
  <c r="AB556" i="4"/>
  <c r="Z540" i="4"/>
  <c r="AA540" i="4"/>
  <c r="AB540" i="4"/>
  <c r="X540" i="4"/>
  <c r="AB532" i="4"/>
  <c r="X532" i="4"/>
  <c r="AC532" i="4" s="1"/>
  <c r="Z532" i="4"/>
  <c r="AA532" i="4"/>
  <c r="AB524" i="4"/>
  <c r="X524" i="4"/>
  <c r="AC524" i="4" s="1"/>
  <c r="Z524" i="4"/>
  <c r="AA524" i="4"/>
  <c r="X515" i="4"/>
  <c r="AG515" i="4" s="1"/>
  <c r="Z515" i="4"/>
  <c r="AA515" i="4"/>
  <c r="AB515" i="4"/>
  <c r="Z507" i="4"/>
  <c r="AA507" i="4"/>
  <c r="AB507" i="4"/>
  <c r="X507" i="4"/>
  <c r="AA499" i="4"/>
  <c r="AB499" i="4"/>
  <c r="X499" i="4"/>
  <c r="Z499" i="4"/>
  <c r="Z491" i="4"/>
  <c r="AA491" i="4"/>
  <c r="AB491" i="4"/>
  <c r="X491" i="4"/>
  <c r="Z483" i="4"/>
  <c r="AA483" i="4"/>
  <c r="AB483" i="4"/>
  <c r="X483" i="4"/>
  <c r="Z475" i="4"/>
  <c r="AA475" i="4"/>
  <c r="AB475" i="4"/>
  <c r="X475" i="4"/>
  <c r="AB467" i="4"/>
  <c r="X467" i="4"/>
  <c r="AG467" i="4" s="1"/>
  <c r="Z467" i="4"/>
  <c r="AA467" i="4"/>
  <c r="X459" i="4"/>
  <c r="AG459" i="4" s="1"/>
  <c r="Z459" i="4"/>
  <c r="AA459" i="4"/>
  <c r="AB459" i="4"/>
  <c r="Z451" i="4"/>
  <c r="AA451" i="4"/>
  <c r="AB451" i="4"/>
  <c r="X451" i="4"/>
  <c r="AC451" i="4" s="1"/>
  <c r="X443" i="4"/>
  <c r="AC443" i="4" s="1"/>
  <c r="Z443" i="4"/>
  <c r="AA443" i="4"/>
  <c r="AB443" i="4"/>
  <c r="X434" i="4"/>
  <c r="AG434" i="4" s="1"/>
  <c r="Z434" i="4"/>
  <c r="AH434" i="4" s="1"/>
  <c r="AA434" i="4"/>
  <c r="AB434" i="4"/>
  <c r="X426" i="4"/>
  <c r="AC426" i="4" s="1"/>
  <c r="Z426" i="4"/>
  <c r="AA426" i="4"/>
  <c r="AB426" i="4"/>
  <c r="AA418" i="4"/>
  <c r="AB418" i="4"/>
  <c r="X418" i="4"/>
  <c r="AG418" i="4" s="1"/>
  <c r="Z418" i="4"/>
  <c r="X410" i="4"/>
  <c r="AC410" i="4" s="1"/>
  <c r="Z410" i="4"/>
  <c r="AA410" i="4"/>
  <c r="AB410" i="4"/>
  <c r="X402" i="4"/>
  <c r="AG402" i="4" s="1"/>
  <c r="Z402" i="4"/>
  <c r="AA402" i="4"/>
  <c r="AB402" i="4"/>
  <c r="X394" i="4"/>
  <c r="AG394" i="4" s="1"/>
  <c r="Z394" i="4"/>
  <c r="AA394" i="4"/>
  <c r="AB394" i="4"/>
  <c r="Z386" i="4"/>
  <c r="AA386" i="4"/>
  <c r="AB386" i="4"/>
  <c r="X386" i="4"/>
  <c r="Z378" i="4"/>
  <c r="AA378" i="4"/>
  <c r="AB378" i="4"/>
  <c r="X378" i="4"/>
  <c r="AB370" i="4"/>
  <c r="X370" i="4"/>
  <c r="AG370" i="4" s="1"/>
  <c r="Z370" i="4"/>
  <c r="AA370" i="4"/>
  <c r="X362" i="4"/>
  <c r="AG362" i="4" s="1"/>
  <c r="Z362" i="4"/>
  <c r="AA362" i="4"/>
  <c r="AB362" i="4"/>
  <c r="X354" i="4"/>
  <c r="Z354" i="4"/>
  <c r="AA354" i="4"/>
  <c r="AB354" i="4"/>
  <c r="Z345" i="4"/>
  <c r="AA345" i="4"/>
  <c r="AB345" i="4"/>
  <c r="X345" i="4"/>
  <c r="X337" i="4"/>
  <c r="Z337" i="4"/>
  <c r="AA337" i="4"/>
  <c r="AB337" i="4"/>
  <c r="X329" i="4"/>
  <c r="AC329" i="4" s="1"/>
  <c r="Z329" i="4"/>
  <c r="AA329" i="4"/>
  <c r="AB329" i="4"/>
  <c r="X321" i="4"/>
  <c r="AC321" i="4" s="1"/>
  <c r="Z321" i="4"/>
  <c r="AH321" i="4" s="1"/>
  <c r="AA321" i="4"/>
  <c r="AB321" i="4"/>
  <c r="AA313" i="4"/>
  <c r="AB313" i="4"/>
  <c r="X313" i="4"/>
  <c r="Z313" i="4"/>
  <c r="X305" i="4"/>
  <c r="AG305" i="4" s="1"/>
  <c r="Z305" i="4"/>
  <c r="AA305" i="4"/>
  <c r="AH305" i="4" s="1"/>
  <c r="AB305" i="4"/>
  <c r="Z297" i="4"/>
  <c r="AA297" i="4"/>
  <c r="AB297" i="4"/>
  <c r="X297" i="4"/>
  <c r="Z289" i="4"/>
  <c r="AA289" i="4"/>
  <c r="AB289" i="4"/>
  <c r="X289" i="4"/>
  <c r="AG289" i="4" s="1"/>
  <c r="AB280" i="4"/>
  <c r="X280" i="4"/>
  <c r="Z280" i="4"/>
  <c r="AA280" i="4"/>
  <c r="AB272" i="4"/>
  <c r="X272" i="4"/>
  <c r="AG272" i="4" s="1"/>
  <c r="Z272" i="4"/>
  <c r="AA272" i="4"/>
  <c r="X264" i="4"/>
  <c r="AG264" i="4" s="1"/>
  <c r="Z264" i="4"/>
  <c r="AA264" i="4"/>
  <c r="AB264" i="4"/>
  <c r="X256" i="4"/>
  <c r="AC256" i="4" s="1"/>
  <c r="Z256" i="4"/>
  <c r="AA256" i="4"/>
  <c r="AB256" i="4"/>
  <c r="Z248" i="4"/>
  <c r="AA248" i="4"/>
  <c r="AB248" i="4"/>
  <c r="X248" i="4"/>
  <c r="AB566" i="4"/>
  <c r="X566" i="4"/>
  <c r="AG566" i="4" s="1"/>
  <c r="Z566" i="4"/>
  <c r="AH566" i="4" s="1"/>
  <c r="AA566" i="4"/>
  <c r="X509" i="4"/>
  <c r="AG509" i="4" s="1"/>
  <c r="Z509" i="4"/>
  <c r="AA509" i="4"/>
  <c r="AB509" i="4"/>
  <c r="X461" i="4"/>
  <c r="Z461" i="4"/>
  <c r="AA461" i="4"/>
  <c r="AB461" i="4"/>
  <c r="X436" i="4"/>
  <c r="AG436" i="4" s="1"/>
  <c r="Z436" i="4"/>
  <c r="AA436" i="4"/>
  <c r="AB436" i="4"/>
  <c r="Z372" i="4"/>
  <c r="AA372" i="4"/>
  <c r="AB372" i="4"/>
  <c r="X372" i="4"/>
  <c r="X250" i="4"/>
  <c r="AC250" i="4" s="1"/>
  <c r="Z250" i="4"/>
  <c r="AA250" i="4"/>
  <c r="AB250" i="4"/>
  <c r="X587" i="4"/>
  <c r="Z587" i="4"/>
  <c r="AA587" i="4"/>
  <c r="AB587" i="4"/>
  <c r="AA563" i="4"/>
  <c r="AB563" i="4"/>
  <c r="X563" i="4"/>
  <c r="Z563" i="4"/>
  <c r="AA555" i="4"/>
  <c r="AB555" i="4"/>
  <c r="X555" i="4"/>
  <c r="AG555" i="4" s="1"/>
  <c r="Z555" i="4"/>
  <c r="X547" i="4"/>
  <c r="AG547" i="4" s="1"/>
  <c r="Z547" i="4"/>
  <c r="AH547" i="4" s="1"/>
  <c r="AA547" i="4"/>
  <c r="AB547" i="4"/>
  <c r="X539" i="4"/>
  <c r="AC539" i="4" s="1"/>
  <c r="Z539" i="4"/>
  <c r="AA539" i="4"/>
  <c r="AB539" i="4"/>
  <c r="Z531" i="4"/>
  <c r="AA531" i="4"/>
  <c r="AB531" i="4"/>
  <c r="X531" i="4"/>
  <c r="AB514" i="4"/>
  <c r="X514" i="4"/>
  <c r="AG514" i="4" s="1"/>
  <c r="Z514" i="4"/>
  <c r="AA514" i="4"/>
  <c r="X490" i="4"/>
  <c r="AG490" i="4" s="1"/>
  <c r="Z490" i="4"/>
  <c r="AA490" i="4"/>
  <c r="AB490" i="4"/>
  <c r="X482" i="4"/>
  <c r="AG482" i="4" s="1"/>
  <c r="Z482" i="4"/>
  <c r="AA482" i="4"/>
  <c r="AB482" i="4"/>
  <c r="X474" i="4"/>
  <c r="AG474" i="4" s="1"/>
  <c r="Z474" i="4"/>
  <c r="AA474" i="4"/>
  <c r="AB474" i="4"/>
  <c r="Z466" i="4"/>
  <c r="AA466" i="4"/>
  <c r="AB466" i="4"/>
  <c r="X466" i="4"/>
  <c r="AG466" i="4" s="1"/>
  <c r="AB458" i="4"/>
  <c r="X458" i="4"/>
  <c r="AG458" i="4" s="1"/>
  <c r="Z458" i="4"/>
  <c r="AA458" i="4"/>
  <c r="Z442" i="4"/>
  <c r="AA442" i="4"/>
  <c r="AB442" i="4"/>
  <c r="X442" i="4"/>
  <c r="X433" i="4"/>
  <c r="AG433" i="4" s="1"/>
  <c r="Z433" i="4"/>
  <c r="AA433" i="4"/>
  <c r="AB433" i="4"/>
  <c r="X425" i="4"/>
  <c r="AG425" i="4" s="1"/>
  <c r="Z425" i="4"/>
  <c r="AA425" i="4"/>
  <c r="AB425" i="4"/>
  <c r="X417" i="4"/>
  <c r="AG417" i="4" s="1"/>
  <c r="Z417" i="4"/>
  <c r="AA417" i="4"/>
  <c r="AB417" i="4"/>
  <c r="AA409" i="4"/>
  <c r="AB409" i="4"/>
  <c r="X409" i="4"/>
  <c r="AC409" i="4" s="1"/>
  <c r="Z409" i="4"/>
  <c r="AA401" i="4"/>
  <c r="AB401" i="4"/>
  <c r="X401" i="4"/>
  <c r="AG401" i="4" s="1"/>
  <c r="Z401" i="4"/>
  <c r="AA393" i="4"/>
  <c r="AB393" i="4"/>
  <c r="X393" i="4"/>
  <c r="AG393" i="4" s="1"/>
  <c r="Z393" i="4"/>
  <c r="X385" i="4"/>
  <c r="AC385" i="4" s="1"/>
  <c r="Z385" i="4"/>
  <c r="AA385" i="4"/>
  <c r="AB385" i="4"/>
  <c r="X377" i="4"/>
  <c r="AG377" i="4" s="1"/>
  <c r="Z377" i="4"/>
  <c r="AA377" i="4"/>
  <c r="AB377" i="4"/>
  <c r="AB369" i="4"/>
  <c r="X369" i="4"/>
  <c r="AG369" i="4" s="1"/>
  <c r="Z369" i="4"/>
  <c r="AA369" i="4"/>
  <c r="AB361" i="4"/>
  <c r="X361" i="4"/>
  <c r="Z361" i="4"/>
  <c r="AA361" i="4"/>
  <c r="AB353" i="4"/>
  <c r="X353" i="4"/>
  <c r="AG353" i="4" s="1"/>
  <c r="Z353" i="4"/>
  <c r="AA353" i="4"/>
  <c r="X344" i="4"/>
  <c r="AG344" i="4" s="1"/>
  <c r="Z344" i="4"/>
  <c r="AA344" i="4"/>
  <c r="AB344" i="4"/>
  <c r="Z336" i="4"/>
  <c r="AA336" i="4"/>
  <c r="AB336" i="4"/>
  <c r="X336" i="4"/>
  <c r="Z328" i="4"/>
  <c r="AA328" i="4"/>
  <c r="AB328" i="4"/>
  <c r="X328" i="4"/>
  <c r="X312" i="4"/>
  <c r="AC312" i="4" s="1"/>
  <c r="Z312" i="4"/>
  <c r="AA312" i="4"/>
  <c r="AB312" i="4"/>
  <c r="AA304" i="4"/>
  <c r="AB304" i="4"/>
  <c r="X304" i="4"/>
  <c r="AG304" i="4" s="1"/>
  <c r="Z304" i="4"/>
  <c r="X296" i="4"/>
  <c r="AG296" i="4" s="1"/>
  <c r="Z296" i="4"/>
  <c r="AA296" i="4"/>
  <c r="AB296" i="4"/>
  <c r="X288" i="4"/>
  <c r="AG288" i="4" s="1"/>
  <c r="Z288" i="4"/>
  <c r="AA288" i="4"/>
  <c r="AB288" i="4"/>
  <c r="Z279" i="4"/>
  <c r="AA279" i="4"/>
  <c r="AB279" i="4"/>
  <c r="X279" i="4"/>
  <c r="AG279" i="4" s="1"/>
  <c r="Z271" i="4"/>
  <c r="AA271" i="4"/>
  <c r="AB271" i="4"/>
  <c r="X271" i="4"/>
  <c r="AB263" i="4"/>
  <c r="X263" i="4"/>
  <c r="AC263" i="4" s="1"/>
  <c r="Z263" i="4"/>
  <c r="AA263" i="4"/>
  <c r="AB255" i="4"/>
  <c r="X255" i="4"/>
  <c r="AC255" i="4" s="1"/>
  <c r="Z255" i="4"/>
  <c r="AA255" i="4"/>
  <c r="X247" i="4"/>
  <c r="AG247" i="4" s="1"/>
  <c r="Z247" i="4"/>
  <c r="AA247" i="4"/>
  <c r="AB247" i="4"/>
  <c r="Z239" i="4"/>
  <c r="AA239" i="4"/>
  <c r="AB239" i="4"/>
  <c r="X239" i="4"/>
  <c r="AG239" i="4" s="1"/>
  <c r="AB550" i="4"/>
  <c r="X550" i="4"/>
  <c r="AC550" i="4" s="1"/>
  <c r="Z550" i="4"/>
  <c r="AH550" i="4" s="1"/>
  <c r="AA550" i="4"/>
  <c r="X485" i="4"/>
  <c r="AC485" i="4" s="1"/>
  <c r="Z485" i="4"/>
  <c r="AA485" i="4"/>
  <c r="AB485" i="4"/>
  <c r="AB404" i="4"/>
  <c r="X404" i="4"/>
  <c r="AG404" i="4" s="1"/>
  <c r="Z404" i="4"/>
  <c r="AA404" i="4"/>
  <c r="X266" i="4"/>
  <c r="AG266" i="4" s="1"/>
  <c r="Z266" i="4"/>
  <c r="AA266" i="4"/>
  <c r="AB266" i="4"/>
  <c r="X571" i="4"/>
  <c r="AC571" i="4" s="1"/>
  <c r="Z571" i="4"/>
  <c r="AA571" i="4"/>
  <c r="AB571" i="4"/>
  <c r="Z594" i="4"/>
  <c r="AA594" i="4"/>
  <c r="AB594" i="4"/>
  <c r="X594" i="4"/>
  <c r="X578" i="4"/>
  <c r="AG578" i="4" s="1"/>
  <c r="Z578" i="4"/>
  <c r="AA578" i="4"/>
  <c r="AB578" i="4"/>
  <c r="X570" i="4"/>
  <c r="Z570" i="4"/>
  <c r="AA570" i="4"/>
  <c r="AB570" i="4"/>
  <c r="X562" i="4"/>
  <c r="AG562" i="4" s="1"/>
  <c r="Z562" i="4"/>
  <c r="AA562" i="4"/>
  <c r="AB562" i="4"/>
  <c r="X554" i="4"/>
  <c r="AC554" i="4" s="1"/>
  <c r="Z554" i="4"/>
  <c r="AA554" i="4"/>
  <c r="AB554" i="4"/>
  <c r="AA546" i="4"/>
  <c r="AB546" i="4"/>
  <c r="X546" i="4"/>
  <c r="Z546" i="4"/>
  <c r="AA538" i="4"/>
  <c r="AB538" i="4"/>
  <c r="X538" i="4"/>
  <c r="AG538" i="4" s="1"/>
  <c r="Z538" i="4"/>
  <c r="AH538" i="4" s="1"/>
  <c r="X530" i="4"/>
  <c r="AC530" i="4" s="1"/>
  <c r="Z530" i="4"/>
  <c r="AA530" i="4"/>
  <c r="AB530" i="4"/>
  <c r="Z521" i="4"/>
  <c r="AA521" i="4"/>
  <c r="AB521" i="4"/>
  <c r="X521" i="4"/>
  <c r="Z513" i="4"/>
  <c r="AA513" i="4"/>
  <c r="AB513" i="4"/>
  <c r="X513" i="4"/>
  <c r="X505" i="4"/>
  <c r="AC505" i="4" s="1"/>
  <c r="Z505" i="4"/>
  <c r="AA505" i="4"/>
  <c r="AB505" i="4"/>
  <c r="X497" i="4"/>
  <c r="AG497" i="4" s="1"/>
  <c r="Z497" i="4"/>
  <c r="AA497" i="4"/>
  <c r="AB497" i="4"/>
  <c r="AA489" i="4"/>
  <c r="AB489" i="4"/>
  <c r="X489" i="4"/>
  <c r="AG489" i="4" s="1"/>
  <c r="Z489" i="4"/>
  <c r="AA481" i="4"/>
  <c r="AB481" i="4"/>
  <c r="X481" i="4"/>
  <c r="Z481" i="4"/>
  <c r="AA473" i="4"/>
  <c r="AB473" i="4"/>
  <c r="X473" i="4"/>
  <c r="AG473" i="4" s="1"/>
  <c r="Z473" i="4"/>
  <c r="X465" i="4"/>
  <c r="AG465" i="4" s="1"/>
  <c r="Z465" i="4"/>
  <c r="AA465" i="4"/>
  <c r="AB465" i="4"/>
  <c r="Z457" i="4"/>
  <c r="AH457" i="4" s="1"/>
  <c r="AA457" i="4"/>
  <c r="AB457" i="4"/>
  <c r="X457" i="4"/>
  <c r="X449" i="4"/>
  <c r="AG449" i="4" s="1"/>
  <c r="Z449" i="4"/>
  <c r="AA449" i="4"/>
  <c r="AB449" i="4"/>
  <c r="X441" i="4"/>
  <c r="AG441" i="4" s="1"/>
  <c r="Z441" i="4"/>
  <c r="AA441" i="4"/>
  <c r="AB441" i="4"/>
  <c r="Z432" i="4"/>
  <c r="AA432" i="4"/>
  <c r="AB432" i="4"/>
  <c r="X432" i="4"/>
  <c r="X416" i="4"/>
  <c r="AG416" i="4" s="1"/>
  <c r="Z416" i="4"/>
  <c r="AA416" i="4"/>
  <c r="AB416" i="4"/>
  <c r="X408" i="4"/>
  <c r="AC408" i="4" s="1"/>
  <c r="Z408" i="4"/>
  <c r="AA408" i="4"/>
  <c r="AH408" i="4" s="1"/>
  <c r="AB408" i="4"/>
  <c r="X400" i="4"/>
  <c r="Z400" i="4"/>
  <c r="AA400" i="4"/>
  <c r="AB400" i="4"/>
  <c r="X392" i="4"/>
  <c r="AG392" i="4" s="1"/>
  <c r="Z392" i="4"/>
  <c r="AA392" i="4"/>
  <c r="AB392" i="4"/>
  <c r="AA384" i="4"/>
  <c r="AB384" i="4"/>
  <c r="X384" i="4"/>
  <c r="AG384" i="4" s="1"/>
  <c r="Z384" i="4"/>
  <c r="AA376" i="4"/>
  <c r="AB376" i="4"/>
  <c r="X376" i="4"/>
  <c r="Z376" i="4"/>
  <c r="Z368" i="4"/>
  <c r="AA368" i="4"/>
  <c r="AB368" i="4"/>
  <c r="X368" i="4"/>
  <c r="Z360" i="4"/>
  <c r="AA360" i="4"/>
  <c r="AB360" i="4"/>
  <c r="X360" i="4"/>
  <c r="AB343" i="4"/>
  <c r="X343" i="4"/>
  <c r="AC343" i="4" s="1"/>
  <c r="Z343" i="4"/>
  <c r="AA343" i="4"/>
  <c r="X335" i="4"/>
  <c r="AG335" i="4" s="1"/>
  <c r="Z335" i="4"/>
  <c r="AA335" i="4"/>
  <c r="AB335" i="4"/>
  <c r="X327" i="4"/>
  <c r="AC327" i="4" s="1"/>
  <c r="Z327" i="4"/>
  <c r="AA327" i="4"/>
  <c r="AB327" i="4"/>
  <c r="X319" i="4"/>
  <c r="AG319" i="4" s="1"/>
  <c r="Z319" i="4"/>
  <c r="AA319" i="4"/>
  <c r="AB319" i="4"/>
  <c r="X303" i="4"/>
  <c r="AC303" i="4" s="1"/>
  <c r="Z303" i="4"/>
  <c r="AA303" i="4"/>
  <c r="AB303" i="4"/>
  <c r="AA295" i="4"/>
  <c r="AB295" i="4"/>
  <c r="X295" i="4"/>
  <c r="Z295" i="4"/>
  <c r="AA287" i="4"/>
  <c r="AB287" i="4"/>
  <c r="X287" i="4"/>
  <c r="AG287" i="4" s="1"/>
  <c r="Z287" i="4"/>
  <c r="X278" i="4"/>
  <c r="AC278" i="4" s="1"/>
  <c r="Z278" i="4"/>
  <c r="AA278" i="4"/>
  <c r="AB278" i="4"/>
  <c r="X270" i="4"/>
  <c r="AC270" i="4" s="1"/>
  <c r="Z270" i="4"/>
  <c r="AA270" i="4"/>
  <c r="AB270" i="4"/>
  <c r="Z262" i="4"/>
  <c r="AA262" i="4"/>
  <c r="AB262" i="4"/>
  <c r="X262" i="4"/>
  <c r="Z254" i="4"/>
  <c r="AA254" i="4"/>
  <c r="AB254" i="4"/>
  <c r="X254" i="4"/>
  <c r="AB246" i="4"/>
  <c r="X246" i="4"/>
  <c r="Z246" i="4"/>
  <c r="AA246" i="4"/>
  <c r="X238" i="4"/>
  <c r="AC238" i="4" s="1"/>
  <c r="Z238" i="4"/>
  <c r="AA238" i="4"/>
  <c r="AB238" i="4"/>
  <c r="X590" i="4"/>
  <c r="AG590" i="4" s="1"/>
  <c r="Z590" i="4"/>
  <c r="AH590" i="4" s="1"/>
  <c r="AA590" i="4"/>
  <c r="AB590" i="4"/>
  <c r="Z534" i="4"/>
  <c r="AA534" i="4"/>
  <c r="AB534" i="4"/>
  <c r="X534" i="4"/>
  <c r="X477" i="4"/>
  <c r="AG477" i="4" s="1"/>
  <c r="Z477" i="4"/>
  <c r="AA477" i="4"/>
  <c r="AB477" i="4"/>
  <c r="AA445" i="4"/>
  <c r="AB445" i="4"/>
  <c r="X445" i="4"/>
  <c r="AG445" i="4" s="1"/>
  <c r="Z445" i="4"/>
  <c r="AB396" i="4"/>
  <c r="X396" i="4"/>
  <c r="AG396" i="4" s="1"/>
  <c r="Z396" i="4"/>
  <c r="AA396" i="4"/>
  <c r="X364" i="4"/>
  <c r="Z364" i="4"/>
  <c r="AA364" i="4"/>
  <c r="AB364" i="4"/>
  <c r="X347" i="4"/>
  <c r="AG347" i="4" s="1"/>
  <c r="Z347" i="4"/>
  <c r="AA347" i="4"/>
  <c r="AB347" i="4"/>
  <c r="Z315" i="4"/>
  <c r="AA315" i="4"/>
  <c r="AB315" i="4"/>
  <c r="X315" i="4"/>
  <c r="Z274" i="4"/>
  <c r="AA274" i="4"/>
  <c r="AB274" i="4"/>
  <c r="X274" i="4"/>
  <c r="X593" i="4"/>
  <c r="AC593" i="4" s="1"/>
  <c r="Z593" i="4"/>
  <c r="AH593" i="4" s="1"/>
  <c r="AA593" i="4"/>
  <c r="AB593" i="4"/>
  <c r="Z585" i="4"/>
  <c r="AA585" i="4"/>
  <c r="AB585" i="4"/>
  <c r="X585" i="4"/>
  <c r="Z577" i="4"/>
  <c r="AA577" i="4"/>
  <c r="AB577" i="4"/>
  <c r="X577" i="4"/>
  <c r="X561" i="4"/>
  <c r="AC561" i="4" s="1"/>
  <c r="Z561" i="4"/>
  <c r="AA561" i="4"/>
  <c r="AB561" i="4"/>
  <c r="X553" i="4"/>
  <c r="Z553" i="4"/>
  <c r="AA553" i="4"/>
  <c r="AB553" i="4"/>
  <c r="X545" i="4"/>
  <c r="AG545" i="4" s="1"/>
  <c r="Z545" i="4"/>
  <c r="AA545" i="4"/>
  <c r="AB545" i="4"/>
  <c r="X537" i="4"/>
  <c r="AC537" i="4" s="1"/>
  <c r="Z537" i="4"/>
  <c r="AA537" i="4"/>
  <c r="AB537" i="4"/>
  <c r="AA529" i="4"/>
  <c r="AB529" i="4"/>
  <c r="X529" i="4"/>
  <c r="Z529" i="4"/>
  <c r="X520" i="4"/>
  <c r="AC520" i="4" s="1"/>
  <c r="Z520" i="4"/>
  <c r="AA520" i="4"/>
  <c r="AB520" i="4"/>
  <c r="X512" i="4"/>
  <c r="AG512" i="4" s="1"/>
  <c r="Z512" i="4"/>
  <c r="AA512" i="4"/>
  <c r="AB512" i="4"/>
  <c r="X496" i="4"/>
  <c r="AG496" i="4" s="1"/>
  <c r="Z496" i="4"/>
  <c r="AA496" i="4"/>
  <c r="AB496" i="4"/>
  <c r="X488" i="4"/>
  <c r="AG488" i="4" s="1"/>
  <c r="Z488" i="4"/>
  <c r="AA488" i="4"/>
  <c r="AB488" i="4"/>
  <c r="X480" i="4"/>
  <c r="AC480" i="4" s="1"/>
  <c r="Z480" i="4"/>
  <c r="AA480" i="4"/>
  <c r="AB480" i="4"/>
  <c r="AA464" i="4"/>
  <c r="AB464" i="4"/>
  <c r="X464" i="4"/>
  <c r="AG464" i="4" s="1"/>
  <c r="Z464" i="4"/>
  <c r="X456" i="4"/>
  <c r="AG456" i="4" s="1"/>
  <c r="Z456" i="4"/>
  <c r="AA456" i="4"/>
  <c r="AB456" i="4"/>
  <c r="AB448" i="4"/>
  <c r="X448" i="4"/>
  <c r="AC448" i="4" s="1"/>
  <c r="Z448" i="4"/>
  <c r="AA448" i="4"/>
  <c r="AB440" i="4"/>
  <c r="X440" i="4"/>
  <c r="Z440" i="4"/>
  <c r="AA440" i="4"/>
  <c r="AH440" i="4" s="1"/>
  <c r="X431" i="4"/>
  <c r="AG431" i="4" s="1"/>
  <c r="Z431" i="4"/>
  <c r="AA431" i="4"/>
  <c r="AB431" i="4"/>
  <c r="Z423" i="4"/>
  <c r="AH423" i="4" s="1"/>
  <c r="AA423" i="4"/>
  <c r="AB423" i="4"/>
  <c r="X423" i="4"/>
  <c r="Z415" i="4"/>
  <c r="AA415" i="4"/>
  <c r="AB415" i="4"/>
  <c r="X415" i="4"/>
  <c r="X407" i="4"/>
  <c r="AC407" i="4" s="1"/>
  <c r="Z407" i="4"/>
  <c r="AA407" i="4"/>
  <c r="AB407" i="4"/>
  <c r="X399" i="4"/>
  <c r="AC399" i="4" s="1"/>
  <c r="Z399" i="4"/>
  <c r="AH399" i="4" s="1"/>
  <c r="AA399" i="4"/>
  <c r="AB399" i="4"/>
  <c r="X383" i="4"/>
  <c r="AG383" i="4" s="1"/>
  <c r="Z383" i="4"/>
  <c r="AA383" i="4"/>
  <c r="AB383" i="4"/>
  <c r="X375" i="4"/>
  <c r="AC375" i="4" s="1"/>
  <c r="Z375" i="4"/>
  <c r="AA375" i="4"/>
  <c r="AB375" i="4"/>
  <c r="X367" i="4"/>
  <c r="AC367" i="4" s="1"/>
  <c r="Z367" i="4"/>
  <c r="AA367" i="4"/>
  <c r="AB367" i="4"/>
  <c r="X359" i="4"/>
  <c r="AC359" i="4" s="1"/>
  <c r="Z359" i="4"/>
  <c r="AA359" i="4"/>
  <c r="AB359" i="4"/>
  <c r="Z350" i="4"/>
  <c r="AA350" i="4"/>
  <c r="AB350" i="4"/>
  <c r="X350" i="4"/>
  <c r="AG350" i="4" s="1"/>
  <c r="Z342" i="4"/>
  <c r="AA342" i="4"/>
  <c r="AB342" i="4"/>
  <c r="X342" i="4"/>
  <c r="AB334" i="4"/>
  <c r="X334" i="4"/>
  <c r="AC334" i="4" s="1"/>
  <c r="Z334" i="4"/>
  <c r="AA334" i="4"/>
  <c r="Z318" i="4"/>
  <c r="AA318" i="4"/>
  <c r="AB318" i="4"/>
  <c r="X318" i="4"/>
  <c r="AC318" i="4" s="1"/>
  <c r="X310" i="4"/>
  <c r="AG310" i="4" s="1"/>
  <c r="Z310" i="4"/>
  <c r="AA310" i="4"/>
  <c r="AB310" i="4"/>
  <c r="X294" i="4"/>
  <c r="AC294" i="4" s="1"/>
  <c r="Z294" i="4"/>
  <c r="AA294" i="4"/>
  <c r="AB294" i="4"/>
  <c r="AA277" i="4"/>
  <c r="AB277" i="4"/>
  <c r="X277" i="4"/>
  <c r="AG277" i="4" s="1"/>
  <c r="Z277" i="4"/>
  <c r="AA269" i="4"/>
  <c r="AB269" i="4"/>
  <c r="X269" i="4"/>
  <c r="Z269" i="4"/>
  <c r="AH269" i="4" s="1"/>
  <c r="X261" i="4"/>
  <c r="AC261" i="4" s="1"/>
  <c r="Z261" i="4"/>
  <c r="AA261" i="4"/>
  <c r="AB261" i="4"/>
  <c r="X253" i="4"/>
  <c r="AC253" i="4" s="1"/>
  <c r="Z253" i="4"/>
  <c r="AA253" i="4"/>
  <c r="AH253" i="4" s="1"/>
  <c r="AB253" i="4"/>
  <c r="Z245" i="4"/>
  <c r="AA245" i="4"/>
  <c r="AB245" i="4"/>
  <c r="X245" i="4"/>
  <c r="Z582" i="4"/>
  <c r="AA582" i="4"/>
  <c r="AB582" i="4"/>
  <c r="X582" i="4"/>
  <c r="X542" i="4"/>
  <c r="AG542" i="4" s="1"/>
  <c r="Z542" i="4"/>
  <c r="AA542" i="4"/>
  <c r="AB542" i="4"/>
  <c r="X453" i="4"/>
  <c r="AG453" i="4" s="1"/>
  <c r="Z453" i="4"/>
  <c r="AA453" i="4"/>
  <c r="AB453" i="4"/>
  <c r="Z420" i="4"/>
  <c r="AA420" i="4"/>
  <c r="AB420" i="4"/>
  <c r="X420" i="4"/>
  <c r="X380" i="4"/>
  <c r="AG380" i="4" s="1"/>
  <c r="Z380" i="4"/>
  <c r="AA380" i="4"/>
  <c r="AB380" i="4"/>
  <c r="X323" i="4"/>
  <c r="AC323" i="4" s="1"/>
  <c r="Z323" i="4"/>
  <c r="AA323" i="4"/>
  <c r="AB323" i="4"/>
  <c r="X595" i="4"/>
  <c r="AC595" i="4" s="1"/>
  <c r="Z595" i="4"/>
  <c r="AA595" i="4"/>
  <c r="AB595" i="4"/>
  <c r="AB592" i="4"/>
  <c r="X592" i="4"/>
  <c r="AC592" i="4" s="1"/>
  <c r="Z592" i="4"/>
  <c r="AH592" i="4" s="1"/>
  <c r="AA592" i="4"/>
  <c r="X584" i="4"/>
  <c r="AC584" i="4" s="1"/>
  <c r="Z584" i="4"/>
  <c r="AA584" i="4"/>
  <c r="AB584" i="4"/>
  <c r="X576" i="4"/>
  <c r="Z576" i="4"/>
  <c r="AA576" i="4"/>
  <c r="AB576" i="4"/>
  <c r="Z568" i="4"/>
  <c r="AA568" i="4"/>
  <c r="AB568" i="4"/>
  <c r="X568" i="4"/>
  <c r="Z560" i="4"/>
  <c r="AA560" i="4"/>
  <c r="AB560" i="4"/>
  <c r="X560" i="4"/>
  <c r="Z552" i="4"/>
  <c r="AA552" i="4"/>
  <c r="AB552" i="4"/>
  <c r="X552" i="4"/>
  <c r="X544" i="4"/>
  <c r="AC544" i="4" s="1"/>
  <c r="Z544" i="4"/>
  <c r="AA544" i="4"/>
  <c r="AB544" i="4"/>
  <c r="X528" i="4"/>
  <c r="AC528" i="4" s="1"/>
  <c r="Z528" i="4"/>
  <c r="AA528" i="4"/>
  <c r="AB528" i="4"/>
  <c r="AA519" i="4"/>
  <c r="AB519" i="4"/>
  <c r="X519" i="4"/>
  <c r="AG519" i="4" s="1"/>
  <c r="Z519" i="4"/>
  <c r="AA511" i="4"/>
  <c r="AB511" i="4"/>
  <c r="X511" i="4"/>
  <c r="Z511" i="4"/>
  <c r="AB503" i="4"/>
  <c r="X503" i="4"/>
  <c r="Z503" i="4"/>
  <c r="AA503" i="4"/>
  <c r="Z495" i="4"/>
  <c r="AA495" i="4"/>
  <c r="AB495" i="4"/>
  <c r="X495" i="4"/>
  <c r="X487" i="4"/>
  <c r="AC487" i="4" s="1"/>
  <c r="Z487" i="4"/>
  <c r="AA487" i="4"/>
  <c r="AB487" i="4"/>
  <c r="X479" i="4"/>
  <c r="AG479" i="4" s="1"/>
  <c r="Z479" i="4"/>
  <c r="AA479" i="4"/>
  <c r="AB479" i="4"/>
  <c r="X471" i="4"/>
  <c r="AG471" i="4" s="1"/>
  <c r="Z471" i="4"/>
  <c r="AA471" i="4"/>
  <c r="AB471" i="4"/>
  <c r="X463" i="4"/>
  <c r="AG463" i="4" s="1"/>
  <c r="Z463" i="4"/>
  <c r="AA463" i="4"/>
  <c r="AB463" i="4"/>
  <c r="AA455" i="4"/>
  <c r="AB455" i="4"/>
  <c r="X455" i="4"/>
  <c r="AG455" i="4" s="1"/>
  <c r="Z455" i="4"/>
  <c r="Z447" i="4"/>
  <c r="AA447" i="4"/>
  <c r="AB447" i="4"/>
  <c r="X447" i="4"/>
  <c r="AB430" i="4"/>
  <c r="X430" i="4"/>
  <c r="Z430" i="4"/>
  <c r="AA430" i="4"/>
  <c r="X422" i="4"/>
  <c r="AC422" i="4" s="1"/>
  <c r="Z422" i="4"/>
  <c r="AA422" i="4"/>
  <c r="AB422" i="4"/>
  <c r="Z406" i="4"/>
  <c r="AA406" i="4"/>
  <c r="AB406" i="4"/>
  <c r="X406" i="4"/>
  <c r="Z398" i="4"/>
  <c r="AA398" i="4"/>
  <c r="AB398" i="4"/>
  <c r="X398" i="4"/>
  <c r="X390" i="4"/>
  <c r="AC390" i="4" s="1"/>
  <c r="Z390" i="4"/>
  <c r="AA390" i="4"/>
  <c r="AB390" i="4"/>
  <c r="X382" i="4"/>
  <c r="AG382" i="4" s="1"/>
  <c r="Z382" i="4"/>
  <c r="AA382" i="4"/>
  <c r="AB382" i="4"/>
  <c r="X374" i="4"/>
  <c r="AC374" i="4" s="1"/>
  <c r="Z374" i="4"/>
  <c r="AA374" i="4"/>
  <c r="AB374" i="4"/>
  <c r="AA366" i="4"/>
  <c r="AB366" i="4"/>
  <c r="X366" i="4"/>
  <c r="AG366" i="4" s="1"/>
  <c r="Z366" i="4"/>
  <c r="AA358" i="4"/>
  <c r="AB358" i="4"/>
  <c r="X358" i="4"/>
  <c r="AG358" i="4" s="1"/>
  <c r="Z358" i="4"/>
  <c r="X349" i="4"/>
  <c r="AG349" i="4" s="1"/>
  <c r="Z349" i="4"/>
  <c r="AH349" i="4" s="1"/>
  <c r="AA349" i="4"/>
  <c r="AB349" i="4"/>
  <c r="X341" i="4"/>
  <c r="AG341" i="4" s="1"/>
  <c r="Z341" i="4"/>
  <c r="AA341" i="4"/>
  <c r="AB341" i="4"/>
  <c r="Z333" i="4"/>
  <c r="AA333" i="4"/>
  <c r="AB333" i="4"/>
  <c r="X333" i="4"/>
  <c r="AB325" i="4"/>
  <c r="X325" i="4"/>
  <c r="Z325" i="4"/>
  <c r="AA325" i="4"/>
  <c r="X317" i="4"/>
  <c r="AG317" i="4" s="1"/>
  <c r="Z317" i="4"/>
  <c r="AA317" i="4"/>
  <c r="AB317" i="4"/>
  <c r="Z309" i="4"/>
  <c r="AA309" i="4"/>
  <c r="AB309" i="4"/>
  <c r="X309" i="4"/>
  <c r="X301" i="4"/>
  <c r="AC301" i="4" s="1"/>
  <c r="Z301" i="4"/>
  <c r="AA301" i="4"/>
  <c r="AB301" i="4"/>
  <c r="X293" i="4"/>
  <c r="AG293" i="4" s="1"/>
  <c r="Z293" i="4"/>
  <c r="AA293" i="4"/>
  <c r="AB293" i="4"/>
  <c r="X284" i="4"/>
  <c r="AC284" i="4" s="1"/>
  <c r="Z284" i="4"/>
  <c r="AA284" i="4"/>
  <c r="AB284" i="4"/>
  <c r="X276" i="4"/>
  <c r="AG276" i="4" s="1"/>
  <c r="Z276" i="4"/>
  <c r="AA276" i="4"/>
  <c r="AB276" i="4"/>
  <c r="AA260" i="4"/>
  <c r="AB260" i="4"/>
  <c r="X260" i="4"/>
  <c r="Z260" i="4"/>
  <c r="AA252" i="4"/>
  <c r="AH252" i="4" s="1"/>
  <c r="AB252" i="4"/>
  <c r="X252" i="4"/>
  <c r="AC252" i="4" s="1"/>
  <c r="Z252" i="4"/>
  <c r="AB236" i="4"/>
  <c r="X236" i="4"/>
  <c r="Z236" i="4"/>
  <c r="AA236" i="4"/>
  <c r="AB558" i="4"/>
  <c r="X558" i="4"/>
  <c r="Z558" i="4"/>
  <c r="AA558" i="4"/>
  <c r="AB493" i="4"/>
  <c r="X493" i="4"/>
  <c r="Z493" i="4"/>
  <c r="AA493" i="4"/>
  <c r="AB412" i="4"/>
  <c r="X412" i="4"/>
  <c r="AC412" i="4" s="1"/>
  <c r="Z412" i="4"/>
  <c r="AA412" i="4"/>
  <c r="Z282" i="4"/>
  <c r="AA282" i="4"/>
  <c r="AB282" i="4"/>
  <c r="X282" i="4"/>
  <c r="X579" i="4"/>
  <c r="Z579" i="4"/>
  <c r="AA579" i="4"/>
  <c r="AB579" i="4"/>
  <c r="Z591" i="4"/>
  <c r="AA591" i="4"/>
  <c r="AH591" i="4" s="1"/>
  <c r="AB591" i="4"/>
  <c r="X591" i="4"/>
  <c r="AB583" i="4"/>
  <c r="X583" i="4"/>
  <c r="AC583" i="4" s="1"/>
  <c r="Z583" i="4"/>
  <c r="AA583" i="4"/>
  <c r="AB575" i="4"/>
  <c r="X575" i="4"/>
  <c r="AG575" i="4" s="1"/>
  <c r="Z575" i="4"/>
  <c r="AA575" i="4"/>
  <c r="X567" i="4"/>
  <c r="AC567" i="4" s="1"/>
  <c r="Z567" i="4"/>
  <c r="AA567" i="4"/>
  <c r="AB567" i="4"/>
  <c r="X559" i="4"/>
  <c r="AG559" i="4" s="1"/>
  <c r="Z559" i="4"/>
  <c r="AA559" i="4"/>
  <c r="AB559" i="4"/>
  <c r="X551" i="4"/>
  <c r="AC551" i="4" s="1"/>
  <c r="Z551" i="4"/>
  <c r="AA551" i="4"/>
  <c r="AB551" i="4"/>
  <c r="Z543" i="4"/>
  <c r="AA543" i="4"/>
  <c r="AB543" i="4"/>
  <c r="X543" i="4"/>
  <c r="X535" i="4"/>
  <c r="AC535" i="4" s="1"/>
  <c r="Z535" i="4"/>
  <c r="AA535" i="4"/>
  <c r="AB535" i="4"/>
  <c r="X527" i="4"/>
  <c r="AC527" i="4" s="1"/>
  <c r="Z527" i="4"/>
  <c r="AH527" i="4" s="1"/>
  <c r="AA527" i="4"/>
  <c r="AB527" i="4"/>
  <c r="X518" i="4"/>
  <c r="Z518" i="4"/>
  <c r="AA518" i="4"/>
  <c r="AH518" i="4" s="1"/>
  <c r="AB518" i="4"/>
  <c r="Z502" i="4"/>
  <c r="AA502" i="4"/>
  <c r="AH502" i="4" s="1"/>
  <c r="AB502" i="4"/>
  <c r="X502" i="4"/>
  <c r="X494" i="4"/>
  <c r="Z494" i="4"/>
  <c r="AA494" i="4"/>
  <c r="AB494" i="4"/>
  <c r="Z486" i="4"/>
  <c r="AA486" i="4"/>
  <c r="AB486" i="4"/>
  <c r="X486" i="4"/>
  <c r="Z478" i="4"/>
  <c r="AA478" i="4"/>
  <c r="AB478" i="4"/>
  <c r="X478" i="4"/>
  <c r="X470" i="4"/>
  <c r="AG470" i="4" s="1"/>
  <c r="Z470" i="4"/>
  <c r="AA470" i="4"/>
  <c r="AB470" i="4"/>
  <c r="X446" i="4"/>
  <c r="Z446" i="4"/>
  <c r="AA446" i="4"/>
  <c r="AB446" i="4"/>
  <c r="Z437" i="4"/>
  <c r="AA437" i="4"/>
  <c r="AB437" i="4"/>
  <c r="X437" i="4"/>
  <c r="Z429" i="4"/>
  <c r="AA429" i="4"/>
  <c r="AB429" i="4"/>
  <c r="X429" i="4"/>
  <c r="AB421" i="4"/>
  <c r="X421" i="4"/>
  <c r="AG421" i="4" s="1"/>
  <c r="Z421" i="4"/>
  <c r="AA421" i="4"/>
  <c r="X413" i="4"/>
  <c r="AC413" i="4" s="1"/>
  <c r="Z413" i="4"/>
  <c r="AA413" i="4"/>
  <c r="AB413" i="4"/>
  <c r="X405" i="4"/>
  <c r="AG405" i="4" s="1"/>
  <c r="Z405" i="4"/>
  <c r="AA405" i="4"/>
  <c r="AB405" i="4"/>
  <c r="X397" i="4"/>
  <c r="AC397" i="4" s="1"/>
  <c r="Z397" i="4"/>
  <c r="AA397" i="4"/>
  <c r="AB397" i="4"/>
  <c r="Z389" i="4"/>
  <c r="AA389" i="4"/>
  <c r="AB389" i="4"/>
  <c r="X389" i="4"/>
  <c r="Z381" i="4"/>
  <c r="AA381" i="4"/>
  <c r="AB381" i="4"/>
  <c r="X381" i="4"/>
  <c r="X365" i="4"/>
  <c r="AC365" i="4" s="1"/>
  <c r="Z365" i="4"/>
  <c r="AA365" i="4"/>
  <c r="AB365" i="4"/>
  <c r="X357" i="4"/>
  <c r="Z357" i="4"/>
  <c r="AA357" i="4"/>
  <c r="AB357" i="4"/>
  <c r="AA348" i="4"/>
  <c r="AB348" i="4"/>
  <c r="X348" i="4"/>
  <c r="AC348" i="4" s="1"/>
  <c r="Z348" i="4"/>
  <c r="AA340" i="4"/>
  <c r="AB340" i="4"/>
  <c r="X340" i="4"/>
  <c r="AG340" i="4" s="1"/>
  <c r="Z340" i="4"/>
  <c r="X332" i="4"/>
  <c r="AG332" i="4" s="1"/>
  <c r="Z332" i="4"/>
  <c r="AA332" i="4"/>
  <c r="AB332" i="4"/>
  <c r="Z324" i="4"/>
  <c r="AA324" i="4"/>
  <c r="AB324" i="4"/>
  <c r="X324" i="4"/>
  <c r="AB316" i="4"/>
  <c r="X316" i="4"/>
  <c r="Z316" i="4"/>
  <c r="AA316" i="4"/>
  <c r="X308" i="4"/>
  <c r="AC308" i="4" s="1"/>
  <c r="Z308" i="4"/>
  <c r="AA308" i="4"/>
  <c r="AB308" i="4"/>
  <c r="Z300" i="4"/>
  <c r="AA300" i="4"/>
  <c r="AB300" i="4"/>
  <c r="X300" i="4"/>
  <c r="Z292" i="4"/>
  <c r="AA292" i="4"/>
  <c r="AB292" i="4"/>
  <c r="X292" i="4"/>
  <c r="X283" i="4"/>
  <c r="AG283" i="4" s="1"/>
  <c r="Z283" i="4"/>
  <c r="AA283" i="4"/>
  <c r="AB283" i="4"/>
  <c r="X275" i="4"/>
  <c r="AG275" i="4" s="1"/>
  <c r="Z275" i="4"/>
  <c r="AA275" i="4"/>
  <c r="AB275" i="4"/>
  <c r="X267" i="4"/>
  <c r="AG267" i="4" s="1"/>
  <c r="Z267" i="4"/>
  <c r="AA267" i="4"/>
  <c r="AB267" i="4"/>
  <c r="X259" i="4"/>
  <c r="Z259" i="4"/>
  <c r="AA259" i="4"/>
  <c r="AB259" i="4"/>
  <c r="X243" i="4"/>
  <c r="AC243" i="4" s="1"/>
  <c r="Z243" i="4"/>
  <c r="AA243" i="4"/>
  <c r="AB243" i="4"/>
  <c r="X645" i="4"/>
  <c r="AG645" i="4" s="1"/>
  <c r="Z645" i="4"/>
  <c r="AA645" i="4"/>
  <c r="AB645" i="4"/>
  <c r="X637" i="4"/>
  <c r="AG637" i="4" s="1"/>
  <c r="Z637" i="4"/>
  <c r="AA637" i="4"/>
  <c r="AB637" i="4"/>
  <c r="X629" i="4"/>
  <c r="AC629" i="4" s="1"/>
  <c r="Z629" i="4"/>
  <c r="AA629" i="4"/>
  <c r="AB629" i="4"/>
  <c r="X621" i="4"/>
  <c r="AG621" i="4" s="1"/>
  <c r="Z621" i="4"/>
  <c r="AA621" i="4"/>
  <c r="AB621" i="4"/>
  <c r="X613" i="4"/>
  <c r="AC613" i="4" s="1"/>
  <c r="Z613" i="4"/>
  <c r="AA613" i="4"/>
  <c r="AH613" i="4" s="1"/>
  <c r="AB613" i="4"/>
  <c r="X605" i="4"/>
  <c r="AG605" i="4" s="1"/>
  <c r="Z605" i="4"/>
  <c r="AA605" i="4"/>
  <c r="AB605" i="4"/>
  <c r="X225" i="4"/>
  <c r="AC225" i="4" s="1"/>
  <c r="Z225" i="4"/>
  <c r="AA225" i="4"/>
  <c r="AB225" i="4"/>
  <c r="X217" i="4"/>
  <c r="AG217" i="4" s="1"/>
  <c r="Z217" i="4"/>
  <c r="AA217" i="4"/>
  <c r="AB217" i="4"/>
  <c r="X209" i="4"/>
  <c r="Z209" i="4"/>
  <c r="AA209" i="4"/>
  <c r="AB209" i="4"/>
  <c r="Z201" i="4"/>
  <c r="AA201" i="4"/>
  <c r="AB201" i="4"/>
  <c r="X201" i="4"/>
  <c r="Z193" i="4"/>
  <c r="AA193" i="4"/>
  <c r="AB193" i="4"/>
  <c r="X193" i="4"/>
  <c r="Z185" i="4"/>
  <c r="AB185" i="4"/>
  <c r="X185" i="4"/>
  <c r="AG185" i="4" s="1"/>
  <c r="AA185" i="4"/>
  <c r="Z177" i="4"/>
  <c r="AA177" i="4"/>
  <c r="AB177" i="4"/>
  <c r="X177" i="4"/>
  <c r="Z169" i="4"/>
  <c r="AA169" i="4"/>
  <c r="AB169" i="4"/>
  <c r="X169" i="4"/>
  <c r="X160" i="4"/>
  <c r="AC160" i="4" s="1"/>
  <c r="Z160" i="4"/>
  <c r="AA160" i="4"/>
  <c r="AB160" i="4"/>
  <c r="X152" i="4"/>
  <c r="AC152" i="4" s="1"/>
  <c r="Z152" i="4"/>
  <c r="AA152" i="4"/>
  <c r="AB152" i="4"/>
  <c r="AA144" i="4"/>
  <c r="AB144" i="4"/>
  <c r="X144" i="4"/>
  <c r="AG144" i="4" s="1"/>
  <c r="Z144" i="4"/>
  <c r="AA136" i="4"/>
  <c r="AB136" i="4"/>
  <c r="X136" i="4"/>
  <c r="Z136" i="4"/>
  <c r="AA128" i="4"/>
  <c r="AB128" i="4"/>
  <c r="X128" i="4"/>
  <c r="AC128" i="4" s="1"/>
  <c r="Z128" i="4"/>
  <c r="AA120" i="4"/>
  <c r="AB120" i="4"/>
  <c r="X120" i="4"/>
  <c r="Z120" i="4"/>
  <c r="X111" i="4"/>
  <c r="AG111" i="4" s="1"/>
  <c r="Z111" i="4"/>
  <c r="AA111" i="4"/>
  <c r="AB111" i="4"/>
  <c r="X103" i="4"/>
  <c r="AG103" i="4" s="1"/>
  <c r="Z103" i="4"/>
  <c r="AA103" i="4"/>
  <c r="AB103" i="4"/>
  <c r="Z95" i="4"/>
  <c r="AA95" i="4"/>
  <c r="AB95" i="4"/>
  <c r="X95" i="4"/>
  <c r="AB87" i="4"/>
  <c r="X87" i="4"/>
  <c r="AG87" i="4" s="1"/>
  <c r="Z87" i="4"/>
  <c r="AA87" i="4"/>
  <c r="AB79" i="4"/>
  <c r="X79" i="4"/>
  <c r="AC79" i="4" s="1"/>
  <c r="Z79" i="4"/>
  <c r="AA79" i="4"/>
  <c r="AB71" i="4"/>
  <c r="X71" i="4"/>
  <c r="AG71" i="4" s="1"/>
  <c r="Z71" i="4"/>
  <c r="AA71" i="4"/>
  <c r="AB63" i="4"/>
  <c r="X63" i="4"/>
  <c r="Z63" i="4"/>
  <c r="AA63" i="4"/>
  <c r="AB55" i="4"/>
  <c r="X55" i="4"/>
  <c r="AG55" i="4" s="1"/>
  <c r="Z55" i="4"/>
  <c r="AA55" i="4"/>
  <c r="AB47" i="4"/>
  <c r="X47" i="4"/>
  <c r="Z47" i="4"/>
  <c r="AA47" i="4"/>
  <c r="X39" i="4"/>
  <c r="AG39" i="4" s="1"/>
  <c r="Z39" i="4"/>
  <c r="AA39" i="4"/>
  <c r="AB39" i="4"/>
  <c r="X31" i="4"/>
  <c r="Z31" i="4"/>
  <c r="AA31" i="4"/>
  <c r="AB31" i="4"/>
  <c r="X23" i="4"/>
  <c r="AG23" i="4" s="1"/>
  <c r="Z23" i="4"/>
  <c r="AA23" i="4"/>
  <c r="AB23" i="4"/>
  <c r="X15" i="4"/>
  <c r="AG15" i="4" s="1"/>
  <c r="Z15" i="4"/>
  <c r="AA15" i="4"/>
  <c r="AB15" i="4"/>
  <c r="X7" i="4"/>
  <c r="AG7" i="4" s="1"/>
  <c r="Z7" i="4"/>
  <c r="AA7" i="4"/>
  <c r="AB7" i="4"/>
  <c r="X644" i="4"/>
  <c r="AC644" i="4" s="1"/>
  <c r="Z644" i="4"/>
  <c r="AA644" i="4"/>
  <c r="AB644" i="4"/>
  <c r="X636" i="4"/>
  <c r="AC636" i="4" s="1"/>
  <c r="Z636" i="4"/>
  <c r="AA636" i="4"/>
  <c r="AH636" i="4" s="1"/>
  <c r="AB636" i="4"/>
  <c r="X628" i="4"/>
  <c r="Z628" i="4"/>
  <c r="AA628" i="4"/>
  <c r="AB628" i="4"/>
  <c r="X620" i="4"/>
  <c r="Z620" i="4"/>
  <c r="AA620" i="4"/>
  <c r="AB620" i="4"/>
  <c r="X612" i="4"/>
  <c r="AC612" i="4" s="1"/>
  <c r="Z612" i="4"/>
  <c r="AA612" i="4"/>
  <c r="AB612" i="4"/>
  <c r="X604" i="4"/>
  <c r="Z604" i="4"/>
  <c r="AA604" i="4"/>
  <c r="AH604" i="4" s="1"/>
  <c r="AB604" i="4"/>
  <c r="X240" i="4"/>
  <c r="AG240" i="4" s="1"/>
  <c r="Z240" i="4"/>
  <c r="AA240" i="4"/>
  <c r="AB240" i="4"/>
  <c r="AA224" i="4"/>
  <c r="AB224" i="4"/>
  <c r="X224" i="4"/>
  <c r="Z224" i="4"/>
  <c r="AA216" i="4"/>
  <c r="AB216" i="4"/>
  <c r="X216" i="4"/>
  <c r="AC216" i="4" s="1"/>
  <c r="Z216" i="4"/>
  <c r="AA208" i="4"/>
  <c r="AB208" i="4"/>
  <c r="X208" i="4"/>
  <c r="Z208" i="4"/>
  <c r="X200" i="4"/>
  <c r="AG200" i="4" s="1"/>
  <c r="Z200" i="4"/>
  <c r="AA200" i="4"/>
  <c r="AB200" i="4"/>
  <c r="X192" i="4"/>
  <c r="AG192" i="4" s="1"/>
  <c r="Z192" i="4"/>
  <c r="AH192" i="4" s="1"/>
  <c r="AA192" i="4"/>
  <c r="AB192" i="4"/>
  <c r="X184" i="4"/>
  <c r="Z184" i="4"/>
  <c r="AA184" i="4"/>
  <c r="AB184" i="4"/>
  <c r="X176" i="4"/>
  <c r="AG176" i="4" s="1"/>
  <c r="Z176" i="4"/>
  <c r="AA176" i="4"/>
  <c r="AB176" i="4"/>
  <c r="X159" i="4"/>
  <c r="AC159" i="4" s="1"/>
  <c r="Z159" i="4"/>
  <c r="AA159" i="4"/>
  <c r="AB159" i="4"/>
  <c r="X143" i="4"/>
  <c r="AG143" i="4" s="1"/>
  <c r="Z143" i="4"/>
  <c r="AA143" i="4"/>
  <c r="AB143" i="4"/>
  <c r="X135" i="4"/>
  <c r="Z135" i="4"/>
  <c r="AA135" i="4"/>
  <c r="AB135" i="4"/>
  <c r="X127" i="4"/>
  <c r="AC127" i="4" s="1"/>
  <c r="Z127" i="4"/>
  <c r="AA127" i="4"/>
  <c r="AB127" i="4"/>
  <c r="X119" i="4"/>
  <c r="AG119" i="4" s="1"/>
  <c r="Z119" i="4"/>
  <c r="AA119" i="4"/>
  <c r="AB119" i="4"/>
  <c r="AA110" i="4"/>
  <c r="AB110" i="4"/>
  <c r="X110" i="4"/>
  <c r="Z110" i="4"/>
  <c r="AA102" i="4"/>
  <c r="AB102" i="4"/>
  <c r="X102" i="4"/>
  <c r="Z102" i="4"/>
  <c r="X94" i="4"/>
  <c r="AG94" i="4" s="1"/>
  <c r="Z94" i="4"/>
  <c r="AA94" i="4"/>
  <c r="AB94" i="4"/>
  <c r="Z86" i="4"/>
  <c r="AA86" i="4"/>
  <c r="AB86" i="4"/>
  <c r="X86" i="4"/>
  <c r="Z78" i="4"/>
  <c r="AA78" i="4"/>
  <c r="AB78" i="4"/>
  <c r="X78" i="4"/>
  <c r="AC78" i="4" s="1"/>
  <c r="Z70" i="4"/>
  <c r="AA70" i="4"/>
  <c r="AB70" i="4"/>
  <c r="X70" i="4"/>
  <c r="Z62" i="4"/>
  <c r="AA62" i="4"/>
  <c r="AB62" i="4"/>
  <c r="X62" i="4"/>
  <c r="Z54" i="4"/>
  <c r="AA54" i="4"/>
  <c r="AB54" i="4"/>
  <c r="X54" i="4"/>
  <c r="Z46" i="4"/>
  <c r="AA46" i="4"/>
  <c r="AB46" i="4"/>
  <c r="X46" i="4"/>
  <c r="AB38" i="4"/>
  <c r="X38" i="4"/>
  <c r="Z38" i="4"/>
  <c r="AA38" i="4"/>
  <c r="AB30" i="4"/>
  <c r="X30" i="4"/>
  <c r="AG30" i="4" s="1"/>
  <c r="Z30" i="4"/>
  <c r="AA30" i="4"/>
  <c r="AB22" i="4"/>
  <c r="X22" i="4"/>
  <c r="Z22" i="4"/>
  <c r="AA22" i="4"/>
  <c r="AB14" i="4"/>
  <c r="X14" i="4"/>
  <c r="AC14" i="4" s="1"/>
  <c r="Z14" i="4"/>
  <c r="AA14" i="4"/>
  <c r="Z651" i="4"/>
  <c r="AA651" i="4"/>
  <c r="AB651" i="4"/>
  <c r="X651" i="4"/>
  <c r="Z643" i="4"/>
  <c r="AA643" i="4"/>
  <c r="AB643" i="4"/>
  <c r="X643" i="4"/>
  <c r="Z635" i="4"/>
  <c r="AA635" i="4"/>
  <c r="AB635" i="4"/>
  <c r="X635" i="4"/>
  <c r="Z627" i="4"/>
  <c r="AA627" i="4"/>
  <c r="AB627" i="4"/>
  <c r="X627" i="4"/>
  <c r="Z619" i="4"/>
  <c r="AA619" i="4"/>
  <c r="AB619" i="4"/>
  <c r="X619" i="4"/>
  <c r="Z611" i="4"/>
  <c r="AA611" i="4"/>
  <c r="AH611" i="4" s="1"/>
  <c r="AB611" i="4"/>
  <c r="X611" i="4"/>
  <c r="Z603" i="4"/>
  <c r="AA603" i="4"/>
  <c r="AB603" i="4"/>
  <c r="AH603" i="4" s="1"/>
  <c r="X603" i="4"/>
  <c r="X231" i="4"/>
  <c r="AG231" i="4" s="1"/>
  <c r="Z231" i="4"/>
  <c r="AA231" i="4"/>
  <c r="AB231" i="4"/>
  <c r="X223" i="4"/>
  <c r="Z223" i="4"/>
  <c r="AA223" i="4"/>
  <c r="AB223" i="4"/>
  <c r="X215" i="4"/>
  <c r="AG215" i="4" s="1"/>
  <c r="Z215" i="4"/>
  <c r="AA215" i="4"/>
  <c r="AB215" i="4"/>
  <c r="X207" i="4"/>
  <c r="AG207" i="4" s="1"/>
  <c r="Z207" i="4"/>
  <c r="AA207" i="4"/>
  <c r="AB207" i="4"/>
  <c r="AA199" i="4"/>
  <c r="AB199" i="4"/>
  <c r="X199" i="4"/>
  <c r="Z199" i="4"/>
  <c r="AA191" i="4"/>
  <c r="AB191" i="4"/>
  <c r="X191" i="4"/>
  <c r="AG191" i="4" s="1"/>
  <c r="Z191" i="4"/>
  <c r="AB183" i="4"/>
  <c r="X183" i="4"/>
  <c r="AG183" i="4" s="1"/>
  <c r="Z183" i="4"/>
  <c r="AA183" i="4"/>
  <c r="AB175" i="4"/>
  <c r="X175" i="4"/>
  <c r="Z175" i="4"/>
  <c r="AA175" i="4"/>
  <c r="X166" i="4"/>
  <c r="AG166" i="4" s="1"/>
  <c r="Z166" i="4"/>
  <c r="AA166" i="4"/>
  <c r="AB166" i="4"/>
  <c r="Z158" i="4"/>
  <c r="AA158" i="4"/>
  <c r="AB158" i="4"/>
  <c r="X158" i="4"/>
  <c r="X150" i="4"/>
  <c r="AG150" i="4" s="1"/>
  <c r="Z150" i="4"/>
  <c r="AA150" i="4"/>
  <c r="AB150" i="4"/>
  <c r="X142" i="4"/>
  <c r="AC142" i="4" s="1"/>
  <c r="Z142" i="4"/>
  <c r="AA142" i="4"/>
  <c r="AH142" i="4" s="1"/>
  <c r="AB142" i="4"/>
  <c r="X134" i="4"/>
  <c r="AG134" i="4" s="1"/>
  <c r="Z134" i="4"/>
  <c r="AA134" i="4"/>
  <c r="AB134" i="4"/>
  <c r="X126" i="4"/>
  <c r="AC126" i="4" s="1"/>
  <c r="Z126" i="4"/>
  <c r="AA126" i="4"/>
  <c r="AB126" i="4"/>
  <c r="X118" i="4"/>
  <c r="AC118" i="4" s="1"/>
  <c r="Z118" i="4"/>
  <c r="AA118" i="4"/>
  <c r="AH118" i="4" s="1"/>
  <c r="AB118" i="4"/>
  <c r="X109" i="4"/>
  <c r="AG109" i="4" s="1"/>
  <c r="Z109" i="4"/>
  <c r="AA109" i="4"/>
  <c r="AB109" i="4"/>
  <c r="X101" i="4"/>
  <c r="AG101" i="4" s="1"/>
  <c r="Z101" i="4"/>
  <c r="AA101" i="4"/>
  <c r="AB101" i="4"/>
  <c r="AA93" i="4"/>
  <c r="AB93" i="4"/>
  <c r="X93" i="4"/>
  <c r="AC93" i="4" s="1"/>
  <c r="Z93" i="4"/>
  <c r="X85" i="4"/>
  <c r="AC85" i="4" s="1"/>
  <c r="Z85" i="4"/>
  <c r="AH85" i="4" s="1"/>
  <c r="AA85" i="4"/>
  <c r="AB85" i="4"/>
  <c r="X77" i="4"/>
  <c r="AC77" i="4" s="1"/>
  <c r="Z77" i="4"/>
  <c r="AA77" i="4"/>
  <c r="AB77" i="4"/>
  <c r="X69" i="4"/>
  <c r="AC69" i="4" s="1"/>
  <c r="Z69" i="4"/>
  <c r="AA69" i="4"/>
  <c r="AB69" i="4"/>
  <c r="X61" i="4"/>
  <c r="AG61" i="4" s="1"/>
  <c r="Z61" i="4"/>
  <c r="AA61" i="4"/>
  <c r="AB61" i="4"/>
  <c r="X53" i="4"/>
  <c r="AC53" i="4" s="1"/>
  <c r="Z53" i="4"/>
  <c r="AA53" i="4"/>
  <c r="AB53" i="4"/>
  <c r="X45" i="4"/>
  <c r="AC45" i="4" s="1"/>
  <c r="Z45" i="4"/>
  <c r="AA45" i="4"/>
  <c r="AB45" i="4"/>
  <c r="Z37" i="4"/>
  <c r="AA37" i="4"/>
  <c r="AB37" i="4"/>
  <c r="X37" i="4"/>
  <c r="Z29" i="4"/>
  <c r="AA29" i="4"/>
  <c r="AB29" i="4"/>
  <c r="X29" i="4"/>
  <c r="Z21" i="4"/>
  <c r="AA21" i="4"/>
  <c r="AB21" i="4"/>
  <c r="X21" i="4"/>
  <c r="AG21" i="4" s="1"/>
  <c r="Z13" i="4"/>
  <c r="AA13" i="4"/>
  <c r="AB13" i="4"/>
  <c r="X13" i="4"/>
  <c r="X650" i="4"/>
  <c r="AC650" i="4" s="1"/>
  <c r="Z650" i="4"/>
  <c r="AH650" i="4" s="1"/>
  <c r="AA650" i="4"/>
  <c r="AB650" i="4"/>
  <c r="X642" i="4"/>
  <c r="AC642" i="4" s="1"/>
  <c r="Z642" i="4"/>
  <c r="AH642" i="4" s="1"/>
  <c r="AA642" i="4"/>
  <c r="AB642" i="4"/>
  <c r="X634" i="4"/>
  <c r="AG634" i="4" s="1"/>
  <c r="Z634" i="4"/>
  <c r="AA634" i="4"/>
  <c r="AB634" i="4"/>
  <c r="X626" i="4"/>
  <c r="AC626" i="4" s="1"/>
  <c r="Z626" i="4"/>
  <c r="AA626" i="4"/>
  <c r="AB626" i="4"/>
  <c r="X618" i="4"/>
  <c r="AG618" i="4" s="1"/>
  <c r="Z618" i="4"/>
  <c r="AA618" i="4"/>
  <c r="AB618" i="4"/>
  <c r="X610" i="4"/>
  <c r="AC610" i="4" s="1"/>
  <c r="Z610" i="4"/>
  <c r="AA610" i="4"/>
  <c r="AB610" i="4"/>
  <c r="X602" i="4"/>
  <c r="AG602" i="4" s="1"/>
  <c r="Z602" i="4"/>
  <c r="AA602" i="4"/>
  <c r="AH602" i="4" s="1"/>
  <c r="AB602" i="4"/>
  <c r="X230" i="4"/>
  <c r="AG230" i="4" s="1"/>
  <c r="Z230" i="4"/>
  <c r="AA230" i="4"/>
  <c r="AB230" i="4"/>
  <c r="X222" i="4"/>
  <c r="AG222" i="4" s="1"/>
  <c r="Z222" i="4"/>
  <c r="AA222" i="4"/>
  <c r="AB222" i="4"/>
  <c r="X214" i="4"/>
  <c r="Z214" i="4"/>
  <c r="AA214" i="4"/>
  <c r="AB214" i="4"/>
  <c r="X206" i="4"/>
  <c r="AG206" i="4" s="1"/>
  <c r="Z206" i="4"/>
  <c r="AA206" i="4"/>
  <c r="AB206" i="4"/>
  <c r="X198" i="4"/>
  <c r="Z198" i="4"/>
  <c r="AA198" i="4"/>
  <c r="AB198" i="4"/>
  <c r="X190" i="4"/>
  <c r="AG190" i="4" s="1"/>
  <c r="Z190" i="4"/>
  <c r="AA190" i="4"/>
  <c r="AB190" i="4"/>
  <c r="Z182" i="4"/>
  <c r="AA182" i="4"/>
  <c r="AB182" i="4"/>
  <c r="X182" i="4"/>
  <c r="Z174" i="4"/>
  <c r="AA174" i="4"/>
  <c r="AB174" i="4"/>
  <c r="X174" i="4"/>
  <c r="AB165" i="4"/>
  <c r="X165" i="4"/>
  <c r="Z165" i="4"/>
  <c r="AA165" i="4"/>
  <c r="X157" i="4"/>
  <c r="AG157" i="4" s="1"/>
  <c r="Z157" i="4"/>
  <c r="AA157" i="4"/>
  <c r="AB157" i="4"/>
  <c r="Z149" i="4"/>
  <c r="AA149" i="4"/>
  <c r="AB149" i="4"/>
  <c r="X149" i="4"/>
  <c r="Z141" i="4"/>
  <c r="AA141" i="4"/>
  <c r="AB141" i="4"/>
  <c r="X141" i="4"/>
  <c r="Z133" i="4"/>
  <c r="AA133" i="4"/>
  <c r="AB133" i="4"/>
  <c r="X133" i="4"/>
  <c r="Z125" i="4"/>
  <c r="AA125" i="4"/>
  <c r="AB125" i="4"/>
  <c r="X125" i="4"/>
  <c r="Z117" i="4"/>
  <c r="AA117" i="4"/>
  <c r="AB117" i="4"/>
  <c r="X117" i="4"/>
  <c r="X108" i="4"/>
  <c r="AG108" i="4" s="1"/>
  <c r="Z108" i="4"/>
  <c r="AA108" i="4"/>
  <c r="AB108" i="4"/>
  <c r="X100" i="4"/>
  <c r="AG100" i="4" s="1"/>
  <c r="Z100" i="4"/>
  <c r="AA100" i="4"/>
  <c r="AB100" i="4"/>
  <c r="X92" i="4"/>
  <c r="AC92" i="4" s="1"/>
  <c r="Z92" i="4"/>
  <c r="AA92" i="4"/>
  <c r="AB92" i="4"/>
  <c r="AA84" i="4"/>
  <c r="AB84" i="4"/>
  <c r="X84" i="4"/>
  <c r="AC84" i="4" s="1"/>
  <c r="Z84" i="4"/>
  <c r="AA76" i="4"/>
  <c r="AB76" i="4"/>
  <c r="X76" i="4"/>
  <c r="AC76" i="4" s="1"/>
  <c r="Z76" i="4"/>
  <c r="AA68" i="4"/>
  <c r="AB68" i="4"/>
  <c r="X68" i="4"/>
  <c r="AC68" i="4" s="1"/>
  <c r="Z68" i="4"/>
  <c r="AA60" i="4"/>
  <c r="AB60" i="4"/>
  <c r="X60" i="4"/>
  <c r="Z60" i="4"/>
  <c r="AA52" i="4"/>
  <c r="AB52" i="4"/>
  <c r="X52" i="4"/>
  <c r="AG52" i="4" s="1"/>
  <c r="Z52" i="4"/>
  <c r="X36" i="4"/>
  <c r="AC36" i="4" s="1"/>
  <c r="Z36" i="4"/>
  <c r="AA36" i="4"/>
  <c r="AB36" i="4"/>
  <c r="X28" i="4"/>
  <c r="AG28" i="4" s="1"/>
  <c r="Z28" i="4"/>
  <c r="AA28" i="4"/>
  <c r="AB28" i="4"/>
  <c r="X20" i="4"/>
  <c r="AG20" i="4" s="1"/>
  <c r="Z20" i="4"/>
  <c r="AA20" i="4"/>
  <c r="AB20" i="4"/>
  <c r="X12" i="4"/>
  <c r="Z12" i="4"/>
  <c r="AA12" i="4"/>
  <c r="AB12" i="4"/>
  <c r="AB649" i="4"/>
  <c r="X649" i="4"/>
  <c r="AC649" i="4" s="1"/>
  <c r="Z649" i="4"/>
  <c r="AA649" i="4"/>
  <c r="AH649" i="4" s="1"/>
  <c r="AB641" i="4"/>
  <c r="X641" i="4"/>
  <c r="Z641" i="4"/>
  <c r="AA641" i="4"/>
  <c r="AB633" i="4"/>
  <c r="X633" i="4"/>
  <c r="Z633" i="4"/>
  <c r="AA633" i="4"/>
  <c r="AB625" i="4"/>
  <c r="X625" i="4"/>
  <c r="Z625" i="4"/>
  <c r="AA625" i="4"/>
  <c r="AH625" i="4" s="1"/>
  <c r="AB617" i="4"/>
  <c r="X617" i="4"/>
  <c r="Z617" i="4"/>
  <c r="AA617" i="4"/>
  <c r="AB609" i="4"/>
  <c r="X609" i="4"/>
  <c r="Z609" i="4"/>
  <c r="AH609" i="4" s="1"/>
  <c r="AA609" i="4"/>
  <c r="AB601" i="4"/>
  <c r="X601" i="4"/>
  <c r="AG601" i="4" s="1"/>
  <c r="Z601" i="4"/>
  <c r="AA601" i="4"/>
  <c r="Z229" i="4"/>
  <c r="AA229" i="4"/>
  <c r="AB229" i="4"/>
  <c r="X229" i="4"/>
  <c r="Z221" i="4"/>
  <c r="AA221" i="4"/>
  <c r="AB221" i="4"/>
  <c r="X221" i="4"/>
  <c r="Z213" i="4"/>
  <c r="AA213" i="4"/>
  <c r="AB213" i="4"/>
  <c r="X213" i="4"/>
  <c r="AC213" i="4" s="1"/>
  <c r="Z205" i="4"/>
  <c r="AA205" i="4"/>
  <c r="AB205" i="4"/>
  <c r="X205" i="4"/>
  <c r="X197" i="4"/>
  <c r="Z197" i="4"/>
  <c r="AA197" i="4"/>
  <c r="AB197" i="4"/>
  <c r="X189" i="4"/>
  <c r="AC189" i="4" s="1"/>
  <c r="Z189" i="4"/>
  <c r="AA189" i="4"/>
  <c r="AB189" i="4"/>
  <c r="AH189" i="4" s="1"/>
  <c r="X181" i="4"/>
  <c r="Z181" i="4"/>
  <c r="AA181" i="4"/>
  <c r="AB181" i="4"/>
  <c r="X173" i="4"/>
  <c r="AC173" i="4" s="1"/>
  <c r="Z173" i="4"/>
  <c r="AA173" i="4"/>
  <c r="AB173" i="4"/>
  <c r="Z164" i="4"/>
  <c r="AA164" i="4"/>
  <c r="AB164" i="4"/>
  <c r="X164" i="4"/>
  <c r="AB156" i="4"/>
  <c r="X156" i="4"/>
  <c r="Z156" i="4"/>
  <c r="AA156" i="4"/>
  <c r="X148" i="4"/>
  <c r="AC148" i="4" s="1"/>
  <c r="Z148" i="4"/>
  <c r="AA148" i="4"/>
  <c r="AB148" i="4"/>
  <c r="X140" i="4"/>
  <c r="AG140" i="4" s="1"/>
  <c r="Z140" i="4"/>
  <c r="AA140" i="4"/>
  <c r="AB140" i="4"/>
  <c r="X132" i="4"/>
  <c r="Z132" i="4"/>
  <c r="AA132" i="4"/>
  <c r="AB132" i="4"/>
  <c r="X124" i="4"/>
  <c r="AG124" i="4" s="1"/>
  <c r="Z124" i="4"/>
  <c r="AA124" i="4"/>
  <c r="AB124" i="4"/>
  <c r="X116" i="4"/>
  <c r="AG116" i="4" s="1"/>
  <c r="Z116" i="4"/>
  <c r="AA116" i="4"/>
  <c r="AB116" i="4"/>
  <c r="Z107" i="4"/>
  <c r="AH107" i="4" s="1"/>
  <c r="AA107" i="4"/>
  <c r="AB107" i="4"/>
  <c r="X107" i="4"/>
  <c r="Z99" i="4"/>
  <c r="AA99" i="4"/>
  <c r="AB99" i="4"/>
  <c r="X99" i="4"/>
  <c r="X91" i="4"/>
  <c r="AG91" i="4" s="1"/>
  <c r="Z91" i="4"/>
  <c r="AA91" i="4"/>
  <c r="AB91" i="4"/>
  <c r="X83" i="4"/>
  <c r="AG83" i="4" s="1"/>
  <c r="Z83" i="4"/>
  <c r="AA83" i="4"/>
  <c r="AB83" i="4"/>
  <c r="X75" i="4"/>
  <c r="AG75" i="4" s="1"/>
  <c r="Z75" i="4"/>
  <c r="AA75" i="4"/>
  <c r="AB75" i="4"/>
  <c r="X67" i="4"/>
  <c r="AC67" i="4" s="1"/>
  <c r="Z67" i="4"/>
  <c r="AA67" i="4"/>
  <c r="AB67" i="4"/>
  <c r="X59" i="4"/>
  <c r="AG59" i="4" s="1"/>
  <c r="Z59" i="4"/>
  <c r="AA59" i="4"/>
  <c r="AB59" i="4"/>
  <c r="X51" i="4"/>
  <c r="AC51" i="4" s="1"/>
  <c r="Z51" i="4"/>
  <c r="AA51" i="4"/>
  <c r="AB51" i="4"/>
  <c r="AA43" i="4"/>
  <c r="AB43" i="4"/>
  <c r="X43" i="4"/>
  <c r="Z43" i="4"/>
  <c r="AA35" i="4"/>
  <c r="AB35" i="4"/>
  <c r="X35" i="4"/>
  <c r="AG35" i="4" s="1"/>
  <c r="Z35" i="4"/>
  <c r="AA27" i="4"/>
  <c r="AB27" i="4"/>
  <c r="X27" i="4"/>
  <c r="Z27" i="4"/>
  <c r="AA19" i="4"/>
  <c r="AB19" i="4"/>
  <c r="X19" i="4"/>
  <c r="AG19" i="4" s="1"/>
  <c r="Z19" i="4"/>
  <c r="AA11" i="4"/>
  <c r="AB11" i="4"/>
  <c r="X11" i="4"/>
  <c r="Z11" i="4"/>
  <c r="Z648" i="4"/>
  <c r="AA648" i="4"/>
  <c r="AB648" i="4"/>
  <c r="X648" i="4"/>
  <c r="Z640" i="4"/>
  <c r="AA640" i="4"/>
  <c r="AH640" i="4" s="1"/>
  <c r="AB640" i="4"/>
  <c r="X640" i="4"/>
  <c r="Z632" i="4"/>
  <c r="AA632" i="4"/>
  <c r="AB632" i="4"/>
  <c r="X632" i="4"/>
  <c r="Z624" i="4"/>
  <c r="AA624" i="4"/>
  <c r="AB624" i="4"/>
  <c r="X624" i="4"/>
  <c r="Z616" i="4"/>
  <c r="AA616" i="4"/>
  <c r="AB616" i="4"/>
  <c r="X616" i="4"/>
  <c r="Z608" i="4"/>
  <c r="AA608" i="4"/>
  <c r="AB608" i="4"/>
  <c r="X608" i="4"/>
  <c r="AG608" i="4" s="1"/>
  <c r="Z600" i="4"/>
  <c r="AA600" i="4"/>
  <c r="AH600" i="4" s="1"/>
  <c r="AB600" i="4"/>
  <c r="X600" i="4"/>
  <c r="X228" i="4"/>
  <c r="AG228" i="4" s="1"/>
  <c r="Z228" i="4"/>
  <c r="AA228" i="4"/>
  <c r="AB228" i="4"/>
  <c r="X220" i="4"/>
  <c r="AC220" i="4" s="1"/>
  <c r="Z220" i="4"/>
  <c r="AA220" i="4"/>
  <c r="AB220" i="4"/>
  <c r="X212" i="4"/>
  <c r="AG212" i="4" s="1"/>
  <c r="Z212" i="4"/>
  <c r="AA212" i="4"/>
  <c r="AB212" i="4"/>
  <c r="X204" i="4"/>
  <c r="Z204" i="4"/>
  <c r="AA204" i="4"/>
  <c r="AB204" i="4"/>
  <c r="Z196" i="4"/>
  <c r="AA196" i="4"/>
  <c r="AB196" i="4"/>
  <c r="X196" i="4"/>
  <c r="Z188" i="4"/>
  <c r="AA188" i="4"/>
  <c r="AB188" i="4"/>
  <c r="X188" i="4"/>
  <c r="AA180" i="4"/>
  <c r="AB180" i="4"/>
  <c r="X180" i="4"/>
  <c r="Z180" i="4"/>
  <c r="AA172" i="4"/>
  <c r="AB172" i="4"/>
  <c r="X172" i="4"/>
  <c r="AC172" i="4" s="1"/>
  <c r="Z172" i="4"/>
  <c r="X163" i="4"/>
  <c r="AG163" i="4" s="1"/>
  <c r="Z163" i="4"/>
  <c r="AA163" i="4"/>
  <c r="AB163" i="4"/>
  <c r="Z155" i="4"/>
  <c r="AA155" i="4"/>
  <c r="AB155" i="4"/>
  <c r="X155" i="4"/>
  <c r="AB147" i="4"/>
  <c r="X147" i="4"/>
  <c r="AG147" i="4" s="1"/>
  <c r="Z147" i="4"/>
  <c r="AA147" i="4"/>
  <c r="AB139" i="4"/>
  <c r="X139" i="4"/>
  <c r="Z139" i="4"/>
  <c r="AA139" i="4"/>
  <c r="AB131" i="4"/>
  <c r="X131" i="4"/>
  <c r="AG131" i="4" s="1"/>
  <c r="Z131" i="4"/>
  <c r="AA131" i="4"/>
  <c r="AB123" i="4"/>
  <c r="X123" i="4"/>
  <c r="Z123" i="4"/>
  <c r="AA123" i="4"/>
  <c r="AB115" i="4"/>
  <c r="X115" i="4"/>
  <c r="AG115" i="4" s="1"/>
  <c r="Z115" i="4"/>
  <c r="AA115" i="4"/>
  <c r="AH115" i="4" s="1"/>
  <c r="X106" i="4"/>
  <c r="AG106" i="4" s="1"/>
  <c r="Z106" i="4"/>
  <c r="AH106" i="4" s="1"/>
  <c r="AA106" i="4"/>
  <c r="AB106" i="4"/>
  <c r="Z90" i="4"/>
  <c r="AA90" i="4"/>
  <c r="AB90" i="4"/>
  <c r="X90" i="4"/>
  <c r="X82" i="4"/>
  <c r="AC82" i="4" s="1"/>
  <c r="Z82" i="4"/>
  <c r="AA82" i="4"/>
  <c r="AB82" i="4"/>
  <c r="X74" i="4"/>
  <c r="Z74" i="4"/>
  <c r="AA74" i="4"/>
  <c r="AB74" i="4"/>
  <c r="X66" i="4"/>
  <c r="AG66" i="4" s="1"/>
  <c r="Z66" i="4"/>
  <c r="AA66" i="4"/>
  <c r="AB66" i="4"/>
  <c r="X58" i="4"/>
  <c r="AG58" i="4" s="1"/>
  <c r="Z58" i="4"/>
  <c r="AA58" i="4"/>
  <c r="AB58" i="4"/>
  <c r="X50" i="4"/>
  <c r="AC50" i="4" s="1"/>
  <c r="Z50" i="4"/>
  <c r="AA50" i="4"/>
  <c r="AB50" i="4"/>
  <c r="X42" i="4"/>
  <c r="AG42" i="4" s="1"/>
  <c r="Z42" i="4"/>
  <c r="AA42" i="4"/>
  <c r="AB42" i="4"/>
  <c r="X34" i="4"/>
  <c r="AG34" i="4" s="1"/>
  <c r="Z34" i="4"/>
  <c r="AA34" i="4"/>
  <c r="AB34" i="4"/>
  <c r="X26" i="4"/>
  <c r="AG26" i="4" s="1"/>
  <c r="Z26" i="4"/>
  <c r="AA26" i="4"/>
  <c r="AH26" i="4" s="1"/>
  <c r="AB26" i="4"/>
  <c r="X18" i="4"/>
  <c r="AC18" i="4" s="1"/>
  <c r="Z18" i="4"/>
  <c r="AA18" i="4"/>
  <c r="AB18" i="4"/>
  <c r="X10" i="4"/>
  <c r="AG10" i="4" s="1"/>
  <c r="Z10" i="4"/>
  <c r="AA10" i="4"/>
  <c r="AB10" i="4"/>
  <c r="X647" i="4"/>
  <c r="AC647" i="4" s="1"/>
  <c r="Z647" i="4"/>
  <c r="AA647" i="4"/>
  <c r="AH647" i="4" s="1"/>
  <c r="AB647" i="4"/>
  <c r="X639" i="4"/>
  <c r="AC639" i="4" s="1"/>
  <c r="Z639" i="4"/>
  <c r="AH639" i="4" s="1"/>
  <c r="AA639" i="4"/>
  <c r="AB639" i="4"/>
  <c r="X631" i="4"/>
  <c r="Z631" i="4"/>
  <c r="AA631" i="4"/>
  <c r="AB631" i="4"/>
  <c r="X623" i="4"/>
  <c r="AG623" i="4" s="1"/>
  <c r="Z623" i="4"/>
  <c r="AA623" i="4"/>
  <c r="AB623" i="4"/>
  <c r="X615" i="4"/>
  <c r="Z615" i="4"/>
  <c r="AA615" i="4"/>
  <c r="AB615" i="4"/>
  <c r="X607" i="4"/>
  <c r="AG607" i="4" s="1"/>
  <c r="Z607" i="4"/>
  <c r="AA607" i="4"/>
  <c r="AB607" i="4"/>
  <c r="X599" i="4"/>
  <c r="AC599" i="4" s="1"/>
  <c r="Z599" i="4"/>
  <c r="AA599" i="4"/>
  <c r="AB599" i="4"/>
  <c r="AH599" i="4" s="1"/>
  <c r="Z235" i="4"/>
  <c r="AA235" i="4"/>
  <c r="AB235" i="4"/>
  <c r="X235" i="4"/>
  <c r="AC235" i="4" s="1"/>
  <c r="AB227" i="4"/>
  <c r="X227" i="4"/>
  <c r="Z227" i="4"/>
  <c r="AA227" i="4"/>
  <c r="AB219" i="4"/>
  <c r="X219" i="4"/>
  <c r="Z219" i="4"/>
  <c r="AA219" i="4"/>
  <c r="AB211" i="4"/>
  <c r="X211" i="4"/>
  <c r="Z211" i="4"/>
  <c r="AA211" i="4"/>
  <c r="AB203" i="4"/>
  <c r="X203" i="4"/>
  <c r="AG203" i="4" s="1"/>
  <c r="Z203" i="4"/>
  <c r="AA203" i="4"/>
  <c r="X195" i="4"/>
  <c r="AG195" i="4" s="1"/>
  <c r="Z195" i="4"/>
  <c r="AA195" i="4"/>
  <c r="AB195" i="4"/>
  <c r="X187" i="4"/>
  <c r="AG187" i="4" s="1"/>
  <c r="Z187" i="4"/>
  <c r="AA187" i="4"/>
  <c r="AB187" i="4"/>
  <c r="X179" i="4"/>
  <c r="Z179" i="4"/>
  <c r="AA179" i="4"/>
  <c r="AB179" i="4"/>
  <c r="X171" i="4"/>
  <c r="AG171" i="4" s="1"/>
  <c r="Z171" i="4"/>
  <c r="AA171" i="4"/>
  <c r="AB171" i="4"/>
  <c r="AA162" i="4"/>
  <c r="AB162" i="4"/>
  <c r="X162" i="4"/>
  <c r="AG162" i="4" s="1"/>
  <c r="Z162" i="4"/>
  <c r="X154" i="4"/>
  <c r="AG154" i="4" s="1"/>
  <c r="Z154" i="4"/>
  <c r="AA154" i="4"/>
  <c r="AB154" i="4"/>
  <c r="Z146" i="4"/>
  <c r="AA146" i="4"/>
  <c r="AB146" i="4"/>
  <c r="X146" i="4"/>
  <c r="Z138" i="4"/>
  <c r="AA138" i="4"/>
  <c r="AH138" i="4" s="1"/>
  <c r="AB138" i="4"/>
  <c r="X138" i="4"/>
  <c r="Z130" i="4"/>
  <c r="AA130" i="4"/>
  <c r="AB130" i="4"/>
  <c r="X130" i="4"/>
  <c r="Z122" i="4"/>
  <c r="AA122" i="4"/>
  <c r="AH122" i="4" s="1"/>
  <c r="AB122" i="4"/>
  <c r="X122" i="4"/>
  <c r="AB105" i="4"/>
  <c r="X105" i="4"/>
  <c r="Z105" i="4"/>
  <c r="AA105" i="4"/>
  <c r="X97" i="4"/>
  <c r="AC97" i="4" s="1"/>
  <c r="Z97" i="4"/>
  <c r="AA97" i="4"/>
  <c r="AB97" i="4"/>
  <c r="Z81" i="4"/>
  <c r="AA81" i="4"/>
  <c r="AB81" i="4"/>
  <c r="X81" i="4"/>
  <c r="Z73" i="4"/>
  <c r="AA73" i="4"/>
  <c r="AB73" i="4"/>
  <c r="X73" i="4"/>
  <c r="Z65" i="4"/>
  <c r="AA65" i="4"/>
  <c r="AB65" i="4"/>
  <c r="X65" i="4"/>
  <c r="Z57" i="4"/>
  <c r="AA57" i="4"/>
  <c r="AB57" i="4"/>
  <c r="X57" i="4"/>
  <c r="AG57" i="4" s="1"/>
  <c r="Z49" i="4"/>
  <c r="AA49" i="4"/>
  <c r="AB49" i="4"/>
  <c r="X49" i="4"/>
  <c r="X41" i="4"/>
  <c r="AG41" i="4" s="1"/>
  <c r="Z41" i="4"/>
  <c r="AA41" i="4"/>
  <c r="AB41" i="4"/>
  <c r="X33" i="4"/>
  <c r="AG33" i="4" s="1"/>
  <c r="Z33" i="4"/>
  <c r="AA33" i="4"/>
  <c r="AB33" i="4"/>
  <c r="X25" i="4"/>
  <c r="AG25" i="4" s="1"/>
  <c r="Z25" i="4"/>
  <c r="AA25" i="4"/>
  <c r="AB25" i="4"/>
  <c r="X17" i="4"/>
  <c r="AG17" i="4" s="1"/>
  <c r="Z17" i="4"/>
  <c r="AA17" i="4"/>
  <c r="AB17" i="4"/>
  <c r="X9" i="4"/>
  <c r="AC9" i="4" s="1"/>
  <c r="Z9" i="4"/>
  <c r="AA9" i="4"/>
  <c r="AB9" i="4"/>
  <c r="AA646" i="4"/>
  <c r="AB646" i="4"/>
  <c r="X646" i="4"/>
  <c r="AG646" i="4" s="1"/>
  <c r="Z646" i="4"/>
  <c r="AA638" i="4"/>
  <c r="AH638" i="4" s="1"/>
  <c r="AB638" i="4"/>
  <c r="X638" i="4"/>
  <c r="Z638" i="4"/>
  <c r="AA630" i="4"/>
  <c r="AB630" i="4"/>
  <c r="X630" i="4"/>
  <c r="AC630" i="4" s="1"/>
  <c r="Z630" i="4"/>
  <c r="AA622" i="4"/>
  <c r="AH622" i="4" s="1"/>
  <c r="AB622" i="4"/>
  <c r="X622" i="4"/>
  <c r="Z622" i="4"/>
  <c r="AA614" i="4"/>
  <c r="AB614" i="4"/>
  <c r="X614" i="4"/>
  <c r="AG614" i="4" s="1"/>
  <c r="Z614" i="4"/>
  <c r="AA606" i="4"/>
  <c r="AB606" i="4"/>
  <c r="X606" i="4"/>
  <c r="Z606" i="4"/>
  <c r="Z226" i="4"/>
  <c r="AA226" i="4"/>
  <c r="AB226" i="4"/>
  <c r="X226" i="4"/>
  <c r="Z218" i="4"/>
  <c r="AA218" i="4"/>
  <c r="AB218" i="4"/>
  <c r="X218" i="4"/>
  <c r="Z210" i="4"/>
  <c r="AA210" i="4"/>
  <c r="AB210" i="4"/>
  <c r="X210" i="4"/>
  <c r="AB194" i="4"/>
  <c r="X194" i="4"/>
  <c r="Z194" i="4"/>
  <c r="AA194" i="4"/>
  <c r="AB186" i="4"/>
  <c r="X186" i="4"/>
  <c r="Z186" i="4"/>
  <c r="AA186" i="4"/>
  <c r="X178" i="4"/>
  <c r="AG178" i="4" s="1"/>
  <c r="Z178" i="4"/>
  <c r="AA178" i="4"/>
  <c r="AB178" i="4"/>
  <c r="X170" i="4"/>
  <c r="AC170" i="4" s="1"/>
  <c r="Z170" i="4"/>
  <c r="AA170" i="4"/>
  <c r="AB170" i="4"/>
  <c r="AA153" i="4"/>
  <c r="AB153" i="4"/>
  <c r="X153" i="4"/>
  <c r="Z153" i="4"/>
  <c r="X145" i="4"/>
  <c r="Z145" i="4"/>
  <c r="AA145" i="4"/>
  <c r="AB145" i="4"/>
  <c r="X137" i="4"/>
  <c r="AG137" i="4" s="1"/>
  <c r="Z137" i="4"/>
  <c r="AA137" i="4"/>
  <c r="AB137" i="4"/>
  <c r="X129" i="4"/>
  <c r="Z129" i="4"/>
  <c r="AA129" i="4"/>
  <c r="AB129" i="4"/>
  <c r="X121" i="4"/>
  <c r="AC121" i="4" s="1"/>
  <c r="Z121" i="4"/>
  <c r="AA121" i="4"/>
  <c r="AH121" i="4" s="1"/>
  <c r="AB121" i="4"/>
  <c r="Z112" i="4"/>
  <c r="AA112" i="4"/>
  <c r="AH112" i="4" s="1"/>
  <c r="AB112" i="4"/>
  <c r="X112" i="4"/>
  <c r="Z104" i="4"/>
  <c r="AA104" i="4"/>
  <c r="AB104" i="4"/>
  <c r="X104" i="4"/>
  <c r="AB96" i="4"/>
  <c r="X96" i="4"/>
  <c r="Z96" i="4"/>
  <c r="AA96" i="4"/>
  <c r="X88" i="4"/>
  <c r="AG88" i="4" s="1"/>
  <c r="Z88" i="4"/>
  <c r="AA88" i="4"/>
  <c r="AB88" i="4"/>
  <c r="X80" i="4"/>
  <c r="AC80" i="4" s="1"/>
  <c r="Z80" i="4"/>
  <c r="AA80" i="4"/>
  <c r="AB80" i="4"/>
  <c r="X72" i="4"/>
  <c r="AC72" i="4" s="1"/>
  <c r="Z72" i="4"/>
  <c r="AA72" i="4"/>
  <c r="AB72" i="4"/>
  <c r="X64" i="4"/>
  <c r="Z64" i="4"/>
  <c r="AA64" i="4"/>
  <c r="AB64" i="4"/>
  <c r="X56" i="4"/>
  <c r="AC56" i="4" s="1"/>
  <c r="Z56" i="4"/>
  <c r="AA56" i="4"/>
  <c r="AH56" i="4" s="1"/>
  <c r="AB56" i="4"/>
  <c r="X48" i="4"/>
  <c r="AG48" i="4" s="1"/>
  <c r="Z48" i="4"/>
  <c r="AA48" i="4"/>
  <c r="AB48" i="4"/>
  <c r="Z40" i="4"/>
  <c r="AA40" i="4"/>
  <c r="AB40" i="4"/>
  <c r="X40" i="4"/>
  <c r="Z32" i="4"/>
  <c r="AA32" i="4"/>
  <c r="AB32" i="4"/>
  <c r="X32" i="4"/>
  <c r="Z24" i="4"/>
  <c r="AA24" i="4"/>
  <c r="AB24" i="4"/>
  <c r="X24" i="4"/>
  <c r="Z16" i="4"/>
  <c r="AA16" i="4"/>
  <c r="AH16" i="4" s="1"/>
  <c r="AB16" i="4"/>
  <c r="X16" i="4"/>
  <c r="AG16" i="4" s="1"/>
  <c r="Z8" i="4"/>
  <c r="AA8" i="4"/>
  <c r="AB8" i="4"/>
  <c r="X8" i="4"/>
  <c r="X989" i="4"/>
  <c r="AG989" i="4" s="1"/>
  <c r="Z989" i="4"/>
  <c r="AA989" i="4"/>
  <c r="AB989" i="4"/>
  <c r="X1011" i="4"/>
  <c r="AG1011" i="4" s="1"/>
  <c r="Z1011" i="4"/>
  <c r="AH1011" i="4" s="1"/>
  <c r="AB1011" i="4"/>
  <c r="AA1011" i="4"/>
  <c r="Z759" i="4"/>
  <c r="AA759" i="4"/>
  <c r="AB759" i="4"/>
  <c r="X759" i="4"/>
  <c r="Z677" i="4"/>
  <c r="AA677" i="4"/>
  <c r="AB677" i="4"/>
  <c r="X677" i="4"/>
  <c r="AA1029" i="4"/>
  <c r="AB1029" i="4"/>
  <c r="X1029" i="4"/>
  <c r="AG1029" i="4" s="1"/>
  <c r="Z1029" i="4"/>
  <c r="X964" i="4"/>
  <c r="AG964" i="4" s="1"/>
  <c r="AA964" i="4"/>
  <c r="Z964" i="4"/>
  <c r="AB964" i="4"/>
  <c r="Z818" i="4"/>
  <c r="AA818" i="4"/>
  <c r="AB818" i="4"/>
  <c r="X818" i="4"/>
  <c r="X777" i="4"/>
  <c r="AG777" i="4" s="1"/>
  <c r="AA777" i="4"/>
  <c r="Z777" i="4"/>
  <c r="AB777" i="4"/>
  <c r="Z1044" i="4"/>
  <c r="AA1044" i="4"/>
  <c r="AB1044" i="4"/>
  <c r="X1044" i="4"/>
  <c r="X1020" i="4"/>
  <c r="AC1020" i="4" s="1"/>
  <c r="Z1020" i="4"/>
  <c r="AH1020" i="4" s="1"/>
  <c r="AB1020" i="4"/>
  <c r="AA1020" i="4"/>
  <c r="AA947" i="4"/>
  <c r="AB947" i="4"/>
  <c r="X947" i="4"/>
  <c r="AG947" i="4" s="1"/>
  <c r="Z947" i="4"/>
  <c r="X890" i="4"/>
  <c r="AG890" i="4" s="1"/>
  <c r="AA890" i="4"/>
  <c r="AB890" i="4"/>
  <c r="Z890" i="4"/>
  <c r="Z784" i="4"/>
  <c r="AH784" i="4" s="1"/>
  <c r="AA784" i="4"/>
  <c r="AB784" i="4"/>
  <c r="X784" i="4"/>
  <c r="Z719" i="4"/>
  <c r="AA719" i="4"/>
  <c r="AB719" i="4"/>
  <c r="X719" i="4"/>
  <c r="AC719" i="4" s="1"/>
  <c r="Z1027" i="4"/>
  <c r="AB1027" i="4"/>
  <c r="X1027" i="4"/>
  <c r="AC1027" i="4" s="1"/>
  <c r="AA1027" i="4"/>
  <c r="Z857" i="4"/>
  <c r="AA857" i="4"/>
  <c r="X857" i="4"/>
  <c r="AB857" i="4"/>
  <c r="Z685" i="4"/>
  <c r="AA685" i="4"/>
  <c r="AB685" i="4"/>
  <c r="X685" i="4"/>
  <c r="AG685" i="4" s="1"/>
  <c r="Z1058" i="4"/>
  <c r="AH1058" i="4" s="1"/>
  <c r="AA1058" i="4"/>
  <c r="X1058" i="4"/>
  <c r="AB1058" i="4"/>
  <c r="AB1042" i="4"/>
  <c r="X1042" i="4"/>
  <c r="AA1042" i="4"/>
  <c r="Z1042" i="4"/>
  <c r="Z1026" i="4"/>
  <c r="AA1026" i="4"/>
  <c r="AB1026" i="4"/>
  <c r="X1026" i="4"/>
  <c r="AG1026" i="4" s="1"/>
  <c r="Z1010" i="4"/>
  <c r="AB1010" i="4"/>
  <c r="X1010" i="4"/>
  <c r="AG1010" i="4" s="1"/>
  <c r="AA1010" i="4"/>
  <c r="Z994" i="4"/>
  <c r="AB994" i="4"/>
  <c r="X994" i="4"/>
  <c r="AA994" i="4"/>
  <c r="AB977" i="4"/>
  <c r="X977" i="4"/>
  <c r="Z977" i="4"/>
  <c r="AA977" i="4"/>
  <c r="AB969" i="4"/>
  <c r="X969" i="4"/>
  <c r="AG969" i="4" s="1"/>
  <c r="Z969" i="4"/>
  <c r="AA969" i="4"/>
  <c r="Z953" i="4"/>
  <c r="AA953" i="4"/>
  <c r="X953" i="4"/>
  <c r="AG953" i="4" s="1"/>
  <c r="AB953" i="4"/>
  <c r="AB912" i="4"/>
  <c r="X912" i="4"/>
  <c r="AG912" i="4" s="1"/>
  <c r="Z912" i="4"/>
  <c r="AA912" i="4"/>
  <c r="X896" i="4"/>
  <c r="Z896" i="4"/>
  <c r="AA896" i="4"/>
  <c r="AB896" i="4"/>
  <c r="Z848" i="4"/>
  <c r="AA848" i="4"/>
  <c r="X848" i="4"/>
  <c r="AB848" i="4"/>
  <c r="Z840" i="4"/>
  <c r="AA840" i="4"/>
  <c r="X840" i="4"/>
  <c r="AB840" i="4"/>
  <c r="X831" i="4"/>
  <c r="AC831" i="4" s="1"/>
  <c r="AA831" i="4"/>
  <c r="Z831" i="4"/>
  <c r="AB831" i="4"/>
  <c r="Z791" i="4"/>
  <c r="AA791" i="4"/>
  <c r="AB791" i="4"/>
  <c r="X791" i="4"/>
  <c r="Z750" i="4"/>
  <c r="AA750" i="4"/>
  <c r="AB750" i="4"/>
  <c r="X750" i="4"/>
  <c r="Z700" i="4"/>
  <c r="AA700" i="4"/>
  <c r="AB700" i="4"/>
  <c r="X700" i="4"/>
  <c r="Z1053" i="4"/>
  <c r="AH1053" i="4" s="1"/>
  <c r="AA1053" i="4"/>
  <c r="AB1053" i="4"/>
  <c r="X1053" i="4"/>
  <c r="AC1053" i="4" s="1"/>
  <c r="AA1021" i="4"/>
  <c r="AB1021" i="4"/>
  <c r="X1021" i="4"/>
  <c r="AC1021" i="4" s="1"/>
  <c r="Z1021" i="4"/>
  <c r="X972" i="4"/>
  <c r="AG972" i="4" s="1"/>
  <c r="AA972" i="4"/>
  <c r="Z972" i="4"/>
  <c r="AB972" i="4"/>
  <c r="Z948" i="4"/>
  <c r="AA948" i="4"/>
  <c r="AB948" i="4"/>
  <c r="X948" i="4"/>
  <c r="X899" i="4"/>
  <c r="AG899" i="4" s="1"/>
  <c r="AA899" i="4"/>
  <c r="AB899" i="4"/>
  <c r="Z899" i="4"/>
  <c r="Z826" i="4"/>
  <c r="AA826" i="4"/>
  <c r="AB826" i="4"/>
  <c r="X826" i="4"/>
  <c r="X769" i="4"/>
  <c r="AG769" i="4" s="1"/>
  <c r="AA769" i="4"/>
  <c r="Z769" i="4"/>
  <c r="AB769" i="4"/>
  <c r="X695" i="4"/>
  <c r="AA695" i="4"/>
  <c r="Z695" i="4"/>
  <c r="AB695" i="4"/>
  <c r="X1060" i="4"/>
  <c r="AG1060" i="4" s="1"/>
  <c r="AA1060" i="4"/>
  <c r="AB1060" i="4"/>
  <c r="Z1060" i="4"/>
  <c r="AH1060" i="4" s="1"/>
  <c r="Z1036" i="4"/>
  <c r="X1036" i="4"/>
  <c r="AA1036" i="4"/>
  <c r="AB1036" i="4"/>
  <c r="AA1012" i="4"/>
  <c r="AB1012" i="4"/>
  <c r="X1012" i="4"/>
  <c r="Z1012" i="4"/>
  <c r="AH1012" i="4" s="1"/>
  <c r="Z971" i="4"/>
  <c r="AA971" i="4"/>
  <c r="X971" i="4"/>
  <c r="AC971" i="4" s="1"/>
  <c r="AB971" i="4"/>
  <c r="X955" i="4"/>
  <c r="AA955" i="4"/>
  <c r="AB955" i="4"/>
  <c r="Z955" i="4"/>
  <c r="AH955" i="4" s="1"/>
  <c r="X923" i="4"/>
  <c r="Z923" i="4"/>
  <c r="AA923" i="4"/>
  <c r="AB923" i="4"/>
  <c r="X858" i="4"/>
  <c r="AG858" i="4" s="1"/>
  <c r="AA858" i="4"/>
  <c r="AB858" i="4"/>
  <c r="Z858" i="4"/>
  <c r="Z768" i="4"/>
  <c r="AA768" i="4"/>
  <c r="AB768" i="4"/>
  <c r="X768" i="4"/>
  <c r="AB1051" i="4"/>
  <c r="X1051" i="4"/>
  <c r="AC1051" i="4" s="1"/>
  <c r="Z1051" i="4"/>
  <c r="AA1051" i="4"/>
  <c r="Z1019" i="4"/>
  <c r="AH1019" i="4" s="1"/>
  <c r="X1019" i="4"/>
  <c r="AA1019" i="4"/>
  <c r="AB1019" i="4"/>
  <c r="Z995" i="4"/>
  <c r="AH995" i="4" s="1"/>
  <c r="AB995" i="4"/>
  <c r="X995" i="4"/>
  <c r="AA995" i="4"/>
  <c r="X962" i="4"/>
  <c r="AC962" i="4" s="1"/>
  <c r="Z962" i="4"/>
  <c r="AA962" i="4"/>
  <c r="AB962" i="4"/>
  <c r="AB922" i="4"/>
  <c r="X922" i="4"/>
  <c r="Z922" i="4"/>
  <c r="AH922" i="4" s="1"/>
  <c r="AA922" i="4"/>
  <c r="X873" i="4"/>
  <c r="Z873" i="4"/>
  <c r="AA873" i="4"/>
  <c r="AB873" i="4"/>
  <c r="X841" i="4"/>
  <c r="AA841" i="4"/>
  <c r="AB841" i="4"/>
  <c r="Z841" i="4"/>
  <c r="AH841" i="4" s="1"/>
  <c r="Z710" i="4"/>
  <c r="AA710" i="4"/>
  <c r="AB710" i="4"/>
  <c r="X710" i="4"/>
  <c r="Z1066" i="4"/>
  <c r="AA1066" i="4"/>
  <c r="AB1066" i="4"/>
  <c r="X1066" i="4"/>
  <c r="AG1066" i="4" s="1"/>
  <c r="Z1050" i="4"/>
  <c r="AA1050" i="4"/>
  <c r="AB1050" i="4"/>
  <c r="X1050" i="4"/>
  <c r="X1034" i="4"/>
  <c r="AC1034" i="4" s="1"/>
  <c r="AA1034" i="4"/>
  <c r="AB1034" i="4"/>
  <c r="Z1034" i="4"/>
  <c r="Z1018" i="4"/>
  <c r="AA1018" i="4"/>
  <c r="AB1018" i="4"/>
  <c r="X1018" i="4"/>
  <c r="Z1002" i="4"/>
  <c r="X1002" i="4"/>
  <c r="AG1002" i="4" s="1"/>
  <c r="AA1002" i="4"/>
  <c r="AB1002" i="4"/>
  <c r="Z986" i="4"/>
  <c r="AB986" i="4"/>
  <c r="X986" i="4"/>
  <c r="AG986" i="4" s="1"/>
  <c r="AA986" i="4"/>
  <c r="AB904" i="4"/>
  <c r="X904" i="4"/>
  <c r="Z904" i="4"/>
  <c r="AA904" i="4"/>
  <c r="Z1041" i="4"/>
  <c r="AA1041" i="4"/>
  <c r="X1041" i="4"/>
  <c r="AC1041" i="4" s="1"/>
  <c r="AB1041" i="4"/>
  <c r="AB1033" i="4"/>
  <c r="X1033" i="4"/>
  <c r="Z1033" i="4"/>
  <c r="AA1033" i="4"/>
  <c r="X1025" i="4"/>
  <c r="AA1025" i="4"/>
  <c r="AB1025" i="4"/>
  <c r="Z1025" i="4"/>
  <c r="X1017" i="4"/>
  <c r="AC1017" i="4" s="1"/>
  <c r="AA1017" i="4"/>
  <c r="AB1017" i="4"/>
  <c r="Z1017" i="4"/>
  <c r="Z1009" i="4"/>
  <c r="AA1009" i="4"/>
  <c r="AB1009" i="4"/>
  <c r="X1009" i="4"/>
  <c r="Z1001" i="4"/>
  <c r="AA1001" i="4"/>
  <c r="AB1001" i="4"/>
  <c r="X1001" i="4"/>
  <c r="AG1001" i="4" s="1"/>
  <c r="AA993" i="4"/>
  <c r="AB993" i="4"/>
  <c r="X993" i="4"/>
  <c r="AG993" i="4" s="1"/>
  <c r="Z993" i="4"/>
  <c r="Z976" i="4"/>
  <c r="AB976" i="4"/>
  <c r="X976" i="4"/>
  <c r="AA976" i="4"/>
  <c r="Z968" i="4"/>
  <c r="AB968" i="4"/>
  <c r="X968" i="4"/>
  <c r="AG968" i="4" s="1"/>
  <c r="AA968" i="4"/>
  <c r="X952" i="4"/>
  <c r="AG952" i="4" s="1"/>
  <c r="Z952" i="4"/>
  <c r="AA952" i="4"/>
  <c r="AB952" i="4"/>
  <c r="Z944" i="4"/>
  <c r="AH944" i="4" s="1"/>
  <c r="AA944" i="4"/>
  <c r="X944" i="4"/>
  <c r="AB944" i="4"/>
  <c r="X936" i="4"/>
  <c r="AC936" i="4" s="1"/>
  <c r="AA936" i="4"/>
  <c r="AB936" i="4"/>
  <c r="Z936" i="4"/>
  <c r="AH936" i="4" s="1"/>
  <c r="AA928" i="4"/>
  <c r="AB928" i="4"/>
  <c r="X928" i="4"/>
  <c r="AG928" i="4" s="1"/>
  <c r="Z928" i="4"/>
  <c r="AB895" i="4"/>
  <c r="X895" i="4"/>
  <c r="AG895" i="4" s="1"/>
  <c r="Z895" i="4"/>
  <c r="AH895" i="4" s="1"/>
  <c r="AA895" i="4"/>
  <c r="X887" i="4"/>
  <c r="AC887" i="4" s="1"/>
  <c r="Z887" i="4"/>
  <c r="AH887" i="4" s="1"/>
  <c r="AA887" i="4"/>
  <c r="AB887" i="4"/>
  <c r="X879" i="4"/>
  <c r="AC879" i="4" s="1"/>
  <c r="Z879" i="4"/>
  <c r="AA879" i="4"/>
  <c r="AB879" i="4"/>
  <c r="Z830" i="4"/>
  <c r="AA830" i="4"/>
  <c r="X830" i="4"/>
  <c r="AG830" i="4" s="1"/>
  <c r="AB830" i="4"/>
  <c r="X814" i="4"/>
  <c r="AG814" i="4" s="1"/>
  <c r="AA814" i="4"/>
  <c r="Z814" i="4"/>
  <c r="AB814" i="4"/>
  <c r="Z781" i="4"/>
  <c r="AA781" i="4"/>
  <c r="AB781" i="4"/>
  <c r="X781" i="4"/>
  <c r="Z773" i="4"/>
  <c r="AA773" i="4"/>
  <c r="AB773" i="4"/>
  <c r="X773" i="4"/>
  <c r="AG773" i="4" s="1"/>
  <c r="X741" i="4"/>
  <c r="AA741" i="4"/>
  <c r="Z741" i="4"/>
  <c r="AB741" i="4"/>
  <c r="X733" i="4"/>
  <c r="AG733" i="4" s="1"/>
  <c r="AA733" i="4"/>
  <c r="Z733" i="4"/>
  <c r="AB733" i="4"/>
  <c r="Z691" i="4"/>
  <c r="AA691" i="4"/>
  <c r="AB691" i="4"/>
  <c r="X691" i="4"/>
  <c r="AC691" i="4" s="1"/>
  <c r="Z1061" i="4"/>
  <c r="AH1061" i="4" s="1"/>
  <c r="AA1061" i="4"/>
  <c r="AB1061" i="4"/>
  <c r="X1061" i="4"/>
  <c r="Z694" i="4"/>
  <c r="AA694" i="4"/>
  <c r="AB694" i="4"/>
  <c r="X694" i="4"/>
  <c r="AA1064" i="4"/>
  <c r="AB1064" i="4"/>
  <c r="X1064" i="4"/>
  <c r="Z1064" i="4"/>
  <c r="X1000" i="4"/>
  <c r="AC1000" i="4" s="1"/>
  <c r="AA1000" i="4"/>
  <c r="AB1000" i="4"/>
  <c r="Z1000" i="4"/>
  <c r="Z975" i="4"/>
  <c r="AB975" i="4"/>
  <c r="X975" i="4"/>
  <c r="AA975" i="4"/>
  <c r="X943" i="4"/>
  <c r="AC943" i="4" s="1"/>
  <c r="Z943" i="4"/>
  <c r="AA943" i="4"/>
  <c r="AB943" i="4"/>
  <c r="AB886" i="4"/>
  <c r="X886" i="4"/>
  <c r="AC886" i="4" s="1"/>
  <c r="Z886" i="4"/>
  <c r="AA886" i="4"/>
  <c r="Z794" i="4"/>
  <c r="AA794" i="4"/>
  <c r="AB794" i="4"/>
  <c r="X794" i="4"/>
  <c r="Z737" i="4"/>
  <c r="AA737" i="4"/>
  <c r="AB737" i="4"/>
  <c r="X737" i="4"/>
  <c r="AG737" i="4" s="1"/>
  <c r="AA874" i="4"/>
  <c r="AB874" i="4"/>
  <c r="X874" i="4"/>
  <c r="AG874" i="4" s="1"/>
  <c r="Z874" i="4"/>
  <c r="Z809" i="4"/>
  <c r="AA809" i="4"/>
  <c r="AB809" i="4"/>
  <c r="X809" i="4"/>
  <c r="X686" i="4"/>
  <c r="AG686" i="4" s="1"/>
  <c r="AA686" i="4"/>
  <c r="Z686" i="4"/>
  <c r="AB686" i="4"/>
  <c r="AB1059" i="4"/>
  <c r="X1059" i="4"/>
  <c r="AG1059" i="4" s="1"/>
  <c r="AA1059" i="4"/>
  <c r="Z1059" i="4"/>
  <c r="Z1035" i="4"/>
  <c r="AH1035" i="4" s="1"/>
  <c r="AA1035" i="4"/>
  <c r="AB1035" i="4"/>
  <c r="X1035" i="4"/>
  <c r="Z987" i="4"/>
  <c r="AB987" i="4"/>
  <c r="X987" i="4"/>
  <c r="AA987" i="4"/>
  <c r="X946" i="4"/>
  <c r="AG946" i="4" s="1"/>
  <c r="AA946" i="4"/>
  <c r="AB946" i="4"/>
  <c r="Z946" i="4"/>
  <c r="X905" i="4"/>
  <c r="AG905" i="4" s="1"/>
  <c r="Z905" i="4"/>
  <c r="AA905" i="4"/>
  <c r="AB905" i="4"/>
  <c r="X849" i="4"/>
  <c r="AA849" i="4"/>
  <c r="Z849" i="4"/>
  <c r="AB849" i="4"/>
  <c r="AB1024" i="4"/>
  <c r="X1024" i="4"/>
  <c r="AG1024" i="4" s="1"/>
  <c r="AA1024" i="4"/>
  <c r="Z1024" i="4"/>
  <c r="AH1024" i="4" s="1"/>
  <c r="X870" i="4"/>
  <c r="AG870" i="4" s="1"/>
  <c r="Z870" i="4"/>
  <c r="AA870" i="4"/>
  <c r="AB870" i="4"/>
  <c r="Z821" i="4"/>
  <c r="AA821" i="4"/>
  <c r="AB821" i="4"/>
  <c r="X821" i="4"/>
  <c r="AG821" i="4" s="1"/>
  <c r="Z764" i="4"/>
  <c r="AA764" i="4"/>
  <c r="AB764" i="4"/>
  <c r="X764" i="4"/>
  <c r="AC764" i="4" s="1"/>
  <c r="Z732" i="4"/>
  <c r="AA732" i="4"/>
  <c r="AB732" i="4"/>
  <c r="X732" i="4"/>
  <c r="AG732" i="4" s="1"/>
  <c r="Z682" i="4"/>
  <c r="AA682" i="4"/>
  <c r="AB682" i="4"/>
  <c r="X682" i="4"/>
  <c r="AA1047" i="4"/>
  <c r="AB1047" i="4"/>
  <c r="X1047" i="4"/>
  <c r="Z1047" i="4"/>
  <c r="Z1023" i="4"/>
  <c r="AA1023" i="4"/>
  <c r="X1023" i="4"/>
  <c r="AG1023" i="4" s="1"/>
  <c r="AB1023" i="4"/>
  <c r="Z999" i="4"/>
  <c r="AA999" i="4"/>
  <c r="X999" i="4"/>
  <c r="AB999" i="4"/>
  <c r="AA966" i="4"/>
  <c r="AB966" i="4"/>
  <c r="Z966" i="4"/>
  <c r="X966" i="4"/>
  <c r="Z861" i="4"/>
  <c r="AH861" i="4" s="1"/>
  <c r="AB861" i="4"/>
  <c r="AA861" i="4"/>
  <c r="X861" i="4"/>
  <c r="AG861" i="4" s="1"/>
  <c r="Z755" i="4"/>
  <c r="AA755" i="4"/>
  <c r="AB755" i="4"/>
  <c r="X755" i="4"/>
  <c r="AC755" i="4" s="1"/>
  <c r="X706" i="4"/>
  <c r="AC706" i="4" s="1"/>
  <c r="AA706" i="4"/>
  <c r="Z706" i="4"/>
  <c r="AH706" i="4" s="1"/>
  <c r="AB706" i="4"/>
  <c r="Z1045" i="4"/>
  <c r="AB1045" i="4"/>
  <c r="X1045" i="4"/>
  <c r="AC1045" i="4" s="1"/>
  <c r="AA1045" i="4"/>
  <c r="Z981" i="4"/>
  <c r="AH981" i="4" s="1"/>
  <c r="AA981" i="4"/>
  <c r="X981" i="4"/>
  <c r="AB981" i="4"/>
  <c r="AA956" i="4"/>
  <c r="AB956" i="4"/>
  <c r="X956" i="4"/>
  <c r="AG956" i="4" s="1"/>
  <c r="Z956" i="4"/>
  <c r="X785" i="4"/>
  <c r="AA785" i="4"/>
  <c r="Z785" i="4"/>
  <c r="AB785" i="4"/>
  <c r="X1052" i="4"/>
  <c r="AA1052" i="4"/>
  <c r="AB1052" i="4"/>
  <c r="Z1052" i="4"/>
  <c r="AH1052" i="4" s="1"/>
  <c r="X1028" i="4"/>
  <c r="AC1028" i="4" s="1"/>
  <c r="Z1028" i="4"/>
  <c r="AH1028" i="4" s="1"/>
  <c r="AB1028" i="4"/>
  <c r="AA1028" i="4"/>
  <c r="AA1004" i="4"/>
  <c r="AB1004" i="4"/>
  <c r="X1004" i="4"/>
  <c r="AG1004" i="4" s="1"/>
  <c r="Z1004" i="4"/>
  <c r="X980" i="4"/>
  <c r="AC980" i="4" s="1"/>
  <c r="Z980" i="4"/>
  <c r="AA980" i="4"/>
  <c r="AB980" i="4"/>
  <c r="Z963" i="4"/>
  <c r="AA963" i="4"/>
  <c r="X963" i="4"/>
  <c r="AG963" i="4" s="1"/>
  <c r="AB963" i="4"/>
  <c r="AB931" i="4"/>
  <c r="X931" i="4"/>
  <c r="AG931" i="4" s="1"/>
  <c r="Z931" i="4"/>
  <c r="AA931" i="4"/>
  <c r="X882" i="4"/>
  <c r="AA882" i="4"/>
  <c r="AB882" i="4"/>
  <c r="Z882" i="4"/>
  <c r="X760" i="4"/>
  <c r="AA760" i="4"/>
  <c r="Z760" i="4"/>
  <c r="AB760" i="4"/>
  <c r="X1043" i="4"/>
  <c r="AA1043" i="4"/>
  <c r="AB1043" i="4"/>
  <c r="Z1043" i="4"/>
  <c r="X1003" i="4"/>
  <c r="AG1003" i="4" s="1"/>
  <c r="Z1003" i="4"/>
  <c r="AH1003" i="4" s="1"/>
  <c r="AB1003" i="4"/>
  <c r="AA1003" i="4"/>
  <c r="X970" i="4"/>
  <c r="AG970" i="4" s="1"/>
  <c r="Z970" i="4"/>
  <c r="AA970" i="4"/>
  <c r="AB970" i="4"/>
  <c r="X954" i="4"/>
  <c r="AA954" i="4"/>
  <c r="AB954" i="4"/>
  <c r="Z954" i="4"/>
  <c r="X913" i="4"/>
  <c r="AC913" i="4" s="1"/>
  <c r="Z913" i="4"/>
  <c r="AA913" i="4"/>
  <c r="AB913" i="4"/>
  <c r="X865" i="4"/>
  <c r="Z865" i="4"/>
  <c r="AA865" i="4"/>
  <c r="AB865" i="4"/>
  <c r="AA1056" i="4"/>
  <c r="AB1056" i="4"/>
  <c r="X1056" i="4"/>
  <c r="AG1056" i="4" s="1"/>
  <c r="Z1056" i="4"/>
  <c r="AH1056" i="4" s="1"/>
  <c r="X1008" i="4"/>
  <c r="AG1008" i="4" s="1"/>
  <c r="AA1008" i="4"/>
  <c r="AB1008" i="4"/>
  <c r="Z1008" i="4"/>
  <c r="X992" i="4"/>
  <c r="AG992" i="4" s="1"/>
  <c r="AA992" i="4"/>
  <c r="AB992" i="4"/>
  <c r="Z992" i="4"/>
  <c r="AH992" i="4" s="1"/>
  <c r="AA984" i="4"/>
  <c r="AB984" i="4"/>
  <c r="Z984" i="4"/>
  <c r="X984" i="4"/>
  <c r="Z967" i="4"/>
  <c r="AB967" i="4"/>
  <c r="X967" i="4"/>
  <c r="AG967" i="4" s="1"/>
  <c r="AA967" i="4"/>
  <c r="Z959" i="4"/>
  <c r="AB959" i="4"/>
  <c r="X959" i="4"/>
  <c r="AA959" i="4"/>
  <c r="X927" i="4"/>
  <c r="AA927" i="4"/>
  <c r="AB927" i="4"/>
  <c r="Z927" i="4"/>
  <c r="AB878" i="4"/>
  <c r="X878" i="4"/>
  <c r="AG878" i="4" s="1"/>
  <c r="Z878" i="4"/>
  <c r="AA878" i="4"/>
  <c r="X862" i="4"/>
  <c r="Z862" i="4"/>
  <c r="AH862" i="4" s="1"/>
  <c r="AA862" i="4"/>
  <c r="AB862" i="4"/>
  <c r="Z813" i="4"/>
  <c r="AA813" i="4"/>
  <c r="AB813" i="4"/>
  <c r="X813" i="4"/>
  <c r="AG813" i="4" s="1"/>
  <c r="Z740" i="4"/>
  <c r="AA740" i="4"/>
  <c r="AB740" i="4"/>
  <c r="X740" i="4"/>
  <c r="X723" i="4"/>
  <c r="AC723" i="4" s="1"/>
  <c r="AA723" i="4"/>
  <c r="Z723" i="4"/>
  <c r="AB723" i="4"/>
  <c r="Z674" i="4"/>
  <c r="AH674" i="4" s="1"/>
  <c r="AA674" i="4"/>
  <c r="AB674" i="4"/>
  <c r="X674" i="4"/>
  <c r="X1063" i="4"/>
  <c r="Z1063" i="4"/>
  <c r="AB1063" i="4"/>
  <c r="AA1063" i="4"/>
  <c r="X1055" i="4"/>
  <c r="AC1055" i="4" s="1"/>
  <c r="Z1055" i="4"/>
  <c r="AH1055" i="4" s="1"/>
  <c r="AB1055" i="4"/>
  <c r="AA1055" i="4"/>
  <c r="AA1039" i="4"/>
  <c r="AB1039" i="4"/>
  <c r="X1039" i="4"/>
  <c r="Z1039" i="4"/>
  <c r="Z1031" i="4"/>
  <c r="AA1031" i="4"/>
  <c r="AB1031" i="4"/>
  <c r="X1031" i="4"/>
  <c r="AB1015" i="4"/>
  <c r="X1015" i="4"/>
  <c r="AG1015" i="4" s="1"/>
  <c r="Z1015" i="4"/>
  <c r="AA1015" i="4"/>
  <c r="AB1007" i="4"/>
  <c r="X1007" i="4"/>
  <c r="AA1007" i="4"/>
  <c r="Z1007" i="4"/>
  <c r="AH1007" i="4" s="1"/>
  <c r="X991" i="4"/>
  <c r="AC991" i="4" s="1"/>
  <c r="AA991" i="4"/>
  <c r="Z991" i="4"/>
  <c r="AB991" i="4"/>
  <c r="X983" i="4"/>
  <c r="AA983" i="4"/>
  <c r="AB983" i="4"/>
  <c r="Z983" i="4"/>
  <c r="AH983" i="4" s="1"/>
  <c r="AA974" i="4"/>
  <c r="AB974" i="4"/>
  <c r="X974" i="4"/>
  <c r="Z974" i="4"/>
  <c r="Z958" i="4"/>
  <c r="AB958" i="4"/>
  <c r="X958" i="4"/>
  <c r="AG958" i="4" s="1"/>
  <c r="AA958" i="4"/>
  <c r="AA909" i="4"/>
  <c r="AB909" i="4"/>
  <c r="X909" i="4"/>
  <c r="Z909" i="4"/>
  <c r="AB869" i="4"/>
  <c r="X869" i="4"/>
  <c r="AC869" i="4" s="1"/>
  <c r="Z869" i="4"/>
  <c r="AA869" i="4"/>
  <c r="Z853" i="4"/>
  <c r="AB853" i="4"/>
  <c r="X853" i="4"/>
  <c r="AA853" i="4"/>
  <c r="Z845" i="4"/>
  <c r="AH845" i="4" s="1"/>
  <c r="AB845" i="4"/>
  <c r="X845" i="4"/>
  <c r="AG845" i="4" s="1"/>
  <c r="AA845" i="4"/>
  <c r="X804" i="4"/>
  <c r="AC804" i="4" s="1"/>
  <c r="AA804" i="4"/>
  <c r="Z804" i="4"/>
  <c r="AB804" i="4"/>
  <c r="Z747" i="4"/>
  <c r="AA747" i="4"/>
  <c r="AB747" i="4"/>
  <c r="X747" i="4"/>
  <c r="Z722" i="4"/>
  <c r="AH722" i="4" s="1"/>
  <c r="AA722" i="4"/>
  <c r="AB722" i="4"/>
  <c r="X722" i="4"/>
  <c r="X714" i="4"/>
  <c r="AG714" i="4" s="1"/>
  <c r="AA714" i="4"/>
  <c r="Z714" i="4"/>
  <c r="AB714" i="4"/>
  <c r="Z1062" i="4"/>
  <c r="AB1062" i="4"/>
  <c r="X1062" i="4"/>
  <c r="AA1062" i="4"/>
  <c r="Z1054" i="4"/>
  <c r="X1054" i="4"/>
  <c r="AG1054" i="4" s="1"/>
  <c r="AA1054" i="4"/>
  <c r="AB1054" i="4"/>
  <c r="X1046" i="4"/>
  <c r="AC1046" i="4" s="1"/>
  <c r="Z1046" i="4"/>
  <c r="AB1046" i="4"/>
  <c r="AA1046" i="4"/>
  <c r="X1038" i="4"/>
  <c r="AC1038" i="4" s="1"/>
  <c r="Z1038" i="4"/>
  <c r="AB1038" i="4"/>
  <c r="AA1038" i="4"/>
  <c r="Z1014" i="4"/>
  <c r="AA1014" i="4"/>
  <c r="AB1014" i="4"/>
  <c r="X1014" i="4"/>
  <c r="AG1014" i="4" s="1"/>
  <c r="Z1006" i="4"/>
  <c r="AA1006" i="4"/>
  <c r="X1006" i="4"/>
  <c r="AG1006" i="4" s="1"/>
  <c r="AB1006" i="4"/>
  <c r="X998" i="4"/>
  <c r="AG998" i="4" s="1"/>
  <c r="Z998" i="4"/>
  <c r="AA998" i="4"/>
  <c r="AB998" i="4"/>
  <c r="Z990" i="4"/>
  <c r="AA990" i="4"/>
  <c r="X990" i="4"/>
  <c r="AB990" i="4"/>
  <c r="X982" i="4"/>
  <c r="AG982" i="4" s="1"/>
  <c r="AA982" i="4"/>
  <c r="Z982" i="4"/>
  <c r="AH982" i="4" s="1"/>
  <c r="AB982" i="4"/>
  <c r="X973" i="4"/>
  <c r="AC973" i="4" s="1"/>
  <c r="AA973" i="4"/>
  <c r="AB973" i="4"/>
  <c r="Z973" i="4"/>
  <c r="AH973" i="4" s="1"/>
  <c r="X965" i="4"/>
  <c r="AG965" i="4" s="1"/>
  <c r="AA965" i="4"/>
  <c r="AB965" i="4"/>
  <c r="Z965" i="4"/>
  <c r="Z949" i="4"/>
  <c r="AB949" i="4"/>
  <c r="X949" i="4"/>
  <c r="AG949" i="4" s="1"/>
  <c r="AA949" i="4"/>
  <c r="AB941" i="4"/>
  <c r="X941" i="4"/>
  <c r="AC941" i="4" s="1"/>
  <c r="Z941" i="4"/>
  <c r="AA941" i="4"/>
  <c r="X933" i="4"/>
  <c r="Z933" i="4"/>
  <c r="AA933" i="4"/>
  <c r="AB933" i="4"/>
  <c r="X916" i="4"/>
  <c r="AA916" i="4"/>
  <c r="AB916" i="4"/>
  <c r="Z916" i="4"/>
  <c r="X908" i="4"/>
  <c r="AC908" i="4" s="1"/>
  <c r="AA908" i="4"/>
  <c r="AB908" i="4"/>
  <c r="Z908" i="4"/>
  <c r="AH908" i="4" s="1"/>
  <c r="AA892" i="4"/>
  <c r="AB892" i="4"/>
  <c r="X892" i="4"/>
  <c r="AC892" i="4" s="1"/>
  <c r="Z892" i="4"/>
  <c r="Z835" i="4"/>
  <c r="AB835" i="4"/>
  <c r="X835" i="4"/>
  <c r="AG835" i="4" s="1"/>
  <c r="AA835" i="4"/>
  <c r="Z803" i="4"/>
  <c r="AA803" i="4"/>
  <c r="AB803" i="4"/>
  <c r="X803" i="4"/>
  <c r="AC803" i="4" s="1"/>
  <c r="X795" i="4"/>
  <c r="AG795" i="4" s="1"/>
  <c r="AA795" i="4"/>
  <c r="Z795" i="4"/>
  <c r="AB795" i="4"/>
  <c r="Z713" i="4"/>
  <c r="AA713" i="4"/>
  <c r="AB713" i="4"/>
  <c r="X713" i="4"/>
  <c r="V1078" i="4"/>
  <c r="AA672" i="4"/>
  <c r="AB672" i="4"/>
  <c r="X672" i="4"/>
  <c r="Z672" i="4"/>
  <c r="X872" i="4"/>
  <c r="AC872" i="4" s="1"/>
  <c r="Z872" i="4"/>
  <c r="AH872" i="4" s="1"/>
  <c r="AA872" i="4"/>
  <c r="AB872" i="4"/>
  <c r="X820" i="4"/>
  <c r="AG820" i="4" s="1"/>
  <c r="Z820" i="4"/>
  <c r="AA820" i="4"/>
  <c r="AB820" i="4"/>
  <c r="X796" i="4"/>
  <c r="AG796" i="4" s="1"/>
  <c r="Z796" i="4"/>
  <c r="AH796" i="4" s="1"/>
  <c r="AA796" i="4"/>
  <c r="AB796" i="4"/>
  <c r="AA787" i="4"/>
  <c r="AB787" i="4"/>
  <c r="X787" i="4"/>
  <c r="Z787" i="4"/>
  <c r="AH787" i="4" s="1"/>
  <c r="X763" i="4"/>
  <c r="AG763" i="4" s="1"/>
  <c r="Z763" i="4"/>
  <c r="AB763" i="4"/>
  <c r="AA763" i="4"/>
  <c r="X739" i="4"/>
  <c r="Z739" i="4"/>
  <c r="AH739" i="4" s="1"/>
  <c r="AA739" i="4"/>
  <c r="AB739" i="4"/>
  <c r="X731" i="4"/>
  <c r="AG731" i="4" s="1"/>
  <c r="Z731" i="4"/>
  <c r="AA731" i="4"/>
  <c r="X689" i="4"/>
  <c r="Z689" i="4"/>
  <c r="AB689" i="4"/>
  <c r="AA689" i="4"/>
  <c r="X681" i="4"/>
  <c r="AC681" i="4" s="1"/>
  <c r="Z681" i="4"/>
  <c r="AB681" i="4"/>
  <c r="AA681" i="4"/>
  <c r="X673" i="4"/>
  <c r="AG673" i="4" s="1"/>
  <c r="Z673" i="4"/>
  <c r="AB673" i="4"/>
  <c r="AA673" i="4"/>
  <c r="Z929" i="4"/>
  <c r="AA929" i="4"/>
  <c r="AB929" i="4"/>
  <c r="Z880" i="4"/>
  <c r="AA880" i="4"/>
  <c r="X880" i="4"/>
  <c r="AG880" i="4" s="1"/>
  <c r="AB880" i="4"/>
  <c r="X799" i="4"/>
  <c r="AC799" i="4" s="1"/>
  <c r="Z799" i="4"/>
  <c r="AB799" i="4"/>
  <c r="AA799" i="4"/>
  <c r="X758" i="4"/>
  <c r="AC758" i="4" s="1"/>
  <c r="Z758" i="4"/>
  <c r="AA758" i="4"/>
  <c r="AB758" i="4"/>
  <c r="AA725" i="4"/>
  <c r="AB725" i="4"/>
  <c r="X725" i="4"/>
  <c r="AC725" i="4" s="1"/>
  <c r="Z725" i="4"/>
  <c r="X1065" i="4"/>
  <c r="Z1065" i="4"/>
  <c r="AA1065" i="4"/>
  <c r="X1040" i="4"/>
  <c r="AG1040" i="4" s="1"/>
  <c r="Z1040" i="4"/>
  <c r="AA1040" i="4"/>
  <c r="AB997" i="4"/>
  <c r="X997" i="4"/>
  <c r="Z997" i="4"/>
  <c r="AA997" i="4"/>
  <c r="AB951" i="4"/>
  <c r="X951" i="4"/>
  <c r="AG951" i="4" s="1"/>
  <c r="Z951" i="4"/>
  <c r="AA951" i="4"/>
  <c r="Z776" i="4"/>
  <c r="AA776" i="4"/>
  <c r="AB776" i="4"/>
  <c r="X776" i="4"/>
  <c r="AG776" i="4" s="1"/>
  <c r="Z901" i="4"/>
  <c r="AH901" i="4" s="1"/>
  <c r="AA901" i="4"/>
  <c r="AB901" i="4"/>
  <c r="X901" i="4"/>
  <c r="AG901" i="4" s="1"/>
  <c r="Z885" i="4"/>
  <c r="AB885" i="4"/>
  <c r="X885" i="4"/>
  <c r="AG885" i="4" s="1"/>
  <c r="AB828" i="4"/>
  <c r="X828" i="4"/>
  <c r="Z828" i="4"/>
  <c r="AA828" i="4"/>
  <c r="AA771" i="4"/>
  <c r="AB771" i="4"/>
  <c r="X771" i="4"/>
  <c r="Z771" i="4"/>
  <c r="AH771" i="4" s="1"/>
  <c r="X925" i="4"/>
  <c r="AG925" i="4" s="1"/>
  <c r="Z925" i="4"/>
  <c r="AA925" i="4"/>
  <c r="Z884" i="4"/>
  <c r="AA884" i="4"/>
  <c r="AB884" i="4"/>
  <c r="X884" i="4"/>
  <c r="Z868" i="4"/>
  <c r="AA868" i="4"/>
  <c r="AB868" i="4"/>
  <c r="X868" i="4"/>
  <c r="AC868" i="4" s="1"/>
  <c r="AA860" i="4"/>
  <c r="AB860" i="4"/>
  <c r="X860" i="4"/>
  <c r="AG860" i="4" s="1"/>
  <c r="Z860" i="4"/>
  <c r="AH860" i="4" s="1"/>
  <c r="Z852" i="4"/>
  <c r="AB852" i="4"/>
  <c r="X852" i="4"/>
  <c r="AG852" i="4" s="1"/>
  <c r="AA852" i="4"/>
  <c r="Z844" i="4"/>
  <c r="AB844" i="4"/>
  <c r="AA844" i="4"/>
  <c r="X844" i="4"/>
  <c r="AB819" i="4"/>
  <c r="X819" i="4"/>
  <c r="AC819" i="4" s="1"/>
  <c r="Z819" i="4"/>
  <c r="AA819" i="4"/>
  <c r="AB811" i="4"/>
  <c r="X811" i="4"/>
  <c r="AG811" i="4" s="1"/>
  <c r="Z811" i="4"/>
  <c r="AA811" i="4"/>
  <c r="X786" i="4"/>
  <c r="AG786" i="4" s="1"/>
  <c r="Z786" i="4"/>
  <c r="AA786" i="4"/>
  <c r="AB786" i="4"/>
  <c r="X778" i="4"/>
  <c r="Z778" i="4"/>
  <c r="AA778" i="4"/>
  <c r="AB778" i="4"/>
  <c r="X770" i="4"/>
  <c r="Z770" i="4"/>
  <c r="AH770" i="4" s="1"/>
  <c r="AA770" i="4"/>
  <c r="AB770" i="4"/>
  <c r="AA762" i="4"/>
  <c r="AB762" i="4"/>
  <c r="X762" i="4"/>
  <c r="AC762" i="4" s="1"/>
  <c r="Z762" i="4"/>
  <c r="X754" i="4"/>
  <c r="AG754" i="4" s="1"/>
  <c r="Z754" i="4"/>
  <c r="AH754" i="4" s="1"/>
  <c r="AB754" i="4"/>
  <c r="AA754" i="4"/>
  <c r="AB738" i="4"/>
  <c r="X738" i="4"/>
  <c r="AC738" i="4" s="1"/>
  <c r="Z738" i="4"/>
  <c r="AA738" i="4"/>
  <c r="AB730" i="4"/>
  <c r="X730" i="4"/>
  <c r="Z730" i="4"/>
  <c r="AA730" i="4"/>
  <c r="X721" i="4"/>
  <c r="Z721" i="4"/>
  <c r="AH721" i="4" s="1"/>
  <c r="AA721" i="4"/>
  <c r="AB721" i="4"/>
  <c r="X696" i="4"/>
  <c r="Z696" i="4"/>
  <c r="AA696" i="4"/>
  <c r="AB696" i="4"/>
  <c r="AA688" i="4"/>
  <c r="AB688" i="4"/>
  <c r="X688" i="4"/>
  <c r="AC688" i="4" s="1"/>
  <c r="Z688" i="4"/>
  <c r="AA680" i="4"/>
  <c r="AB680" i="4"/>
  <c r="X680" i="4"/>
  <c r="AG680" i="4" s="1"/>
  <c r="Z680" i="4"/>
  <c r="AB1065" i="4"/>
  <c r="Z921" i="4"/>
  <c r="AB921" i="4"/>
  <c r="X921" i="4"/>
  <c r="X815" i="4"/>
  <c r="AG815" i="4" s="1"/>
  <c r="Z815" i="4"/>
  <c r="AA815" i="4"/>
  <c r="AB815" i="4"/>
  <c r="X709" i="4"/>
  <c r="Z709" i="4"/>
  <c r="AH709" i="4" s="1"/>
  <c r="AB709" i="4"/>
  <c r="AA709" i="4"/>
  <c r="AB692" i="4"/>
  <c r="X692" i="4"/>
  <c r="Z692" i="4"/>
  <c r="AA692" i="4"/>
  <c r="X1049" i="4"/>
  <c r="Z1049" i="4"/>
  <c r="AA1049" i="4"/>
  <c r="X1013" i="4"/>
  <c r="Z1013" i="4"/>
  <c r="AA1013" i="4"/>
  <c r="AH1013" i="4" s="1"/>
  <c r="AB988" i="4"/>
  <c r="X988" i="4"/>
  <c r="AC988" i="4" s="1"/>
  <c r="Z988" i="4"/>
  <c r="AH988" i="4" s="1"/>
  <c r="AA988" i="4"/>
  <c r="AB960" i="4"/>
  <c r="X960" i="4"/>
  <c r="AC960" i="4" s="1"/>
  <c r="Z960" i="4"/>
  <c r="AA960" i="4"/>
  <c r="AA900" i="4"/>
  <c r="AB900" i="4"/>
  <c r="X900" i="4"/>
  <c r="Z900" i="4"/>
  <c r="Z729" i="4"/>
  <c r="AA729" i="4"/>
  <c r="AB729" i="4"/>
  <c r="X729" i="4"/>
  <c r="AC729" i="4" s="1"/>
  <c r="Z934" i="4"/>
  <c r="AA934" i="4"/>
  <c r="X934" i="4"/>
  <c r="AG934" i="4" s="1"/>
  <c r="AB934" i="4"/>
  <c r="Z893" i="4"/>
  <c r="AA893" i="4"/>
  <c r="AB893" i="4"/>
  <c r="X893" i="4"/>
  <c r="AC893" i="4" s="1"/>
  <c r="Z877" i="4"/>
  <c r="AA877" i="4"/>
  <c r="AB877" i="4"/>
  <c r="AB836" i="4"/>
  <c r="X836" i="4"/>
  <c r="AG836" i="4" s="1"/>
  <c r="Z836" i="4"/>
  <c r="AA836" i="4"/>
  <c r="X812" i="4"/>
  <c r="Z812" i="4"/>
  <c r="AA812" i="4"/>
  <c r="AB812" i="4"/>
  <c r="AA779" i="4"/>
  <c r="AB779" i="4"/>
  <c r="X779" i="4"/>
  <c r="Z779" i="4"/>
  <c r="Z940" i="4"/>
  <c r="AB940" i="4"/>
  <c r="AH940" i="4" s="1"/>
  <c r="X940" i="4"/>
  <c r="AC940" i="4" s="1"/>
  <c r="Z924" i="4"/>
  <c r="AH924" i="4" s="1"/>
  <c r="AA924" i="4"/>
  <c r="X924" i="4"/>
  <c r="AG924" i="4" s="1"/>
  <c r="AB924" i="4"/>
  <c r="X915" i="4"/>
  <c r="AC915" i="4" s="1"/>
  <c r="Z915" i="4"/>
  <c r="AA915" i="4"/>
  <c r="AH915" i="4" s="1"/>
  <c r="X907" i="4"/>
  <c r="AG907" i="4" s="1"/>
  <c r="Z907" i="4"/>
  <c r="AA907" i="4"/>
  <c r="X875" i="4"/>
  <c r="AG875" i="4" s="1"/>
  <c r="Z875" i="4"/>
  <c r="AA875" i="4"/>
  <c r="AB875" i="4"/>
  <c r="X867" i="4"/>
  <c r="AG867" i="4" s="1"/>
  <c r="Z867" i="4"/>
  <c r="AA867" i="4"/>
  <c r="AB867" i="4"/>
  <c r="X859" i="4"/>
  <c r="AA859" i="4"/>
  <c r="AB859" i="4"/>
  <c r="Z859" i="4"/>
  <c r="AA851" i="4"/>
  <c r="AB851" i="4"/>
  <c r="Z851" i="4"/>
  <c r="AH851" i="4" s="1"/>
  <c r="X851" i="4"/>
  <c r="AA843" i="4"/>
  <c r="AB843" i="4"/>
  <c r="X843" i="4"/>
  <c r="AG843" i="4" s="1"/>
  <c r="Z843" i="4"/>
  <c r="Z834" i="4"/>
  <c r="AB834" i="4"/>
  <c r="X834" i="4"/>
  <c r="AG834" i="4" s="1"/>
  <c r="AA834" i="4"/>
  <c r="X802" i="4"/>
  <c r="Z802" i="4"/>
  <c r="AA802" i="4"/>
  <c r="X761" i="4"/>
  <c r="AG761" i="4" s="1"/>
  <c r="Z761" i="4"/>
  <c r="AA761" i="4"/>
  <c r="AB761" i="4"/>
  <c r="AA753" i="4"/>
  <c r="AB753" i="4"/>
  <c r="X753" i="4"/>
  <c r="Z753" i="4"/>
  <c r="AH753" i="4" s="1"/>
  <c r="X745" i="4"/>
  <c r="AG745" i="4" s="1"/>
  <c r="Z745" i="4"/>
  <c r="AB745" i="4"/>
  <c r="AA745" i="4"/>
  <c r="AB720" i="4"/>
  <c r="X720" i="4"/>
  <c r="Z720" i="4"/>
  <c r="AA720" i="4"/>
  <c r="X712" i="4"/>
  <c r="AC712" i="4" s="1"/>
  <c r="Z712" i="4"/>
  <c r="AA712" i="4"/>
  <c r="AB712" i="4"/>
  <c r="X687" i="4"/>
  <c r="Z687" i="4"/>
  <c r="AA687" i="4"/>
  <c r="AB687" i="4"/>
  <c r="X679" i="4"/>
  <c r="Z679" i="4"/>
  <c r="AH679" i="4" s="1"/>
  <c r="AA679" i="4"/>
  <c r="AB679" i="4"/>
  <c r="AB907" i="4"/>
  <c r="AB802" i="4"/>
  <c r="X793" i="4"/>
  <c r="Z793" i="4"/>
  <c r="AH793" i="4" s="1"/>
  <c r="AA793" i="4"/>
  <c r="AB793" i="4"/>
  <c r="X752" i="4"/>
  <c r="AG752" i="4" s="1"/>
  <c r="Z752" i="4"/>
  <c r="AA752" i="4"/>
  <c r="AB752" i="4"/>
  <c r="AA744" i="4"/>
  <c r="AB744" i="4"/>
  <c r="X744" i="4"/>
  <c r="AG744" i="4" s="1"/>
  <c r="Z744" i="4"/>
  <c r="X736" i="4"/>
  <c r="AG736" i="4" s="1"/>
  <c r="Z736" i="4"/>
  <c r="AB736" i="4"/>
  <c r="AA736" i="4"/>
  <c r="AB711" i="4"/>
  <c r="X711" i="4"/>
  <c r="Z711" i="4"/>
  <c r="AA711" i="4"/>
  <c r="X702" i="4"/>
  <c r="AC702" i="4" s="1"/>
  <c r="Z702" i="4"/>
  <c r="AA702" i="4"/>
  <c r="AB702" i="4"/>
  <c r="X929" i="4"/>
  <c r="AA921" i="4"/>
  <c r="AA885" i="4"/>
  <c r="AB774" i="4"/>
  <c r="X774" i="4"/>
  <c r="AC774" i="4" s="1"/>
  <c r="Z774" i="4"/>
  <c r="AA774" i="4"/>
  <c r="Z939" i="4"/>
  <c r="AA939" i="4"/>
  <c r="AB939" i="4"/>
  <c r="AF939" i="4" s="1"/>
  <c r="Z914" i="4"/>
  <c r="AA914" i="4"/>
  <c r="X914" i="4"/>
  <c r="AG914" i="4" s="1"/>
  <c r="AB914" i="4"/>
  <c r="Z906" i="4"/>
  <c r="AA906" i="4"/>
  <c r="X906" i="4"/>
  <c r="AC906" i="4" s="1"/>
  <c r="AB906" i="4"/>
  <c r="X898" i="4"/>
  <c r="Z898" i="4"/>
  <c r="AA898" i="4"/>
  <c r="X850" i="4"/>
  <c r="AA850" i="4"/>
  <c r="AB850" i="4"/>
  <c r="Z850" i="4"/>
  <c r="AH850" i="4" s="1"/>
  <c r="X842" i="4"/>
  <c r="AA842" i="4"/>
  <c r="AB842" i="4"/>
  <c r="Z842" i="4"/>
  <c r="AA833" i="4"/>
  <c r="AB833" i="4"/>
  <c r="Z833" i="4"/>
  <c r="X833" i="4"/>
  <c r="X825" i="4"/>
  <c r="AG825" i="4" s="1"/>
  <c r="Z825" i="4"/>
  <c r="AB825" i="4"/>
  <c r="AA825" i="4"/>
  <c r="X817" i="4"/>
  <c r="Z817" i="4"/>
  <c r="AB817" i="4"/>
  <c r="AA817" i="4"/>
  <c r="AB801" i="4"/>
  <c r="X801" i="4"/>
  <c r="AG801" i="4" s="1"/>
  <c r="Z801" i="4"/>
  <c r="AA801" i="4"/>
  <c r="Z930" i="4"/>
  <c r="AB930" i="4"/>
  <c r="AH930" i="4" s="1"/>
  <c r="X930" i="4"/>
  <c r="AE930" i="4" s="1"/>
  <c r="Z897" i="4"/>
  <c r="AA897" i="4"/>
  <c r="X897" i="4"/>
  <c r="AB897" i="4"/>
  <c r="X889" i="4"/>
  <c r="AG889" i="4" s="1"/>
  <c r="Z889" i="4"/>
  <c r="AA889" i="4"/>
  <c r="X881" i="4"/>
  <c r="AF881" i="4" s="1"/>
  <c r="Z881" i="4"/>
  <c r="AA881" i="4"/>
  <c r="AH881" i="4" s="1"/>
  <c r="X832" i="4"/>
  <c r="AA832" i="4"/>
  <c r="AB832" i="4"/>
  <c r="Z832" i="4"/>
  <c r="AA824" i="4"/>
  <c r="AB824" i="4"/>
  <c r="X824" i="4"/>
  <c r="AC824" i="4" s="1"/>
  <c r="Z824" i="4"/>
  <c r="AA816" i="4"/>
  <c r="AB816" i="4"/>
  <c r="X816" i="4"/>
  <c r="AG816" i="4" s="1"/>
  <c r="Z816" i="4"/>
  <c r="X808" i="4"/>
  <c r="AC808" i="4" s="1"/>
  <c r="Z808" i="4"/>
  <c r="AB808" i="4"/>
  <c r="AA808" i="4"/>
  <c r="AB792" i="4"/>
  <c r="X792" i="4"/>
  <c r="AG792" i="4" s="1"/>
  <c r="Z792" i="4"/>
  <c r="AA792" i="4"/>
  <c r="X783" i="4"/>
  <c r="Z783" i="4"/>
  <c r="AH783" i="4" s="1"/>
  <c r="AA783" i="4"/>
  <c r="AB783" i="4"/>
  <c r="X775" i="4"/>
  <c r="Z775" i="4"/>
  <c r="AA775" i="4"/>
  <c r="AB775" i="4"/>
  <c r="AA735" i="4"/>
  <c r="AB735" i="4"/>
  <c r="X735" i="4"/>
  <c r="AC735" i="4" s="1"/>
  <c r="Z735" i="4"/>
  <c r="X726" i="4"/>
  <c r="AG726" i="4" s="1"/>
  <c r="Z726" i="4"/>
  <c r="AH726" i="4" s="1"/>
  <c r="AB726" i="4"/>
  <c r="AA726" i="4"/>
  <c r="X718" i="4"/>
  <c r="AG718" i="4" s="1"/>
  <c r="Z718" i="4"/>
  <c r="AH718" i="4" s="1"/>
  <c r="AB718" i="4"/>
  <c r="AA718" i="4"/>
  <c r="AB701" i="4"/>
  <c r="X701" i="4"/>
  <c r="Z701" i="4"/>
  <c r="AA701" i="4"/>
  <c r="X693" i="4"/>
  <c r="AG693" i="4" s="1"/>
  <c r="Z693" i="4"/>
  <c r="AA693" i="4"/>
  <c r="AH693" i="4" s="1"/>
  <c r="AB898" i="4"/>
  <c r="AB731" i="4"/>
  <c r="X864" i="4"/>
  <c r="AG864" i="4" s="1"/>
  <c r="Z864" i="4"/>
  <c r="AA864" i="4"/>
  <c r="AB864" i="4"/>
  <c r="X945" i="4"/>
  <c r="AC945" i="4" s="1"/>
  <c r="Z945" i="4"/>
  <c r="AA945" i="4"/>
  <c r="AH945" i="4" s="1"/>
  <c r="X823" i="4"/>
  <c r="AG823" i="4" s="1"/>
  <c r="Z823" i="4"/>
  <c r="AA823" i="4"/>
  <c r="AB823" i="4"/>
  <c r="AB782" i="4"/>
  <c r="X782" i="4"/>
  <c r="AG782" i="4" s="1"/>
  <c r="Z782" i="4"/>
  <c r="AA782" i="4"/>
  <c r="X742" i="4"/>
  <c r="AG742" i="4" s="1"/>
  <c r="Z742" i="4"/>
  <c r="AA742" i="4"/>
  <c r="AB742" i="4"/>
  <c r="X676" i="4"/>
  <c r="Z676" i="4"/>
  <c r="AA676" i="4"/>
  <c r="AB676" i="4"/>
  <c r="X1030" i="4"/>
  <c r="AG1030" i="4" s="1"/>
  <c r="Z1030" i="4"/>
  <c r="AA1030" i="4"/>
  <c r="AH1030" i="4" s="1"/>
  <c r="X1005" i="4"/>
  <c r="AG1005" i="4" s="1"/>
  <c r="Z1005" i="4"/>
  <c r="AA1005" i="4"/>
  <c r="AA919" i="4"/>
  <c r="AB919" i="4"/>
  <c r="X919" i="4"/>
  <c r="AC919" i="4" s="1"/>
  <c r="Z919" i="4"/>
  <c r="AA866" i="4"/>
  <c r="AB866" i="4"/>
  <c r="X866" i="4"/>
  <c r="Z866" i="4"/>
  <c r="Z800" i="4"/>
  <c r="AA800" i="4"/>
  <c r="AB800" i="4"/>
  <c r="X800" i="4"/>
  <c r="AG800" i="4" s="1"/>
  <c r="Z705" i="4"/>
  <c r="AA705" i="4"/>
  <c r="AB705" i="4"/>
  <c r="X705" i="4"/>
  <c r="AC705" i="4" s="1"/>
  <c r="Z920" i="4"/>
  <c r="AA920" i="4"/>
  <c r="AB920" i="4"/>
  <c r="X920" i="4"/>
  <c r="AG920" i="4" s="1"/>
  <c r="Z911" i="4"/>
  <c r="AB911" i="4"/>
  <c r="AH911" i="4" s="1"/>
  <c r="X911" i="4"/>
  <c r="Z871" i="4"/>
  <c r="AH871" i="4" s="1"/>
  <c r="AA871" i="4"/>
  <c r="AB871" i="4"/>
  <c r="X871" i="4"/>
  <c r="AC871" i="4" s="1"/>
  <c r="Z863" i="4"/>
  <c r="AA863" i="4"/>
  <c r="AB863" i="4"/>
  <c r="X863" i="4"/>
  <c r="X855" i="4"/>
  <c r="AC855" i="4" s="1"/>
  <c r="Z855" i="4"/>
  <c r="AA855" i="4"/>
  <c r="AB855" i="4"/>
  <c r="X847" i="4"/>
  <c r="AC847" i="4" s="1"/>
  <c r="Z847" i="4"/>
  <c r="AA847" i="4"/>
  <c r="AB847" i="4"/>
  <c r="X806" i="4"/>
  <c r="AG806" i="4" s="1"/>
  <c r="Z806" i="4"/>
  <c r="AH806" i="4" s="1"/>
  <c r="AA806" i="4"/>
  <c r="AB806" i="4"/>
  <c r="AA798" i="4"/>
  <c r="AB798" i="4"/>
  <c r="X798" i="4"/>
  <c r="AG798" i="4" s="1"/>
  <c r="Z798" i="4"/>
  <c r="AH798" i="4" s="1"/>
  <c r="X790" i="4"/>
  <c r="AC790" i="4" s="1"/>
  <c r="Z790" i="4"/>
  <c r="AB790" i="4"/>
  <c r="AA790" i="4"/>
  <c r="AB765" i="4"/>
  <c r="X765" i="4"/>
  <c r="AG765" i="4" s="1"/>
  <c r="Z765" i="4"/>
  <c r="AH765" i="4" s="1"/>
  <c r="AA765" i="4"/>
  <c r="X749" i="4"/>
  <c r="AC749" i="4" s="1"/>
  <c r="Z749" i="4"/>
  <c r="AA749" i="4"/>
  <c r="AB749" i="4"/>
  <c r="X724" i="4"/>
  <c r="AC724" i="4" s="1"/>
  <c r="Z724" i="4"/>
  <c r="AA724" i="4"/>
  <c r="AB724" i="4"/>
  <c r="AA716" i="4"/>
  <c r="AB716" i="4"/>
  <c r="X716" i="4"/>
  <c r="AG716" i="4" s="1"/>
  <c r="Z716" i="4"/>
  <c r="AA708" i="4"/>
  <c r="AB708" i="4"/>
  <c r="X708" i="4"/>
  <c r="Z708" i="4"/>
  <c r="X699" i="4"/>
  <c r="AG699" i="4" s="1"/>
  <c r="Z699" i="4"/>
  <c r="AB699" i="4"/>
  <c r="AA699" i="4"/>
  <c r="AB683" i="4"/>
  <c r="X683" i="4"/>
  <c r="AC683" i="4" s="1"/>
  <c r="Z683" i="4"/>
  <c r="AA683" i="4"/>
  <c r="AB675" i="4"/>
  <c r="X675" i="4"/>
  <c r="AC675" i="4" s="1"/>
  <c r="Z675" i="4"/>
  <c r="AH675" i="4" s="1"/>
  <c r="AA675" i="4"/>
  <c r="AB925" i="4"/>
  <c r="AB889" i="4"/>
  <c r="X877" i="4"/>
  <c r="Z888" i="4"/>
  <c r="AA888" i="4"/>
  <c r="X888" i="4"/>
  <c r="AB888" i="4"/>
  <c r="AA807" i="4"/>
  <c r="AB807" i="4"/>
  <c r="X807" i="4"/>
  <c r="Z807" i="4"/>
  <c r="X766" i="4"/>
  <c r="Z766" i="4"/>
  <c r="AA766" i="4"/>
  <c r="AH766" i="4" s="1"/>
  <c r="X734" i="4"/>
  <c r="Z734" i="4"/>
  <c r="AA734" i="4"/>
  <c r="AB734" i="4"/>
  <c r="X684" i="4"/>
  <c r="AC684" i="4" s="1"/>
  <c r="Z684" i="4"/>
  <c r="AA684" i="4"/>
  <c r="AB684" i="4"/>
  <c r="X1057" i="4"/>
  <c r="Z1057" i="4"/>
  <c r="AA1057" i="4"/>
  <c r="X1022" i="4"/>
  <c r="Z1022" i="4"/>
  <c r="AA1022" i="4"/>
  <c r="AA938" i="4"/>
  <c r="AB938" i="4"/>
  <c r="X938" i="4"/>
  <c r="Z938" i="4"/>
  <c r="AH938" i="4" s="1"/>
  <c r="AA883" i="4"/>
  <c r="AB883" i="4"/>
  <c r="X883" i="4"/>
  <c r="AG883" i="4" s="1"/>
  <c r="Z883" i="4"/>
  <c r="X822" i="4"/>
  <c r="AA822" i="4"/>
  <c r="Z822" i="4"/>
  <c r="AB822" i="4"/>
  <c r="X751" i="4"/>
  <c r="AC751" i="4" s="1"/>
  <c r="AA751" i="4"/>
  <c r="Z751" i="4"/>
  <c r="AB751" i="4"/>
  <c r="X678" i="4"/>
  <c r="AG678" i="4" s="1"/>
  <c r="AA678" i="4"/>
  <c r="Z678" i="4"/>
  <c r="AH678" i="4" s="1"/>
  <c r="AB678" i="4"/>
  <c r="AB1057" i="4"/>
  <c r="AB1040" i="4"/>
  <c r="AF1040" i="4" s="1"/>
  <c r="AB1022" i="4"/>
  <c r="AB1005" i="4"/>
  <c r="X935" i="4"/>
  <c r="AC935" i="4" s="1"/>
  <c r="Z935" i="4"/>
  <c r="AA935" i="4"/>
  <c r="AH935" i="4" s="1"/>
  <c r="Z910" i="4"/>
  <c r="AH910" i="4" s="1"/>
  <c r="AA910" i="4"/>
  <c r="AB910" i="4"/>
  <c r="X910" i="4"/>
  <c r="Z902" i="4"/>
  <c r="AB902" i="4"/>
  <c r="X902" i="4"/>
  <c r="Z894" i="4"/>
  <c r="AB894" i="4"/>
  <c r="AH894" i="4" s="1"/>
  <c r="X894" i="4"/>
  <c r="AB854" i="4"/>
  <c r="X854" i="4"/>
  <c r="AC854" i="4" s="1"/>
  <c r="Z854" i="4"/>
  <c r="AA854" i="4"/>
  <c r="AB846" i="4"/>
  <c r="X846" i="4"/>
  <c r="AG846" i="4" s="1"/>
  <c r="Z846" i="4"/>
  <c r="AA846" i="4"/>
  <c r="X837" i="4"/>
  <c r="AG837" i="4" s="1"/>
  <c r="Z837" i="4"/>
  <c r="AA837" i="4"/>
  <c r="AB837" i="4"/>
  <c r="X829" i="4"/>
  <c r="Z829" i="4"/>
  <c r="AA829" i="4"/>
  <c r="AB829" i="4"/>
  <c r="X780" i="4"/>
  <c r="AG780" i="4" s="1"/>
  <c r="Z780" i="4"/>
  <c r="AB780" i="4"/>
  <c r="AA780" i="4"/>
  <c r="X772" i="4"/>
  <c r="Z772" i="4"/>
  <c r="AB772" i="4"/>
  <c r="AA772" i="4"/>
  <c r="AB756" i="4"/>
  <c r="X756" i="4"/>
  <c r="Z756" i="4"/>
  <c r="AA756" i="4"/>
  <c r="AB748" i="4"/>
  <c r="X748" i="4"/>
  <c r="AG748" i="4" s="1"/>
  <c r="Z748" i="4"/>
  <c r="AA748" i="4"/>
  <c r="X715" i="4"/>
  <c r="AC715" i="4" s="1"/>
  <c r="Z715" i="4"/>
  <c r="AA715" i="4"/>
  <c r="AB715" i="4"/>
  <c r="X707" i="4"/>
  <c r="AG707" i="4" s="1"/>
  <c r="Z707" i="4"/>
  <c r="AH707" i="4" s="1"/>
  <c r="AA707" i="4"/>
  <c r="AB707" i="4"/>
  <c r="AA698" i="4"/>
  <c r="AB698" i="4"/>
  <c r="X698" i="4"/>
  <c r="AG698" i="4" s="1"/>
  <c r="Z698" i="4"/>
  <c r="AA902" i="4"/>
  <c r="Y1078" i="4"/>
  <c r="AI1076" i="4"/>
  <c r="AF665" i="4"/>
  <c r="AF653" i="4"/>
  <c r="AF1074" i="4"/>
  <c r="AC1076" i="4"/>
  <c r="AC1073" i="4"/>
  <c r="AC1072" i="4"/>
  <c r="AF660" i="4"/>
  <c r="AD1070" i="4"/>
  <c r="AC1068" i="4"/>
  <c r="AD1071" i="4"/>
  <c r="AD1072" i="4"/>
  <c r="AF1069" i="4"/>
  <c r="AF661" i="4"/>
  <c r="AE658" i="4"/>
  <c r="AC659" i="4"/>
  <c r="AC1075" i="4"/>
  <c r="AC1071" i="4"/>
  <c r="AE662" i="4"/>
  <c r="AD662" i="4"/>
  <c r="AF1071" i="4"/>
  <c r="AF1072" i="4"/>
  <c r="AD1068" i="4"/>
  <c r="AC660" i="4"/>
  <c r="AD658" i="4"/>
  <c r="AF1068" i="4"/>
  <c r="AF659" i="4"/>
  <c r="AC658" i="4"/>
  <c r="AC663" i="4"/>
  <c r="AF662" i="4"/>
  <c r="AD660" i="4"/>
  <c r="AF658" i="4"/>
  <c r="AF663" i="4"/>
  <c r="AD654" i="4"/>
  <c r="AD1076" i="4"/>
  <c r="AC1074" i="4"/>
  <c r="AC656" i="4"/>
  <c r="AF656" i="4"/>
  <c r="AE1075" i="4"/>
  <c r="AD1075" i="4"/>
  <c r="AE1074" i="4"/>
  <c r="AE1072" i="4"/>
  <c r="AE1071" i="4"/>
  <c r="AF1070" i="4"/>
  <c r="AC939" i="4"/>
  <c r="AG939" i="4"/>
  <c r="AE1076" i="4"/>
  <c r="AF1076" i="4"/>
  <c r="AF1075" i="4"/>
  <c r="AE1070" i="4"/>
  <c r="AE1068" i="4"/>
  <c r="AF664" i="4"/>
  <c r="AF657" i="4"/>
  <c r="AC664" i="4"/>
  <c r="AE663" i="4"/>
  <c r="AD656" i="4"/>
  <c r="AC654" i="4"/>
  <c r="AE655" i="4"/>
  <c r="AE654" i="4"/>
  <c r="AC655" i="4"/>
  <c r="AD664" i="4"/>
  <c r="AC662" i="4"/>
  <c r="AE659" i="4"/>
  <c r="AF655" i="4"/>
  <c r="AF654" i="4"/>
  <c r="AD1074" i="4"/>
  <c r="AF1073" i="4"/>
  <c r="AE1073" i="4"/>
  <c r="AC1070" i="4"/>
  <c r="AE1069" i="4"/>
  <c r="AD1073" i="4"/>
  <c r="AD1069" i="4"/>
  <c r="AC1069" i="4"/>
  <c r="AC661" i="4"/>
  <c r="AD661" i="4"/>
  <c r="AE661" i="4"/>
  <c r="AE660" i="4"/>
  <c r="AC665" i="4"/>
  <c r="AD665" i="4"/>
  <c r="AE665" i="4"/>
  <c r="AE664" i="4"/>
  <c r="AC653" i="4"/>
  <c r="AD653" i="4"/>
  <c r="AE653" i="4"/>
  <c r="AC657" i="4"/>
  <c r="AD657" i="4"/>
  <c r="AE657" i="4"/>
  <c r="AE656" i="4"/>
  <c r="AD663" i="4"/>
  <c r="AD659" i="4"/>
  <c r="AD655" i="4"/>
  <c r="AA6" i="4"/>
  <c r="Z6" i="4"/>
  <c r="AB6" i="4"/>
  <c r="AG419" i="4" l="1"/>
  <c r="AC41" i="4"/>
  <c r="AG399" i="4"/>
  <c r="AC143" i="4"/>
  <c r="AG508" i="4"/>
  <c r="AC59" i="4"/>
  <c r="AG584" i="4"/>
  <c r="AC91" i="4"/>
  <c r="AC964" i="4"/>
  <c r="AG152" i="4"/>
  <c r="AG329" i="4"/>
  <c r="AG410" i="4"/>
  <c r="AC1011" i="4"/>
  <c r="AC206" i="4"/>
  <c r="AG127" i="4"/>
  <c r="AC332" i="4"/>
  <c r="AC453" i="4"/>
  <c r="AG301" i="4"/>
  <c r="AC212" i="4"/>
  <c r="AG428" i="4"/>
  <c r="AC283" i="4"/>
  <c r="AC231" i="4"/>
  <c r="AC228" i="4"/>
  <c r="AC465" i="4"/>
  <c r="AG530" i="4"/>
  <c r="AG72" i="4"/>
  <c r="AG238" i="4"/>
  <c r="AG270" i="4"/>
  <c r="AC240" i="4"/>
  <c r="AG256" i="4"/>
  <c r="AG397" i="4"/>
  <c r="AI1069" i="4"/>
  <c r="AC777" i="4"/>
  <c r="AC890" i="4"/>
  <c r="AH153" i="4"/>
  <c r="AI153" i="4" s="1"/>
  <c r="AH606" i="4"/>
  <c r="AH11" i="4"/>
  <c r="AH27" i="4"/>
  <c r="AH110" i="4"/>
  <c r="AI110" i="4" s="1"/>
  <c r="AH260" i="4"/>
  <c r="AI260" i="4" s="1"/>
  <c r="AH751" i="4"/>
  <c r="AH934" i="4"/>
  <c r="AI934" i="4" s="1"/>
  <c r="AH825" i="4"/>
  <c r="AH947" i="4"/>
  <c r="AI947" i="4" s="1"/>
  <c r="AH1029" i="4"/>
  <c r="AH614" i="4"/>
  <c r="AI614" i="4" s="1"/>
  <c r="AH646" i="4"/>
  <c r="AI646" i="4" s="1"/>
  <c r="AH162" i="4"/>
  <c r="AH172" i="4"/>
  <c r="AH19" i="4"/>
  <c r="AH35" i="4"/>
  <c r="AI35" i="4" s="1"/>
  <c r="AH52" i="4"/>
  <c r="AH68" i="4"/>
  <c r="AH102" i="4"/>
  <c r="AH216" i="4"/>
  <c r="AI216" i="4" s="1"/>
  <c r="AH128" i="4"/>
  <c r="AH144" i="4"/>
  <c r="AH340" i="4"/>
  <c r="AH358" i="4"/>
  <c r="AI358" i="4" s="1"/>
  <c r="AH455" i="4"/>
  <c r="AG255" i="4"/>
  <c r="AH180" i="4"/>
  <c r="AH43" i="4"/>
  <c r="AH60" i="4"/>
  <c r="AH76" i="4"/>
  <c r="AH199" i="4"/>
  <c r="AH208" i="4"/>
  <c r="AH224" i="4"/>
  <c r="AH120" i="4"/>
  <c r="AI120" i="4" s="1"/>
  <c r="AH136" i="4"/>
  <c r="AH366" i="4"/>
  <c r="AH511" i="4"/>
  <c r="AH580" i="4"/>
  <c r="AI580" i="4" s="1"/>
  <c r="AH322" i="4"/>
  <c r="AI322" i="4" s="1"/>
  <c r="AH435" i="4"/>
  <c r="AI435" i="4" s="1"/>
  <c r="AH242" i="4"/>
  <c r="AH84" i="4"/>
  <c r="AH93" i="4"/>
  <c r="AC416" i="4"/>
  <c r="AC425" i="4"/>
  <c r="AC581" i="4"/>
  <c r="AC456" i="4"/>
  <c r="AG346" i="4"/>
  <c r="AG505" i="4"/>
  <c r="AH1021" i="4"/>
  <c r="AH191" i="4"/>
  <c r="AI191" i="4" s="1"/>
  <c r="AH519" i="4"/>
  <c r="AH277" i="4"/>
  <c r="AI277" i="4" s="1"/>
  <c r="AH348" i="4"/>
  <c r="AI348" i="4" s="1"/>
  <c r="AH464" i="4"/>
  <c r="AI464" i="4" s="1"/>
  <c r="AH529" i="4"/>
  <c r="AH295" i="4"/>
  <c r="AI295" i="4" s="1"/>
  <c r="AH376" i="4"/>
  <c r="AH481" i="4"/>
  <c r="AH546" i="4"/>
  <c r="AH401" i="4"/>
  <c r="AH563" i="4"/>
  <c r="AH313" i="4"/>
  <c r="AI313" i="4" s="1"/>
  <c r="AE572" i="4"/>
  <c r="AE628" i="4"/>
  <c r="AH445" i="4"/>
  <c r="AI445" i="4" s="1"/>
  <c r="AH287" i="4"/>
  <c r="AE303" i="4"/>
  <c r="AH384" i="4"/>
  <c r="AH473" i="4"/>
  <c r="AH489" i="4"/>
  <c r="AH304" i="4"/>
  <c r="AI304" i="4" s="1"/>
  <c r="AH393" i="4"/>
  <c r="AI393" i="4" s="1"/>
  <c r="AH409" i="4"/>
  <c r="AI409" i="4" s="1"/>
  <c r="AH555" i="4"/>
  <c r="AH499" i="4"/>
  <c r="AC287" i="4"/>
  <c r="AC340" i="4"/>
  <c r="AH925" i="4"/>
  <c r="AH572" i="4"/>
  <c r="AH233" i="4"/>
  <c r="AE281" i="4"/>
  <c r="AH427" i="4"/>
  <c r="AH597" i="4"/>
  <c r="AH331" i="4"/>
  <c r="AI331" i="4" s="1"/>
  <c r="AH1059" i="4"/>
  <c r="AH1010" i="4"/>
  <c r="AD270" i="4"/>
  <c r="AD305" i="4"/>
  <c r="AC249" i="4"/>
  <c r="AH676" i="4"/>
  <c r="AH10" i="4"/>
  <c r="AG303" i="4"/>
  <c r="AC515" i="4"/>
  <c r="AG220" i="4"/>
  <c r="AE473" i="4"/>
  <c r="AH801" i="4"/>
  <c r="AH898" i="4"/>
  <c r="AH692" i="4"/>
  <c r="AH730" i="4"/>
  <c r="AI730" i="4" s="1"/>
  <c r="AH819" i="4"/>
  <c r="AG77" i="4"/>
  <c r="AE270" i="4"/>
  <c r="AD444" i="4"/>
  <c r="AG556" i="4"/>
  <c r="AC402" i="4"/>
  <c r="AG593" i="4"/>
  <c r="AC441" i="4"/>
  <c r="AH776" i="4"/>
  <c r="AI776" i="4" s="1"/>
  <c r="AH865" i="4"/>
  <c r="AH952" i="4"/>
  <c r="AH137" i="4"/>
  <c r="AH9" i="4"/>
  <c r="AH607" i="4"/>
  <c r="AH42" i="4"/>
  <c r="AH59" i="4"/>
  <c r="AG281" i="4"/>
  <c r="AD321" i="4"/>
  <c r="AC266" i="4"/>
  <c r="AC377" i="4"/>
  <c r="AC434" i="4"/>
  <c r="AG485" i="4"/>
  <c r="AG567" i="4"/>
  <c r="AG444" i="4"/>
  <c r="AE233" i="4"/>
  <c r="AG234" i="4"/>
  <c r="AG330" i="4"/>
  <c r="AG321" i="4"/>
  <c r="AC344" i="4"/>
  <c r="AG500" i="4"/>
  <c r="AE288" i="4"/>
  <c r="AC496" i="4"/>
  <c r="AH998" i="4"/>
  <c r="AH25" i="4"/>
  <c r="AH163" i="4"/>
  <c r="AI163" i="4" s="1"/>
  <c r="AH228" i="4"/>
  <c r="AH75" i="4"/>
  <c r="AH91" i="4"/>
  <c r="AI91" i="4" s="1"/>
  <c r="AH124" i="4"/>
  <c r="AH20" i="4"/>
  <c r="AH36" i="4"/>
  <c r="AH92" i="4"/>
  <c r="AI92" i="4" s="1"/>
  <c r="AH108" i="4"/>
  <c r="AH157" i="4"/>
  <c r="AI157" i="4" s="1"/>
  <c r="AH206" i="4"/>
  <c r="AI206" i="4" s="1"/>
  <c r="AH222" i="4"/>
  <c r="AI222" i="4" s="1"/>
  <c r="AH618" i="4"/>
  <c r="AI618" i="4" s="1"/>
  <c r="AH634" i="4"/>
  <c r="AH53" i="4"/>
  <c r="AH69" i="4"/>
  <c r="AI69" i="4" s="1"/>
  <c r="AH101" i="4"/>
  <c r="AH134" i="4"/>
  <c r="AH166" i="4"/>
  <c r="AH215" i="4"/>
  <c r="AI215" i="4" s="1"/>
  <c r="AH231" i="4"/>
  <c r="AI231" i="4" s="1"/>
  <c r="AH94" i="4"/>
  <c r="AH127" i="4"/>
  <c r="AI127" i="4" s="1"/>
  <c r="AH143" i="4"/>
  <c r="AI143" i="4" s="1"/>
  <c r="AH176" i="4"/>
  <c r="AH859" i="4"/>
  <c r="AH980" i="4"/>
  <c r="AH879" i="4"/>
  <c r="AI879" i="4" s="1"/>
  <c r="AH88" i="4"/>
  <c r="AH187" i="4"/>
  <c r="AI187" i="4" s="1"/>
  <c r="AH74" i="4"/>
  <c r="AH212" i="4"/>
  <c r="AI212" i="4" s="1"/>
  <c r="AH140" i="4"/>
  <c r="AC305" i="4"/>
  <c r="AC482" i="4"/>
  <c r="AH888" i="4"/>
  <c r="AH906" i="4"/>
  <c r="AH804" i="4"/>
  <c r="AI804" i="4" s="1"/>
  <c r="AH991" i="4"/>
  <c r="AH723" i="4"/>
  <c r="AH760" i="4"/>
  <c r="AG367" i="4"/>
  <c r="AH744" i="4"/>
  <c r="AH729" i="4"/>
  <c r="AH1002" i="4"/>
  <c r="AI1002" i="4" s="1"/>
  <c r="AH178" i="4"/>
  <c r="AI178" i="4" s="1"/>
  <c r="AH41" i="4"/>
  <c r="AI41" i="4" s="1"/>
  <c r="AH171" i="4"/>
  <c r="AC533" i="4"/>
  <c r="AE287" i="4"/>
  <c r="AG537" i="4"/>
  <c r="AE445" i="4"/>
  <c r="AC288" i="4"/>
  <c r="AG539" i="4"/>
  <c r="AH919" i="4"/>
  <c r="AI919" i="4" s="1"/>
  <c r="AH687" i="4"/>
  <c r="AH893" i="4"/>
  <c r="AH905" i="4"/>
  <c r="AI905" i="4" s="1"/>
  <c r="AH72" i="4"/>
  <c r="AH154" i="4"/>
  <c r="AI154" i="4" s="1"/>
  <c r="AH623" i="4"/>
  <c r="AH58" i="4"/>
  <c r="AH173" i="4"/>
  <c r="AI173" i="4" s="1"/>
  <c r="AC116" i="4"/>
  <c r="AG258" i="4"/>
  <c r="AD344" i="4"/>
  <c r="AG299" i="4"/>
  <c r="AG314" i="4"/>
  <c r="AG261" i="4"/>
  <c r="AC276" i="4"/>
  <c r="AH23" i="4"/>
  <c r="AH39" i="4"/>
  <c r="AH103" i="4"/>
  <c r="AI103" i="4" s="1"/>
  <c r="AH152" i="4"/>
  <c r="AH217" i="4"/>
  <c r="AI217" i="4" s="1"/>
  <c r="AH621" i="4"/>
  <c r="AI621" i="4" s="1"/>
  <c r="AH637" i="4"/>
  <c r="AI637" i="4" s="1"/>
  <c r="AH243" i="4"/>
  <c r="AH267" i="4"/>
  <c r="AI267" i="4" s="1"/>
  <c r="AH283" i="4"/>
  <c r="AI283" i="4" s="1"/>
  <c r="AH332" i="4"/>
  <c r="AI332" i="4" s="1"/>
  <c r="AH365" i="4"/>
  <c r="AH405" i="4"/>
  <c r="AH470" i="4"/>
  <c r="AH559" i="4"/>
  <c r="AI559" i="4" s="1"/>
  <c r="AH301" i="4"/>
  <c r="AI301" i="4" s="1"/>
  <c r="AH317" i="4"/>
  <c r="AH382" i="4"/>
  <c r="AH422" i="4"/>
  <c r="AH463" i="4"/>
  <c r="AH479" i="4"/>
  <c r="AI479" i="4" s="1"/>
  <c r="AH528" i="4"/>
  <c r="AH584" i="4"/>
  <c r="AI584" i="4" s="1"/>
  <c r="AH595" i="4"/>
  <c r="AH380" i="4"/>
  <c r="AH453" i="4"/>
  <c r="AH294" i="4"/>
  <c r="AI294" i="4" s="1"/>
  <c r="AH359" i="4"/>
  <c r="AI359" i="4" s="1"/>
  <c r="AH375" i="4"/>
  <c r="AH431" i="4"/>
  <c r="AH488" i="4"/>
  <c r="AH512" i="4"/>
  <c r="AI512" i="4" s="1"/>
  <c r="AH545" i="4"/>
  <c r="AH561" i="4"/>
  <c r="AH347" i="4"/>
  <c r="AI347" i="4" s="1"/>
  <c r="AH477" i="4"/>
  <c r="AI477" i="4" s="1"/>
  <c r="AH278" i="4"/>
  <c r="AI278" i="4" s="1"/>
  <c r="AH319" i="4"/>
  <c r="AI319" i="4" s="1"/>
  <c r="AH335" i="4"/>
  <c r="AI335" i="4" s="1"/>
  <c r="AH392" i="4"/>
  <c r="AI408" i="4"/>
  <c r="AH449" i="4"/>
  <c r="AH465" i="4"/>
  <c r="AH497" i="4"/>
  <c r="AH530" i="4"/>
  <c r="AI530" i="4" s="1"/>
  <c r="AH562" i="4"/>
  <c r="AH578" i="4"/>
  <c r="AH571" i="4"/>
  <c r="AH247" i="4"/>
  <c r="AI247" i="4" s="1"/>
  <c r="AH296" i="4"/>
  <c r="AI296" i="4" s="1"/>
  <c r="AH312" i="4"/>
  <c r="AI312" i="4" s="1"/>
  <c r="AH385" i="4"/>
  <c r="AI385" i="4" s="1"/>
  <c r="AH417" i="4"/>
  <c r="AI417" i="4" s="1"/>
  <c r="AH433" i="4"/>
  <c r="AH474" i="4"/>
  <c r="AH490" i="4"/>
  <c r="AH250" i="4"/>
  <c r="AI250" i="4" s="1"/>
  <c r="AH436" i="4"/>
  <c r="AI436" i="4" s="1"/>
  <c r="AH509" i="4"/>
  <c r="AI509" i="4" s="1"/>
  <c r="AH264" i="4"/>
  <c r="AH329" i="4"/>
  <c r="AH362" i="4"/>
  <c r="AH394" i="4"/>
  <c r="AI394" i="4" s="1"/>
  <c r="AH410" i="4"/>
  <c r="AI410" i="4" s="1"/>
  <c r="AH459" i="4"/>
  <c r="AH564" i="4"/>
  <c r="AH596" i="4"/>
  <c r="AH241" i="4"/>
  <c r="AI241" i="4" s="1"/>
  <c r="AH273" i="4"/>
  <c r="AH338" i="4"/>
  <c r="AI338" i="4" s="1"/>
  <c r="AH371" i="4"/>
  <c r="AH419" i="4"/>
  <c r="AH452" i="4"/>
  <c r="AI452" i="4" s="1"/>
  <c r="AH468" i="4"/>
  <c r="AH508" i="4"/>
  <c r="AH573" i="4"/>
  <c r="AH785" i="4"/>
  <c r="AH999" i="4"/>
  <c r="AH733" i="4"/>
  <c r="AH814" i="4"/>
  <c r="AH769" i="4"/>
  <c r="AH958" i="4"/>
  <c r="AI958" i="4" s="1"/>
  <c r="AH967" i="4"/>
  <c r="AH852" i="4"/>
  <c r="AH1042" i="4"/>
  <c r="AG160" i="4"/>
  <c r="AG407" i="4"/>
  <c r="AE519" i="4"/>
  <c r="AG544" i="4"/>
  <c r="AH782" i="4"/>
  <c r="AH720" i="4"/>
  <c r="AH836" i="4"/>
  <c r="AH941" i="4"/>
  <c r="AH1015" i="4"/>
  <c r="AH878" i="4"/>
  <c r="AH931" i="4"/>
  <c r="AH886" i="4"/>
  <c r="AI895" i="4"/>
  <c r="AH1033" i="4"/>
  <c r="AH904" i="4"/>
  <c r="AI904" i="4" s="1"/>
  <c r="AH822" i="4"/>
  <c r="AI822" i="4" s="1"/>
  <c r="AI678" i="4"/>
  <c r="AC111" i="4"/>
  <c r="AG308" i="4"/>
  <c r="AG413" i="4"/>
  <c r="AC61" i="4"/>
  <c r="AC293" i="4"/>
  <c r="AC230" i="4"/>
  <c r="AC542" i="4"/>
  <c r="AH780" i="4"/>
  <c r="AH1005" i="4"/>
  <c r="AH736" i="4"/>
  <c r="AH844" i="4"/>
  <c r="AI844" i="4" s="1"/>
  <c r="AC109" i="4"/>
  <c r="AH6" i="4"/>
  <c r="AG82" i="4"/>
  <c r="AC341" i="4"/>
  <c r="AG644" i="4"/>
  <c r="AH724" i="4"/>
  <c r="AH847" i="4"/>
  <c r="AH705" i="4"/>
  <c r="AI705" i="4" s="1"/>
  <c r="AH864" i="4"/>
  <c r="AI864" i="4" s="1"/>
  <c r="AH833" i="4"/>
  <c r="AH867" i="4"/>
  <c r="AH688" i="4"/>
  <c r="AI688" i="4" s="1"/>
  <c r="AH762" i="4"/>
  <c r="AH725" i="4"/>
  <c r="AH820" i="4"/>
  <c r="AH835" i="4"/>
  <c r="AH949" i="4"/>
  <c r="AH1045" i="4"/>
  <c r="AH968" i="4"/>
  <c r="AI968" i="4" s="1"/>
  <c r="AH986" i="4"/>
  <c r="AI986" i="4" s="1"/>
  <c r="AH1027" i="4"/>
  <c r="AG6" i="4"/>
  <c r="AC6" i="4"/>
  <c r="AH866" i="4"/>
  <c r="AH17" i="4"/>
  <c r="AH179" i="4"/>
  <c r="AH18" i="4"/>
  <c r="AH148" i="4"/>
  <c r="AH77" i="4"/>
  <c r="AH207" i="4"/>
  <c r="AI207" i="4" s="1"/>
  <c r="AG102" i="4"/>
  <c r="AC102" i="4"/>
  <c r="AH119" i="4"/>
  <c r="AI119" i="4" s="1"/>
  <c r="AH200" i="4"/>
  <c r="AH240" i="4"/>
  <c r="AI240" i="4" s="1"/>
  <c r="AH612" i="4"/>
  <c r="AI612" i="4" s="1"/>
  <c r="AH628" i="4"/>
  <c r="AI628" i="4" s="1"/>
  <c r="AH644" i="4"/>
  <c r="AI644" i="4" s="1"/>
  <c r="AH15" i="4"/>
  <c r="AH31" i="4"/>
  <c r="AH160" i="4"/>
  <c r="AH863" i="4"/>
  <c r="AH823" i="4"/>
  <c r="AI823" i="4" s="1"/>
  <c r="AH870" i="4"/>
  <c r="AH873" i="4"/>
  <c r="AH1036" i="4"/>
  <c r="AH989" i="4"/>
  <c r="AH80" i="4"/>
  <c r="AH145" i="4"/>
  <c r="AH631" i="4"/>
  <c r="AH34" i="4"/>
  <c r="AI106" i="4"/>
  <c r="AH51" i="4"/>
  <c r="AH181" i="4"/>
  <c r="AI181" i="4" s="1"/>
  <c r="AH28" i="4"/>
  <c r="AH214" i="4"/>
  <c r="AI214" i="4" s="1"/>
  <c r="AH626" i="4"/>
  <c r="AH126" i="4"/>
  <c r="AH184" i="4"/>
  <c r="AH761" i="4"/>
  <c r="AI761" i="4" s="1"/>
  <c r="AH812" i="4"/>
  <c r="AH933" i="4"/>
  <c r="AH962" i="4"/>
  <c r="AH896" i="4"/>
  <c r="AH48" i="4"/>
  <c r="AH170" i="4"/>
  <c r="AH204" i="4"/>
  <c r="AI204" i="4" s="1"/>
  <c r="AH83" i="4"/>
  <c r="AH132" i="4"/>
  <c r="AI132" i="4" s="1"/>
  <c r="AH12" i="4"/>
  <c r="AH198" i="4"/>
  <c r="AH610" i="4"/>
  <c r="AH45" i="4"/>
  <c r="AI45" i="4" s="1"/>
  <c r="AH109" i="4"/>
  <c r="AI109" i="4" s="1"/>
  <c r="AH223" i="4"/>
  <c r="AH135" i="4"/>
  <c r="AI135" i="4" s="1"/>
  <c r="AG93" i="4"/>
  <c r="AH877" i="4"/>
  <c r="AH64" i="4"/>
  <c r="AH33" i="4"/>
  <c r="AH195" i="4"/>
  <c r="AH50" i="4"/>
  <c r="AH82" i="4"/>
  <c r="AH220" i="4"/>
  <c r="AH67" i="4"/>
  <c r="AI67" i="4" s="1"/>
  <c r="AH116" i="4"/>
  <c r="AI116" i="4" s="1"/>
  <c r="AH197" i="4"/>
  <c r="AH100" i="4"/>
  <c r="AI100" i="4" s="1"/>
  <c r="AH230" i="4"/>
  <c r="AH61" i="4"/>
  <c r="AI61" i="4" s="1"/>
  <c r="AH159" i="4"/>
  <c r="AH698" i="4"/>
  <c r="AH742" i="4"/>
  <c r="AI742" i="4" s="1"/>
  <c r="AH970" i="4"/>
  <c r="AH129" i="4"/>
  <c r="AI129" i="4" s="1"/>
  <c r="AH738" i="4"/>
  <c r="AH811" i="4"/>
  <c r="AH775" i="4"/>
  <c r="AH712" i="4"/>
  <c r="AH1054" i="4"/>
  <c r="AH913" i="4"/>
  <c r="AH943" i="4"/>
  <c r="AH923" i="4"/>
  <c r="AI923" i="4" s="1"/>
  <c r="AH111" i="4"/>
  <c r="AI111" i="4" s="1"/>
  <c r="AH209" i="4"/>
  <c r="AI209" i="4" s="1"/>
  <c r="AH225" i="4"/>
  <c r="AI225" i="4" s="1"/>
  <c r="AH645" i="4"/>
  <c r="AH259" i="4"/>
  <c r="AH275" i="4"/>
  <c r="AH308" i="4"/>
  <c r="AH357" i="4"/>
  <c r="AH397" i="4"/>
  <c r="AH413" i="4"/>
  <c r="AH446" i="4"/>
  <c r="AH494" i="4"/>
  <c r="AI518" i="4"/>
  <c r="AH535" i="4"/>
  <c r="AI535" i="4" s="1"/>
  <c r="AH551" i="4"/>
  <c r="AI551" i="4" s="1"/>
  <c r="AH567" i="4"/>
  <c r="AH579" i="4"/>
  <c r="AH276" i="4"/>
  <c r="AH293" i="4"/>
  <c r="AI293" i="4" s="1"/>
  <c r="AH341" i="4"/>
  <c r="AI341" i="4" s="1"/>
  <c r="AH374" i="4"/>
  <c r="AH390" i="4"/>
  <c r="AI390" i="4" s="1"/>
  <c r="AH471" i="4"/>
  <c r="AI471" i="4" s="1"/>
  <c r="AH487" i="4"/>
  <c r="AI487" i="4" s="1"/>
  <c r="AH544" i="4"/>
  <c r="AI544" i="4" s="1"/>
  <c r="AH576" i="4"/>
  <c r="AI576" i="4" s="1"/>
  <c r="AH323" i="4"/>
  <c r="AH542" i="4"/>
  <c r="AI542" i="4" s="1"/>
  <c r="AH261" i="4"/>
  <c r="AI261" i="4" s="1"/>
  <c r="AH310" i="4"/>
  <c r="AI310" i="4" s="1"/>
  <c r="AH367" i="4"/>
  <c r="AI367" i="4" s="1"/>
  <c r="AH383" i="4"/>
  <c r="AH407" i="4"/>
  <c r="AI407" i="4" s="1"/>
  <c r="AH456" i="4"/>
  <c r="AI456" i="4" s="1"/>
  <c r="AH480" i="4"/>
  <c r="AI480" i="4" s="1"/>
  <c r="AH496" i="4"/>
  <c r="AI496" i="4" s="1"/>
  <c r="AH520" i="4"/>
  <c r="AI520" i="4" s="1"/>
  <c r="AH537" i="4"/>
  <c r="AI537" i="4" s="1"/>
  <c r="AH553" i="4"/>
  <c r="AI553" i="4" s="1"/>
  <c r="AH364" i="4"/>
  <c r="AI364" i="4" s="1"/>
  <c r="AH238" i="4"/>
  <c r="AI238" i="4" s="1"/>
  <c r="AH270" i="4"/>
  <c r="AI270" i="4" s="1"/>
  <c r="AH303" i="4"/>
  <c r="AI303" i="4" s="1"/>
  <c r="AH327" i="4"/>
  <c r="AI327" i="4" s="1"/>
  <c r="AH400" i="4"/>
  <c r="AI400" i="4" s="1"/>
  <c r="AH416" i="4"/>
  <c r="AI416" i="4" s="1"/>
  <c r="AH441" i="4"/>
  <c r="AH505" i="4"/>
  <c r="AH554" i="4"/>
  <c r="AH570" i="4"/>
  <c r="AI570" i="4" s="1"/>
  <c r="AH266" i="4"/>
  <c r="AI266" i="4" s="1"/>
  <c r="AH485" i="4"/>
  <c r="AH288" i="4"/>
  <c r="AI288" i="4" s="1"/>
  <c r="AH344" i="4"/>
  <c r="AI344" i="4" s="1"/>
  <c r="AH377" i="4"/>
  <c r="AI377" i="4" s="1"/>
  <c r="AH425" i="4"/>
  <c r="AH482" i="4"/>
  <c r="AI482" i="4" s="1"/>
  <c r="AH539" i="4"/>
  <c r="AI539" i="4" s="1"/>
  <c r="AH587" i="4"/>
  <c r="AI587" i="4" s="1"/>
  <c r="AH461" i="4"/>
  <c r="AI461" i="4" s="1"/>
  <c r="AH256" i="4"/>
  <c r="AI256" i="4" s="1"/>
  <c r="AH337" i="4"/>
  <c r="AI337" i="4" s="1"/>
  <c r="AH354" i="4"/>
  <c r="AH402" i="4"/>
  <c r="AI402" i="4" s="1"/>
  <c r="AH515" i="4"/>
  <c r="AH556" i="4"/>
  <c r="AI556" i="4" s="1"/>
  <c r="AH588" i="4"/>
  <c r="AI588" i="4" s="1"/>
  <c r="AH258" i="4"/>
  <c r="AI258" i="4" s="1"/>
  <c r="AH249" i="4"/>
  <c r="AI249" i="4" s="1"/>
  <c r="AH281" i="4"/>
  <c r="AH314" i="4"/>
  <c r="AI314" i="4" s="1"/>
  <c r="AH330" i="4"/>
  <c r="AH346" i="4"/>
  <c r="AI346" i="4" s="1"/>
  <c r="AH500" i="4"/>
  <c r="AI500" i="4" s="1"/>
  <c r="AH533" i="4"/>
  <c r="AH581" i="4"/>
  <c r="AI581" i="4" s="1"/>
  <c r="AH234" i="4"/>
  <c r="AH299" i="4"/>
  <c r="AI299" i="4" s="1"/>
  <c r="AH388" i="4"/>
  <c r="AH829" i="4"/>
  <c r="AH807" i="4"/>
  <c r="AH699" i="4"/>
  <c r="AH790" i="4"/>
  <c r="AI790" i="4" s="1"/>
  <c r="AH816" i="4"/>
  <c r="AH842" i="4"/>
  <c r="AH868" i="4"/>
  <c r="AH763" i="4"/>
  <c r="AI1056" i="4"/>
  <c r="AH1004" i="4"/>
  <c r="AH956" i="4"/>
  <c r="AH966" i="4"/>
  <c r="AH874" i="4"/>
  <c r="AH928" i="4"/>
  <c r="AH993" i="4"/>
  <c r="AH897" i="4"/>
  <c r="AI897" i="4" s="1"/>
  <c r="AH1051" i="4"/>
  <c r="AH912" i="4"/>
  <c r="AH969" i="4"/>
  <c r="AH994" i="4"/>
  <c r="AI994" i="4" s="1"/>
  <c r="AH194" i="4"/>
  <c r="AI194" i="4" s="1"/>
  <c r="AH203" i="4"/>
  <c r="AH219" i="4"/>
  <c r="AI219" i="4" s="1"/>
  <c r="AH131" i="4"/>
  <c r="AI131" i="4" s="1"/>
  <c r="AH147" i="4"/>
  <c r="AH156" i="4"/>
  <c r="AH601" i="4"/>
  <c r="AI601" i="4" s="1"/>
  <c r="AH617" i="4"/>
  <c r="AI617" i="4" s="1"/>
  <c r="AH633" i="4"/>
  <c r="AI649" i="4"/>
  <c r="AH183" i="4"/>
  <c r="AI183" i="4" s="1"/>
  <c r="AH14" i="4"/>
  <c r="AH30" i="4"/>
  <c r="AH55" i="4"/>
  <c r="AH71" i="4"/>
  <c r="AH87" i="4"/>
  <c r="AH185" i="4"/>
  <c r="AI185" i="4" s="1"/>
  <c r="AH316" i="4"/>
  <c r="AH421" i="4"/>
  <c r="AH575" i="4"/>
  <c r="AI575" i="4" s="1"/>
  <c r="AH493" i="4"/>
  <c r="AH236" i="4"/>
  <c r="AI291" i="4"/>
  <c r="AH356" i="4"/>
  <c r="AH428" i="4"/>
  <c r="AI428" i="4" s="1"/>
  <c r="AH517" i="4"/>
  <c r="AI517" i="4" s="1"/>
  <c r="AE397" i="4"/>
  <c r="AH756" i="4"/>
  <c r="AH854" i="4"/>
  <c r="AH843" i="4"/>
  <c r="AH778" i="4"/>
  <c r="AI778" i="4" s="1"/>
  <c r="AH929" i="4"/>
  <c r="AI929" i="4" s="1"/>
  <c r="AH713" i="4"/>
  <c r="AH803" i="4"/>
  <c r="AH916" i="4"/>
  <c r="AH965" i="4"/>
  <c r="AH1014" i="4"/>
  <c r="AH813" i="4"/>
  <c r="AH1008" i="4"/>
  <c r="AH954" i="4"/>
  <c r="AH732" i="4"/>
  <c r="AI732" i="4" s="1"/>
  <c r="AH821" i="4"/>
  <c r="AI821" i="4" s="1"/>
  <c r="AH809" i="4"/>
  <c r="AH737" i="4"/>
  <c r="AI737" i="4" s="1"/>
  <c r="AI1061" i="4"/>
  <c r="AH773" i="4"/>
  <c r="AI936" i="4"/>
  <c r="AH1001" i="4"/>
  <c r="AH1017" i="4"/>
  <c r="AH1034" i="4"/>
  <c r="AH1066" i="4"/>
  <c r="AI1066" i="4" s="1"/>
  <c r="AH858" i="4"/>
  <c r="AI858" i="4" s="1"/>
  <c r="AI1060" i="4"/>
  <c r="AH899" i="4"/>
  <c r="AI899" i="4" s="1"/>
  <c r="AE209" i="4"/>
  <c r="AH683" i="4"/>
  <c r="AH774" i="4"/>
  <c r="AI774" i="4" s="1"/>
  <c r="AI988" i="4"/>
  <c r="AH951" i="4"/>
  <c r="AE902" i="4"/>
  <c r="AH902" i="4"/>
  <c r="AI902" i="4" s="1"/>
  <c r="AH716" i="4"/>
  <c r="AH715" i="4"/>
  <c r="AI715" i="4" s="1"/>
  <c r="AH837" i="4"/>
  <c r="AI837" i="4" s="1"/>
  <c r="AH1022" i="4"/>
  <c r="AH735" i="4"/>
  <c r="AH824" i="4"/>
  <c r="AH889" i="4"/>
  <c r="AH702" i="4"/>
  <c r="AH752" i="4"/>
  <c r="AH834" i="4"/>
  <c r="AH907" i="4"/>
  <c r="AH779" i="4"/>
  <c r="AH884" i="4"/>
  <c r="AH1040" i="4"/>
  <c r="AI1040" i="4" s="1"/>
  <c r="AH892" i="4"/>
  <c r="AH909" i="4"/>
  <c r="AI909" i="4" s="1"/>
  <c r="AH974" i="4"/>
  <c r="AH1039" i="4"/>
  <c r="AI1039" i="4" s="1"/>
  <c r="AH984" i="4"/>
  <c r="AH1047" i="4"/>
  <c r="AH1064" i="4"/>
  <c r="AI1012" i="4"/>
  <c r="AH701" i="4"/>
  <c r="AH792" i="4"/>
  <c r="AH745" i="4"/>
  <c r="AI745" i="4" s="1"/>
  <c r="AH828" i="4"/>
  <c r="AH673" i="4"/>
  <c r="AH689" i="4"/>
  <c r="AI689" i="4" s="1"/>
  <c r="AH1038" i="4"/>
  <c r="AH869" i="4"/>
  <c r="AI1055" i="4"/>
  <c r="AH977" i="4"/>
  <c r="AH96" i="4"/>
  <c r="AH186" i="4"/>
  <c r="AI186" i="4" s="1"/>
  <c r="AH105" i="4"/>
  <c r="AI105" i="4" s="1"/>
  <c r="AH211" i="4"/>
  <c r="AH227" i="4"/>
  <c r="AI227" i="4" s="1"/>
  <c r="AH123" i="4"/>
  <c r="AI123" i="4" s="1"/>
  <c r="AH139" i="4"/>
  <c r="AH641" i="4"/>
  <c r="AI641" i="4" s="1"/>
  <c r="AH165" i="4"/>
  <c r="AH175" i="4"/>
  <c r="AI175" i="4" s="1"/>
  <c r="AH22" i="4"/>
  <c r="AH38" i="4"/>
  <c r="AH47" i="4"/>
  <c r="AH63" i="4"/>
  <c r="AH79" i="4"/>
  <c r="AH684" i="4"/>
  <c r="AH748" i="4"/>
  <c r="AH772" i="4"/>
  <c r="AH846" i="4"/>
  <c r="AI846" i="4" s="1"/>
  <c r="AI910" i="4"/>
  <c r="AH883" i="4"/>
  <c r="AI883" i="4" s="1"/>
  <c r="AH1057" i="4"/>
  <c r="AH734" i="4"/>
  <c r="AI734" i="4" s="1"/>
  <c r="AH708" i="4"/>
  <c r="AI708" i="4" s="1"/>
  <c r="AH832" i="4"/>
  <c r="AI832" i="4" s="1"/>
  <c r="AH914" i="4"/>
  <c r="AH711" i="4"/>
  <c r="AI711" i="4" s="1"/>
  <c r="AH900" i="4"/>
  <c r="AH815" i="4"/>
  <c r="AH696" i="4"/>
  <c r="AH786" i="4"/>
  <c r="AH1065" i="4"/>
  <c r="AH758" i="4"/>
  <c r="AH672" i="4"/>
  <c r="AI672" i="4" s="1"/>
  <c r="AH795" i="4"/>
  <c r="AH990" i="4"/>
  <c r="AH1006" i="4"/>
  <c r="AH714" i="4"/>
  <c r="AI714" i="4" s="1"/>
  <c r="AH747" i="4"/>
  <c r="AH1031" i="4"/>
  <c r="AI1031" i="4" s="1"/>
  <c r="AI674" i="4"/>
  <c r="AH740" i="4"/>
  <c r="AH927" i="4"/>
  <c r="AI927" i="4" s="1"/>
  <c r="AI992" i="4"/>
  <c r="AH1043" i="4"/>
  <c r="AH882" i="4"/>
  <c r="AH963" i="4"/>
  <c r="AH755" i="4"/>
  <c r="AH1023" i="4"/>
  <c r="AI1023" i="4" s="1"/>
  <c r="AH682" i="4"/>
  <c r="AH764" i="4"/>
  <c r="AH849" i="4"/>
  <c r="AI849" i="4" s="1"/>
  <c r="AH946" i="4"/>
  <c r="AI1035" i="4"/>
  <c r="AH686" i="4"/>
  <c r="AH794" i="4"/>
  <c r="AH1000" i="4"/>
  <c r="AI1000" i="4" s="1"/>
  <c r="AH694" i="4"/>
  <c r="AI694" i="4" s="1"/>
  <c r="AH691" i="4"/>
  <c r="AI691" i="4" s="1"/>
  <c r="AH741" i="4"/>
  <c r="AI741" i="4" s="1"/>
  <c r="AH781" i="4"/>
  <c r="AH830" i="4"/>
  <c r="AH1009" i="4"/>
  <c r="AH1025" i="4"/>
  <c r="AI1025" i="4" s="1"/>
  <c r="AH1041" i="4"/>
  <c r="AH1018" i="4"/>
  <c r="AH1050" i="4"/>
  <c r="AH710" i="4"/>
  <c r="AI710" i="4" s="1"/>
  <c r="AH768" i="4"/>
  <c r="AH971" i="4"/>
  <c r="AI971" i="4" s="1"/>
  <c r="AH695" i="4"/>
  <c r="AH826" i="4"/>
  <c r="AH948" i="4"/>
  <c r="AH700" i="4"/>
  <c r="AH791" i="4"/>
  <c r="AI791" i="4" s="1"/>
  <c r="AH840" i="4"/>
  <c r="AH953" i="4"/>
  <c r="AH685" i="4"/>
  <c r="AH1044" i="4"/>
  <c r="AH818" i="4"/>
  <c r="AH759" i="4"/>
  <c r="AI759" i="4" s="1"/>
  <c r="AH32" i="4"/>
  <c r="AH210" i="4"/>
  <c r="AI210" i="4" s="1"/>
  <c r="AH226" i="4"/>
  <c r="AI226" i="4" s="1"/>
  <c r="AH49" i="4"/>
  <c r="AH65" i="4"/>
  <c r="AH81" i="4"/>
  <c r="AI938" i="4"/>
  <c r="AH885" i="4"/>
  <c r="AH880" i="4"/>
  <c r="AH960" i="4"/>
  <c r="AI960" i="4" s="1"/>
  <c r="AH997" i="4"/>
  <c r="AI997" i="4" s="1"/>
  <c r="AH749" i="4"/>
  <c r="AH855" i="4"/>
  <c r="AH920" i="4"/>
  <c r="AI920" i="4" s="1"/>
  <c r="AH800" i="4"/>
  <c r="AH808" i="4"/>
  <c r="AH921" i="4"/>
  <c r="AH802" i="4"/>
  <c r="AI802" i="4" s="1"/>
  <c r="AH875" i="4"/>
  <c r="AH680" i="4"/>
  <c r="AH681" i="4"/>
  <c r="AI681" i="4" s="1"/>
  <c r="AH731" i="4"/>
  <c r="AH1046" i="4"/>
  <c r="AH1062" i="4"/>
  <c r="AH853" i="4"/>
  <c r="AI853" i="4" s="1"/>
  <c r="AH1063" i="4"/>
  <c r="AI1063" i="4" s="1"/>
  <c r="AH959" i="4"/>
  <c r="AI959" i="4" s="1"/>
  <c r="AH987" i="4"/>
  <c r="AH975" i="4"/>
  <c r="AH976" i="4"/>
  <c r="AI995" i="4"/>
  <c r="AH817" i="4"/>
  <c r="AE939" i="4"/>
  <c r="AH939" i="4"/>
  <c r="AI709" i="4"/>
  <c r="AH799" i="4"/>
  <c r="AH448" i="4"/>
  <c r="AH396" i="4"/>
  <c r="AH246" i="4"/>
  <c r="AH404" i="4"/>
  <c r="AI404" i="4" s="1"/>
  <c r="AH263" i="4"/>
  <c r="AH353" i="4"/>
  <c r="AI353" i="4" s="1"/>
  <c r="AH369" i="4"/>
  <c r="AH458" i="4"/>
  <c r="AH280" i="4"/>
  <c r="AI280" i="4" s="1"/>
  <c r="AH524" i="4"/>
  <c r="AI524" i="4" s="1"/>
  <c r="AI387" i="4"/>
  <c r="AH541" i="4"/>
  <c r="AI541" i="4" s="1"/>
  <c r="AH307" i="4"/>
  <c r="AH972" i="4"/>
  <c r="AH750" i="4"/>
  <c r="AI750" i="4" s="1"/>
  <c r="AH831" i="4"/>
  <c r="AH848" i="4"/>
  <c r="AI848" i="4" s="1"/>
  <c r="AH1026" i="4"/>
  <c r="AI1026" i="4" s="1"/>
  <c r="AI1058" i="4"/>
  <c r="AH857" i="4"/>
  <c r="AH719" i="4"/>
  <c r="AI719" i="4" s="1"/>
  <c r="AH890" i="4"/>
  <c r="AI890" i="4" s="1"/>
  <c r="AH777" i="4"/>
  <c r="AH964" i="4"/>
  <c r="AH677" i="4"/>
  <c r="AH8" i="4"/>
  <c r="AH24" i="4"/>
  <c r="AH40" i="4"/>
  <c r="AH104" i="4"/>
  <c r="AI104" i="4" s="1"/>
  <c r="AH218" i="4"/>
  <c r="AI218" i="4" s="1"/>
  <c r="AH57" i="4"/>
  <c r="AH73" i="4"/>
  <c r="AH235" i="4"/>
  <c r="AH90" i="4"/>
  <c r="AI90" i="4" s="1"/>
  <c r="AH196" i="4"/>
  <c r="AH608" i="4"/>
  <c r="AH624" i="4"/>
  <c r="AI624" i="4" s="1"/>
  <c r="AH205" i="4"/>
  <c r="AH221" i="4"/>
  <c r="AH125" i="4"/>
  <c r="AI125" i="4" s="1"/>
  <c r="AH141" i="4"/>
  <c r="AI141" i="4" s="1"/>
  <c r="AH174" i="4"/>
  <c r="AH21" i="4"/>
  <c r="AH37" i="4"/>
  <c r="AH627" i="4"/>
  <c r="AH643" i="4"/>
  <c r="AI643" i="4" s="1"/>
  <c r="AH62" i="4"/>
  <c r="AI62" i="4" s="1"/>
  <c r="AH78" i="4"/>
  <c r="AH169" i="4"/>
  <c r="AI169" i="4" s="1"/>
  <c r="AH201" i="4"/>
  <c r="AH300" i="4"/>
  <c r="AI300" i="4" s="1"/>
  <c r="AH389" i="4"/>
  <c r="AI389" i="4" s="1"/>
  <c r="AH437" i="4"/>
  <c r="AH486" i="4"/>
  <c r="AI502" i="4"/>
  <c r="AH543" i="4"/>
  <c r="AI543" i="4" s="1"/>
  <c r="AH282" i="4"/>
  <c r="AI282" i="4" s="1"/>
  <c r="AH333" i="4"/>
  <c r="AH398" i="4"/>
  <c r="AI398" i="4" s="1"/>
  <c r="AH447" i="4"/>
  <c r="AI447" i="4" s="1"/>
  <c r="AH495" i="4"/>
  <c r="AH552" i="4"/>
  <c r="AI552" i="4" s="1"/>
  <c r="AH568" i="4"/>
  <c r="AI568" i="4" s="1"/>
  <c r="AH582" i="4"/>
  <c r="AI582" i="4" s="1"/>
  <c r="AH318" i="4"/>
  <c r="AH342" i="4"/>
  <c r="AH415" i="4"/>
  <c r="AH585" i="4"/>
  <c r="AI585" i="4" s="1"/>
  <c r="AH274" i="4"/>
  <c r="AH262" i="4"/>
  <c r="AI262" i="4" s="1"/>
  <c r="AH360" i="4"/>
  <c r="AH432" i="4"/>
  <c r="AH513" i="4"/>
  <c r="AH279" i="4"/>
  <c r="AH336" i="4"/>
  <c r="AI336" i="4" s="1"/>
  <c r="AH531" i="4"/>
  <c r="AI531" i="4" s="1"/>
  <c r="AH248" i="4"/>
  <c r="AH297" i="4"/>
  <c r="AI297" i="4" s="1"/>
  <c r="AH345" i="4"/>
  <c r="AH378" i="4"/>
  <c r="AH475" i="4"/>
  <c r="AH491" i="4"/>
  <c r="AI491" i="4" s="1"/>
  <c r="AH507" i="4"/>
  <c r="AH540" i="4"/>
  <c r="AI540" i="4" s="1"/>
  <c r="AH526" i="4"/>
  <c r="AI526" i="4" s="1"/>
  <c r="AH257" i="4"/>
  <c r="AH306" i="4"/>
  <c r="AH355" i="4"/>
  <c r="AH403" i="4"/>
  <c r="AI403" i="4" s="1"/>
  <c r="AH557" i="4"/>
  <c r="AH583" i="4"/>
  <c r="AI583" i="4" s="1"/>
  <c r="AH412" i="4"/>
  <c r="AI412" i="4" s="1"/>
  <c r="AH558" i="4"/>
  <c r="AI558" i="4" s="1"/>
  <c r="AH325" i="4"/>
  <c r="AI325" i="4" s="1"/>
  <c r="AH430" i="4"/>
  <c r="AI430" i="4" s="1"/>
  <c r="AH503" i="4"/>
  <c r="AI503" i="4" s="1"/>
  <c r="AH334" i="4"/>
  <c r="AI334" i="4" s="1"/>
  <c r="AI440" i="4"/>
  <c r="AH343" i="4"/>
  <c r="AH255" i="4"/>
  <c r="AH361" i="4"/>
  <c r="AH514" i="4"/>
  <c r="AI514" i="4" s="1"/>
  <c r="AH272" i="4"/>
  <c r="AH370" i="4"/>
  <c r="AH467" i="4"/>
  <c r="AH532" i="4"/>
  <c r="AH298" i="4"/>
  <c r="AI298" i="4" s="1"/>
  <c r="AH379" i="4"/>
  <c r="AI379" i="4" s="1"/>
  <c r="AH476" i="4"/>
  <c r="AI476" i="4" s="1"/>
  <c r="AH130" i="4"/>
  <c r="AI130" i="4" s="1"/>
  <c r="AH146" i="4"/>
  <c r="AH155" i="4"/>
  <c r="AI155" i="4" s="1"/>
  <c r="AH188" i="4"/>
  <c r="AI188" i="4" s="1"/>
  <c r="AH616" i="4"/>
  <c r="AI616" i="4" s="1"/>
  <c r="AH632" i="4"/>
  <c r="AI632" i="4" s="1"/>
  <c r="AH648" i="4"/>
  <c r="AH99" i="4"/>
  <c r="AI99" i="4" s="1"/>
  <c r="AH164" i="4"/>
  <c r="AH213" i="4"/>
  <c r="AI213" i="4" s="1"/>
  <c r="AH229" i="4"/>
  <c r="AH133" i="4"/>
  <c r="AI133" i="4" s="1"/>
  <c r="AH149" i="4"/>
  <c r="AH182" i="4"/>
  <c r="AI182" i="4" s="1"/>
  <c r="AH13" i="4"/>
  <c r="AH29" i="4"/>
  <c r="AH158" i="4"/>
  <c r="AH635" i="4"/>
  <c r="AH54" i="4"/>
  <c r="AH70" i="4"/>
  <c r="AH86" i="4"/>
  <c r="AH95" i="4"/>
  <c r="AH177" i="4"/>
  <c r="AI177" i="4" s="1"/>
  <c r="AH193" i="4"/>
  <c r="AI193" i="4" s="1"/>
  <c r="AH292" i="4"/>
  <c r="AH324" i="4"/>
  <c r="AI324" i="4" s="1"/>
  <c r="AH381" i="4"/>
  <c r="AH429" i="4"/>
  <c r="AH478" i="4"/>
  <c r="AI478" i="4" s="1"/>
  <c r="AH309" i="4"/>
  <c r="AH406" i="4"/>
  <c r="AH560" i="4"/>
  <c r="AH420" i="4"/>
  <c r="AH245" i="4"/>
  <c r="AI245" i="4" s="1"/>
  <c r="AH350" i="4"/>
  <c r="AI350" i="4" s="1"/>
  <c r="AI423" i="4"/>
  <c r="AH577" i="4"/>
  <c r="AI577" i="4" s="1"/>
  <c r="AH315" i="4"/>
  <c r="AH534" i="4"/>
  <c r="AH254" i="4"/>
  <c r="AI254" i="4" s="1"/>
  <c r="AD303" i="4"/>
  <c r="AH368" i="4"/>
  <c r="AI368" i="4" s="1"/>
  <c r="AH521" i="4"/>
  <c r="AI521" i="4" s="1"/>
  <c r="AH594" i="4"/>
  <c r="AH239" i="4"/>
  <c r="AH271" i="4"/>
  <c r="AI271" i="4" s="1"/>
  <c r="AH328" i="4"/>
  <c r="AH442" i="4"/>
  <c r="AI442" i="4" s="1"/>
  <c r="AH466" i="4"/>
  <c r="AI466" i="4" s="1"/>
  <c r="AH372" i="4"/>
  <c r="AI372" i="4" s="1"/>
  <c r="AD256" i="4"/>
  <c r="AH289" i="4"/>
  <c r="AH386" i="4"/>
  <c r="AH451" i="4"/>
  <c r="AH483" i="4"/>
  <c r="AD556" i="4"/>
  <c r="AH265" i="4"/>
  <c r="AD314" i="4"/>
  <c r="AH363" i="4"/>
  <c r="AH395" i="4"/>
  <c r="AI411" i="4"/>
  <c r="AH460" i="4"/>
  <c r="AH516" i="4"/>
  <c r="AH549" i="4"/>
  <c r="AH565" i="4"/>
  <c r="AI565" i="4" s="1"/>
  <c r="AH469" i="4"/>
  <c r="AI469" i="4" s="1"/>
  <c r="AH574" i="4"/>
  <c r="AI574" i="4" s="1"/>
  <c r="AC514" i="4"/>
  <c r="AF514" i="4"/>
  <c r="AF476" i="4"/>
  <c r="AC476" i="4"/>
  <c r="AI128" i="4"/>
  <c r="AC94" i="4"/>
  <c r="AG253" i="4"/>
  <c r="AC267" i="4"/>
  <c r="AC140" i="4"/>
  <c r="AC972" i="4"/>
  <c r="AG525" i="4"/>
  <c r="AC190" i="4"/>
  <c r="AC477" i="4"/>
  <c r="AC75" i="4"/>
  <c r="AC26" i="4"/>
  <c r="AG121" i="4"/>
  <c r="AC215" i="4"/>
  <c r="AC187" i="4"/>
  <c r="AC317" i="4"/>
  <c r="AG375" i="4"/>
  <c r="AC319" i="4"/>
  <c r="AG312" i="4"/>
  <c r="AG706" i="4"/>
  <c r="AC137" i="4"/>
  <c r="AC108" i="4"/>
  <c r="AG408" i="4"/>
  <c r="AC562" i="4"/>
  <c r="AG561" i="4"/>
  <c r="AG650" i="4"/>
  <c r="AG528" i="4"/>
  <c r="AG595" i="4"/>
  <c r="AG980" i="4"/>
  <c r="AC380" i="4"/>
  <c r="AC394" i="4"/>
  <c r="AC356" i="4"/>
  <c r="AG443" i="4"/>
  <c r="AC596" i="4"/>
  <c r="AC602" i="4"/>
  <c r="AC449" i="4"/>
  <c r="AG36" i="4"/>
  <c r="AG53" i="4"/>
  <c r="AC42" i="4"/>
  <c r="AC150" i="4"/>
  <c r="AG284" i="4"/>
  <c r="AG241" i="4"/>
  <c r="AC564" i="4"/>
  <c r="AC545" i="4"/>
  <c r="AG1017" i="4"/>
  <c r="AC25" i="4"/>
  <c r="AC452" i="4"/>
  <c r="AC335" i="4"/>
  <c r="AC578" i="4"/>
  <c r="AG571" i="4"/>
  <c r="AC371" i="4"/>
  <c r="AC607" i="4"/>
  <c r="AC382" i="4"/>
  <c r="AC618" i="4"/>
  <c r="AC433" i="4"/>
  <c r="AC509" i="4"/>
  <c r="AG517" i="4"/>
  <c r="AC7" i="4"/>
  <c r="AC217" i="4"/>
  <c r="AC470" i="4"/>
  <c r="AG69" i="4"/>
  <c r="AG338" i="4"/>
  <c r="AC157" i="4"/>
  <c r="AG426" i="4"/>
  <c r="AG250" i="4"/>
  <c r="AC349" i="4"/>
  <c r="AG573" i="4"/>
  <c r="AG527" i="4"/>
  <c r="AC103" i="4"/>
  <c r="AG278" i="4"/>
  <c r="AG243" i="4"/>
  <c r="AG291" i="4"/>
  <c r="AG359" i="4"/>
  <c r="AC512" i="4"/>
  <c r="AC405" i="4"/>
  <c r="AC605" i="4"/>
  <c r="AC264" i="4"/>
  <c r="AC431" i="4"/>
  <c r="AC468" i="4"/>
  <c r="AC176" i="4"/>
  <c r="AC163" i="4"/>
  <c r="AC590" i="4"/>
  <c r="AC547" i="4"/>
  <c r="AC436" i="4"/>
  <c r="AG636" i="4"/>
  <c r="AI659" i="4"/>
  <c r="AC459" i="4"/>
  <c r="AC392" i="4"/>
  <c r="AC952" i="4"/>
  <c r="AC101" i="4"/>
  <c r="AC463" i="4"/>
  <c r="AC1008" i="4"/>
  <c r="AG422" i="4"/>
  <c r="AC124" i="4"/>
  <c r="AC488" i="4"/>
  <c r="AI656" i="4"/>
  <c r="AC23" i="4"/>
  <c r="AC166" i="4"/>
  <c r="AG273" i="4"/>
  <c r="AG97" i="4"/>
  <c r="AG118" i="4"/>
  <c r="AG173" i="4"/>
  <c r="AC247" i="4"/>
  <c r="AC296" i="4"/>
  <c r="AC417" i="4"/>
  <c r="AG385" i="4"/>
  <c r="AC621" i="4"/>
  <c r="AC479" i="4"/>
  <c r="AC474" i="4"/>
  <c r="AG9" i="4"/>
  <c r="AG1034" i="4"/>
  <c r="AC982" i="4"/>
  <c r="AC20" i="4"/>
  <c r="AG92" i="4"/>
  <c r="AC154" i="4"/>
  <c r="AC222" i="4"/>
  <c r="AC490" i="4"/>
  <c r="AG1020" i="4"/>
  <c r="AC10" i="4"/>
  <c r="AC39" i="4"/>
  <c r="AG189" i="4"/>
  <c r="AC178" i="4"/>
  <c r="AG294" i="4"/>
  <c r="AC637" i="4"/>
  <c r="AG639" i="4"/>
  <c r="AG936" i="4"/>
  <c r="AC347" i="4"/>
  <c r="AC192" i="4"/>
  <c r="AC497" i="4"/>
  <c r="AC362" i="4"/>
  <c r="AI860" i="4"/>
  <c r="AI599" i="4"/>
  <c r="AI117" i="4"/>
  <c r="AI841" i="4"/>
  <c r="AI982" i="4"/>
  <c r="AG84" i="4"/>
  <c r="AI1028" i="4"/>
  <c r="AG128" i="4"/>
  <c r="AI981" i="4"/>
  <c r="AE102" i="4"/>
  <c r="AG216" i="4"/>
  <c r="AI150" i="4"/>
  <c r="AI192" i="4"/>
  <c r="AI554" i="4"/>
  <c r="AI515" i="4"/>
  <c r="AD576" i="4"/>
  <c r="AF592" i="4"/>
  <c r="AE614" i="4"/>
  <c r="AE277" i="4"/>
  <c r="AC83" i="4"/>
  <c r="AG723" i="4"/>
  <c r="AC88" i="4"/>
  <c r="AE106" i="4"/>
  <c r="AE413" i="4"/>
  <c r="AC905" i="4"/>
  <c r="AG1046" i="4"/>
  <c r="AC1003" i="4"/>
  <c r="AG56" i="4"/>
  <c r="AE200" i="4"/>
  <c r="AC471" i="4"/>
  <c r="AC899" i="4"/>
  <c r="AG991" i="4"/>
  <c r="AC1060" i="4"/>
  <c r="AC733" i="4"/>
  <c r="AG908" i="4"/>
  <c r="AG868" i="4"/>
  <c r="AG804" i="4"/>
  <c r="AC970" i="4"/>
  <c r="AG80" i="4"/>
  <c r="AG1038" i="4"/>
  <c r="AC992" i="4"/>
  <c r="AE195" i="4"/>
  <c r="AE261" i="4"/>
  <c r="AE310" i="4"/>
  <c r="AE367" i="4"/>
  <c r="AE383" i="4"/>
  <c r="AE407" i="4"/>
  <c r="AE456" i="4"/>
  <c r="AE480" i="4"/>
  <c r="AE496" i="4"/>
  <c r="AE537" i="4"/>
  <c r="AE553" i="4"/>
  <c r="AE593" i="4"/>
  <c r="AE364" i="4"/>
  <c r="AE238" i="4"/>
  <c r="AE400" i="4"/>
  <c r="AE416" i="4"/>
  <c r="AE441" i="4"/>
  <c r="AE505" i="4"/>
  <c r="AE554" i="4"/>
  <c r="AE266" i="4"/>
  <c r="AE485" i="4"/>
  <c r="AE344" i="4"/>
  <c r="AE377" i="4"/>
  <c r="AE409" i="4"/>
  <c r="AE425" i="4"/>
  <c r="AE482" i="4"/>
  <c r="AE539" i="4"/>
  <c r="AE587" i="4"/>
  <c r="AC66" i="4"/>
  <c r="AC925" i="4"/>
  <c r="AG973" i="4"/>
  <c r="AG681" i="4"/>
  <c r="AE461" i="4"/>
  <c r="AF720" i="4"/>
  <c r="AE982" i="4"/>
  <c r="AE804" i="4"/>
  <c r="AE991" i="4"/>
  <c r="AE723" i="4"/>
  <c r="AE1008" i="4"/>
  <c r="AE954" i="4"/>
  <c r="AD1003" i="4"/>
  <c r="AE785" i="4"/>
  <c r="AE706" i="4"/>
  <c r="AE733" i="4"/>
  <c r="AE814" i="4"/>
  <c r="AE936" i="4"/>
  <c r="AE1017" i="4"/>
  <c r="AF1033" i="4"/>
  <c r="AF904" i="4"/>
  <c r="AE1034" i="4"/>
  <c r="AE841" i="4"/>
  <c r="AF922" i="4"/>
  <c r="AE955" i="4"/>
  <c r="AE1060" i="4"/>
  <c r="AE899" i="4"/>
  <c r="AE972" i="4"/>
  <c r="AE831" i="4"/>
  <c r="AE890" i="4"/>
  <c r="AD1020" i="4"/>
  <c r="AE777" i="4"/>
  <c r="AE964" i="4"/>
  <c r="AD56" i="4"/>
  <c r="AD72" i="4"/>
  <c r="AD88" i="4"/>
  <c r="AD121" i="4"/>
  <c r="AD137" i="4"/>
  <c r="AD178" i="4"/>
  <c r="AF194" i="4"/>
  <c r="AD97" i="4"/>
  <c r="AD154" i="4"/>
  <c r="AD171" i="4"/>
  <c r="AD187" i="4"/>
  <c r="AF219" i="4"/>
  <c r="AD607" i="4"/>
  <c r="AD623" i="4"/>
  <c r="AD639" i="4"/>
  <c r="AD26" i="4"/>
  <c r="AD42" i="4"/>
  <c r="AD58" i="4"/>
  <c r="AD74" i="4"/>
  <c r="AD163" i="4"/>
  <c r="AD212" i="4"/>
  <c r="AD228" i="4"/>
  <c r="AD59" i="4"/>
  <c r="AD75" i="4"/>
  <c r="AD91" i="4"/>
  <c r="AD124" i="4"/>
  <c r="AD140" i="4"/>
  <c r="AF156" i="4"/>
  <c r="AD189" i="4"/>
  <c r="AF617" i="4"/>
  <c r="AF633" i="4"/>
  <c r="AD20" i="4"/>
  <c r="AD36" i="4"/>
  <c r="AD108" i="4"/>
  <c r="AD157" i="4"/>
  <c r="AD190" i="4"/>
  <c r="AD222" i="4"/>
  <c r="AD602" i="4"/>
  <c r="AD618" i="4"/>
  <c r="AD634" i="4"/>
  <c r="AD650" i="4"/>
  <c r="AD53" i="4"/>
  <c r="AD69" i="4"/>
  <c r="AD85" i="4"/>
  <c r="AD101" i="4"/>
  <c r="AD118" i="4"/>
  <c r="AD134" i="4"/>
  <c r="AD166" i="4"/>
  <c r="AD215" i="4"/>
  <c r="AD231" i="4"/>
  <c r="AE256" i="4"/>
  <c r="AE305" i="4"/>
  <c r="AE321" i="4"/>
  <c r="AE337" i="4"/>
  <c r="AE354" i="4"/>
  <c r="AD467" i="4"/>
  <c r="AC965" i="4"/>
  <c r="AE965" i="4"/>
  <c r="AE402" i="4"/>
  <c r="AE434" i="4"/>
  <c r="AE499" i="4"/>
  <c r="AE515" i="4"/>
  <c r="AE556" i="4"/>
  <c r="AF310" i="4"/>
  <c r="AF383" i="4"/>
  <c r="AF407" i="4"/>
  <c r="AF456" i="4"/>
  <c r="AF520" i="4"/>
  <c r="AD315" i="4"/>
  <c r="AF364" i="4"/>
  <c r="AF238" i="4"/>
  <c r="AE258" i="4"/>
  <c r="AE249" i="4"/>
  <c r="AF400" i="4"/>
  <c r="AD298" i="4"/>
  <c r="AE314" i="4"/>
  <c r="AE330" i="4"/>
  <c r="AE346" i="4"/>
  <c r="AE444" i="4"/>
  <c r="AD476" i="4"/>
  <c r="AE500" i="4"/>
  <c r="AE533" i="4"/>
  <c r="AE581" i="4"/>
  <c r="AE234" i="4"/>
  <c r="AE299" i="4"/>
  <c r="AE388" i="4"/>
  <c r="AE126" i="4"/>
  <c r="AC795" i="4"/>
  <c r="AG85" i="4"/>
  <c r="AC106" i="4"/>
  <c r="AC134" i="4"/>
  <c r="AC171" i="4"/>
  <c r="AC673" i="4"/>
  <c r="AC870" i="4"/>
  <c r="AG831" i="4"/>
  <c r="AC58" i="4"/>
  <c r="AC634" i="4"/>
  <c r="AC559" i="4"/>
  <c r="AG1028" i="4"/>
  <c r="AC858" i="4"/>
  <c r="AE726" i="4"/>
  <c r="AD973" i="4"/>
  <c r="AF849" i="4"/>
  <c r="AF943" i="4"/>
  <c r="AF33" i="4"/>
  <c r="AD146" i="4"/>
  <c r="AF83" i="4"/>
  <c r="AF148" i="4"/>
  <c r="AF100" i="4"/>
  <c r="AF45" i="4"/>
  <c r="AF61" i="4"/>
  <c r="AF77" i="4"/>
  <c r="AD86" i="4"/>
  <c r="AF119" i="4"/>
  <c r="AF184" i="4"/>
  <c r="AF628" i="4"/>
  <c r="AF209" i="4"/>
  <c r="AF645" i="4"/>
  <c r="AF413" i="4"/>
  <c r="AF446" i="4"/>
  <c r="AF518" i="4"/>
  <c r="AF567" i="4"/>
  <c r="AF579" i="4"/>
  <c r="AF293" i="4"/>
  <c r="AF341" i="4"/>
  <c r="AF323" i="4"/>
  <c r="AF416" i="4"/>
  <c r="AF441" i="4"/>
  <c r="AF505" i="4"/>
  <c r="AF266" i="4"/>
  <c r="AE483" i="4"/>
  <c r="AE901" i="4"/>
  <c r="AE896" i="4"/>
  <c r="AE989" i="4"/>
  <c r="AE64" i="4"/>
  <c r="AE145" i="4"/>
  <c r="AE615" i="4"/>
  <c r="AE34" i="4"/>
  <c r="AE50" i="4"/>
  <c r="AE66" i="4"/>
  <c r="AE67" i="4"/>
  <c r="AE83" i="4"/>
  <c r="AE132" i="4"/>
  <c r="AE181" i="4"/>
  <c r="AE12" i="4"/>
  <c r="AE198" i="4"/>
  <c r="AE214" i="4"/>
  <c r="AE642" i="4"/>
  <c r="AE45" i="4"/>
  <c r="AE61" i="4"/>
  <c r="AE77" i="4"/>
  <c r="AE109" i="4"/>
  <c r="AE142" i="4"/>
  <c r="AE207" i="4"/>
  <c r="AE223" i="4"/>
  <c r="AE135" i="4"/>
  <c r="AE240" i="4"/>
  <c r="AE644" i="4"/>
  <c r="AE15" i="4"/>
  <c r="AE225" i="4"/>
  <c r="AE629" i="4"/>
  <c r="AE645" i="4"/>
  <c r="AE259" i="4"/>
  <c r="AE357" i="4"/>
  <c r="AE446" i="4"/>
  <c r="AE579" i="4"/>
  <c r="AE293" i="4"/>
  <c r="AE471" i="4"/>
  <c r="AE544" i="4"/>
  <c r="AE323" i="4"/>
  <c r="AE795" i="4"/>
  <c r="AE908" i="4"/>
  <c r="AE973" i="4"/>
  <c r="AE714" i="4"/>
  <c r="AF1007" i="4"/>
  <c r="AD862" i="4"/>
  <c r="AE927" i="4"/>
  <c r="AE992" i="4"/>
  <c r="AE1043" i="4"/>
  <c r="AE882" i="4"/>
  <c r="AE1052" i="4"/>
  <c r="AE849" i="4"/>
  <c r="AE1000" i="4"/>
  <c r="AE1025" i="4"/>
  <c r="AF977" i="4"/>
  <c r="AD33" i="4"/>
  <c r="AD195" i="4"/>
  <c r="AD599" i="4"/>
  <c r="AD647" i="4"/>
  <c r="AD50" i="4"/>
  <c r="AD66" i="4"/>
  <c r="AD82" i="4"/>
  <c r="AD106" i="4"/>
  <c r="AD132" i="4"/>
  <c r="AD148" i="4"/>
  <c r="AD214" i="4"/>
  <c r="AD610" i="4"/>
  <c r="AD642" i="4"/>
  <c r="AD45" i="4"/>
  <c r="AD61" i="4"/>
  <c r="AD109" i="4"/>
  <c r="AD142" i="4"/>
  <c r="AD207" i="4"/>
  <c r="AF38" i="4"/>
  <c r="Z667" i="4"/>
  <c r="AA667" i="4"/>
  <c r="AF6" i="4"/>
  <c r="AB667" i="4"/>
  <c r="AF812" i="4"/>
  <c r="AF738" i="4"/>
  <c r="AF901" i="4"/>
  <c r="AD992" i="4"/>
  <c r="AE32" i="4"/>
  <c r="AE226" i="4"/>
  <c r="AF28" i="4"/>
  <c r="AE117" i="4"/>
  <c r="AF482" i="4"/>
  <c r="AF587" i="4"/>
  <c r="AF256" i="4"/>
  <c r="AF305" i="4"/>
  <c r="AC455" i="4"/>
  <c r="AE427" i="4"/>
  <c r="AF538" i="4"/>
  <c r="AC489" i="4"/>
  <c r="AC538" i="4"/>
  <c r="AC646" i="4"/>
  <c r="AE990" i="4"/>
  <c r="AE1006" i="4"/>
  <c r="AC358" i="4"/>
  <c r="AC162" i="4"/>
  <c r="AG252" i="4"/>
  <c r="AG1021" i="4"/>
  <c r="AE252" i="4"/>
  <c r="AG172" i="4"/>
  <c r="AC384" i="4"/>
  <c r="AC572" i="4"/>
  <c r="AE489" i="4"/>
  <c r="AC614" i="4"/>
  <c r="AG630" i="4"/>
  <c r="AC555" i="4"/>
  <c r="AC277" i="4"/>
  <c r="AC874" i="4"/>
  <c r="AC499" i="4"/>
  <c r="AC597" i="4"/>
  <c r="AC144" i="4"/>
  <c r="AF331" i="4"/>
  <c r="AE93" i="4"/>
  <c r="AG233" i="4"/>
  <c r="AE304" i="4"/>
  <c r="AC519" i="4"/>
  <c r="AC427" i="4"/>
  <c r="AG499" i="4"/>
  <c r="AF418" i="4"/>
  <c r="AE84" i="4"/>
  <c r="AC52" i="4"/>
  <c r="AG68" i="4"/>
  <c r="AC35" i="4"/>
  <c r="AC191" i="4"/>
  <c r="AC304" i="4"/>
  <c r="AE340" i="4"/>
  <c r="AC393" i="4"/>
  <c r="AE35" i="4"/>
  <c r="AC473" i="4"/>
  <c r="AE68" i="4"/>
  <c r="AE191" i="4"/>
  <c r="AC845" i="4"/>
  <c r="AC445" i="4"/>
  <c r="AE597" i="4"/>
  <c r="AG409" i="4"/>
  <c r="AC331" i="4"/>
  <c r="AE331" i="4"/>
  <c r="AE555" i="4"/>
  <c r="AG971" i="4"/>
  <c r="AE455" i="4"/>
  <c r="AC19" i="4"/>
  <c r="AC837" i="4"/>
  <c r="AC418" i="4"/>
  <c r="AC947" i="4"/>
  <c r="AC953" i="4"/>
  <c r="AC993" i="4"/>
  <c r="AF233" i="4"/>
  <c r="AE874" i="4"/>
  <c r="AF672" i="4"/>
  <c r="AE949" i="4"/>
  <c r="AE958" i="4"/>
  <c r="AE967" i="4"/>
  <c r="AF944" i="4"/>
  <c r="AE968" i="4"/>
  <c r="AF1009" i="4"/>
  <c r="AF1041" i="4"/>
  <c r="AF953" i="4"/>
  <c r="AE1027" i="4"/>
  <c r="AD646" i="4"/>
  <c r="AD186" i="4"/>
  <c r="AD325" i="4"/>
  <c r="AD544" i="4"/>
  <c r="AF277" i="4"/>
  <c r="AD367" i="4"/>
  <c r="AD407" i="4"/>
  <c r="AF440" i="4"/>
  <c r="AD480" i="4"/>
  <c r="AD496" i="4"/>
  <c r="AD520" i="4"/>
  <c r="AD537" i="4"/>
  <c r="AD553" i="4"/>
  <c r="AD593" i="4"/>
  <c r="AD238" i="4"/>
  <c r="AF384" i="4"/>
  <c r="AD400" i="4"/>
  <c r="AD416" i="4"/>
  <c r="AD441" i="4"/>
  <c r="AF473" i="4"/>
  <c r="AF489" i="4"/>
  <c r="AD505" i="4"/>
  <c r="AD570" i="4"/>
  <c r="AD266" i="4"/>
  <c r="AD485" i="4"/>
  <c r="AF304" i="4"/>
  <c r="AD361" i="4"/>
  <c r="AD377" i="4"/>
  <c r="AF393" i="4"/>
  <c r="AF409" i="4"/>
  <c r="AD482" i="4"/>
  <c r="AD539" i="4"/>
  <c r="AD587" i="4"/>
  <c r="AD337" i="4"/>
  <c r="AD354" i="4"/>
  <c r="AD402" i="4"/>
  <c r="AD434" i="4"/>
  <c r="AF499" i="4"/>
  <c r="AD532" i="4"/>
  <c r="AF572" i="4"/>
  <c r="AD588" i="4"/>
  <c r="AD258" i="4"/>
  <c r="AD249" i="4"/>
  <c r="AD281" i="4"/>
  <c r="AF298" i="4"/>
  <c r="AD330" i="4"/>
  <c r="AD346" i="4"/>
  <c r="AD500" i="4"/>
  <c r="AD581" i="4"/>
  <c r="AD234" i="4"/>
  <c r="AD299" i="4"/>
  <c r="AD162" i="4"/>
  <c r="AD172" i="4"/>
  <c r="AD19" i="4"/>
  <c r="AD52" i="4"/>
  <c r="AD68" i="4"/>
  <c r="AD84" i="4"/>
  <c r="AD93" i="4"/>
  <c r="AD102" i="4"/>
  <c r="AD216" i="4"/>
  <c r="AF95" i="4"/>
  <c r="AD128" i="4"/>
  <c r="AD144" i="4"/>
  <c r="AD358" i="4"/>
  <c r="AD277" i="4"/>
  <c r="AD445" i="4"/>
  <c r="AF254" i="4"/>
  <c r="AD473" i="4"/>
  <c r="AF521" i="4"/>
  <c r="AD393" i="4"/>
  <c r="AD409" i="4"/>
  <c r="AD555" i="4"/>
  <c r="AF372" i="4"/>
  <c r="AF354" i="4"/>
  <c r="AF402" i="4"/>
  <c r="AD418" i="4"/>
  <c r="AF434" i="4"/>
  <c r="AD499" i="4"/>
  <c r="AF515" i="4"/>
  <c r="AF588" i="4"/>
  <c r="AF258" i="4"/>
  <c r="AF249" i="4"/>
  <c r="AF281" i="4"/>
  <c r="AF314" i="4"/>
  <c r="AF444" i="4"/>
  <c r="AD460" i="4"/>
  <c r="AF500" i="4"/>
  <c r="AF516" i="4"/>
  <c r="AF533" i="4"/>
  <c r="AF549" i="4"/>
  <c r="AF581" i="4"/>
  <c r="AE775" i="4"/>
  <c r="AD515" i="4"/>
  <c r="AG532" i="4"/>
  <c r="AF334" i="4"/>
  <c r="AC298" i="4"/>
  <c r="AC272" i="4"/>
  <c r="AG379" i="4"/>
  <c r="AD592" i="4"/>
  <c r="AG334" i="4"/>
  <c r="AD566" i="4"/>
  <c r="AG298" i="4"/>
  <c r="AD255" i="4"/>
  <c r="AC361" i="4"/>
  <c r="AC467" i="4"/>
  <c r="AC370" i="4"/>
  <c r="AD379" i="4"/>
  <c r="AC816" i="4"/>
  <c r="AC566" i="4"/>
  <c r="AF370" i="4"/>
  <c r="AF412" i="4"/>
  <c r="AF555" i="4"/>
  <c r="AF532" i="4"/>
  <c r="AF566" i="4"/>
  <c r="AF379" i="4"/>
  <c r="AD370" i="4"/>
  <c r="AF467" i="4"/>
  <c r="AE702" i="4"/>
  <c r="AD741" i="4"/>
  <c r="AG683" i="4"/>
  <c r="AE940" i="4"/>
  <c r="AC914" i="4"/>
  <c r="AD94" i="4"/>
  <c r="AD127" i="4"/>
  <c r="AD143" i="4"/>
  <c r="AD176" i="4"/>
  <c r="AD192" i="4"/>
  <c r="AD604" i="4"/>
  <c r="AC951" i="4"/>
  <c r="AD240" i="4"/>
  <c r="AD644" i="4"/>
  <c r="AD15" i="4"/>
  <c r="AF63" i="4"/>
  <c r="AD629" i="4"/>
  <c r="AD308" i="4"/>
  <c r="AD397" i="4"/>
  <c r="AD413" i="4"/>
  <c r="AD567" i="4"/>
  <c r="AF558" i="4"/>
  <c r="AD471" i="4"/>
  <c r="AF255" i="4"/>
  <c r="AD620" i="4"/>
  <c r="AD636" i="4"/>
  <c r="AD7" i="4"/>
  <c r="AD39" i="4"/>
  <c r="AD103" i="4"/>
  <c r="AD217" i="4"/>
  <c r="AD605" i="4"/>
  <c r="AD621" i="4"/>
  <c r="AD637" i="4"/>
  <c r="AD243" i="4"/>
  <c r="AD267" i="4"/>
  <c r="AD283" i="4"/>
  <c r="AF316" i="4"/>
  <c r="AD332" i="4"/>
  <c r="AD365" i="4"/>
  <c r="AD405" i="4"/>
  <c r="AD470" i="4"/>
  <c r="AD527" i="4"/>
  <c r="AD559" i="4"/>
  <c r="AF493" i="4"/>
  <c r="AF236" i="4"/>
  <c r="AD284" i="4"/>
  <c r="AD301" i="4"/>
  <c r="AD317" i="4"/>
  <c r="AD349" i="4"/>
  <c r="AD382" i="4"/>
  <c r="AD422" i="4"/>
  <c r="AD479" i="4"/>
  <c r="AD528" i="4"/>
  <c r="AD584" i="4"/>
  <c r="AD595" i="4"/>
  <c r="AD380" i="4"/>
  <c r="AD453" i="4"/>
  <c r="AD253" i="4"/>
  <c r="AD294" i="4"/>
  <c r="AD359" i="4"/>
  <c r="AD375" i="4"/>
  <c r="AD399" i="4"/>
  <c r="AD431" i="4"/>
  <c r="AD488" i="4"/>
  <c r="AD512" i="4"/>
  <c r="AD545" i="4"/>
  <c r="AD561" i="4"/>
  <c r="AD347" i="4"/>
  <c r="AD477" i="4"/>
  <c r="AD590" i="4"/>
  <c r="AF246" i="4"/>
  <c r="AD278" i="4"/>
  <c r="AD319" i="4"/>
  <c r="AD335" i="4"/>
  <c r="AD392" i="4"/>
  <c r="AD408" i="4"/>
  <c r="AD449" i="4"/>
  <c r="AD465" i="4"/>
  <c r="AD497" i="4"/>
  <c r="AD530" i="4"/>
  <c r="AD562" i="4"/>
  <c r="AD578" i="4"/>
  <c r="AD571" i="4"/>
  <c r="AD247" i="4"/>
  <c r="AD296" i="4"/>
  <c r="AD312" i="4"/>
  <c r="AD385" i="4"/>
  <c r="AD417" i="4"/>
  <c r="AD474" i="4"/>
  <c r="AD490" i="4"/>
  <c r="AD547" i="4"/>
  <c r="AD250" i="4"/>
  <c r="AD436" i="4"/>
  <c r="AD509" i="4"/>
  <c r="AD264" i="4"/>
  <c r="AF280" i="4"/>
  <c r="AD329" i="4"/>
  <c r="AD362" i="4"/>
  <c r="AD394" i="4"/>
  <c r="AD410" i="4"/>
  <c r="AD426" i="4"/>
  <c r="AD443" i="4"/>
  <c r="AD459" i="4"/>
  <c r="AC752" i="4"/>
  <c r="AC765" i="4"/>
  <c r="AG988" i="4"/>
  <c r="AC1040" i="4"/>
  <c r="AC907" i="4"/>
  <c r="AD533" i="4"/>
  <c r="AD388" i="4"/>
  <c r="AD564" i="4"/>
  <c r="AD596" i="4"/>
  <c r="AD241" i="4"/>
  <c r="AD273" i="4"/>
  <c r="AF290" i="4"/>
  <c r="AD338" i="4"/>
  <c r="AD371" i="4"/>
  <c r="AF387" i="4"/>
  <c r="AD452" i="4"/>
  <c r="AD468" i="4"/>
  <c r="AF484" i="4"/>
  <c r="AD854" i="4"/>
  <c r="AC289" i="4"/>
  <c r="AF425" i="4"/>
  <c r="AF363" i="4"/>
  <c r="AD1025" i="4"/>
  <c r="AE272" i="4"/>
  <c r="AE840" i="4"/>
  <c r="AF1010" i="4"/>
  <c r="AD483" i="4"/>
  <c r="AC372" i="4"/>
  <c r="AF344" i="4"/>
  <c r="AF461" i="4"/>
  <c r="AF377" i="4"/>
  <c r="AC239" i="4"/>
  <c r="AC363" i="4"/>
  <c r="AI418" i="4"/>
  <c r="AE1018" i="4"/>
  <c r="AD427" i="4"/>
  <c r="AD331" i="4"/>
  <c r="AF614" i="4"/>
  <c r="AF630" i="4"/>
  <c r="AF646" i="4"/>
  <c r="AF172" i="4"/>
  <c r="AF19" i="4"/>
  <c r="AF35" i="4"/>
  <c r="AD609" i="4"/>
  <c r="AF52" i="4"/>
  <c r="AF68" i="4"/>
  <c r="AF84" i="4"/>
  <c r="AF93" i="4"/>
  <c r="AF191" i="4"/>
  <c r="AI619" i="4"/>
  <c r="AF216" i="4"/>
  <c r="AF128" i="4"/>
  <c r="AF340" i="4"/>
  <c r="AF252" i="4"/>
  <c r="AF358" i="4"/>
  <c r="AF455" i="4"/>
  <c r="AF519" i="4"/>
  <c r="AD334" i="4"/>
  <c r="AF445" i="4"/>
  <c r="AF287" i="4"/>
  <c r="AD514" i="4"/>
  <c r="AD272" i="4"/>
  <c r="AF427" i="4"/>
  <c r="AF597" i="4"/>
  <c r="AE947" i="4"/>
  <c r="AE170" i="4"/>
  <c r="AE630" i="4"/>
  <c r="AE82" i="4"/>
  <c r="AE172" i="4"/>
  <c r="AE220" i="4"/>
  <c r="AE19" i="4"/>
  <c r="AE52" i="4"/>
  <c r="AE216" i="4"/>
  <c r="AE128" i="4"/>
  <c r="AE144" i="4"/>
  <c r="AE567" i="4"/>
  <c r="AD456" i="4"/>
  <c r="AE520" i="4"/>
  <c r="AE384" i="4"/>
  <c r="AE538" i="4"/>
  <c r="AE393" i="4"/>
  <c r="AE418" i="4"/>
  <c r="AD291" i="4"/>
  <c r="AC1049" i="4"/>
  <c r="AG1049" i="4"/>
  <c r="AF1049" i="4"/>
  <c r="AC682" i="4"/>
  <c r="AG682" i="4"/>
  <c r="AE682" i="4"/>
  <c r="AC1035" i="4"/>
  <c r="AG1035" i="4"/>
  <c r="AD1035" i="4"/>
  <c r="AE1035" i="4"/>
  <c r="AE694" i="4"/>
  <c r="AG694" i="4"/>
  <c r="AC694" i="4"/>
  <c r="AG768" i="4"/>
  <c r="AE768" i="4"/>
  <c r="AD768" i="4"/>
  <c r="AC768" i="4"/>
  <c r="AD826" i="4"/>
  <c r="AC826" i="4"/>
  <c r="AD947" i="4"/>
  <c r="AC65" i="4"/>
  <c r="AE65" i="4"/>
  <c r="AF65" i="4"/>
  <c r="AG146" i="4"/>
  <c r="AE146" i="4"/>
  <c r="AC146" i="4"/>
  <c r="AC616" i="4"/>
  <c r="AE616" i="4"/>
  <c r="AD616" i="4"/>
  <c r="AG616" i="4"/>
  <c r="AF616" i="4"/>
  <c r="AF117" i="4"/>
  <c r="AD117" i="4"/>
  <c r="AG133" i="4"/>
  <c r="AD133" i="4"/>
  <c r="AC133" i="4"/>
  <c r="AE133" i="4"/>
  <c r="AF133" i="4"/>
  <c r="AD149" i="4"/>
  <c r="AE149" i="4"/>
  <c r="AG149" i="4"/>
  <c r="AF149" i="4"/>
  <c r="AC149" i="4"/>
  <c r="AC182" i="4"/>
  <c r="AF182" i="4"/>
  <c r="AE182" i="4"/>
  <c r="AG182" i="4"/>
  <c r="AF158" i="4"/>
  <c r="AE158" i="4"/>
  <c r="AG158" i="4"/>
  <c r="AC158" i="4"/>
  <c r="AD158" i="4"/>
  <c r="AD191" i="4"/>
  <c r="AG603" i="4"/>
  <c r="AF603" i="4"/>
  <c r="AC603" i="4"/>
  <c r="AE603" i="4"/>
  <c r="AD603" i="4"/>
  <c r="AG619" i="4"/>
  <c r="AC619" i="4"/>
  <c r="AD619" i="4"/>
  <c r="AF619" i="4"/>
  <c r="AG635" i="4"/>
  <c r="AF635" i="4"/>
  <c r="AE635" i="4"/>
  <c r="AC635" i="4"/>
  <c r="AD635" i="4"/>
  <c r="AG651" i="4"/>
  <c r="AF651" i="4"/>
  <c r="AC651" i="4"/>
  <c r="AD651" i="4"/>
  <c r="AE651" i="4"/>
  <c r="AF54" i="4"/>
  <c r="AG54" i="4"/>
  <c r="AD54" i="4"/>
  <c r="AC54" i="4"/>
  <c r="AE54" i="4"/>
  <c r="AC70" i="4"/>
  <c r="AG70" i="4"/>
  <c r="AD70" i="4"/>
  <c r="AC86" i="4"/>
  <c r="AF86" i="4"/>
  <c r="AG86" i="4"/>
  <c r="AE86" i="4"/>
  <c r="AF240" i="4"/>
  <c r="AF644" i="4"/>
  <c r="AG95" i="4"/>
  <c r="AE95" i="4"/>
  <c r="AD95" i="4"/>
  <c r="AF177" i="4"/>
  <c r="AC177" i="4"/>
  <c r="AG177" i="4"/>
  <c r="AE177" i="4"/>
  <c r="AD177" i="4"/>
  <c r="AE193" i="4"/>
  <c r="AD193" i="4"/>
  <c r="AF193" i="4"/>
  <c r="AC193" i="4"/>
  <c r="AG193" i="4"/>
  <c r="AF292" i="4"/>
  <c r="AG292" i="4"/>
  <c r="AC292" i="4"/>
  <c r="AD292" i="4"/>
  <c r="AE292" i="4"/>
  <c r="AE324" i="4"/>
  <c r="AG324" i="4"/>
  <c r="AC324" i="4"/>
  <c r="AF324" i="4"/>
  <c r="AD340" i="4"/>
  <c r="AF357" i="4"/>
  <c r="AG381" i="4"/>
  <c r="AC381" i="4"/>
  <c r="AE381" i="4"/>
  <c r="AF381" i="4"/>
  <c r="AD381" i="4"/>
  <c r="AF397" i="4"/>
  <c r="AD429" i="4"/>
  <c r="AC429" i="4"/>
  <c r="AG429" i="4"/>
  <c r="AF429" i="4"/>
  <c r="AE429" i="4"/>
  <c r="AD478" i="4"/>
  <c r="AF478" i="4"/>
  <c r="AE478" i="4"/>
  <c r="AC478" i="4"/>
  <c r="AG478" i="4"/>
  <c r="AC309" i="4"/>
  <c r="AF309" i="4"/>
  <c r="AE309" i="4"/>
  <c r="AD309" i="4"/>
  <c r="AG309" i="4"/>
  <c r="AF406" i="4"/>
  <c r="AC406" i="4"/>
  <c r="AD406" i="4"/>
  <c r="AG406" i="4"/>
  <c r="AE406" i="4"/>
  <c r="AD455" i="4"/>
  <c r="AF471" i="4"/>
  <c r="AD519" i="4"/>
  <c r="AE560" i="4"/>
  <c r="AC560" i="4"/>
  <c r="AG560" i="4"/>
  <c r="AF560" i="4"/>
  <c r="AD560" i="4"/>
  <c r="AF576" i="4"/>
  <c r="AG420" i="4"/>
  <c r="AE420" i="4"/>
  <c r="AC420" i="4"/>
  <c r="AD420" i="4"/>
  <c r="AF245" i="4"/>
  <c r="AC245" i="4"/>
  <c r="AE245" i="4"/>
  <c r="AG245" i="4"/>
  <c r="AD245" i="4"/>
  <c r="AE334" i="4"/>
  <c r="AD350" i="4"/>
  <c r="AF350" i="4"/>
  <c r="AE350" i="4"/>
  <c r="AC350" i="4"/>
  <c r="AF367" i="4"/>
  <c r="AG423" i="4"/>
  <c r="AF423" i="4"/>
  <c r="AE423" i="4"/>
  <c r="AC423" i="4"/>
  <c r="AF537" i="4"/>
  <c r="AF553" i="4"/>
  <c r="AG577" i="4"/>
  <c r="AF577" i="4"/>
  <c r="AC577" i="4"/>
  <c r="AD577" i="4"/>
  <c r="AC315" i="4"/>
  <c r="AG315" i="4"/>
  <c r="AF315" i="4"/>
  <c r="AG534" i="4"/>
  <c r="AC534" i="4"/>
  <c r="AE534" i="4"/>
  <c r="AF534" i="4"/>
  <c r="AC254" i="4"/>
  <c r="AE254" i="4"/>
  <c r="AD254" i="4"/>
  <c r="AG254" i="4"/>
  <c r="AF270" i="4"/>
  <c r="AD287" i="4"/>
  <c r="AF303" i="4"/>
  <c r="AG368" i="4"/>
  <c r="AF368" i="4"/>
  <c r="AE368" i="4"/>
  <c r="AD368" i="4"/>
  <c r="AC368" i="4"/>
  <c r="AD384" i="4"/>
  <c r="AG65" i="4"/>
  <c r="AE577" i="4"/>
  <c r="AD1040" i="4"/>
  <c r="AD534" i="4"/>
  <c r="AD423" i="4"/>
  <c r="AG817" i="4"/>
  <c r="AC817" i="4"/>
  <c r="AC674" i="4"/>
  <c r="AF674" i="4"/>
  <c r="AE674" i="4"/>
  <c r="AC1050" i="4"/>
  <c r="AD1050" i="4"/>
  <c r="AD948" i="4"/>
  <c r="AE948" i="4"/>
  <c r="AC948" i="4"/>
  <c r="AF948" i="4"/>
  <c r="AG948" i="4"/>
  <c r="AE685" i="4"/>
  <c r="AC685" i="4"/>
  <c r="AD685" i="4"/>
  <c r="AG818" i="4"/>
  <c r="AC818" i="4"/>
  <c r="AD818" i="4"/>
  <c r="AE818" i="4"/>
  <c r="AC16" i="4"/>
  <c r="AE16" i="4"/>
  <c r="AD16" i="4"/>
  <c r="AF16" i="4"/>
  <c r="AC112" i="4"/>
  <c r="AE112" i="4"/>
  <c r="AG112" i="4"/>
  <c r="AF112" i="4"/>
  <c r="AD112" i="4"/>
  <c r="AG13" i="4"/>
  <c r="AD13" i="4"/>
  <c r="AC13" i="4"/>
  <c r="AE13" i="4"/>
  <c r="AF13" i="4"/>
  <c r="AE740" i="4"/>
  <c r="AE755" i="4"/>
  <c r="AD896" i="4"/>
  <c r="AF186" i="4"/>
  <c r="AG186" i="4"/>
  <c r="AE186" i="4"/>
  <c r="AC186" i="4"/>
  <c r="AF227" i="4"/>
  <c r="AD227" i="4"/>
  <c r="AE227" i="4"/>
  <c r="AG227" i="4"/>
  <c r="AC227" i="4"/>
  <c r="AD18" i="4"/>
  <c r="AD181" i="4"/>
  <c r="AF609" i="4"/>
  <c r="AC609" i="4"/>
  <c r="AE609" i="4"/>
  <c r="AG609" i="4"/>
  <c r="AF22" i="4"/>
  <c r="AE22" i="4"/>
  <c r="AD22" i="4"/>
  <c r="AG22" i="4"/>
  <c r="AF102" i="4"/>
  <c r="AF144" i="4"/>
  <c r="AC95" i="4"/>
  <c r="AF544" i="4"/>
  <c r="AD252" i="4"/>
  <c r="AF70" i="4"/>
  <c r="AF599" i="4"/>
  <c r="AD64" i="4"/>
  <c r="AF647" i="4"/>
  <c r="AD778" i="4"/>
  <c r="AC778" i="4"/>
  <c r="AD956" i="4"/>
  <c r="AD630" i="4"/>
  <c r="AI630" i="4"/>
  <c r="AE910" i="4"/>
  <c r="AG701" i="4"/>
  <c r="AC701" i="4"/>
  <c r="AE1009" i="4"/>
  <c r="AG139" i="4"/>
  <c r="AF139" i="4"/>
  <c r="AC139" i="4"/>
  <c r="AD139" i="4"/>
  <c r="AE139" i="4"/>
  <c r="AD83" i="4"/>
  <c r="AG625" i="4"/>
  <c r="AD625" i="4"/>
  <c r="AE625" i="4"/>
  <c r="AF625" i="4"/>
  <c r="AC625" i="4"/>
  <c r="AD223" i="4"/>
  <c r="AD209" i="4"/>
  <c r="AF106" i="4"/>
  <c r="AE315" i="4"/>
  <c r="AE619" i="4"/>
  <c r="AF542" i="4"/>
  <c r="AG756" i="4"/>
  <c r="AC756" i="4"/>
  <c r="AG910" i="4"/>
  <c r="AC910" i="4"/>
  <c r="AD1022" i="4"/>
  <c r="AC708" i="4"/>
  <c r="AG708" i="4"/>
  <c r="AG850" i="4"/>
  <c r="AC850" i="4"/>
  <c r="AF781" i="4"/>
  <c r="AE781" i="4"/>
  <c r="AG700" i="4"/>
  <c r="AF700" i="4"/>
  <c r="AG759" i="4"/>
  <c r="AE759" i="4"/>
  <c r="AC759" i="4"/>
  <c r="AD759" i="4"/>
  <c r="AF210" i="4"/>
  <c r="AG210" i="4"/>
  <c r="AC210" i="4"/>
  <c r="AD210" i="4"/>
  <c r="AC49" i="4"/>
  <c r="AE49" i="4"/>
  <c r="AG130" i="4"/>
  <c r="AF130" i="4"/>
  <c r="AE130" i="4"/>
  <c r="AC130" i="4"/>
  <c r="AD130" i="4"/>
  <c r="AG155" i="4"/>
  <c r="AC155" i="4"/>
  <c r="AD155" i="4"/>
  <c r="AE155" i="4"/>
  <c r="AC600" i="4"/>
  <c r="AG600" i="4"/>
  <c r="AF600" i="4"/>
  <c r="AE600" i="4"/>
  <c r="AD600" i="4"/>
  <c r="AD648" i="4"/>
  <c r="AC648" i="4"/>
  <c r="AF648" i="4"/>
  <c r="AG648" i="4"/>
  <c r="AE648" i="4"/>
  <c r="AC229" i="4"/>
  <c r="AG229" i="4"/>
  <c r="AE229" i="4"/>
  <c r="AD49" i="4"/>
  <c r="AE747" i="4"/>
  <c r="AG1042" i="4"/>
  <c r="AC1042" i="4"/>
  <c r="AD1042" i="4"/>
  <c r="AE105" i="4"/>
  <c r="AG105" i="4"/>
  <c r="AF105" i="4"/>
  <c r="AC105" i="4"/>
  <c r="AD105" i="4"/>
  <c r="AD51" i="4"/>
  <c r="AG641" i="4"/>
  <c r="AF641" i="4"/>
  <c r="AC641" i="4"/>
  <c r="AD641" i="4"/>
  <c r="AE641" i="4"/>
  <c r="AD38" i="4"/>
  <c r="AE38" i="4"/>
  <c r="AC38" i="4"/>
  <c r="AG38" i="4"/>
  <c r="AG63" i="4"/>
  <c r="AE63" i="4"/>
  <c r="AC63" i="4"/>
  <c r="AD63" i="4"/>
  <c r="AD160" i="4"/>
  <c r="AD390" i="4"/>
  <c r="AD487" i="4"/>
  <c r="AF420" i="4"/>
  <c r="AE70" i="4"/>
  <c r="AD67" i="4"/>
  <c r="AD225" i="4"/>
  <c r="AC117" i="4"/>
  <c r="AE592" i="4"/>
  <c r="AD780" i="4"/>
  <c r="AG877" i="4"/>
  <c r="AD877" i="4"/>
  <c r="AD951" i="4"/>
  <c r="AD799" i="4"/>
  <c r="AG799" i="4"/>
  <c r="AC787" i="4"/>
  <c r="AG787" i="4"/>
  <c r="AG764" i="4"/>
  <c r="AD764" i="4"/>
  <c r="AE691" i="4"/>
  <c r="AG691" i="4"/>
  <c r="AD691" i="4"/>
  <c r="AC791" i="4"/>
  <c r="AG791" i="4"/>
  <c r="AE791" i="4"/>
  <c r="AD791" i="4"/>
  <c r="AC1044" i="4"/>
  <c r="AG1044" i="4"/>
  <c r="AE1044" i="4"/>
  <c r="AD1044" i="4"/>
  <c r="AD226" i="4"/>
  <c r="AG226" i="4"/>
  <c r="AC81" i="4"/>
  <c r="AD81" i="4"/>
  <c r="AG81" i="4"/>
  <c r="AE81" i="4"/>
  <c r="AF81" i="4"/>
  <c r="AC188" i="4"/>
  <c r="AD188" i="4"/>
  <c r="AF188" i="4"/>
  <c r="AG188" i="4"/>
  <c r="AG632" i="4"/>
  <c r="AE632" i="4"/>
  <c r="AC632" i="4"/>
  <c r="AF632" i="4"/>
  <c r="AC29" i="4"/>
  <c r="AG29" i="4"/>
  <c r="AE29" i="4"/>
  <c r="AF29" i="4"/>
  <c r="AD29" i="4"/>
  <c r="AE210" i="4"/>
  <c r="AC226" i="4"/>
  <c r="AE883" i="4"/>
  <c r="AE1031" i="4"/>
  <c r="AE764" i="4"/>
  <c r="AG1019" i="4"/>
  <c r="AC1019" i="4"/>
  <c r="AE700" i="4"/>
  <c r="AG977" i="4"/>
  <c r="AC977" i="4"/>
  <c r="AD977" i="4"/>
  <c r="AE977" i="4"/>
  <c r="AD96" i="4"/>
  <c r="AE96" i="4"/>
  <c r="AC96" i="4"/>
  <c r="AF96" i="4"/>
  <c r="AG96" i="4"/>
  <c r="AC123" i="4"/>
  <c r="AG123" i="4"/>
  <c r="AD123" i="4"/>
  <c r="AE123" i="4"/>
  <c r="AF123" i="4"/>
  <c r="AD198" i="4"/>
  <c r="AE79" i="4"/>
  <c r="AF79" i="4"/>
  <c r="AG79" i="4"/>
  <c r="AD79" i="4"/>
  <c r="AG412" i="4"/>
  <c r="AD412" i="4"/>
  <c r="AE412" i="4"/>
  <c r="AG430" i="4"/>
  <c r="AE430" i="4"/>
  <c r="AC430" i="4"/>
  <c r="AD430" i="4"/>
  <c r="AD80" i="4"/>
  <c r="AF685" i="4"/>
  <c r="AF1042" i="4"/>
  <c r="AE1050" i="4"/>
  <c r="AF31" i="4"/>
  <c r="AF229" i="4"/>
  <c r="AI665" i="4"/>
  <c r="AC721" i="4"/>
  <c r="AG721" i="4"/>
  <c r="AC747" i="4"/>
  <c r="AD747" i="4"/>
  <c r="AG740" i="4"/>
  <c r="AD740" i="4"/>
  <c r="AC740" i="4"/>
  <c r="AC966" i="4"/>
  <c r="AE966" i="4"/>
  <c r="AG966" i="4"/>
  <c r="AE794" i="4"/>
  <c r="AC794" i="4"/>
  <c r="AG710" i="4"/>
  <c r="AD710" i="4"/>
  <c r="AE710" i="4"/>
  <c r="AC710" i="4"/>
  <c r="AD1021" i="4"/>
  <c r="AD784" i="4"/>
  <c r="AC784" i="4"/>
  <c r="AE784" i="4"/>
  <c r="AC99" i="4"/>
  <c r="AE99" i="4"/>
  <c r="AG99" i="4"/>
  <c r="AD99" i="4"/>
  <c r="AC164" i="4"/>
  <c r="AE164" i="4"/>
  <c r="AG164" i="4"/>
  <c r="AD164" i="4"/>
  <c r="AG213" i="4"/>
  <c r="AE213" i="4"/>
  <c r="AD213" i="4"/>
  <c r="AF213" i="4"/>
  <c r="AG894" i="4"/>
  <c r="AE894" i="4"/>
  <c r="AF966" i="4"/>
  <c r="AC1036" i="4"/>
  <c r="AD1036" i="4"/>
  <c r="AG1036" i="4"/>
  <c r="AF1036" i="4"/>
  <c r="AE211" i="4"/>
  <c r="AF211" i="4"/>
  <c r="AC211" i="4"/>
  <c r="AD211" i="4"/>
  <c r="AG211" i="4"/>
  <c r="AD12" i="4"/>
  <c r="AG165" i="4"/>
  <c r="AC165" i="4"/>
  <c r="AE165" i="4"/>
  <c r="AF165" i="4"/>
  <c r="AD165" i="4"/>
  <c r="AG175" i="4"/>
  <c r="AD175" i="4"/>
  <c r="AF175" i="4"/>
  <c r="AE175" i="4"/>
  <c r="AC175" i="4"/>
  <c r="AG47" i="4"/>
  <c r="AE47" i="4"/>
  <c r="AF47" i="4"/>
  <c r="AC47" i="4"/>
  <c r="AD446" i="4"/>
  <c r="AG583" i="4"/>
  <c r="AF583" i="4"/>
  <c r="AE583" i="4"/>
  <c r="AD583" i="4"/>
  <c r="AG558" i="4"/>
  <c r="AD558" i="4"/>
  <c r="AE558" i="4"/>
  <c r="AC558" i="4"/>
  <c r="AD293" i="4"/>
  <c r="AG325" i="4"/>
  <c r="AE325" i="4"/>
  <c r="AC325" i="4"/>
  <c r="AF325" i="4"/>
  <c r="AD374" i="4"/>
  <c r="AG503" i="4"/>
  <c r="AC503" i="4"/>
  <c r="AE503" i="4"/>
  <c r="AD503" i="4"/>
  <c r="AD65" i="4"/>
  <c r="AD35" i="4"/>
  <c r="AG49" i="4"/>
  <c r="AD47" i="4"/>
  <c r="AF308" i="4"/>
  <c r="AG32" i="4"/>
  <c r="AD229" i="4"/>
  <c r="AD324" i="4"/>
  <c r="AG117" i="4"/>
  <c r="AF99" i="4"/>
  <c r="AD182" i="4"/>
  <c r="AC22" i="4"/>
  <c r="AF49" i="4"/>
  <c r="AF503" i="4"/>
  <c r="AG1050" i="4"/>
  <c r="AG672" i="4"/>
  <c r="AF430" i="4"/>
  <c r="AC457" i="4"/>
  <c r="AG457" i="4"/>
  <c r="AE457" i="4"/>
  <c r="AD489" i="4"/>
  <c r="AG521" i="4"/>
  <c r="AE521" i="4"/>
  <c r="AI538" i="4"/>
  <c r="AD538" i="4"/>
  <c r="AE594" i="4"/>
  <c r="AG594" i="4"/>
  <c r="AC594" i="4"/>
  <c r="AF594" i="4"/>
  <c r="AF239" i="4"/>
  <c r="AD239" i="4"/>
  <c r="AE239" i="4"/>
  <c r="AE255" i="4"/>
  <c r="AF271" i="4"/>
  <c r="AG271" i="4"/>
  <c r="AD271" i="4"/>
  <c r="AC271" i="4"/>
  <c r="AE271" i="4"/>
  <c r="AG328" i="4"/>
  <c r="AF328" i="4"/>
  <c r="AE328" i="4"/>
  <c r="AG442" i="4"/>
  <c r="AC442" i="4"/>
  <c r="AF442" i="4"/>
  <c r="AE442" i="4"/>
  <c r="AD466" i="4"/>
  <c r="AF466" i="4"/>
  <c r="AE466" i="4"/>
  <c r="AG372" i="4"/>
  <c r="AD372" i="4"/>
  <c r="AE372" i="4"/>
  <c r="AE566" i="4"/>
  <c r="AF289" i="4"/>
  <c r="AE289" i="4"/>
  <c r="AE370" i="4"/>
  <c r="AG386" i="4"/>
  <c r="AE386" i="4"/>
  <c r="AC386" i="4"/>
  <c r="AD386" i="4"/>
  <c r="AG451" i="4"/>
  <c r="AF451" i="4"/>
  <c r="AD451" i="4"/>
  <c r="AG483" i="4"/>
  <c r="AC483" i="4"/>
  <c r="AE532" i="4"/>
  <c r="AF556" i="4"/>
  <c r="AF265" i="4"/>
  <c r="AC265" i="4"/>
  <c r="AE265" i="4"/>
  <c r="AD265" i="4"/>
  <c r="AE298" i="4"/>
  <c r="AF346" i="4"/>
  <c r="AE395" i="4"/>
  <c r="AF395" i="4"/>
  <c r="AD395" i="4"/>
  <c r="AD411" i="4"/>
  <c r="AC411" i="4"/>
  <c r="AE411" i="4"/>
  <c r="AG411" i="4"/>
  <c r="AG460" i="4"/>
  <c r="AF460" i="4"/>
  <c r="AC460" i="4"/>
  <c r="AE476" i="4"/>
  <c r="AD516" i="4"/>
  <c r="AC516" i="4"/>
  <c r="AE516" i="4"/>
  <c r="AG549" i="4"/>
  <c r="AE549" i="4"/>
  <c r="AC549" i="4"/>
  <c r="AD549" i="4"/>
  <c r="AC565" i="4"/>
  <c r="AG565" i="4"/>
  <c r="AD565" i="4"/>
  <c r="AF565" i="4"/>
  <c r="AE565" i="4"/>
  <c r="AF299" i="4"/>
  <c r="AE469" i="4"/>
  <c r="AG469" i="4"/>
  <c r="AC469" i="4"/>
  <c r="AD469" i="4"/>
  <c r="AD574" i="4"/>
  <c r="AC574" i="4"/>
  <c r="AG574" i="4"/>
  <c r="AF574" i="4"/>
  <c r="AE574" i="4"/>
  <c r="AG265" i="4"/>
  <c r="AG395" i="4"/>
  <c r="AF321" i="4"/>
  <c r="AE467" i="4"/>
  <c r="AE379" i="4"/>
  <c r="AD572" i="4"/>
  <c r="AC714" i="4"/>
  <c r="AD521" i="4"/>
  <c r="AC466" i="4"/>
  <c r="AF870" i="4"/>
  <c r="AC742" i="4"/>
  <c r="AF908" i="4"/>
  <c r="AD958" i="4"/>
  <c r="AF288" i="4"/>
  <c r="AE451" i="4"/>
  <c r="AD962" i="4"/>
  <c r="AG812" i="4"/>
  <c r="AC812" i="4"/>
  <c r="AG692" i="4"/>
  <c r="AE692" i="4"/>
  <c r="AG933" i="4"/>
  <c r="AF933" i="4"/>
  <c r="AD1006" i="4"/>
  <c r="AF983" i="4"/>
  <c r="AC983" i="4"/>
  <c r="AF927" i="4"/>
  <c r="AC927" i="4"/>
  <c r="AG882" i="4"/>
  <c r="AC882" i="4"/>
  <c r="AD882" i="4"/>
  <c r="AD1052" i="4"/>
  <c r="AG1052" i="4"/>
  <c r="AG849" i="4"/>
  <c r="AC849" i="4"/>
  <c r="AC1025" i="4"/>
  <c r="AG1025" i="4"/>
  <c r="AD840" i="4"/>
  <c r="AI784" i="4"/>
  <c r="AC989" i="4"/>
  <c r="AD989" i="4"/>
  <c r="AF989" i="4"/>
  <c r="AF48" i="4"/>
  <c r="AE48" i="4"/>
  <c r="AD48" i="4"/>
  <c r="AF64" i="4"/>
  <c r="AC64" i="4"/>
  <c r="AG64" i="4"/>
  <c r="AE80" i="4"/>
  <c r="AF80" i="4"/>
  <c r="AG170" i="4"/>
  <c r="AF170" i="4"/>
  <c r="AD170" i="4"/>
  <c r="AC17" i="4"/>
  <c r="AF17" i="4"/>
  <c r="AD17" i="4"/>
  <c r="AC33" i="4"/>
  <c r="AE33" i="4"/>
  <c r="AG179" i="4"/>
  <c r="AF179" i="4"/>
  <c r="AD179" i="4"/>
  <c r="AE179" i="4"/>
  <c r="AC179" i="4"/>
  <c r="AF195" i="4"/>
  <c r="AG599" i="4"/>
  <c r="AE599" i="4"/>
  <c r="AG615" i="4"/>
  <c r="AC615" i="4"/>
  <c r="AF615" i="4"/>
  <c r="AD615" i="4"/>
  <c r="AC631" i="4"/>
  <c r="AE631" i="4"/>
  <c r="AF631" i="4"/>
  <c r="AD631" i="4"/>
  <c r="AG631" i="4"/>
  <c r="AG647" i="4"/>
  <c r="AE647" i="4"/>
  <c r="AG18" i="4"/>
  <c r="AF18" i="4"/>
  <c r="AC34" i="4"/>
  <c r="AD34" i="4"/>
  <c r="AF50" i="4"/>
  <c r="AG50" i="4"/>
  <c r="AG204" i="4"/>
  <c r="AE204" i="4"/>
  <c r="AF204" i="4"/>
  <c r="AC204" i="4"/>
  <c r="AF220" i="4"/>
  <c r="AD220" i="4"/>
  <c r="AG51" i="4"/>
  <c r="AE51" i="4"/>
  <c r="AF51" i="4"/>
  <c r="AG67" i="4"/>
  <c r="AF67" i="4"/>
  <c r="AD116" i="4"/>
  <c r="AF116" i="4"/>
  <c r="AE116" i="4"/>
  <c r="AG132" i="4"/>
  <c r="AC132" i="4"/>
  <c r="AF132" i="4"/>
  <c r="AE148" i="4"/>
  <c r="AG148" i="4"/>
  <c r="AC181" i="4"/>
  <c r="AF181" i="4"/>
  <c r="AG181" i="4"/>
  <c r="AC197" i="4"/>
  <c r="AE197" i="4"/>
  <c r="AG197" i="4"/>
  <c r="AD197" i="4"/>
  <c r="AF197" i="4"/>
  <c r="AG12" i="4"/>
  <c r="AC12" i="4"/>
  <c r="AD28" i="4"/>
  <c r="AE28" i="4"/>
  <c r="AC28" i="4"/>
  <c r="AC100" i="4"/>
  <c r="AD100" i="4"/>
  <c r="AE100" i="4"/>
  <c r="AF198" i="4"/>
  <c r="AG198" i="4"/>
  <c r="AC198" i="4"/>
  <c r="AG214" i="4"/>
  <c r="AF214" i="4"/>
  <c r="AC214" i="4"/>
  <c r="AF230" i="4"/>
  <c r="AE230" i="4"/>
  <c r="AD230" i="4"/>
  <c r="AE610" i="4"/>
  <c r="AF610" i="4"/>
  <c r="AG610" i="4"/>
  <c r="AD626" i="4"/>
  <c r="AD77" i="4"/>
  <c r="AF109" i="4"/>
  <c r="AD119" i="4"/>
  <c r="AG832" i="4"/>
  <c r="AF832" i="4"/>
  <c r="AD819" i="4"/>
  <c r="AE689" i="4"/>
  <c r="AG689" i="4"/>
  <c r="AC689" i="4"/>
  <c r="AD689" i="4"/>
  <c r="AD835" i="4"/>
  <c r="AD949" i="4"/>
  <c r="AE686" i="4"/>
  <c r="AC686" i="4"/>
  <c r="AF686" i="4"/>
  <c r="AG1000" i="4"/>
  <c r="AD1000" i="4"/>
  <c r="AD1041" i="4"/>
  <c r="AG923" i="4"/>
  <c r="AF923" i="4"/>
  <c r="AD923" i="4"/>
  <c r="AC923" i="4"/>
  <c r="AG129" i="4"/>
  <c r="AF129" i="4"/>
  <c r="AC129" i="4"/>
  <c r="AD233" i="4"/>
  <c r="AF539" i="4"/>
  <c r="AG927" i="4"/>
  <c r="AF234" i="4"/>
  <c r="AC395" i="4"/>
  <c r="AF34" i="4"/>
  <c r="AD594" i="4"/>
  <c r="AC679" i="4"/>
  <c r="AG679" i="4"/>
  <c r="AG1055" i="4"/>
  <c r="AE1055" i="4"/>
  <c r="AC862" i="4"/>
  <c r="AF862" i="4"/>
  <c r="AG913" i="4"/>
  <c r="AF913" i="4"/>
  <c r="AD1043" i="4"/>
  <c r="AE946" i="4"/>
  <c r="AC946" i="4"/>
  <c r="AD946" i="4"/>
  <c r="AE943" i="4"/>
  <c r="AG943" i="4"/>
  <c r="AC741" i="4"/>
  <c r="AG741" i="4"/>
  <c r="AE741" i="4"/>
  <c r="AG887" i="4"/>
  <c r="AF887" i="4"/>
  <c r="AG873" i="4"/>
  <c r="AF873" i="4"/>
  <c r="AC873" i="4"/>
  <c r="AG695" i="4"/>
  <c r="AC695" i="4"/>
  <c r="AE695" i="4"/>
  <c r="AF695" i="4"/>
  <c r="AC896" i="4"/>
  <c r="AG896" i="4"/>
  <c r="AC145" i="4"/>
  <c r="AD145" i="4"/>
  <c r="AG145" i="4"/>
  <c r="AD328" i="4"/>
  <c r="AC328" i="4"/>
  <c r="AD795" i="4"/>
  <c r="AC776" i="4"/>
  <c r="AD927" i="4"/>
  <c r="AE129" i="4"/>
  <c r="AE17" i="4"/>
  <c r="AE18" i="4"/>
  <c r="AC195" i="4"/>
  <c r="AE673" i="4"/>
  <c r="AC801" i="4"/>
  <c r="AD963" i="4"/>
  <c r="AF457" i="4"/>
  <c r="AF795" i="4"/>
  <c r="AG962" i="4"/>
  <c r="AG862" i="4"/>
  <c r="AG729" i="4"/>
  <c r="AF386" i="4"/>
  <c r="AD204" i="4"/>
  <c r="AD363" i="4"/>
  <c r="AD457" i="4"/>
  <c r="AG819" i="4"/>
  <c r="AC48" i="4"/>
  <c r="AF992" i="4"/>
  <c r="AG516" i="4"/>
  <c r="AF554" i="4"/>
  <c r="AF411" i="4"/>
  <c r="AC521" i="4"/>
  <c r="AE756" i="4"/>
  <c r="AE1049" i="4"/>
  <c r="AF799" i="4"/>
  <c r="AD304" i="4"/>
  <c r="AF817" i="4"/>
  <c r="AF850" i="4"/>
  <c r="AE363" i="4"/>
  <c r="AD597" i="4"/>
  <c r="AF714" i="4"/>
  <c r="AF469" i="4"/>
  <c r="AD289" i="4"/>
  <c r="AE460" i="4"/>
  <c r="AF483" i="4"/>
  <c r="AF741" i="4"/>
  <c r="AG983" i="4"/>
  <c r="AC1043" i="4"/>
  <c r="AG1043" i="4"/>
  <c r="AD129" i="4"/>
  <c r="AD442" i="4"/>
  <c r="AF896" i="4"/>
  <c r="AC1052" i="4"/>
  <c r="AG866" i="4"/>
  <c r="AE866" i="4"/>
  <c r="AG687" i="4"/>
  <c r="AC687" i="4"/>
  <c r="AG851" i="4"/>
  <c r="AF851" i="4"/>
  <c r="AF626" i="4"/>
  <c r="AF756" i="4"/>
  <c r="AC1022" i="4"/>
  <c r="AF1022" i="4"/>
  <c r="AC807" i="4"/>
  <c r="AG807" i="4"/>
  <c r="AF798" i="4"/>
  <c r="AF726" i="4"/>
  <c r="AE898" i="4"/>
  <c r="AG642" i="4"/>
  <c r="AF642" i="4"/>
  <c r="AG142" i="4"/>
  <c r="AF142" i="4"/>
  <c r="AC207" i="4"/>
  <c r="AF207" i="4"/>
  <c r="AG184" i="4"/>
  <c r="AC184" i="4"/>
  <c r="AG612" i="4"/>
  <c r="AE612" i="4"/>
  <c r="AD612" i="4"/>
  <c r="AF612" i="4"/>
  <c r="AG628" i="4"/>
  <c r="AC628" i="4"/>
  <c r="AD628" i="4"/>
  <c r="AF15" i="4"/>
  <c r="AG31" i="4"/>
  <c r="AE31" i="4"/>
  <c r="AD111" i="4"/>
  <c r="AE111" i="4"/>
  <c r="AF160" i="4"/>
  <c r="AE160" i="4"/>
  <c r="AF225" i="4"/>
  <c r="AF613" i="4"/>
  <c r="AG613" i="4"/>
  <c r="AE613" i="4"/>
  <c r="AG629" i="4"/>
  <c r="AF629" i="4"/>
  <c r="AC645" i="4"/>
  <c r="AD645" i="4"/>
  <c r="AF259" i="4"/>
  <c r="AC275" i="4"/>
  <c r="AE275" i="4"/>
  <c r="AF275" i="4"/>
  <c r="AD275" i="4"/>
  <c r="AG357" i="4"/>
  <c r="AC357" i="4"/>
  <c r="AG446" i="4"/>
  <c r="AC446" i="4"/>
  <c r="AG494" i="4"/>
  <c r="AC494" i="4"/>
  <c r="AE494" i="4"/>
  <c r="AD494" i="4"/>
  <c r="AG518" i="4"/>
  <c r="AE518" i="4"/>
  <c r="AD518" i="4"/>
  <c r="AC518" i="4"/>
  <c r="AG535" i="4"/>
  <c r="AD535" i="4"/>
  <c r="AE535" i="4"/>
  <c r="AG551" i="4"/>
  <c r="AF551" i="4"/>
  <c r="AD551" i="4"/>
  <c r="AE551" i="4"/>
  <c r="AG579" i="4"/>
  <c r="AD579" i="4"/>
  <c r="AC579" i="4"/>
  <c r="AD276" i="4"/>
  <c r="AF276" i="4"/>
  <c r="AE276" i="4"/>
  <c r="AE358" i="4"/>
  <c r="AG374" i="4"/>
  <c r="AE374" i="4"/>
  <c r="AF374" i="4"/>
  <c r="AG390" i="4"/>
  <c r="AF390" i="4"/>
  <c r="AE390" i="4"/>
  <c r="AG487" i="4"/>
  <c r="AF487" i="4"/>
  <c r="AE487" i="4"/>
  <c r="AG576" i="4"/>
  <c r="AC576" i="4"/>
  <c r="AE576" i="4"/>
  <c r="AG323" i="4"/>
  <c r="AD323" i="4"/>
  <c r="AD542" i="4"/>
  <c r="AE542" i="4"/>
  <c r="AF261" i="4"/>
  <c r="AD261" i="4"/>
  <c r="AC310" i="4"/>
  <c r="AD310" i="4"/>
  <c r="AD383" i="4"/>
  <c r="AC383" i="4"/>
  <c r="AF480" i="4"/>
  <c r="AF593" i="4"/>
  <c r="AD135" i="4"/>
  <c r="AG135" i="4"/>
  <c r="AC135" i="4"/>
  <c r="AF135" i="4"/>
  <c r="AF200" i="4"/>
  <c r="AC200" i="4"/>
  <c r="AD200" i="4"/>
  <c r="AC259" i="4"/>
  <c r="AE308" i="4"/>
  <c r="AD613" i="4"/>
  <c r="AF535" i="4"/>
  <c r="AC814" i="4"/>
  <c r="AD341" i="4"/>
  <c r="AD184" i="4"/>
  <c r="AE626" i="4"/>
  <c r="AG626" i="4"/>
  <c r="AG126" i="4"/>
  <c r="AF126" i="4"/>
  <c r="AD126" i="4"/>
  <c r="AG223" i="4"/>
  <c r="AF223" i="4"/>
  <c r="AC223" i="4"/>
  <c r="AC119" i="4"/>
  <c r="AE119" i="4"/>
  <c r="AG159" i="4"/>
  <c r="AE159" i="4"/>
  <c r="AG209" i="4"/>
  <c r="AC209" i="4"/>
  <c r="AG45" i="4"/>
  <c r="AC15" i="4"/>
  <c r="AC31" i="4"/>
  <c r="AD31" i="4"/>
  <c r="AF111" i="4"/>
  <c r="AG225" i="4"/>
  <c r="AG259" i="4"/>
  <c r="AD357" i="4"/>
  <c r="AF159" i="4"/>
  <c r="AD159" i="4"/>
  <c r="AF494" i="4"/>
  <c r="AD259" i="4"/>
  <c r="AG879" i="4"/>
  <c r="AE341" i="4"/>
  <c r="AC769" i="4"/>
  <c r="AE184" i="4"/>
  <c r="AG916" i="4"/>
  <c r="AC916" i="4"/>
  <c r="AG1063" i="4"/>
  <c r="AC1063" i="4"/>
  <c r="AG865" i="4"/>
  <c r="AC865" i="4"/>
  <c r="AC954" i="4"/>
  <c r="AG954" i="4"/>
  <c r="AG760" i="4"/>
  <c r="AC760" i="4"/>
  <c r="AC785" i="4"/>
  <c r="AG785" i="4"/>
  <c r="AG841" i="4"/>
  <c r="AC841" i="4"/>
  <c r="AG955" i="4"/>
  <c r="AC955" i="4"/>
  <c r="AD440" i="4"/>
  <c r="AG440" i="4"/>
  <c r="AG343" i="4"/>
  <c r="AF343" i="4"/>
  <c r="AE343" i="4"/>
  <c r="AD343" i="4"/>
  <c r="AE361" i="4"/>
  <c r="AG361" i="4"/>
  <c r="AI434" i="4"/>
  <c r="AG553" i="4"/>
  <c r="AC553" i="4"/>
  <c r="AG364" i="4"/>
  <c r="AD364" i="4"/>
  <c r="AG327" i="4"/>
  <c r="AE327" i="4"/>
  <c r="AF327" i="4"/>
  <c r="AD327" i="4"/>
  <c r="AG400" i="4"/>
  <c r="AC400" i="4"/>
  <c r="AG554" i="4"/>
  <c r="AD554" i="4"/>
  <c r="AG570" i="4"/>
  <c r="AF570" i="4"/>
  <c r="AE570" i="4"/>
  <c r="AF485" i="4"/>
  <c r="AD288" i="4"/>
  <c r="AD425" i="4"/>
  <c r="AG587" i="4"/>
  <c r="AC587" i="4"/>
  <c r="AG461" i="4"/>
  <c r="AD461" i="4"/>
  <c r="AC461" i="4"/>
  <c r="AG337" i="4"/>
  <c r="AC337" i="4"/>
  <c r="AF337" i="4"/>
  <c r="AG354" i="4"/>
  <c r="AC354" i="4"/>
  <c r="AF330" i="4"/>
  <c r="AC440" i="4"/>
  <c r="AE440" i="4"/>
  <c r="AC623" i="4"/>
  <c r="AF361" i="4"/>
  <c r="AC570" i="4"/>
  <c r="AG592" i="4"/>
  <c r="AF272" i="4"/>
  <c r="AI664" i="4"/>
  <c r="AC364" i="4"/>
  <c r="AF496" i="4"/>
  <c r="AG520" i="4"/>
  <c r="AG480" i="4"/>
  <c r="AE514" i="4"/>
  <c r="AG74" i="4"/>
  <c r="AC74" i="4"/>
  <c r="AG604" i="4"/>
  <c r="AC604" i="4"/>
  <c r="AG620" i="4"/>
  <c r="AC620" i="4"/>
  <c r="AD752" i="4"/>
  <c r="AE679" i="4"/>
  <c r="AE712" i="4"/>
  <c r="AE988" i="4"/>
  <c r="AE868" i="4"/>
  <c r="AF673" i="4"/>
  <c r="AF689" i="4"/>
  <c r="AE933" i="4"/>
  <c r="AF973" i="4"/>
  <c r="AF990" i="4"/>
  <c r="AF1055" i="4"/>
  <c r="AG588" i="4"/>
  <c r="AE588" i="4"/>
  <c r="AC588" i="4"/>
  <c r="AG388" i="4"/>
  <c r="AF388" i="4"/>
  <c r="AG365" i="4"/>
  <c r="AI663" i="4"/>
  <c r="AD419" i="4"/>
  <c r="AD508" i="4"/>
  <c r="AD525" i="4"/>
  <c r="AE913" i="4"/>
  <c r="AE970" i="4"/>
  <c r="AF1043" i="4"/>
  <c r="AF882" i="4"/>
  <c r="AF963" i="4"/>
  <c r="AF1052" i="4"/>
  <c r="AE1045" i="4"/>
  <c r="AF755" i="4"/>
  <c r="AD1023" i="4"/>
  <c r="AF682" i="4"/>
  <c r="AF764" i="4"/>
  <c r="AE870" i="4"/>
  <c r="AF946" i="4"/>
  <c r="AF1035" i="4"/>
  <c r="AF794" i="4"/>
  <c r="AF1000" i="4"/>
  <c r="AF691" i="4"/>
  <c r="AE887" i="4"/>
  <c r="AD944" i="4"/>
  <c r="AF1025" i="4"/>
  <c r="AF1018" i="4"/>
  <c r="AE873" i="4"/>
  <c r="AE962" i="4"/>
  <c r="AF768" i="4"/>
  <c r="AE923" i="4"/>
  <c r="AF826" i="4"/>
  <c r="AE1021" i="4"/>
  <c r="AF791" i="4"/>
  <c r="AF840" i="4"/>
  <c r="AF1044" i="4"/>
  <c r="AF818" i="4"/>
  <c r="AE1029" i="4"/>
  <c r="AF759" i="4"/>
  <c r="AF32" i="4"/>
  <c r="AF146" i="4"/>
  <c r="AI662" i="4"/>
  <c r="AF706" i="4"/>
  <c r="AF733" i="4"/>
  <c r="AF814" i="4"/>
  <c r="AF879" i="4"/>
  <c r="AD841" i="4"/>
  <c r="AD1060" i="4"/>
  <c r="AF769" i="4"/>
  <c r="AF459" i="4"/>
  <c r="AD491" i="4"/>
  <c r="AF596" i="4"/>
  <c r="AF338" i="4"/>
  <c r="AF371" i="4"/>
  <c r="AF468" i="4"/>
  <c r="AI660" i="4"/>
  <c r="AE817" i="4"/>
  <c r="AE607" i="4"/>
  <c r="AE91" i="4"/>
  <c r="AE85" i="4"/>
  <c r="AE118" i="4"/>
  <c r="AE215" i="4"/>
  <c r="AE217" i="4"/>
  <c r="AE559" i="4"/>
  <c r="AE528" i="4"/>
  <c r="AE453" i="4"/>
  <c r="AE449" i="4"/>
  <c r="AE571" i="4"/>
  <c r="AE242" i="4"/>
  <c r="AE291" i="4"/>
  <c r="AD816" i="4"/>
  <c r="AF433" i="4"/>
  <c r="AD573" i="4"/>
  <c r="AC720" i="4"/>
  <c r="AF765" i="4"/>
  <c r="AF1045" i="4"/>
  <c r="AF986" i="4"/>
  <c r="AD869" i="4"/>
  <c r="AE1054" i="4"/>
  <c r="AE880" i="4"/>
  <c r="AD673" i="4"/>
  <c r="AC880" i="4"/>
  <c r="AD744" i="4"/>
  <c r="AE869" i="4"/>
  <c r="AC867" i="4"/>
  <c r="AC894" i="4"/>
  <c r="AC1054" i="4"/>
  <c r="AD701" i="4"/>
  <c r="AD943" i="4"/>
  <c r="AD1019" i="4"/>
  <c r="AE701" i="4"/>
  <c r="AD913" i="4"/>
  <c r="AD873" i="4"/>
  <c r="AE877" i="4"/>
  <c r="AF880" i="4"/>
  <c r="AE1041" i="4"/>
  <c r="AE1019" i="4"/>
  <c r="AE1036" i="4"/>
  <c r="AE1042" i="4"/>
  <c r="AF1027" i="4"/>
  <c r="AD774" i="4"/>
  <c r="AC780" i="4"/>
  <c r="AD967" i="4"/>
  <c r="AE1004" i="4"/>
  <c r="AE830" i="4"/>
  <c r="AD849" i="4"/>
  <c r="AE956" i="4"/>
  <c r="AF1006" i="4"/>
  <c r="AC990" i="4"/>
  <c r="AC968" i="4"/>
  <c r="AF993" i="4"/>
  <c r="AE1023" i="4"/>
  <c r="AG1022" i="4"/>
  <c r="AC1006" i="4"/>
  <c r="AC986" i="4"/>
  <c r="AC963" i="4"/>
  <c r="AF1021" i="4"/>
  <c r="AE986" i="4"/>
  <c r="AD1045" i="4"/>
  <c r="AE646" i="4"/>
  <c r="AG702" i="4"/>
  <c r="AD864" i="4"/>
  <c r="AD914" i="4"/>
  <c r="AD971" i="4"/>
  <c r="AE951" i="4"/>
  <c r="AG1041" i="4"/>
  <c r="AG774" i="4"/>
  <c r="AC958" i="4"/>
  <c r="AE953" i="4"/>
  <c r="AG990" i="4"/>
  <c r="AG840" i="4"/>
  <c r="AE993" i="4"/>
  <c r="AC1056" i="4"/>
  <c r="AG940" i="4"/>
  <c r="AD736" i="4"/>
  <c r="AD828" i="4"/>
  <c r="AG1027" i="4"/>
  <c r="AD1027" i="4"/>
  <c r="AD968" i="4"/>
  <c r="AE162" i="4"/>
  <c r="AI977" i="4"/>
  <c r="AG715" i="4"/>
  <c r="AD714" i="4"/>
  <c r="AF1004" i="4"/>
  <c r="AD988" i="4"/>
  <c r="AD1056" i="4"/>
  <c r="AE963" i="4"/>
  <c r="AE1040" i="4"/>
  <c r="AG1045" i="4"/>
  <c r="AF830" i="4"/>
  <c r="AC1004" i="4"/>
  <c r="AD953" i="4"/>
  <c r="AF1023" i="4"/>
  <c r="AD993" i="4"/>
  <c r="AF971" i="4"/>
  <c r="AD845" i="4"/>
  <c r="AC830" i="4"/>
  <c r="AC956" i="4"/>
  <c r="AD986" i="4"/>
  <c r="AD695" i="4"/>
  <c r="AE971" i="4"/>
  <c r="AD830" i="4"/>
  <c r="AF928" i="4"/>
  <c r="AC967" i="4"/>
  <c r="AD1010" i="4"/>
  <c r="AD966" i="4"/>
  <c r="AC1023" i="4"/>
  <c r="AC840" i="4"/>
  <c r="AD614" i="4"/>
  <c r="AG944" i="4"/>
  <c r="AF874" i="4"/>
  <c r="AC1010" i="4"/>
  <c r="AC889" i="4"/>
  <c r="AC736" i="4"/>
  <c r="AF162" i="4"/>
  <c r="AE928" i="4"/>
  <c r="AD807" i="4"/>
  <c r="AD1004" i="4"/>
  <c r="AE1056" i="4"/>
  <c r="AD686" i="4"/>
  <c r="AC835" i="4"/>
  <c r="AD907" i="4"/>
  <c r="AC944" i="4"/>
  <c r="AC1029" i="4"/>
  <c r="AF1029" i="4"/>
  <c r="AC928" i="4"/>
  <c r="AC949" i="4"/>
  <c r="AF947" i="4"/>
  <c r="AF525" i="4"/>
  <c r="AD41" i="4"/>
  <c r="AD173" i="4"/>
  <c r="AE921" i="4"/>
  <c r="AD995" i="4"/>
  <c r="AD848" i="4"/>
  <c r="AE110" i="4"/>
  <c r="AD792" i="4"/>
  <c r="AF816" i="4"/>
  <c r="AE914" i="4"/>
  <c r="AF774" i="4"/>
  <c r="AF940" i="4"/>
  <c r="AF988" i="4"/>
  <c r="AF868" i="4"/>
  <c r="AF951" i="4"/>
  <c r="AF835" i="4"/>
  <c r="AF949" i="4"/>
  <c r="AF448" i="4"/>
  <c r="AC194" i="4"/>
  <c r="AG219" i="4"/>
  <c r="AD356" i="4"/>
  <c r="AC387" i="4"/>
  <c r="AG316" i="4"/>
  <c r="AG1051" i="4"/>
  <c r="AG550" i="4"/>
  <c r="AG493" i="4"/>
  <c r="AC493" i="4"/>
  <c r="AD10" i="4"/>
  <c r="AC930" i="4"/>
  <c r="AF1051" i="4"/>
  <c r="AC404" i="4"/>
  <c r="AF683" i="4"/>
  <c r="AD724" i="4"/>
  <c r="AD847" i="4"/>
  <c r="AF828" i="4"/>
  <c r="AF739" i="4"/>
  <c r="AC71" i="4"/>
  <c r="AF131" i="4"/>
  <c r="AC369" i="4"/>
  <c r="AC421" i="4"/>
  <c r="AF845" i="4"/>
  <c r="AF958" i="4"/>
  <c r="AE1007" i="4"/>
  <c r="AF967" i="4"/>
  <c r="AF956" i="4"/>
  <c r="AE944" i="4"/>
  <c r="AF968" i="4"/>
  <c r="AD1038" i="4"/>
  <c r="AD1007" i="4"/>
  <c r="AE852" i="4"/>
  <c r="AD870" i="4"/>
  <c r="AD887" i="4"/>
  <c r="AC828" i="4"/>
  <c r="AC852" i="4"/>
  <c r="AC739" i="4"/>
  <c r="AC920" i="4"/>
  <c r="AD739" i="4"/>
  <c r="AG739" i="4"/>
  <c r="AG724" i="4"/>
  <c r="AG751" i="4"/>
  <c r="AC792" i="4"/>
  <c r="AD712" i="4"/>
  <c r="AC800" i="4"/>
  <c r="AF1054" i="4"/>
  <c r="AG847" i="4"/>
  <c r="AG869" i="4"/>
  <c r="AD934" i="4"/>
  <c r="AE751" i="4"/>
  <c r="AG1007" i="4"/>
  <c r="AE828" i="4"/>
  <c r="AD801" i="4"/>
  <c r="AE867" i="4"/>
  <c r="AF852" i="4"/>
  <c r="AF869" i="4"/>
  <c r="AC1007" i="4"/>
  <c r="AD970" i="4"/>
  <c r="AC680" i="4"/>
  <c r="AD820" i="4"/>
  <c r="AE864" i="4"/>
  <c r="AF1056" i="4"/>
  <c r="AG828" i="4"/>
  <c r="AC820" i="4"/>
  <c r="AD867" i="4"/>
  <c r="AD679" i="4"/>
  <c r="AC864" i="4"/>
  <c r="AD680" i="4"/>
  <c r="AD834" i="4"/>
  <c r="AC110" i="4"/>
  <c r="AD802" i="4"/>
  <c r="AF136" i="4"/>
  <c r="AD517" i="4"/>
  <c r="AF87" i="4"/>
  <c r="AC203" i="4"/>
  <c r="AG263" i="4"/>
  <c r="AC307" i="4"/>
  <c r="AC601" i="4"/>
  <c r="AD776" i="4"/>
  <c r="AD152" i="4"/>
  <c r="AC575" i="4"/>
  <c r="AC931" i="4"/>
  <c r="AG14" i="4"/>
  <c r="AC55" i="4"/>
  <c r="AD150" i="4"/>
  <c r="AG280" i="4"/>
  <c r="AC316" i="4"/>
  <c r="AC617" i="4"/>
  <c r="AE860" i="4"/>
  <c r="AC246" i="4"/>
  <c r="AF353" i="4"/>
  <c r="AF369" i="4"/>
  <c r="AF71" i="4"/>
  <c r="AE909" i="4"/>
  <c r="AF1012" i="4"/>
  <c r="AD194" i="4"/>
  <c r="AD219" i="4"/>
  <c r="AF27" i="4"/>
  <c r="AD236" i="4"/>
  <c r="AD206" i="4"/>
  <c r="AG246" i="4"/>
  <c r="AG387" i="4"/>
  <c r="AG633" i="4"/>
  <c r="AG881" i="4"/>
  <c r="AG1033" i="4"/>
  <c r="AC280" i="4"/>
  <c r="AF421" i="4"/>
  <c r="AG617" i="4"/>
  <c r="AC904" i="4"/>
  <c r="AC484" i="4"/>
  <c r="AG194" i="4"/>
  <c r="AF601" i="4"/>
  <c r="AG484" i="4"/>
  <c r="AD433" i="4"/>
  <c r="AF575" i="4"/>
  <c r="AD9" i="4"/>
  <c r="AC30" i="4"/>
  <c r="AC633" i="4"/>
  <c r="AC290" i="4"/>
  <c r="AF550" i="4"/>
  <c r="AG720" i="4"/>
  <c r="AG904" i="4"/>
  <c r="AC806" i="4"/>
  <c r="AG524" i="4"/>
  <c r="AF886" i="4"/>
  <c r="AF55" i="4"/>
  <c r="AD23" i="4"/>
  <c r="AC115" i="4"/>
  <c r="AC87" i="4"/>
  <c r="AG236" i="4"/>
  <c r="AG290" i="4"/>
  <c r="AD463" i="4"/>
  <c r="AC353" i="4"/>
  <c r="AC541" i="4"/>
  <c r="AC236" i="4"/>
  <c r="AF458" i="4"/>
  <c r="AC219" i="4"/>
  <c r="AF649" i="4"/>
  <c r="AG790" i="4"/>
  <c r="AG448" i="4"/>
  <c r="AF524" i="4"/>
  <c r="AF14" i="4"/>
  <c r="AC183" i="4"/>
  <c r="AG649" i="4"/>
  <c r="AC156" i="4"/>
  <c r="AF183" i="4"/>
  <c r="AF396" i="4"/>
  <c r="AC396" i="4"/>
  <c r="AC458" i="4"/>
  <c r="AF307" i="4"/>
  <c r="AF404" i="4"/>
  <c r="AD25" i="4"/>
  <c r="AG156" i="4"/>
  <c r="AF263" i="4"/>
  <c r="AF541" i="4"/>
  <c r="AC731" i="4"/>
  <c r="AC131" i="4"/>
  <c r="AC912" i="4"/>
  <c r="AC922" i="4"/>
  <c r="AD428" i="4"/>
  <c r="AC147" i="4"/>
  <c r="AD92" i="4"/>
  <c r="AF203" i="4"/>
  <c r="AF30" i="4"/>
  <c r="AD280" i="4"/>
  <c r="AD524" i="4"/>
  <c r="AE435" i="4"/>
  <c r="AD1011" i="4"/>
  <c r="AE464" i="4"/>
  <c r="AE858" i="4"/>
  <c r="AE769" i="4"/>
  <c r="AE322" i="4"/>
  <c r="AE348" i="4"/>
  <c r="AG110" i="4"/>
  <c r="AF715" i="4"/>
  <c r="AE780" i="4"/>
  <c r="AF837" i="4"/>
  <c r="AF702" i="4"/>
  <c r="AE736" i="4"/>
  <c r="AF752" i="4"/>
  <c r="AF802" i="4"/>
  <c r="AF994" i="4"/>
  <c r="AD681" i="4"/>
  <c r="AC878" i="4"/>
  <c r="AG872" i="4"/>
  <c r="AC782" i="4"/>
  <c r="AF836" i="4"/>
  <c r="AC895" i="4"/>
  <c r="AD905" i="4"/>
  <c r="AF941" i="4"/>
  <c r="AC1033" i="4"/>
  <c r="AG945" i="4"/>
  <c r="AD1002" i="4"/>
  <c r="AG941" i="4"/>
  <c r="AG725" i="4"/>
  <c r="AE681" i="4"/>
  <c r="AF998" i="4"/>
  <c r="AE1046" i="4"/>
  <c r="AF804" i="4"/>
  <c r="AF991" i="4"/>
  <c r="AE1063" i="4"/>
  <c r="AF723" i="4"/>
  <c r="AF865" i="4"/>
  <c r="AF760" i="4"/>
  <c r="AD936" i="4"/>
  <c r="AF952" i="4"/>
  <c r="AE246" i="4"/>
  <c r="AE353" i="4"/>
  <c r="AD718" i="4"/>
  <c r="AC836" i="4"/>
  <c r="AG802" i="4"/>
  <c r="AG922" i="4"/>
  <c r="AC924" i="4"/>
  <c r="AF895" i="4"/>
  <c r="AE822" i="4"/>
  <c r="AF684" i="4"/>
  <c r="AE859" i="4"/>
  <c r="AF924" i="4"/>
  <c r="AE709" i="4"/>
  <c r="AF721" i="4"/>
  <c r="AF778" i="4"/>
  <c r="AE799" i="4"/>
  <c r="AD796" i="4"/>
  <c r="AF892" i="4"/>
  <c r="AF853" i="4"/>
  <c r="AE1024" i="4"/>
  <c r="AE1059" i="4"/>
  <c r="AE1002" i="4"/>
  <c r="AD1051" i="4"/>
  <c r="AD203" i="4"/>
  <c r="AD115" i="4"/>
  <c r="AD131" i="4"/>
  <c r="AD147" i="4"/>
  <c r="AD156" i="4"/>
  <c r="AD601" i="4"/>
  <c r="AD617" i="4"/>
  <c r="AD633" i="4"/>
  <c r="AD649" i="4"/>
  <c r="AD14" i="4"/>
  <c r="AF110" i="4"/>
  <c r="AD55" i="4"/>
  <c r="AD71" i="4"/>
  <c r="AD87" i="4"/>
  <c r="AD316" i="4"/>
  <c r="AD421" i="4"/>
  <c r="AD575" i="4"/>
  <c r="AD493" i="4"/>
  <c r="AD448" i="4"/>
  <c r="AD396" i="4"/>
  <c r="AD246" i="4"/>
  <c r="AF688" i="4"/>
  <c r="AC763" i="4"/>
  <c r="AF860" i="4"/>
  <c r="AG930" i="4"/>
  <c r="AC802" i="4"/>
  <c r="AD1046" i="4"/>
  <c r="AC1024" i="4"/>
  <c r="AG886" i="4"/>
  <c r="AF931" i="4"/>
  <c r="AC699" i="4"/>
  <c r="AD860" i="4"/>
  <c r="AD1028" i="4"/>
  <c r="AF912" i="4"/>
  <c r="AG855" i="4"/>
  <c r="AD1063" i="4"/>
  <c r="AF969" i="4"/>
  <c r="AC1059" i="4"/>
  <c r="AE854" i="4"/>
  <c r="AE688" i="4"/>
  <c r="AE725" i="4"/>
  <c r="AC881" i="4"/>
  <c r="AC860" i="4"/>
  <c r="AF878" i="4"/>
  <c r="AC969" i="4"/>
  <c r="AF115" i="4"/>
  <c r="AD687" i="4"/>
  <c r="AD866" i="4"/>
  <c r="AD980" i="4"/>
  <c r="AC796" i="4"/>
  <c r="AF945" i="4"/>
  <c r="AC1002" i="4"/>
  <c r="AF1024" i="4"/>
  <c r="AD879" i="4"/>
  <c r="AF147" i="4"/>
  <c r="AD729" i="4"/>
  <c r="AD811" i="4"/>
  <c r="AD939" i="4"/>
  <c r="AD952" i="4"/>
  <c r="AC678" i="4"/>
  <c r="AF678" i="4"/>
  <c r="AF822" i="4"/>
  <c r="AF855" i="4"/>
  <c r="AE871" i="4"/>
  <c r="AE919" i="4"/>
  <c r="AF907" i="4"/>
  <c r="AE724" i="4"/>
  <c r="AE847" i="4"/>
  <c r="AF742" i="4"/>
  <c r="AF823" i="4"/>
  <c r="AE792" i="4"/>
  <c r="AE745" i="4"/>
  <c r="AE739" i="4"/>
  <c r="AE820" i="4"/>
  <c r="AE672" i="4"/>
  <c r="AF970" i="4"/>
  <c r="AD794" i="4"/>
  <c r="AF962" i="4"/>
  <c r="AF1019" i="4"/>
  <c r="AF145" i="4"/>
  <c r="AF66" i="4"/>
  <c r="AF82" i="4"/>
  <c r="AD632" i="4"/>
  <c r="AF12" i="4"/>
  <c r="AE1030" i="4"/>
  <c r="AE687" i="4"/>
  <c r="AE738" i="4"/>
  <c r="AF681" i="4"/>
  <c r="AF965" i="4"/>
  <c r="AD982" i="4"/>
  <c r="AE998" i="4"/>
  <c r="AF1046" i="4"/>
  <c r="AF1063" i="4"/>
  <c r="AD959" i="4"/>
  <c r="AF1008" i="4"/>
  <c r="AE865" i="4"/>
  <c r="AF954" i="4"/>
  <c r="AF1003" i="4"/>
  <c r="AE980" i="4"/>
  <c r="AF1028" i="4"/>
  <c r="AE905" i="4"/>
  <c r="AE879" i="4"/>
  <c r="AE952" i="4"/>
  <c r="AF1017" i="4"/>
  <c r="AF1034" i="4"/>
  <c r="AF858" i="4"/>
  <c r="AF955" i="4"/>
  <c r="AF899" i="4"/>
  <c r="AF890" i="4"/>
  <c r="AF1020" i="4"/>
  <c r="AF1011" i="4"/>
  <c r="AE56" i="4"/>
  <c r="AE72" i="4"/>
  <c r="AE88" i="4"/>
  <c r="AE121" i="4"/>
  <c r="AE137" i="4"/>
  <c r="AE153" i="4"/>
  <c r="AE178" i="4"/>
  <c r="AE606" i="4"/>
  <c r="AE9" i="4"/>
  <c r="AE25" i="4"/>
  <c r="AE41" i="4"/>
  <c r="AE97" i="4"/>
  <c r="AE154" i="4"/>
  <c r="AE171" i="4"/>
  <c r="AE187" i="4"/>
  <c r="AE623" i="4"/>
  <c r="AE639" i="4"/>
  <c r="AE10" i="4"/>
  <c r="AE26" i="4"/>
  <c r="AE42" i="4"/>
  <c r="AE58" i="4"/>
  <c r="AE74" i="4"/>
  <c r="AE163" i="4"/>
  <c r="AE212" i="4"/>
  <c r="AE228" i="4"/>
  <c r="AE59" i="4"/>
  <c r="AE75" i="4"/>
  <c r="AE124" i="4"/>
  <c r="AE140" i="4"/>
  <c r="AE173" i="4"/>
  <c r="AE189" i="4"/>
  <c r="AE20" i="4"/>
  <c r="AE36" i="4"/>
  <c r="AE92" i="4"/>
  <c r="AE108" i="4"/>
  <c r="AE157" i="4"/>
  <c r="AI174" i="4"/>
  <c r="AE190" i="4"/>
  <c r="AE206" i="4"/>
  <c r="AE222" i="4"/>
  <c r="AE602" i="4"/>
  <c r="AE618" i="4"/>
  <c r="AE634" i="4"/>
  <c r="AE650" i="4"/>
  <c r="AE53" i="4"/>
  <c r="AE69" i="4"/>
  <c r="AE101" i="4"/>
  <c r="AE134" i="4"/>
  <c r="AE150" i="4"/>
  <c r="AE166" i="4"/>
  <c r="AE231" i="4"/>
  <c r="AE94" i="4"/>
  <c r="AE127" i="4"/>
  <c r="AE143" i="4"/>
  <c r="AE176" i="4"/>
  <c r="AE192" i="4"/>
  <c r="AE604" i="4"/>
  <c r="AE620" i="4"/>
  <c r="AE636" i="4"/>
  <c r="AE7" i="4"/>
  <c r="AE23" i="4"/>
  <c r="AE39" i="4"/>
  <c r="AE103" i="4"/>
  <c r="AE152" i="4"/>
  <c r="AE605" i="4"/>
  <c r="AE621" i="4"/>
  <c r="AE637" i="4"/>
  <c r="AE243" i="4"/>
  <c r="AE267" i="4"/>
  <c r="AE283" i="4"/>
  <c r="AE332" i="4"/>
  <c r="AE365" i="4"/>
  <c r="AE405" i="4"/>
  <c r="AE470" i="4"/>
  <c r="AE527" i="4"/>
  <c r="AE284" i="4"/>
  <c r="AE301" i="4"/>
  <c r="AE317" i="4"/>
  <c r="AE349" i="4"/>
  <c r="AE382" i="4"/>
  <c r="AE422" i="4"/>
  <c r="AE463" i="4"/>
  <c r="AE479" i="4"/>
  <c r="AE584" i="4"/>
  <c r="AE595" i="4"/>
  <c r="AE380" i="4"/>
  <c r="AE253" i="4"/>
  <c r="AE294" i="4"/>
  <c r="AF807" i="4"/>
  <c r="AF1059" i="4"/>
  <c r="AF883" i="4"/>
  <c r="AF914" i="4"/>
  <c r="AE721" i="4"/>
  <c r="AE835" i="4"/>
  <c r="AF747" i="4"/>
  <c r="AE845" i="4"/>
  <c r="AF1050" i="4"/>
  <c r="AF710" i="4"/>
  <c r="AE1010" i="4"/>
  <c r="AF226" i="4"/>
  <c r="AF164" i="4"/>
  <c r="AF889" i="4"/>
  <c r="AE807" i="4"/>
  <c r="AE816" i="4"/>
  <c r="AE819" i="4"/>
  <c r="AE359" i="4"/>
  <c r="AE375" i="4"/>
  <c r="AE399" i="4"/>
  <c r="AE431" i="4"/>
  <c r="AE488" i="4"/>
  <c r="AE512" i="4"/>
  <c r="AE545" i="4"/>
  <c r="AE561" i="4"/>
  <c r="AE347" i="4"/>
  <c r="AE477" i="4"/>
  <c r="AE590" i="4"/>
  <c r="AE278" i="4"/>
  <c r="AE319" i="4"/>
  <c r="AE335" i="4"/>
  <c r="AE392" i="4"/>
  <c r="AE408" i="4"/>
  <c r="AE465" i="4"/>
  <c r="AE497" i="4"/>
  <c r="AE530" i="4"/>
  <c r="AE562" i="4"/>
  <c r="AE578" i="4"/>
  <c r="AD404" i="4"/>
  <c r="AD550" i="4"/>
  <c r="AE247" i="4"/>
  <c r="AD263" i="4"/>
  <c r="AE296" i="4"/>
  <c r="AE312" i="4"/>
  <c r="AD353" i="4"/>
  <c r="AD369" i="4"/>
  <c r="AE385" i="4"/>
  <c r="AE417" i="4"/>
  <c r="AE433" i="4"/>
  <c r="AD458" i="4"/>
  <c r="AE474" i="4"/>
  <c r="AE490" i="4"/>
  <c r="AE547" i="4"/>
  <c r="AE250" i="4"/>
  <c r="AE436" i="4"/>
  <c r="AE509" i="4"/>
  <c r="AE264" i="4"/>
  <c r="AE329" i="4"/>
  <c r="AE362" i="4"/>
  <c r="AE394" i="4"/>
  <c r="AE410" i="4"/>
  <c r="AE426" i="4"/>
  <c r="AE443" i="4"/>
  <c r="AE459" i="4"/>
  <c r="AE564" i="4"/>
  <c r="AE596" i="4"/>
  <c r="AE241" i="4"/>
  <c r="AE273" i="4"/>
  <c r="AD290" i="4"/>
  <c r="AE338" i="4"/>
  <c r="AE371" i="4"/>
  <c r="AD387" i="4"/>
  <c r="AE419" i="4"/>
  <c r="AE452" i="4"/>
  <c r="AE468" i="4"/>
  <c r="AD484" i="4"/>
  <c r="AE508" i="4"/>
  <c r="AE525" i="4"/>
  <c r="AD541" i="4"/>
  <c r="AE573" i="4"/>
  <c r="AD307" i="4"/>
  <c r="AE356" i="4"/>
  <c r="AE428" i="4"/>
  <c r="AE517" i="4"/>
  <c r="AC829" i="4"/>
  <c r="AG829" i="4"/>
  <c r="AG929" i="4"/>
  <c r="AC929" i="4"/>
  <c r="AF793" i="4"/>
  <c r="AG793" i="4"/>
  <c r="AC793" i="4"/>
  <c r="AD991" i="4"/>
  <c r="AF1047" i="4"/>
  <c r="AG1047" i="4"/>
  <c r="AC1047" i="4"/>
  <c r="AD733" i="4"/>
  <c r="AD1033" i="4"/>
  <c r="AF841" i="4"/>
  <c r="AF1060" i="4"/>
  <c r="AD831" i="4"/>
  <c r="AG180" i="4"/>
  <c r="AF180" i="4"/>
  <c r="AE180" i="4"/>
  <c r="AC180" i="4"/>
  <c r="AG43" i="4"/>
  <c r="AE43" i="4"/>
  <c r="AF43" i="4"/>
  <c r="AE60" i="4"/>
  <c r="AG60" i="4"/>
  <c r="AC60" i="4"/>
  <c r="AF60" i="4"/>
  <c r="AF208" i="4"/>
  <c r="AG208" i="4"/>
  <c r="AC208" i="4"/>
  <c r="AE208" i="4"/>
  <c r="AD185" i="4"/>
  <c r="AC185" i="4"/>
  <c r="AF185" i="4"/>
  <c r="AF348" i="4"/>
  <c r="AG348" i="4"/>
  <c r="AE260" i="4"/>
  <c r="AC260" i="4"/>
  <c r="AG260" i="4"/>
  <c r="AF260" i="4"/>
  <c r="AE366" i="4"/>
  <c r="AF366" i="4"/>
  <c r="AC366" i="4"/>
  <c r="AE511" i="4"/>
  <c r="AG511" i="4"/>
  <c r="AF511" i="4"/>
  <c r="AG529" i="4"/>
  <c r="AF529" i="4"/>
  <c r="AE529" i="4"/>
  <c r="AC295" i="4"/>
  <c r="AE295" i="4"/>
  <c r="AG295" i="4"/>
  <c r="AF295" i="4"/>
  <c r="AG376" i="4"/>
  <c r="AF376" i="4"/>
  <c r="AC376" i="4"/>
  <c r="AG481" i="4"/>
  <c r="AC481" i="4"/>
  <c r="AE481" i="4"/>
  <c r="AF481" i="4"/>
  <c r="AG546" i="4"/>
  <c r="AF546" i="4"/>
  <c r="AC546" i="4"/>
  <c r="AE546" i="4"/>
  <c r="AC401" i="4"/>
  <c r="AE401" i="4"/>
  <c r="AC563" i="4"/>
  <c r="AF563" i="4"/>
  <c r="AE563" i="4"/>
  <c r="AE313" i="4"/>
  <c r="AG313" i="4"/>
  <c r="AF313" i="4"/>
  <c r="AC313" i="4"/>
  <c r="AF580" i="4"/>
  <c r="AE580" i="4"/>
  <c r="AC580" i="4"/>
  <c r="AG580" i="4"/>
  <c r="AG322" i="4"/>
  <c r="AF322" i="4"/>
  <c r="AG435" i="4"/>
  <c r="AF435" i="4"/>
  <c r="AC435" i="4"/>
  <c r="AG589" i="4"/>
  <c r="AE589" i="4"/>
  <c r="AF589" i="4"/>
  <c r="AG242" i="4"/>
  <c r="AF242" i="4"/>
  <c r="AG772" i="4"/>
  <c r="AC772" i="4"/>
  <c r="AD881" i="4"/>
  <c r="AD850" i="4"/>
  <c r="AG844" i="4"/>
  <c r="AE844" i="4"/>
  <c r="AD844" i="4"/>
  <c r="AD872" i="4"/>
  <c r="AG1062" i="4"/>
  <c r="AC1062" i="4"/>
  <c r="AD1062" i="4"/>
  <c r="AF1062" i="4"/>
  <c r="AC974" i="4"/>
  <c r="AE974" i="4"/>
  <c r="AG974" i="4"/>
  <c r="AD760" i="4"/>
  <c r="AC995" i="4"/>
  <c r="AG995" i="4"/>
  <c r="AD912" i="4"/>
  <c r="AC638" i="4"/>
  <c r="AE638" i="4"/>
  <c r="AG638" i="4"/>
  <c r="AE136" i="4"/>
  <c r="AC136" i="4"/>
  <c r="AG136" i="4"/>
  <c r="AC269" i="4"/>
  <c r="AF269" i="4"/>
  <c r="AG269" i="4"/>
  <c r="AF401" i="4"/>
  <c r="AF974" i="4"/>
  <c r="AF936" i="4"/>
  <c r="AE376" i="4"/>
  <c r="AC242" i="4"/>
  <c r="AE772" i="4"/>
  <c r="AF464" i="4"/>
  <c r="AD699" i="4"/>
  <c r="AD836" i="4"/>
  <c r="AD762" i="4"/>
  <c r="AD731" i="4"/>
  <c r="AC909" i="4"/>
  <c r="AG909" i="4"/>
  <c r="AF909" i="4"/>
  <c r="AC1039" i="4"/>
  <c r="AG1039" i="4"/>
  <c r="AE1039" i="4"/>
  <c r="AD878" i="4"/>
  <c r="AG999" i="4"/>
  <c r="AC999" i="4"/>
  <c r="AD999" i="4"/>
  <c r="AG1064" i="4"/>
  <c r="AE1064" i="4"/>
  <c r="AF1064" i="4"/>
  <c r="AC1064" i="4"/>
  <c r="AF976" i="4"/>
  <c r="AG976" i="4"/>
  <c r="AD976" i="4"/>
  <c r="AD769" i="4"/>
  <c r="AG994" i="4"/>
  <c r="AC994" i="4"/>
  <c r="AG857" i="4"/>
  <c r="AD857" i="4"/>
  <c r="AC857" i="4"/>
  <c r="AE857" i="4"/>
  <c r="AD964" i="4"/>
  <c r="AC622" i="4"/>
  <c r="AF622" i="4"/>
  <c r="AE622" i="4"/>
  <c r="AG622" i="4"/>
  <c r="AG11" i="4"/>
  <c r="AE11" i="4"/>
  <c r="AC11" i="4"/>
  <c r="AG224" i="4"/>
  <c r="AE224" i="4"/>
  <c r="AC224" i="4"/>
  <c r="AF224" i="4"/>
  <c r="AC464" i="4"/>
  <c r="AF995" i="4"/>
  <c r="AD994" i="4"/>
  <c r="AD183" i="4"/>
  <c r="AG735" i="4"/>
  <c r="AG892" i="4"/>
  <c r="AG888" i="4"/>
  <c r="AC888" i="4"/>
  <c r="AG833" i="4"/>
  <c r="AC833" i="4"/>
  <c r="AD833" i="4"/>
  <c r="AC779" i="4"/>
  <c r="AG779" i="4"/>
  <c r="AF1013" i="4"/>
  <c r="AG1013" i="4"/>
  <c r="AG884" i="4"/>
  <c r="AC884" i="4"/>
  <c r="AE884" i="4"/>
  <c r="AG853" i="4"/>
  <c r="AC853" i="4"/>
  <c r="AD853" i="4"/>
  <c r="AD1015" i="4"/>
  <c r="AD931" i="4"/>
  <c r="AG981" i="4"/>
  <c r="AE981" i="4"/>
  <c r="AC981" i="4"/>
  <c r="AD886" i="4"/>
  <c r="AD922" i="4"/>
  <c r="AG1012" i="4"/>
  <c r="AC1012" i="4"/>
  <c r="AE1012" i="4"/>
  <c r="AC848" i="4"/>
  <c r="AG848" i="4"/>
  <c r="AE848" i="4"/>
  <c r="AE1058" i="4"/>
  <c r="AG1058" i="4"/>
  <c r="AC1058" i="4"/>
  <c r="AD1058" i="4"/>
  <c r="AD777" i="4"/>
  <c r="AG27" i="4"/>
  <c r="AC27" i="4"/>
  <c r="AE27" i="4"/>
  <c r="AC199" i="4"/>
  <c r="AF199" i="4"/>
  <c r="AG199" i="4"/>
  <c r="AD30" i="4"/>
  <c r="AE269" i="4"/>
  <c r="AG563" i="4"/>
  <c r="AE999" i="4"/>
  <c r="AC976" i="4"/>
  <c r="AE1047" i="4"/>
  <c r="AC902" i="4"/>
  <c r="AD902" i="4"/>
  <c r="AD782" i="4"/>
  <c r="AC753" i="4"/>
  <c r="AF753" i="4"/>
  <c r="AC997" i="4"/>
  <c r="AF997" i="4"/>
  <c r="AG997" i="4"/>
  <c r="AD723" i="4"/>
  <c r="AF76" i="4"/>
  <c r="AE76" i="4"/>
  <c r="AG675" i="4"/>
  <c r="AF638" i="4"/>
  <c r="AC844" i="4"/>
  <c r="AD720" i="4"/>
  <c r="AG921" i="4"/>
  <c r="AF921" i="4"/>
  <c r="AC771" i="4"/>
  <c r="AG771" i="4"/>
  <c r="AF771" i="4"/>
  <c r="AC959" i="4"/>
  <c r="AG959" i="4"/>
  <c r="AF959" i="4"/>
  <c r="AD706" i="4"/>
  <c r="AG987" i="4"/>
  <c r="AF987" i="4"/>
  <c r="AC987" i="4"/>
  <c r="AG975" i="4"/>
  <c r="AC975" i="4"/>
  <c r="AD975" i="4"/>
  <c r="AF975" i="4"/>
  <c r="AD972" i="4"/>
  <c r="AD969" i="4"/>
  <c r="AG153" i="4"/>
  <c r="AC153" i="4"/>
  <c r="AF153" i="4"/>
  <c r="AC606" i="4"/>
  <c r="AG606" i="4"/>
  <c r="AF606" i="4"/>
  <c r="AC120" i="4"/>
  <c r="AG120" i="4"/>
  <c r="AE120" i="4"/>
  <c r="AF120" i="4"/>
  <c r="AC511" i="4"/>
  <c r="AG76" i="4"/>
  <c r="AC43" i="4"/>
  <c r="AE199" i="4"/>
  <c r="AC529" i="4"/>
  <c r="AE906" i="4"/>
  <c r="AF11" i="4"/>
  <c r="AD987" i="4"/>
  <c r="AE1005" i="4"/>
  <c r="AI930" i="4"/>
  <c r="AG935" i="4"/>
  <c r="AF935" i="4"/>
  <c r="AG822" i="4"/>
  <c r="AC822" i="4"/>
  <c r="AG705" i="4"/>
  <c r="AE705" i="4"/>
  <c r="AD705" i="4"/>
  <c r="AI693" i="4"/>
  <c r="AC859" i="4"/>
  <c r="AG859" i="4"/>
  <c r="AC875" i="4"/>
  <c r="AF875" i="4"/>
  <c r="AG688" i="4"/>
  <c r="AD688" i="4"/>
  <c r="AG762" i="4"/>
  <c r="AE762" i="4"/>
  <c r="AE798" i="4"/>
  <c r="AC1005" i="4"/>
  <c r="AF854" i="4"/>
  <c r="AF834" i="4"/>
  <c r="AD930" i="4"/>
  <c r="AG684" i="4"/>
  <c r="AE684" i="4"/>
  <c r="AD889" i="4"/>
  <c r="AD702" i="4"/>
  <c r="AG900" i="4"/>
  <c r="AF900" i="4"/>
  <c r="AG709" i="4"/>
  <c r="AF709" i="4"/>
  <c r="AG778" i="4"/>
  <c r="AE778" i="4"/>
  <c r="AG1031" i="4"/>
  <c r="AF1031" i="4"/>
  <c r="AC1031" i="4"/>
  <c r="AG674" i="4"/>
  <c r="AD674" i="4"/>
  <c r="AG755" i="4"/>
  <c r="AD755" i="4"/>
  <c r="AD874" i="4"/>
  <c r="AF694" i="4"/>
  <c r="AD694" i="4"/>
  <c r="AG781" i="4"/>
  <c r="AD781" i="4"/>
  <c r="AC781" i="4"/>
  <c r="AD928" i="4"/>
  <c r="AG1009" i="4"/>
  <c r="AC1009" i="4"/>
  <c r="AG1018" i="4"/>
  <c r="AD1018" i="4"/>
  <c r="AC1018" i="4"/>
  <c r="AG826" i="4"/>
  <c r="AE826" i="4"/>
  <c r="AD700" i="4"/>
  <c r="AC700" i="4"/>
  <c r="AG784" i="4"/>
  <c r="AF784" i="4"/>
  <c r="AD1029" i="4"/>
  <c r="AC32" i="4"/>
  <c r="AD32" i="4"/>
  <c r="AD683" i="4"/>
  <c r="AG854" i="4"/>
  <c r="AF708" i="4"/>
  <c r="AD837" i="4"/>
  <c r="AF910" i="4"/>
  <c r="AD765" i="4"/>
  <c r="AC709" i="4"/>
  <c r="AC672" i="4"/>
  <c r="AF787" i="4"/>
  <c r="AC798" i="4"/>
  <c r="AF740" i="4"/>
  <c r="AE900" i="4"/>
  <c r="AE708" i="4"/>
  <c r="AF877" i="4"/>
  <c r="AE934" i="4"/>
  <c r="AE787" i="4"/>
  <c r="AG747" i="4"/>
  <c r="AG794" i="4"/>
  <c r="AD1009" i="4"/>
  <c r="AC883" i="4"/>
  <c r="AD924" i="4"/>
  <c r="AG749" i="4"/>
  <c r="AD910" i="4"/>
  <c r="AD751" i="4"/>
  <c r="AC877" i="4"/>
  <c r="AD908" i="4"/>
  <c r="AC900" i="4"/>
  <c r="AD682" i="4"/>
  <c r="AD715" i="4"/>
  <c r="AC934" i="4"/>
  <c r="AC834" i="4"/>
  <c r="AF155" i="4"/>
  <c r="AI1030" i="4"/>
  <c r="AE188" i="4"/>
  <c r="AD865" i="4"/>
  <c r="AC1015" i="4"/>
  <c r="AF800" i="4"/>
  <c r="AD742" i="4"/>
  <c r="AF731" i="4"/>
  <c r="AF701" i="4"/>
  <c r="AD898" i="4"/>
  <c r="AD812" i="4"/>
  <c r="AF680" i="4"/>
  <c r="AD730" i="4"/>
  <c r="AE729" i="4"/>
  <c r="AE960" i="4"/>
  <c r="AE753" i="4"/>
  <c r="AD929" i="4"/>
  <c r="AD884" i="4"/>
  <c r="AF884" i="4"/>
  <c r="AD785" i="4"/>
  <c r="AD895" i="4"/>
  <c r="AE929" i="4"/>
  <c r="AF829" i="4"/>
  <c r="AD790" i="4"/>
  <c r="AF844" i="4"/>
  <c r="AD920" i="4"/>
  <c r="AG906" i="4"/>
  <c r="AD814" i="4"/>
  <c r="AG960" i="4"/>
  <c r="AD875" i="4"/>
  <c r="AF1005" i="4"/>
  <c r="AE735" i="4"/>
  <c r="AE850" i="4"/>
  <c r="AE834" i="4"/>
  <c r="AE779" i="4"/>
  <c r="AF934" i="4"/>
  <c r="AD787" i="4"/>
  <c r="AD672" i="4"/>
  <c r="AC1013" i="4"/>
  <c r="AD855" i="4"/>
  <c r="AF735" i="4"/>
  <c r="AD725" i="4"/>
  <c r="AE888" i="4"/>
  <c r="AD935" i="4"/>
  <c r="AG824" i="4"/>
  <c r="AF960" i="4"/>
  <c r="AG753" i="4"/>
  <c r="AC921" i="4"/>
  <c r="AD941" i="4"/>
  <c r="AD763" i="4"/>
  <c r="AF779" i="4"/>
  <c r="AF1039" i="4"/>
  <c r="AF929" i="4"/>
  <c r="AD904" i="4"/>
  <c r="AI945" i="4"/>
  <c r="AE707" i="4"/>
  <c r="AE829" i="4"/>
  <c r="AE675" i="4"/>
  <c r="AF775" i="4"/>
  <c r="AD897" i="4"/>
  <c r="AE793" i="4"/>
  <c r="AF679" i="4"/>
  <c r="AF712" i="4"/>
  <c r="AE893" i="4"/>
  <c r="AE1013" i="4"/>
  <c r="AE997" i="4"/>
  <c r="AD983" i="4"/>
  <c r="AE699" i="4"/>
  <c r="AE790" i="4"/>
  <c r="AE763" i="4"/>
  <c r="AF796" i="4"/>
  <c r="AF872" i="4"/>
  <c r="AD1054" i="4"/>
  <c r="AF831" i="4"/>
  <c r="AF777" i="4"/>
  <c r="AF9" i="4"/>
  <c r="AF25" i="4"/>
  <c r="AF41" i="4"/>
  <c r="AF171" i="4"/>
  <c r="AF75" i="4"/>
  <c r="AF173" i="4"/>
  <c r="AF92" i="4"/>
  <c r="AF206" i="4"/>
  <c r="AF602" i="4"/>
  <c r="AF634" i="4"/>
  <c r="AF150" i="4"/>
  <c r="AE183" i="4"/>
  <c r="AE627" i="4"/>
  <c r="AD643" i="4"/>
  <c r="AE30" i="4"/>
  <c r="AF23" i="4"/>
  <c r="AF152" i="4"/>
  <c r="AF405" i="4"/>
  <c r="AD282" i="4"/>
  <c r="AE342" i="4"/>
  <c r="AF356" i="4"/>
  <c r="AF428" i="4"/>
  <c r="AD766" i="4"/>
  <c r="AF724" i="4"/>
  <c r="AD676" i="4"/>
  <c r="AF864" i="4"/>
  <c r="AD783" i="4"/>
  <c r="AF930" i="4"/>
  <c r="AF888" i="4"/>
  <c r="AF980" i="4"/>
  <c r="AE1028" i="4"/>
  <c r="AF121" i="4"/>
  <c r="AF639" i="4"/>
  <c r="AF10" i="4"/>
  <c r="AD46" i="4"/>
  <c r="AF422" i="4"/>
  <c r="AF463" i="4"/>
  <c r="AF380" i="4"/>
  <c r="AF431" i="4"/>
  <c r="AF408" i="4"/>
  <c r="AF449" i="4"/>
  <c r="AD580" i="4"/>
  <c r="AD738" i="4"/>
  <c r="AE862" i="4"/>
  <c r="AD871" i="4"/>
  <c r="AE812" i="4"/>
  <c r="AE776" i="4"/>
  <c r="AG919" i="4"/>
  <c r="AC897" i="4"/>
  <c r="AG897" i="4"/>
  <c r="AC726" i="4"/>
  <c r="AF1038" i="4"/>
  <c r="AC761" i="4"/>
  <c r="AF1030" i="4"/>
  <c r="AE983" i="4"/>
  <c r="AD832" i="4"/>
  <c r="AD919" i="4"/>
  <c r="AE823" i="4"/>
  <c r="AG871" i="4"/>
  <c r="AD859" i="4"/>
  <c r="AF761" i="4"/>
  <c r="AF897" i="4"/>
  <c r="AE742" i="4"/>
  <c r="AE925" i="4"/>
  <c r="AG712" i="4"/>
  <c r="AG898" i="4"/>
  <c r="AD1031" i="4"/>
  <c r="AE761" i="4"/>
  <c r="AD726" i="4"/>
  <c r="AD775" i="4"/>
  <c r="AD940" i="4"/>
  <c r="AC745" i="4"/>
  <c r="AC823" i="4"/>
  <c r="AD692" i="4"/>
  <c r="AC1030" i="4"/>
  <c r="AC832" i="4"/>
  <c r="AC744" i="4"/>
  <c r="AD1055" i="4"/>
  <c r="AE832" i="4"/>
  <c r="AF725" i="4"/>
  <c r="AD823" i="4"/>
  <c r="AC775" i="4"/>
  <c r="AE801" i="4"/>
  <c r="AD990" i="4"/>
  <c r="AF745" i="4"/>
  <c r="AD933" i="4"/>
  <c r="AF925" i="4"/>
  <c r="AD1030" i="4"/>
  <c r="AG730" i="4"/>
  <c r="AD893" i="4"/>
  <c r="AC898" i="4"/>
  <c r="AG775" i="4"/>
  <c r="AG893" i="4"/>
  <c r="AC692" i="4"/>
  <c r="AD745" i="4"/>
  <c r="AC730" i="4"/>
  <c r="AE744" i="4"/>
  <c r="AC933" i="4"/>
  <c r="AE1038" i="4"/>
  <c r="AE730" i="4"/>
  <c r="AI786" i="4"/>
  <c r="AD761" i="4"/>
  <c r="AD925" i="4"/>
  <c r="AI940" i="4"/>
  <c r="AE715" i="4"/>
  <c r="AF780" i="4"/>
  <c r="AE837" i="4"/>
  <c r="AE1022" i="4"/>
  <c r="AE683" i="4"/>
  <c r="AE765" i="4"/>
  <c r="AE863" i="4"/>
  <c r="AE889" i="4"/>
  <c r="AE774" i="4"/>
  <c r="AF736" i="4"/>
  <c r="AE752" i="4"/>
  <c r="AE907" i="4"/>
  <c r="AD709" i="4"/>
  <c r="AF762" i="4"/>
  <c r="AE771" i="4"/>
  <c r="AE892" i="4"/>
  <c r="AD804" i="4"/>
  <c r="AD78" i="4"/>
  <c r="AD906" i="4"/>
  <c r="AD1049" i="4"/>
  <c r="AC866" i="4"/>
  <c r="AC676" i="4"/>
  <c r="AC783" i="4"/>
  <c r="AE851" i="4"/>
  <c r="AD708" i="4"/>
  <c r="AC811" i="4"/>
  <c r="AG738" i="4"/>
  <c r="AD721" i="4"/>
  <c r="AD998" i="4"/>
  <c r="AE760" i="4"/>
  <c r="AD756" i="4"/>
  <c r="AD817" i="4"/>
  <c r="AG676" i="4"/>
  <c r="AC998" i="4"/>
  <c r="AD693" i="4"/>
  <c r="AD981" i="4"/>
  <c r="AE935" i="4"/>
  <c r="AF1057" i="4"/>
  <c r="AD734" i="4"/>
  <c r="AF699" i="4"/>
  <c r="AE749" i="4"/>
  <c r="AF790" i="4"/>
  <c r="AE806" i="4"/>
  <c r="AE855" i="4"/>
  <c r="AF871" i="4"/>
  <c r="AE920" i="4"/>
  <c r="AE800" i="4"/>
  <c r="AF919" i="4"/>
  <c r="AE782" i="4"/>
  <c r="AE945" i="4"/>
  <c r="AF898" i="4"/>
  <c r="AE718" i="4"/>
  <c r="AF783" i="4"/>
  <c r="AE808" i="4"/>
  <c r="AE881" i="4"/>
  <c r="AE897" i="4"/>
  <c r="AF801" i="4"/>
  <c r="AE711" i="4"/>
  <c r="AF744" i="4"/>
  <c r="AF687" i="4"/>
  <c r="AE720" i="4"/>
  <c r="AE802" i="4"/>
  <c r="AF859" i="4"/>
  <c r="AE875" i="4"/>
  <c r="AE836" i="4"/>
  <c r="AF893" i="4"/>
  <c r="AF729" i="4"/>
  <c r="AF692" i="4"/>
  <c r="AE680" i="4"/>
  <c r="AE696" i="4"/>
  <c r="AF730" i="4"/>
  <c r="AF819" i="4"/>
  <c r="AF776" i="4"/>
  <c r="AF1065" i="4"/>
  <c r="AE731" i="4"/>
  <c r="AF763" i="4"/>
  <c r="AE796" i="4"/>
  <c r="AE878" i="4"/>
  <c r="AF785" i="4"/>
  <c r="AF905" i="4"/>
  <c r="AF972" i="4"/>
  <c r="AF964" i="4"/>
  <c r="AD153" i="4"/>
  <c r="AD180" i="4"/>
  <c r="AD624" i="4"/>
  <c r="AD11" i="4"/>
  <c r="AD43" i="4"/>
  <c r="AD60" i="4"/>
  <c r="AD76" i="4"/>
  <c r="AD110" i="4"/>
  <c r="AD120" i="4"/>
  <c r="AD136" i="4"/>
  <c r="AD260" i="4"/>
  <c r="AD269" i="4"/>
  <c r="AD464" i="4"/>
  <c r="AD529" i="4"/>
  <c r="AF585" i="4"/>
  <c r="AD295" i="4"/>
  <c r="AF432" i="4"/>
  <c r="AI547" i="4"/>
  <c r="AF707" i="4"/>
  <c r="AF772" i="4"/>
  <c r="AF902" i="4"/>
  <c r="AE678" i="4"/>
  <c r="AF675" i="4"/>
  <c r="AD806" i="4"/>
  <c r="AI766" i="4"/>
  <c r="AI783" i="4"/>
  <c r="AF751" i="4"/>
  <c r="AE766" i="4"/>
  <c r="AF847" i="4"/>
  <c r="AF705" i="4"/>
  <c r="AE676" i="4"/>
  <c r="AF782" i="4"/>
  <c r="AF867" i="4"/>
  <c r="AE924" i="4"/>
  <c r="AF820" i="4"/>
  <c r="AF1015" i="4"/>
  <c r="AI871" i="4"/>
  <c r="AF40" i="4"/>
  <c r="AE40" i="4"/>
  <c r="AC40" i="4"/>
  <c r="AG40" i="4"/>
  <c r="AD638" i="4"/>
  <c r="AF97" i="4"/>
  <c r="AE203" i="4"/>
  <c r="AF623" i="4"/>
  <c r="AE131" i="4"/>
  <c r="AF228" i="4"/>
  <c r="AG107" i="4"/>
  <c r="AC107" i="4"/>
  <c r="AE107" i="4"/>
  <c r="AD107" i="4"/>
  <c r="AF107" i="4"/>
  <c r="AC205" i="4"/>
  <c r="AF205" i="4"/>
  <c r="AD205" i="4"/>
  <c r="AG205" i="4"/>
  <c r="AE205" i="4"/>
  <c r="AF36" i="4"/>
  <c r="AG141" i="4"/>
  <c r="AC141" i="4"/>
  <c r="AF141" i="4"/>
  <c r="AD141" i="4"/>
  <c r="AE141" i="4"/>
  <c r="AF166" i="4"/>
  <c r="AF143" i="4"/>
  <c r="AE316" i="4"/>
  <c r="AG389" i="4"/>
  <c r="AF389" i="4"/>
  <c r="AC389" i="4"/>
  <c r="AE389" i="4"/>
  <c r="AG502" i="4"/>
  <c r="AE502" i="4"/>
  <c r="AC502" i="4"/>
  <c r="AD502" i="4"/>
  <c r="AF559" i="4"/>
  <c r="AI284" i="4"/>
  <c r="AF284" i="4"/>
  <c r="AF528" i="4"/>
  <c r="AF453" i="4"/>
  <c r="AE318" i="4"/>
  <c r="AG318" i="4"/>
  <c r="AD318" i="4"/>
  <c r="AF318" i="4"/>
  <c r="AG415" i="4"/>
  <c r="AC415" i="4"/>
  <c r="AE415" i="4"/>
  <c r="AF415" i="4"/>
  <c r="AD415" i="4"/>
  <c r="AF512" i="4"/>
  <c r="AC274" i="4"/>
  <c r="AF274" i="4"/>
  <c r="AD274" i="4"/>
  <c r="AE274" i="4"/>
  <c r="AG274" i="4"/>
  <c r="AF590" i="4"/>
  <c r="AF335" i="4"/>
  <c r="AD546" i="4"/>
  <c r="AE550" i="4"/>
  <c r="AF296" i="4"/>
  <c r="AF385" i="4"/>
  <c r="AG531" i="4"/>
  <c r="AD531" i="4"/>
  <c r="AC531" i="4"/>
  <c r="AF531" i="4"/>
  <c r="AF250" i="4"/>
  <c r="AF264" i="4"/>
  <c r="AE297" i="4"/>
  <c r="AC297" i="4"/>
  <c r="AD297" i="4"/>
  <c r="AG297" i="4"/>
  <c r="AF329" i="4"/>
  <c r="AF362" i="4"/>
  <c r="AF394" i="4"/>
  <c r="AF426" i="4"/>
  <c r="AG491" i="4"/>
  <c r="AE491" i="4"/>
  <c r="AC491" i="4"/>
  <c r="AF491" i="4"/>
  <c r="AG507" i="4"/>
  <c r="AC507" i="4"/>
  <c r="AD507" i="4"/>
  <c r="AE507" i="4"/>
  <c r="AF507" i="4"/>
  <c r="AE540" i="4"/>
  <c r="AG540" i="4"/>
  <c r="AF540" i="4"/>
  <c r="AC540" i="4"/>
  <c r="AG526" i="4"/>
  <c r="AF526" i="4"/>
  <c r="AD526" i="4"/>
  <c r="AC526" i="4"/>
  <c r="AC257" i="4"/>
  <c r="AG257" i="4"/>
  <c r="AF257" i="4"/>
  <c r="AE257" i="4"/>
  <c r="AD257" i="4"/>
  <c r="AF273" i="4"/>
  <c r="AC306" i="4"/>
  <c r="AF306" i="4"/>
  <c r="AD306" i="4"/>
  <c r="AE306" i="4"/>
  <c r="AG306" i="4"/>
  <c r="AD403" i="4"/>
  <c r="AC403" i="4"/>
  <c r="AF403" i="4"/>
  <c r="AE403" i="4"/>
  <c r="AD435" i="4"/>
  <c r="AE484" i="4"/>
  <c r="AF508" i="4"/>
  <c r="AE541" i="4"/>
  <c r="AE290" i="4"/>
  <c r="AE71" i="4"/>
  <c r="AF297" i="4"/>
  <c r="AF502" i="4"/>
  <c r="AF643" i="4"/>
  <c r="AG938" i="4"/>
  <c r="AC938" i="4"/>
  <c r="AC677" i="4"/>
  <c r="AD677" i="4"/>
  <c r="AD606" i="4"/>
  <c r="AC73" i="4"/>
  <c r="AG73" i="4"/>
  <c r="AF73" i="4"/>
  <c r="AE73" i="4"/>
  <c r="AD73" i="4"/>
  <c r="AE219" i="4"/>
  <c r="AF26" i="4"/>
  <c r="AC90" i="4"/>
  <c r="AE90" i="4"/>
  <c r="AG90" i="4"/>
  <c r="AD90" i="4"/>
  <c r="AF90" i="4"/>
  <c r="AE196" i="4"/>
  <c r="AG196" i="4"/>
  <c r="AD196" i="4"/>
  <c r="AF196" i="4"/>
  <c r="AC196" i="4"/>
  <c r="AF640" i="4"/>
  <c r="AG640" i="4"/>
  <c r="AC640" i="4"/>
  <c r="AE640" i="4"/>
  <c r="AD640" i="4"/>
  <c r="AF91" i="4"/>
  <c r="AE601" i="4"/>
  <c r="AF157" i="4"/>
  <c r="AF222" i="4"/>
  <c r="AF69" i="4"/>
  <c r="AE611" i="4"/>
  <c r="AG611" i="4"/>
  <c r="AG62" i="4"/>
  <c r="AF62" i="4"/>
  <c r="AE62" i="4"/>
  <c r="AD62" i="4"/>
  <c r="AC62" i="4"/>
  <c r="AE55" i="4"/>
  <c r="AF103" i="4"/>
  <c r="AE201" i="4"/>
  <c r="AC201" i="4"/>
  <c r="AG201" i="4"/>
  <c r="AD201" i="4"/>
  <c r="AF267" i="4"/>
  <c r="AD348" i="4"/>
  <c r="AF470" i="4"/>
  <c r="AE493" i="4"/>
  <c r="AF349" i="4"/>
  <c r="AE447" i="4"/>
  <c r="AG447" i="4"/>
  <c r="AF447" i="4"/>
  <c r="AD447" i="4"/>
  <c r="AC447" i="4"/>
  <c r="AF552" i="4"/>
  <c r="AG552" i="4"/>
  <c r="AE552" i="4"/>
  <c r="AC552" i="4"/>
  <c r="AF545" i="4"/>
  <c r="AG360" i="4"/>
  <c r="AD360" i="4"/>
  <c r="AF360" i="4"/>
  <c r="AE360" i="4"/>
  <c r="AC360" i="4"/>
  <c r="AF465" i="4"/>
  <c r="AF562" i="4"/>
  <c r="AE404" i="4"/>
  <c r="AE458" i="4"/>
  <c r="AF436" i="4"/>
  <c r="AE248" i="4"/>
  <c r="AC248" i="4"/>
  <c r="AG248" i="4"/>
  <c r="AD248" i="4"/>
  <c r="AF248" i="4"/>
  <c r="AE280" i="4"/>
  <c r="AG345" i="4"/>
  <c r="AF345" i="4"/>
  <c r="AD345" i="4"/>
  <c r="AC345" i="4"/>
  <c r="AE345" i="4"/>
  <c r="AG378" i="4"/>
  <c r="AE378" i="4"/>
  <c r="AD378" i="4"/>
  <c r="AF378" i="4"/>
  <c r="AC378" i="4"/>
  <c r="AF410" i="4"/>
  <c r="AF443" i="4"/>
  <c r="AF475" i="4"/>
  <c r="AG475" i="4"/>
  <c r="AD475" i="4"/>
  <c r="AE475" i="4"/>
  <c r="AE524" i="4"/>
  <c r="AF564" i="4"/>
  <c r="AF241" i="4"/>
  <c r="AD322" i="4"/>
  <c r="AF355" i="4"/>
  <c r="AC355" i="4"/>
  <c r="AE355" i="4"/>
  <c r="AD355" i="4"/>
  <c r="AG355" i="4"/>
  <c r="AE387" i="4"/>
  <c r="AF419" i="4"/>
  <c r="AF452" i="4"/>
  <c r="AG557" i="4"/>
  <c r="AF557" i="4"/>
  <c r="AE557" i="4"/>
  <c r="AC557" i="4"/>
  <c r="AF517" i="4"/>
  <c r="AF118" i="4"/>
  <c r="AD552" i="4"/>
  <c r="AD540" i="4"/>
  <c r="AF201" i="4"/>
  <c r="AD40" i="4"/>
  <c r="AE531" i="4"/>
  <c r="AF611" i="4"/>
  <c r="AF573" i="4"/>
  <c r="AE194" i="4"/>
  <c r="AE115" i="4"/>
  <c r="AE633" i="4"/>
  <c r="AG37" i="4"/>
  <c r="AF37" i="4"/>
  <c r="AC37" i="4"/>
  <c r="AE37" i="4"/>
  <c r="AF176" i="4"/>
  <c r="AD589" i="4"/>
  <c r="AF474" i="4"/>
  <c r="AC611" i="4"/>
  <c r="AF235" i="4"/>
  <c r="AF8" i="4"/>
  <c r="AD8" i="4"/>
  <c r="AC8" i="4"/>
  <c r="AG8" i="4"/>
  <c r="AF88" i="4"/>
  <c r="AD218" i="4"/>
  <c r="AG218" i="4"/>
  <c r="AC218" i="4"/>
  <c r="AE218" i="4"/>
  <c r="AE147" i="4"/>
  <c r="AC608" i="4"/>
  <c r="AF608" i="4"/>
  <c r="AD608" i="4"/>
  <c r="AE608" i="4"/>
  <c r="AE649" i="4"/>
  <c r="AF108" i="4"/>
  <c r="AI190" i="4"/>
  <c r="AF190" i="4"/>
  <c r="AF650" i="4"/>
  <c r="AI650" i="4"/>
  <c r="AF85" i="4"/>
  <c r="AC627" i="4"/>
  <c r="AF627" i="4"/>
  <c r="AD627" i="4"/>
  <c r="AG627" i="4"/>
  <c r="AG78" i="4"/>
  <c r="AF78" i="4"/>
  <c r="AE78" i="4"/>
  <c r="AF192" i="4"/>
  <c r="AF605" i="4"/>
  <c r="AF283" i="4"/>
  <c r="AF365" i="4"/>
  <c r="AG486" i="4"/>
  <c r="AC486" i="4"/>
  <c r="AD486" i="4"/>
  <c r="AF486" i="4"/>
  <c r="AE486" i="4"/>
  <c r="AE236" i="4"/>
  <c r="AD366" i="4"/>
  <c r="AF479" i="4"/>
  <c r="AD342" i="4"/>
  <c r="AC342" i="4"/>
  <c r="AG342" i="4"/>
  <c r="AF342" i="4"/>
  <c r="AE448" i="4"/>
  <c r="AE396" i="4"/>
  <c r="AF278" i="4"/>
  <c r="AF530" i="4"/>
  <c r="AE263" i="4"/>
  <c r="AG336" i="4"/>
  <c r="AF336" i="4"/>
  <c r="AE336" i="4"/>
  <c r="AD336" i="4"/>
  <c r="AF417" i="4"/>
  <c r="AD563" i="4"/>
  <c r="AD313" i="4"/>
  <c r="AD224" i="4"/>
  <c r="AF509" i="4"/>
  <c r="AF547" i="4"/>
  <c r="AD557" i="4"/>
  <c r="AD24" i="4"/>
  <c r="AC24" i="4"/>
  <c r="AG24" i="4"/>
  <c r="AE24" i="4"/>
  <c r="AF104" i="4"/>
  <c r="AC104" i="4"/>
  <c r="AD104" i="4"/>
  <c r="AE104" i="4"/>
  <c r="AG122" i="4"/>
  <c r="AE122" i="4"/>
  <c r="AC122" i="4"/>
  <c r="AF122" i="4"/>
  <c r="AD122" i="4"/>
  <c r="AF187" i="4"/>
  <c r="AF607" i="4"/>
  <c r="AF58" i="4"/>
  <c r="AF163" i="4"/>
  <c r="AG624" i="4"/>
  <c r="AC624" i="4"/>
  <c r="AF624" i="4"/>
  <c r="AE624" i="4"/>
  <c r="AF59" i="4"/>
  <c r="AF124" i="4"/>
  <c r="AF189" i="4"/>
  <c r="AF20" i="4"/>
  <c r="AG125" i="4"/>
  <c r="AD125" i="4"/>
  <c r="AC125" i="4"/>
  <c r="AE125" i="4"/>
  <c r="AF125" i="4"/>
  <c r="AF53" i="4"/>
  <c r="AF231" i="4"/>
  <c r="AG46" i="4"/>
  <c r="AF46" i="4"/>
  <c r="AC46" i="4"/>
  <c r="AF127" i="4"/>
  <c r="AF620" i="4"/>
  <c r="AF39" i="4"/>
  <c r="AF621" i="4"/>
  <c r="AG300" i="4"/>
  <c r="AF300" i="4"/>
  <c r="AC300" i="4"/>
  <c r="AE300" i="4"/>
  <c r="AD300" i="4"/>
  <c r="AF527" i="4"/>
  <c r="AG591" i="4"/>
  <c r="AE591" i="4"/>
  <c r="AF591" i="4"/>
  <c r="AD591" i="4"/>
  <c r="AC591" i="4"/>
  <c r="AF301" i="4"/>
  <c r="AF382" i="4"/>
  <c r="AE495" i="4"/>
  <c r="AC495" i="4"/>
  <c r="AF495" i="4"/>
  <c r="AG495" i="4"/>
  <c r="AD495" i="4"/>
  <c r="AF584" i="4"/>
  <c r="AI253" i="4"/>
  <c r="AF253" i="4"/>
  <c r="AF375" i="4"/>
  <c r="AF347" i="4"/>
  <c r="AG432" i="4"/>
  <c r="AC432" i="4"/>
  <c r="AD432" i="4"/>
  <c r="AE432" i="4"/>
  <c r="AF497" i="4"/>
  <c r="AF578" i="4"/>
  <c r="AF247" i="4"/>
  <c r="AF291" i="4"/>
  <c r="AD37" i="4"/>
  <c r="AE46" i="4"/>
  <c r="AD199" i="4"/>
  <c r="AD279" i="4"/>
  <c r="AF312" i="4"/>
  <c r="AC475" i="4"/>
  <c r="AF72" i="4"/>
  <c r="AF178" i="4"/>
  <c r="AF154" i="4"/>
  <c r="AF74" i="4"/>
  <c r="AF212" i="4"/>
  <c r="AF140" i="4"/>
  <c r="AG221" i="4"/>
  <c r="AF221" i="4"/>
  <c r="AD221" i="4"/>
  <c r="AE221" i="4"/>
  <c r="AC221" i="4"/>
  <c r="AF174" i="4"/>
  <c r="AC174" i="4"/>
  <c r="AG174" i="4"/>
  <c r="AD174" i="4"/>
  <c r="AE174" i="4"/>
  <c r="AF618" i="4"/>
  <c r="AF101" i="4"/>
  <c r="AF604" i="4"/>
  <c r="AF7" i="4"/>
  <c r="AF217" i="4"/>
  <c r="AF243" i="4"/>
  <c r="AF332" i="4"/>
  <c r="AD437" i="4"/>
  <c r="AG437" i="4"/>
  <c r="AE437" i="4"/>
  <c r="AC437" i="4"/>
  <c r="AF437" i="4"/>
  <c r="AD543" i="4"/>
  <c r="AF543" i="4"/>
  <c r="AG543" i="4"/>
  <c r="AE543" i="4"/>
  <c r="AC543" i="4"/>
  <c r="AF282" i="4"/>
  <c r="AE282" i="4"/>
  <c r="AG282" i="4"/>
  <c r="AC282" i="4"/>
  <c r="AG333" i="4"/>
  <c r="AF333" i="4"/>
  <c r="AD333" i="4"/>
  <c r="AE333" i="4"/>
  <c r="AC333" i="4"/>
  <c r="AG398" i="4"/>
  <c r="AE398" i="4"/>
  <c r="AC398" i="4"/>
  <c r="AD398" i="4"/>
  <c r="AF398" i="4"/>
  <c r="AD511" i="4"/>
  <c r="AF595" i="4"/>
  <c r="AF294" i="4"/>
  <c r="AF399" i="4"/>
  <c r="AF488" i="4"/>
  <c r="AE585" i="4"/>
  <c r="AG585" i="4"/>
  <c r="AD585" i="4"/>
  <c r="AC585" i="4"/>
  <c r="AF262" i="4"/>
  <c r="AC262" i="4"/>
  <c r="AD262" i="4"/>
  <c r="AE262" i="4"/>
  <c r="AG262" i="4"/>
  <c r="AD376" i="4"/>
  <c r="AD481" i="4"/>
  <c r="AD242" i="4"/>
  <c r="AF279" i="4"/>
  <c r="AD27" i="4"/>
  <c r="AE8" i="4"/>
  <c r="AG104" i="4"/>
  <c r="AD389" i="4"/>
  <c r="AD611" i="4"/>
  <c r="AF218" i="4"/>
  <c r="AE369" i="4"/>
  <c r="AF24" i="4"/>
  <c r="AG770" i="4"/>
  <c r="AD770" i="4"/>
  <c r="AF56" i="4"/>
  <c r="AF137" i="4"/>
  <c r="AD622" i="4"/>
  <c r="AF57" i="4"/>
  <c r="AC57" i="4"/>
  <c r="AD57" i="4"/>
  <c r="AE57" i="4"/>
  <c r="AG138" i="4"/>
  <c r="AE138" i="4"/>
  <c r="AF138" i="4"/>
  <c r="AD138" i="4"/>
  <c r="AC138" i="4"/>
  <c r="AD235" i="4"/>
  <c r="AE235" i="4"/>
  <c r="AG235" i="4"/>
  <c r="AF42" i="4"/>
  <c r="AE156" i="4"/>
  <c r="AE617" i="4"/>
  <c r="AC21" i="4"/>
  <c r="AF21" i="4"/>
  <c r="AD21" i="4"/>
  <c r="AE21" i="4"/>
  <c r="AF134" i="4"/>
  <c r="AG643" i="4"/>
  <c r="AC643" i="4"/>
  <c r="AE643" i="4"/>
  <c r="AF94" i="4"/>
  <c r="AD208" i="4"/>
  <c r="AF636" i="4"/>
  <c r="AE87" i="4"/>
  <c r="AF169" i="4"/>
  <c r="AD169" i="4"/>
  <c r="AE169" i="4"/>
  <c r="AC169" i="4"/>
  <c r="AG169" i="4"/>
  <c r="AF637" i="4"/>
  <c r="AE421" i="4"/>
  <c r="AE575" i="4"/>
  <c r="AI317" i="4"/>
  <c r="AF317" i="4"/>
  <c r="AF568" i="4"/>
  <c r="AE568" i="4"/>
  <c r="AG568" i="4"/>
  <c r="AC568" i="4"/>
  <c r="AD568" i="4"/>
  <c r="AG582" i="4"/>
  <c r="AD582" i="4"/>
  <c r="AC582" i="4"/>
  <c r="AE582" i="4"/>
  <c r="AF582" i="4"/>
  <c r="AF359" i="4"/>
  <c r="AF561" i="4"/>
  <c r="AF477" i="4"/>
  <c r="AF319" i="4"/>
  <c r="AF392" i="4"/>
  <c r="AD513" i="4"/>
  <c r="AE513" i="4"/>
  <c r="AF513" i="4"/>
  <c r="AC513" i="4"/>
  <c r="AG513" i="4"/>
  <c r="AF571" i="4"/>
  <c r="AC279" i="4"/>
  <c r="AE279" i="4"/>
  <c r="AD401" i="4"/>
  <c r="AF490" i="4"/>
  <c r="AE307" i="4"/>
  <c r="AE14" i="4"/>
  <c r="AG403" i="4"/>
  <c r="AC336" i="4"/>
  <c r="AE185" i="4"/>
  <c r="AF215" i="4"/>
  <c r="AE526" i="4"/>
  <c r="AD883" i="4"/>
  <c r="AC698" i="4"/>
  <c r="AD698" i="4"/>
  <c r="AC766" i="4"/>
  <c r="AG766" i="4"/>
  <c r="AD888" i="4"/>
  <c r="AD798" i="4"/>
  <c r="AC863" i="4"/>
  <c r="AD863" i="4"/>
  <c r="AC911" i="4"/>
  <c r="AF911" i="4"/>
  <c r="AE911" i="4"/>
  <c r="AD911" i="4"/>
  <c r="AG911" i="4"/>
  <c r="AD1005" i="4"/>
  <c r="AF693" i="4"/>
  <c r="AC693" i="4"/>
  <c r="AC718" i="4"/>
  <c r="AF718" i="4"/>
  <c r="AE783" i="4"/>
  <c r="AG783" i="4"/>
  <c r="AD808" i="4"/>
  <c r="AF808" i="4"/>
  <c r="AG808" i="4"/>
  <c r="AC851" i="4"/>
  <c r="AD851" i="4"/>
  <c r="AF863" i="4"/>
  <c r="AF766" i="4"/>
  <c r="AE693" i="4"/>
  <c r="AD684" i="4"/>
  <c r="AF866" i="4"/>
  <c r="AE698" i="4"/>
  <c r="AG863" i="4"/>
  <c r="AF698" i="4"/>
  <c r="AF916" i="4"/>
  <c r="AF833" i="4"/>
  <c r="AD921" i="4"/>
  <c r="AI1049" i="4"/>
  <c r="AD901" i="4"/>
  <c r="AC901" i="4"/>
  <c r="AF811" i="4"/>
  <c r="AE811" i="4"/>
  <c r="AD900" i="4"/>
  <c r="AE916" i="4"/>
  <c r="AD842" i="4"/>
  <c r="AF906" i="4"/>
  <c r="AE872" i="4"/>
  <c r="AE713" i="4"/>
  <c r="AE941" i="4"/>
  <c r="AE722" i="4"/>
  <c r="AE853" i="4"/>
  <c r="AE1015" i="4"/>
  <c r="AE959" i="4"/>
  <c r="AD984" i="4"/>
  <c r="AI1003" i="4"/>
  <c r="AE931" i="4"/>
  <c r="AF981" i="4"/>
  <c r="AF999" i="4"/>
  <c r="AE987" i="4"/>
  <c r="AE809" i="4"/>
  <c r="AE886" i="4"/>
  <c r="AE975" i="4"/>
  <c r="AF1061" i="4"/>
  <c r="AE895" i="4"/>
  <c r="AE976" i="4"/>
  <c r="AE1033" i="4"/>
  <c r="AE904" i="4"/>
  <c r="AF1002" i="4"/>
  <c r="AE922" i="4"/>
  <c r="AE995" i="4"/>
  <c r="AE1051" i="4"/>
  <c r="AD1012" i="4"/>
  <c r="AF750" i="4"/>
  <c r="AF848" i="4"/>
  <c r="AE912" i="4"/>
  <c r="AE969" i="4"/>
  <c r="AE994" i="4"/>
  <c r="AF1058" i="4"/>
  <c r="AF857" i="4"/>
  <c r="AI1020" i="4"/>
  <c r="AF894" i="4"/>
  <c r="AF749" i="4"/>
  <c r="AF806" i="4"/>
  <c r="AF920" i="4"/>
  <c r="AF792" i="4"/>
  <c r="AB1078" i="4"/>
  <c r="Z1078" i="4"/>
  <c r="AD955" i="4"/>
  <c r="AE719" i="4"/>
  <c r="AD890" i="4"/>
  <c r="AG1053" i="4"/>
  <c r="AE803" i="4"/>
  <c r="AD1047" i="4"/>
  <c r="AD1017" i="4"/>
  <c r="AF824" i="4"/>
  <c r="AF825" i="4"/>
  <c r="AC707" i="4"/>
  <c r="AE824" i="4"/>
  <c r="AD749" i="4"/>
  <c r="AC786" i="4"/>
  <c r="AF713" i="4"/>
  <c r="AE833" i="4"/>
  <c r="AD945" i="4"/>
  <c r="AG902" i="4"/>
  <c r="AF1053" i="4"/>
  <c r="AD800" i="4"/>
  <c r="AD716" i="4"/>
  <c r="AF722" i="4"/>
  <c r="AF754" i="4"/>
  <c r="AD793" i="4"/>
  <c r="AD754" i="4"/>
  <c r="AF984" i="4"/>
  <c r="AE1011" i="4"/>
  <c r="AD803" i="4"/>
  <c r="AE1062" i="4"/>
  <c r="AC1066" i="4"/>
  <c r="AE1001" i="4"/>
  <c r="AA1078" i="4"/>
  <c r="AC737" i="4"/>
  <c r="AD861" i="4"/>
  <c r="AD753" i="4"/>
  <c r="AE1057" i="4"/>
  <c r="AG915" i="4"/>
  <c r="AE1003" i="4"/>
  <c r="AF748" i="4"/>
  <c r="AD938" i="4"/>
  <c r="AC722" i="4"/>
  <c r="AI796" i="4"/>
  <c r="AG758" i="4"/>
  <c r="AG711" i="4"/>
  <c r="AF716" i="4"/>
  <c r="AD809" i="4"/>
  <c r="AC842" i="4"/>
  <c r="AE1020" i="4"/>
  <c r="AD868" i="4"/>
  <c r="AF732" i="4"/>
  <c r="AG1061" i="4"/>
  <c r="AD678" i="4"/>
  <c r="AF809" i="4"/>
  <c r="AC1014" i="4"/>
  <c r="AD1065" i="4"/>
  <c r="AC1057" i="4"/>
  <c r="AF915" i="4"/>
  <c r="AE1053" i="4"/>
  <c r="AC843" i="4"/>
  <c r="AC1061" i="4"/>
  <c r="AC885" i="4"/>
  <c r="AD1057" i="4"/>
  <c r="AC861" i="4"/>
  <c r="AE1065" i="4"/>
  <c r="AI806" i="4"/>
  <c r="AD735" i="4"/>
  <c r="AD815" i="4"/>
  <c r="AD852" i="4"/>
  <c r="AD722" i="4"/>
  <c r="AC809" i="4"/>
  <c r="AD813" i="4"/>
  <c r="AE842" i="4"/>
  <c r="AF842" i="4"/>
  <c r="AG842" i="4"/>
  <c r="AE984" i="4"/>
  <c r="AD732" i="4"/>
  <c r="AG1065" i="4"/>
  <c r="AC754" i="4"/>
  <c r="AF803" i="4"/>
  <c r="AE885" i="4"/>
  <c r="AC815" i="4"/>
  <c r="AC748" i="4"/>
  <c r="AG809" i="4"/>
  <c r="AD892" i="4"/>
  <c r="AF1001" i="4"/>
  <c r="AE1061" i="4"/>
  <c r="AE915" i="4"/>
  <c r="AC770" i="4"/>
  <c r="AG984" i="4"/>
  <c r="AD713" i="4"/>
  <c r="AD1066" i="4"/>
  <c r="AD1014" i="4"/>
  <c r="AF815" i="4"/>
  <c r="AC984" i="4"/>
  <c r="AE748" i="4"/>
  <c r="AI1013" i="4"/>
  <c r="AE677" i="4"/>
  <c r="AG677" i="4"/>
  <c r="AD675" i="4"/>
  <c r="AC716" i="4"/>
  <c r="AG1057" i="4"/>
  <c r="AF677" i="4"/>
  <c r="AD719" i="4"/>
  <c r="AD786" i="4"/>
  <c r="AG722" i="4"/>
  <c r="AC813" i="4"/>
  <c r="AD772" i="4"/>
  <c r="AD846" i="4"/>
  <c r="AD858" i="4"/>
  <c r="AD1008" i="4"/>
  <c r="AC1065" i="4"/>
  <c r="AC732" i="4"/>
  <c r="AE758" i="4"/>
  <c r="AD758" i="4"/>
  <c r="AG750" i="4"/>
  <c r="AF813" i="4"/>
  <c r="AD909" i="4"/>
  <c r="AD1001" i="4"/>
  <c r="AD915" i="4"/>
  <c r="AF773" i="4"/>
  <c r="AF846" i="4"/>
  <c r="AF885" i="4"/>
  <c r="AG734" i="4"/>
  <c r="AD1026" i="4"/>
  <c r="AD707" i="4"/>
  <c r="AD885" i="4"/>
  <c r="AD1039" i="4"/>
  <c r="AD750" i="4"/>
  <c r="AE770" i="4"/>
  <c r="AF1026" i="4"/>
  <c r="AD711" i="4"/>
  <c r="AI894" i="4"/>
  <c r="AI1059" i="4"/>
  <c r="AE737" i="4"/>
  <c r="AD894" i="4"/>
  <c r="AD821" i="4"/>
  <c r="AC846" i="4"/>
  <c r="AD880" i="4"/>
  <c r="AE732" i="4"/>
  <c r="AD825" i="4"/>
  <c r="AD696" i="4"/>
  <c r="AF758" i="4"/>
  <c r="AC750" i="4"/>
  <c r="AF861" i="4"/>
  <c r="AE786" i="4"/>
  <c r="AD779" i="4"/>
  <c r="AE813" i="4"/>
  <c r="AC1026" i="4"/>
  <c r="AC1001" i="4"/>
  <c r="AD1034" i="4"/>
  <c r="AE750" i="4"/>
  <c r="AC711" i="4"/>
  <c r="AE1014" i="4"/>
  <c r="AE734" i="4"/>
  <c r="AD771" i="4"/>
  <c r="AD916" i="4"/>
  <c r="AD1053" i="4"/>
  <c r="AF821" i="4"/>
  <c r="AF786" i="4"/>
  <c r="AF734" i="4"/>
  <c r="AD960" i="4"/>
  <c r="AE846" i="4"/>
  <c r="AF737" i="4"/>
  <c r="AC821" i="4"/>
  <c r="AD748" i="4"/>
  <c r="AC825" i="4"/>
  <c r="AF676" i="4"/>
  <c r="AC696" i="4"/>
  <c r="AF770" i="4"/>
  <c r="AE843" i="4"/>
  <c r="AF696" i="4"/>
  <c r="AD822" i="4"/>
  <c r="AE938" i="4"/>
  <c r="AG803" i="4"/>
  <c r="AG696" i="4"/>
  <c r="AD773" i="4"/>
  <c r="AC773" i="4"/>
  <c r="AF719" i="4"/>
  <c r="AD954" i="4"/>
  <c r="AD997" i="4"/>
  <c r="AE1066" i="4"/>
  <c r="AF982" i="4"/>
  <c r="AC734" i="4"/>
  <c r="AF711" i="4"/>
  <c r="AE821" i="4"/>
  <c r="AE773" i="4"/>
  <c r="AE1026" i="4"/>
  <c r="AE825" i="4"/>
  <c r="AD1059" i="4"/>
  <c r="AF1014" i="4"/>
  <c r="AI707" i="4"/>
  <c r="AD737" i="4"/>
  <c r="AG719" i="4"/>
  <c r="AE716" i="4"/>
  <c r="AD1024" i="4"/>
  <c r="AD1064" i="4"/>
  <c r="AD829" i="4"/>
  <c r="AE861" i="4"/>
  <c r="AE754" i="4"/>
  <c r="AG713" i="4"/>
  <c r="AD824" i="4"/>
  <c r="AC713" i="4"/>
  <c r="AE815" i="4"/>
  <c r="AF843" i="4"/>
  <c r="AD974" i="4"/>
  <c r="AD899" i="4"/>
  <c r="AD1061" i="4"/>
  <c r="AD843" i="4"/>
  <c r="AF1066" i="4"/>
  <c r="AD965" i="4"/>
  <c r="AD1013" i="4"/>
  <c r="AF938" i="4"/>
  <c r="AI1075" i="4"/>
  <c r="AE6" i="4"/>
  <c r="AD6" i="4"/>
  <c r="AI692" i="4" l="1"/>
  <c r="AI473" i="4"/>
  <c r="AI455" i="4"/>
  <c r="AI306" i="4"/>
  <c r="AI724" i="4"/>
  <c r="AI781" i="4"/>
  <c r="AI933" i="4"/>
  <c r="AI772" i="4"/>
  <c r="AI825" i="4"/>
  <c r="AI847" i="4"/>
  <c r="AI736" i="4"/>
  <c r="AI1045" i="4"/>
  <c r="AI751" i="4"/>
  <c r="AI987" i="4"/>
  <c r="AI852" i="4"/>
  <c r="AI875" i="4"/>
  <c r="AI863" i="4"/>
  <c r="AI900" i="4"/>
  <c r="AI685" i="4"/>
  <c r="AI865" i="4"/>
  <c r="AI529" i="4"/>
  <c r="AI467" i="4"/>
  <c r="AI1047" i="4"/>
  <c r="AI1014" i="4"/>
  <c r="AI64" i="4"/>
  <c r="AI747" i="4"/>
  <c r="AI494" i="4"/>
  <c r="AI229" i="4"/>
  <c r="AI1001" i="4"/>
  <c r="AI893" i="4"/>
  <c r="AI868" i="4"/>
  <c r="AI859" i="4"/>
  <c r="AI729" i="4"/>
  <c r="AI885" i="4"/>
  <c r="AI165" i="4"/>
  <c r="AI877" i="4"/>
  <c r="AI819" i="4"/>
  <c r="AI1027" i="4"/>
  <c r="AI811" i="4"/>
  <c r="AI962" i="4"/>
  <c r="AI725" i="4"/>
  <c r="AI785" i="4"/>
  <c r="AI773" i="4"/>
  <c r="AI555" i="4"/>
  <c r="AI383" i="4"/>
  <c r="AI597" i="4"/>
  <c r="AI898" i="4"/>
  <c r="AI999" i="4"/>
  <c r="AI768" i="4"/>
  <c r="AI289" i="4"/>
  <c r="AI963" i="4"/>
  <c r="AI967" i="4"/>
  <c r="AI680" i="4"/>
  <c r="AI843" i="4"/>
  <c r="AI259" i="4"/>
  <c r="AI830" i="4"/>
  <c r="AI813" i="4"/>
  <c r="AI343" i="4"/>
  <c r="AI1042" i="4"/>
  <c r="AI816" i="4"/>
  <c r="AI239" i="4"/>
  <c r="AI808" i="4"/>
  <c r="AI901" i="4"/>
  <c r="AI907" i="4"/>
  <c r="AI906" i="4"/>
  <c r="AI826" i="4"/>
  <c r="AI315" i="4"/>
  <c r="AI1008" i="4"/>
  <c r="AI974" i="4"/>
  <c r="AI749" i="4"/>
  <c r="AI744" i="4"/>
  <c r="AI308" i="4"/>
  <c r="AI1034" i="4"/>
  <c r="AI873" i="4"/>
  <c r="AI752" i="4"/>
  <c r="AI1043" i="4"/>
  <c r="AI756" i="4"/>
  <c r="AI807" i="4"/>
  <c r="AI700" i="4"/>
  <c r="AI943" i="4"/>
  <c r="AI516" i="4"/>
  <c r="AI1017" i="4"/>
  <c r="AI483" i="4"/>
  <c r="AI824" i="4"/>
  <c r="AI609" i="4"/>
  <c r="AI1044" i="4"/>
  <c r="AI799" i="4"/>
  <c r="AI695" i="4"/>
  <c r="AI684" i="4"/>
  <c r="AI924" i="4"/>
  <c r="AI820" i="4"/>
  <c r="AI795" i="4"/>
  <c r="AI989" i="4"/>
  <c r="AI870" i="4"/>
  <c r="AI38" i="4"/>
  <c r="AI814" i="4"/>
  <c r="AI828" i="4"/>
  <c r="AI126" i="4"/>
  <c r="AI779" i="4"/>
  <c r="AI764" i="4"/>
  <c r="AI946" i="4"/>
  <c r="AI939" i="4"/>
  <c r="AI990" i="4"/>
  <c r="AI740" i="4"/>
  <c r="AI916" i="4"/>
  <c r="AI921" i="4"/>
  <c r="AI869" i="4"/>
  <c r="AI953" i="4"/>
  <c r="AI993" i="4"/>
  <c r="AI63" i="4"/>
  <c r="AI1010" i="4"/>
  <c r="AI40" i="4"/>
  <c r="AI1009" i="4"/>
  <c r="AI687" i="4"/>
  <c r="AI801" i="4"/>
  <c r="AI775" i="4"/>
  <c r="AI983" i="4"/>
  <c r="AI970" i="4"/>
  <c r="AI686" i="4"/>
  <c r="AI834" i="4"/>
  <c r="AI857" i="4"/>
  <c r="AI696" i="4"/>
  <c r="AI966" i="4"/>
  <c r="AI867" i="4"/>
  <c r="AI866" i="4"/>
  <c r="AI812" i="4"/>
  <c r="AI673" i="4"/>
  <c r="AI1046" i="4"/>
  <c r="AI1038" i="4"/>
  <c r="AI914" i="4"/>
  <c r="AI765" i="4"/>
  <c r="AI851" i="4"/>
  <c r="AI534" i="4"/>
  <c r="AI1004" i="4"/>
  <c r="AI911" i="4"/>
  <c r="AI748" i="4"/>
  <c r="AI713" i="4"/>
  <c r="AI908" i="4"/>
  <c r="AI952" i="4"/>
  <c r="AI754" i="4"/>
  <c r="AI941" i="4"/>
  <c r="AI794" i="4"/>
  <c r="AI887" i="4"/>
  <c r="AI679" i="4"/>
  <c r="AI880" i="4"/>
  <c r="AI763" i="4"/>
  <c r="AI701" i="4"/>
  <c r="AI892" i="4"/>
  <c r="AI965" i="4"/>
  <c r="AI955" i="4"/>
  <c r="AI716" i="4"/>
  <c r="AI935" i="4"/>
  <c r="AI758" i="4"/>
  <c r="AI755" i="4"/>
  <c r="AI842" i="4"/>
  <c r="AI433" i="4"/>
  <c r="AI829" i="4"/>
  <c r="AI954" i="4"/>
  <c r="AI1024" i="4"/>
  <c r="AI809" i="4"/>
  <c r="AI817" i="4"/>
  <c r="AI980" i="4"/>
  <c r="AI815" i="4"/>
  <c r="AI80" i="4"/>
  <c r="AI721" i="4"/>
  <c r="AI676" i="4"/>
  <c r="AI698" i="4"/>
  <c r="AI211" i="4"/>
  <c r="AI803" i="4"/>
  <c r="AI944" i="4"/>
  <c r="AI984" i="4"/>
  <c r="AI276" i="4"/>
  <c r="AI975" i="4"/>
  <c r="AI152" i="4"/>
  <c r="AI925" i="4"/>
  <c r="AI948" i="4"/>
  <c r="AI735" i="4"/>
  <c r="AI753" i="4"/>
  <c r="AI720" i="4"/>
  <c r="AI854" i="4"/>
  <c r="AI915" i="4"/>
  <c r="AI726" i="4"/>
  <c r="AI884" i="4"/>
  <c r="AI683" i="4"/>
  <c r="AI998" i="4"/>
  <c r="AI463" i="4"/>
  <c r="AI712" i="4"/>
  <c r="AI792" i="4"/>
  <c r="AI677" i="4"/>
  <c r="AI976" i="4"/>
  <c r="AI818" i="4"/>
  <c r="AI682" i="4"/>
  <c r="AI793" i="4"/>
  <c r="AI855" i="4"/>
  <c r="AI800" i="4"/>
  <c r="AI718" i="4"/>
  <c r="AI913" i="4"/>
  <c r="AI739" i="4"/>
  <c r="AI356" i="4"/>
  <c r="AI1036" i="4"/>
  <c r="AI882" i="4"/>
  <c r="AI738" i="4"/>
  <c r="AI629" i="4"/>
  <c r="AI1018" i="4"/>
  <c r="AI833" i="4"/>
  <c r="AI425" i="4"/>
  <c r="AI592" i="4"/>
  <c r="AI323" i="4"/>
  <c r="AI252" i="4"/>
  <c r="AI549" i="4"/>
  <c r="AI560" i="4"/>
  <c r="AI102" i="4"/>
  <c r="AI233" i="4"/>
  <c r="AI357" i="4"/>
  <c r="AI610" i="4"/>
  <c r="AI162" i="4"/>
  <c r="AI572" i="4"/>
  <c r="AI112" i="4"/>
  <c r="AI956" i="4"/>
  <c r="AI361" i="4"/>
  <c r="AI499" i="4"/>
  <c r="AI397" i="4"/>
  <c r="AI164" i="4"/>
  <c r="AI321" i="4"/>
  <c r="AH667" i="4"/>
  <c r="AI594" i="4"/>
  <c r="AI420" i="4"/>
  <c r="AI457" i="4"/>
  <c r="AI395" i="4"/>
  <c r="AI139" i="4"/>
  <c r="AI489" i="4"/>
  <c r="AI281" i="4"/>
  <c r="AI340" i="4"/>
  <c r="AI330" i="4"/>
  <c r="AI1022" i="4"/>
  <c r="AI566" i="4"/>
  <c r="AI149" i="4"/>
  <c r="AI144" i="4"/>
  <c r="AI381" i="4"/>
  <c r="AI234" i="4"/>
  <c r="AI374" i="4"/>
  <c r="AI370" i="4"/>
  <c r="AI951" i="4"/>
  <c r="AI159" i="4"/>
  <c r="AI429" i="4"/>
  <c r="AI269" i="4"/>
  <c r="AI184" i="4"/>
  <c r="AI305" i="4"/>
  <c r="AI179" i="4"/>
  <c r="AI451" i="4"/>
  <c r="AI354" i="4"/>
  <c r="AI780" i="4"/>
  <c r="AI896" i="4"/>
  <c r="AI519" i="4"/>
  <c r="AI444" i="4"/>
  <c r="AI223" i="4"/>
  <c r="AI1019" i="4"/>
  <c r="AI460" i="4"/>
  <c r="AI762" i="4"/>
  <c r="AI495" i="4"/>
  <c r="AI342" i="4"/>
  <c r="AI648" i="4"/>
  <c r="AI158" i="4"/>
  <c r="AI627" i="4"/>
  <c r="AI1041" i="4"/>
  <c r="AI840" i="4"/>
  <c r="AI1021" i="4"/>
  <c r="AI160" i="4"/>
  <c r="AI51" i="4"/>
  <c r="AI384" i="4"/>
  <c r="AI675" i="4"/>
  <c r="AI81" i="4"/>
  <c r="AI406" i="4"/>
  <c r="AI835" i="4"/>
  <c r="AI275" i="4"/>
  <c r="AI1006" i="4"/>
  <c r="AI255" i="4"/>
  <c r="AI949" i="4"/>
  <c r="AI557" i="4"/>
  <c r="AI197" i="4"/>
  <c r="AI386" i="4"/>
  <c r="AI446" i="4"/>
  <c r="AI453" i="4"/>
  <c r="AI699" i="4"/>
  <c r="AI782" i="4"/>
  <c r="AI600" i="4"/>
  <c r="AI771" i="4"/>
  <c r="AI872" i="4"/>
  <c r="AI220" i="4"/>
  <c r="AI862" i="4"/>
  <c r="AI1052" i="4"/>
  <c r="AI148" i="4"/>
  <c r="AI290" i="4"/>
  <c r="AI465" i="4"/>
  <c r="AI511" i="4"/>
  <c r="AI166" i="4"/>
  <c r="AI176" i="4"/>
  <c r="AI415" i="4"/>
  <c r="AI513" i="4"/>
  <c r="AI507" i="4"/>
  <c r="AI432" i="4"/>
  <c r="AI378" i="4"/>
  <c r="AI731" i="4"/>
  <c r="AI264" i="4"/>
  <c r="AI369" i="4"/>
  <c r="AI878" i="4"/>
  <c r="AI991" i="4"/>
  <c r="AI426" i="4"/>
  <c r="AI733" i="4"/>
  <c r="AI573" i="4"/>
  <c r="AI419" i="4"/>
  <c r="AI1033" i="4"/>
  <c r="AI723" i="4"/>
  <c r="AI101" i="4"/>
  <c r="AI722" i="4"/>
  <c r="AI437" i="4"/>
  <c r="AI861" i="4"/>
  <c r="AI850" i="4"/>
  <c r="AI770" i="4"/>
  <c r="AI307" i="4"/>
  <c r="AI845" i="4"/>
  <c r="AI964" i="4"/>
  <c r="AI973" i="4"/>
  <c r="AI360" i="4"/>
  <c r="AI170" i="4"/>
  <c r="AI607" i="4"/>
  <c r="AI528" i="4"/>
  <c r="AI230" i="4"/>
  <c r="AI333" i="4"/>
  <c r="AI242" i="4"/>
  <c r="AI382" i="4"/>
  <c r="AI475" i="4"/>
  <c r="AI124" i="4"/>
  <c r="AI527" i="4"/>
  <c r="AI831" i="4"/>
  <c r="AI474" i="4"/>
  <c r="AI497" i="4"/>
  <c r="AI836" i="4"/>
  <c r="AI486" i="4"/>
  <c r="AI156" i="4"/>
  <c r="AI493" i="4"/>
  <c r="AI79" i="4"/>
  <c r="AI236" i="4"/>
  <c r="AI490" i="4"/>
  <c r="AI484" i="4"/>
  <c r="AI142" i="4"/>
  <c r="AI195" i="4"/>
  <c r="AI633" i="4"/>
  <c r="AI605" i="4"/>
  <c r="AI396" i="4"/>
  <c r="AI769" i="4"/>
  <c r="AI874" i="4"/>
  <c r="AI706" i="4"/>
  <c r="AI969" i="4"/>
  <c r="AI1011" i="4"/>
  <c r="AI886" i="4"/>
  <c r="AI928" i="4"/>
  <c r="AI922" i="4"/>
  <c r="AI881" i="4"/>
  <c r="AI972" i="4"/>
  <c r="AI1015" i="4"/>
  <c r="AI931" i="4"/>
  <c r="AI702" i="4"/>
  <c r="AI30" i="4"/>
  <c r="AI137" i="4"/>
  <c r="AI912" i="4"/>
  <c r="AI1029" i="4"/>
  <c r="AI760" i="4"/>
  <c r="AI889" i="4"/>
  <c r="AI777" i="4"/>
  <c r="AI1007" i="4"/>
  <c r="AI375" i="4"/>
  <c r="AI224" i="4"/>
  <c r="AI365" i="4"/>
  <c r="AI399" i="4"/>
  <c r="AI329" i="4"/>
  <c r="AI590" i="4"/>
  <c r="AI97" i="4"/>
  <c r="AI798" i="4"/>
  <c r="AI481" i="4"/>
  <c r="AI243" i="4"/>
  <c r="AI246" i="4"/>
  <c r="AI228" i="4"/>
  <c r="AI620" i="4"/>
  <c r="AI564" i="4"/>
  <c r="AI388" i="4"/>
  <c r="AI189" i="4"/>
  <c r="AI470" i="4"/>
  <c r="AI550" i="4"/>
  <c r="AI316" i="4"/>
  <c r="AI401" i="4"/>
  <c r="AI208" i="4"/>
  <c r="AI376" i="4"/>
  <c r="AI508" i="4"/>
  <c r="AI140" i="4"/>
  <c r="AI888" i="4"/>
  <c r="AI362" i="4"/>
  <c r="AI1005" i="4"/>
  <c r="AI392" i="4"/>
  <c r="AI421" i="4"/>
  <c r="AI56" i="4"/>
  <c r="AI488" i="4"/>
  <c r="AI115" i="4"/>
  <c r="AI203" i="4"/>
  <c r="AI571" i="4"/>
  <c r="AI263" i="4"/>
  <c r="AI448" i="4"/>
  <c r="AI366" i="4"/>
  <c r="AI458" i="4"/>
  <c r="AI349" i="4"/>
  <c r="AI309" i="4"/>
  <c r="AI6" i="4"/>
  <c r="AI292" i="4"/>
  <c r="AI533" i="4"/>
  <c r="AI52" i="4"/>
  <c r="AI459" i="4"/>
  <c r="AI171" i="4"/>
  <c r="AI485" i="4"/>
  <c r="AI318" i="4"/>
  <c r="AI449" i="4"/>
  <c r="AI505" i="4"/>
  <c r="AI221" i="4"/>
  <c r="AI431" i="4"/>
  <c r="AI136" i="4"/>
  <c r="AI441" i="4"/>
  <c r="AI205" i="4"/>
  <c r="AI380" i="4"/>
  <c r="AI363" i="4"/>
  <c r="AI593" i="4"/>
  <c r="AI355" i="4"/>
  <c r="AI196" i="4"/>
  <c r="AI422" i="4"/>
  <c r="AI567" i="4"/>
  <c r="AI257" i="4"/>
  <c r="AI235" i="4"/>
  <c r="AI525" i="4"/>
  <c r="AI405" i="4"/>
  <c r="AI180" i="4"/>
  <c r="AI328" i="4"/>
  <c r="AI413" i="4"/>
  <c r="AI345" i="4"/>
  <c r="AI468" i="4"/>
  <c r="AI634" i="4"/>
  <c r="AI248" i="4"/>
  <c r="AI371" i="4"/>
  <c r="AI787" i="4"/>
  <c r="F33" i="10" l="1"/>
  <c r="E33" i="10"/>
  <c r="F34" i="10" l="1"/>
  <c r="AI1072" i="4" l="1"/>
  <c r="AI1071" i="4"/>
  <c r="AI639" i="4"/>
  <c r="AI606" i="4"/>
  <c r="AI638" i="4"/>
  <c r="AI658" i="4"/>
  <c r="AI1064" i="4"/>
  <c r="AI1062" i="4"/>
  <c r="AI1074" i="4"/>
  <c r="AI1070" i="4"/>
  <c r="AI1065" i="4"/>
  <c r="AI1057" i="4" l="1"/>
  <c r="AI655" i="4"/>
  <c r="AI647" i="4"/>
  <c r="AI1068" i="4"/>
  <c r="AI611" i="4"/>
  <c r="AI631" i="4"/>
  <c r="AI622" i="4"/>
  <c r="AI625" i="4"/>
  <c r="AI642" i="4"/>
  <c r="AI635" i="4"/>
  <c r="AI608" i="4"/>
  <c r="AI626" i="4"/>
  <c r="AI651" i="4"/>
  <c r="AI613" i="4"/>
  <c r="AI623" i="4"/>
  <c r="AI615" i="4"/>
  <c r="AI653" i="4"/>
  <c r="AI636" i="4"/>
  <c r="AI645" i="4"/>
  <c r="AI640" i="4"/>
  <c r="W1078" i="4" l="1"/>
  <c r="F36" i="10" l="1"/>
  <c r="I1078" i="4" l="1"/>
  <c r="I1080" i="4" s="1"/>
  <c r="J1078" i="4"/>
  <c r="J1080" i="4" s="1"/>
  <c r="K1078" i="4"/>
  <c r="K1080" i="4" s="1"/>
  <c r="M1078" i="4"/>
  <c r="M1080" i="4" s="1"/>
  <c r="N1078" i="4"/>
  <c r="N1080" i="4" s="1"/>
  <c r="O1078" i="4"/>
  <c r="O1080" i="4" s="1"/>
  <c r="Q1078" i="4"/>
  <c r="Q1080" i="4" s="1"/>
  <c r="R1078" i="4"/>
  <c r="R1080" i="4" s="1"/>
  <c r="S1078" i="4"/>
  <c r="S1080" i="4" s="1"/>
  <c r="T1078" i="4"/>
  <c r="T1080" i="4" s="1"/>
  <c r="U1078" i="4"/>
  <c r="U1080" i="4" s="1"/>
  <c r="H1080" i="4" l="1"/>
  <c r="P1080" i="4"/>
  <c r="L1080" i="4"/>
  <c r="AI118" i="4" l="1"/>
  <c r="AI134" i="4" l="1"/>
  <c r="AI121" i="4"/>
  <c r="AI146" i="4"/>
  <c r="AI138" i="4"/>
  <c r="AI145" i="4"/>
  <c r="AI578" i="4" l="1"/>
  <c r="AI47" i="4"/>
  <c r="AI77" i="4"/>
  <c r="AI84" i="4"/>
  <c r="AI108" i="4"/>
  <c r="AI147" i="4"/>
  <c r="AH1078" i="4" l="1"/>
  <c r="AI1054" i="4"/>
  <c r="AI60" i="4"/>
  <c r="AI49" i="4"/>
  <c r="AI76" i="4"/>
  <c r="AI1053" i="4"/>
  <c r="AI595" i="4"/>
  <c r="AI604" i="4"/>
  <c r="AI95" i="4"/>
  <c r="AI65" i="4"/>
  <c r="AI83" i="4"/>
  <c r="AI71" i="4"/>
  <c r="AI579" i="4"/>
  <c r="AI46" i="4"/>
  <c r="AI53" i="4"/>
  <c r="AI73" i="4"/>
  <c r="AI55" i="4"/>
  <c r="AI68" i="4"/>
  <c r="AI59" i="4"/>
  <c r="AI427" i="4"/>
  <c r="AI545" i="4"/>
  <c r="AI274" i="4"/>
  <c r="AI39" i="4"/>
  <c r="AI561" i="4"/>
  <c r="AI591" i="4"/>
  <c r="AI589" i="4"/>
  <c r="AI96" i="4"/>
  <c r="AI93" i="4"/>
  <c r="AI1051" i="4"/>
  <c r="AI48" i="4"/>
  <c r="AI27" i="4"/>
  <c r="AI16" i="4"/>
  <c r="AI58" i="4"/>
  <c r="AI37" i="4"/>
  <c r="AI43" i="4"/>
  <c r="AI563" i="4"/>
  <c r="AI107" i="4"/>
  <c r="AI603" i="4"/>
  <c r="AI546" i="4"/>
  <c r="AI602" i="4"/>
  <c r="AI279" i="4"/>
  <c r="AI562" i="4"/>
  <c r="AI33" i="4"/>
  <c r="AI265" i="4"/>
  <c r="AI85" i="4"/>
  <c r="AI88" i="4"/>
  <c r="AI87" i="4"/>
  <c r="AI29" i="4" l="1"/>
  <c r="AI20" i="4"/>
  <c r="AI21" i="4"/>
  <c r="AI443" i="4"/>
  <c r="AI36" i="4"/>
  <c r="AI25" i="4"/>
  <c r="AI22" i="4"/>
  <c r="AI50" i="4"/>
  <c r="AI9" i="4"/>
  <c r="AI66" i="4"/>
  <c r="AI18" i="4"/>
  <c r="AI17" i="4"/>
  <c r="AI596" i="4"/>
  <c r="AI532" i="4"/>
  <c r="AI28" i="4"/>
  <c r="AI54" i="4"/>
  <c r="AI172" i="4"/>
  <c r="AI11" i="4"/>
  <c r="AI15" i="4"/>
  <c r="AI26" i="4"/>
  <c r="AI86" i="4"/>
  <c r="AI32" i="4"/>
  <c r="AI12" i="4"/>
  <c r="AI42" i="4"/>
  <c r="AI200" i="4"/>
  <c r="AI94" i="4"/>
  <c r="AI14" i="4"/>
  <c r="AI24" i="4"/>
  <c r="AI13" i="4"/>
  <c r="AI10" i="4"/>
  <c r="AI23" i="4"/>
  <c r="AI82" i="4"/>
  <c r="AI19" i="4"/>
  <c r="AI78" i="4"/>
  <c r="AI1050" i="4"/>
  <c r="AI34" i="4"/>
  <c r="AI31" i="4"/>
  <c r="AI8" i="4"/>
  <c r="AI72" i="4"/>
  <c r="AI198" i="4"/>
  <c r="AI272" i="4"/>
  <c r="AI273" i="4"/>
  <c r="AI287" i="4"/>
  <c r="AI70" i="4"/>
  <c r="AI201" i="4"/>
  <c r="AI199" i="4"/>
  <c r="AI57" i="4"/>
  <c r="AI122" i="4"/>
  <c r="AI74" i="4"/>
  <c r="AI75" i="4"/>
  <c r="I667" i="4"/>
  <c r="J667" i="4"/>
  <c r="K667" i="4"/>
  <c r="M667" i="4"/>
  <c r="N667" i="4"/>
  <c r="O667" i="4"/>
  <c r="Q667" i="4"/>
  <c r="R667" i="4"/>
  <c r="S667" i="4"/>
  <c r="T667" i="4"/>
  <c r="U667" i="4"/>
  <c r="G660" i="4" l="1"/>
  <c r="F660" i="4"/>
  <c r="W1080" i="4" l="1"/>
  <c r="V1080" i="4"/>
  <c r="Y1080" i="4"/>
  <c r="AA1080" i="4" l="1"/>
  <c r="AB1080" i="4"/>
  <c r="Z1080" i="4"/>
  <c r="F89" i="4"/>
  <c r="G87" i="4"/>
  <c r="F87" i="4"/>
  <c r="AM660" i="4" l="1"/>
  <c r="X1080" i="4"/>
  <c r="G89" i="4"/>
  <c r="AI7" i="4"/>
  <c r="AH1080" i="4" l="1"/>
</calcChain>
</file>

<file path=xl/comments1.xml><?xml version="1.0" encoding="utf-8"?>
<comments xmlns="http://schemas.openxmlformats.org/spreadsheetml/2006/main">
  <authors>
    <author>CENACPASTO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CENACPASTO:</t>
        </r>
        <r>
          <rPr>
            <sz val="9"/>
            <color indexed="81"/>
            <rFont val="Tahoma"/>
            <family val="2"/>
          </rPr>
          <t xml:space="preserve">
UNIVERSAL GROUP AS S.A.S.
NIT: 900.955.516-1
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CENACPASTO:</t>
        </r>
        <r>
          <rPr>
            <sz val="9"/>
            <color indexed="81"/>
            <rFont val="Tahoma"/>
            <family val="2"/>
          </rPr>
          <t xml:space="preserve">
MULTISERVUICIOS Y MANTENIMIENTOS DEL CESAR S.A.S.
NIT: 901.060.200-1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CENACPASTO:</t>
        </r>
        <r>
          <rPr>
            <sz val="9"/>
            <color indexed="81"/>
            <rFont val="Tahoma"/>
            <family val="2"/>
          </rPr>
          <t xml:space="preserve">
TECNIPROYECTOS MIL SAS
900594774-5</t>
        </r>
      </text>
    </comment>
  </commentList>
</comments>
</file>

<file path=xl/sharedStrings.xml><?xml version="1.0" encoding="utf-8"?>
<sst xmlns="http://schemas.openxmlformats.org/spreadsheetml/2006/main" count="9989" uniqueCount="1271">
  <si>
    <t>ÍTEM</t>
  </si>
  <si>
    <t>DESCRIPCIÓN DEL BIEN Y/O SERVICIO</t>
  </si>
  <si>
    <t>UNIDAD MEDIDA</t>
  </si>
  <si>
    <t>CÓDIGO UNSPC</t>
  </si>
  <si>
    <t>CANT.</t>
  </si>
  <si>
    <t>COTIZACIÓN 1</t>
  </si>
  <si>
    <t>COTIZACIÓN 2</t>
  </si>
  <si>
    <t>COTIZACIÓN 3</t>
  </si>
  <si>
    <t>1/2</t>
  </si>
  <si>
    <t>1/3</t>
  </si>
  <si>
    <t>1/4</t>
  </si>
  <si>
    <t>1/5</t>
  </si>
  <si>
    <t>PRECIO DE REFERENCIA UNITARIO IVA INCLUIDO</t>
  </si>
  <si>
    <t>METRICA UTILIZADA</t>
  </si>
  <si>
    <t xml:space="preserve">V/R  UNITARIO SIN IVA </t>
  </si>
  <si>
    <t>IVA (SI APLICA)</t>
  </si>
  <si>
    <t>V/R  UNITARIO IVA INCLUIDO</t>
  </si>
  <si>
    <t xml:space="preserve">V/R TOTAL </t>
  </si>
  <si>
    <t>1/6</t>
  </si>
  <si>
    <t>10 CSF</t>
  </si>
  <si>
    <t>SERVICIO</t>
  </si>
  <si>
    <t>COTIZACIÓN 4</t>
  </si>
  <si>
    <t>A-02-02-02-008-007</t>
  </si>
  <si>
    <t>No.</t>
  </si>
  <si>
    <t>RECURSO</t>
  </si>
  <si>
    <t>DESVIACION ESTANDAR          
(1)</t>
  </si>
  <si>
    <t>PROMEDIO       
(3)</t>
  </si>
  <si>
    <t xml:space="preserve">MEDIANA           
(4)   </t>
  </si>
  <si>
    <t>MEDIA ARMÓNICA      (5)</t>
  </si>
  <si>
    <t xml:space="preserve">LICUADORA INDUSTRIAL </t>
  </si>
  <si>
    <t>UNIDAD</t>
  </si>
  <si>
    <t xml:space="preserve">METRO </t>
  </si>
  <si>
    <t>CALDERA  DISTRAL COMESA - MAINCOLSA - DISTRAL POWER MASTER - 40 BHP</t>
  </si>
  <si>
    <t>METROS</t>
  </si>
  <si>
    <t xml:space="preserve">MICRO SWITCH </t>
  </si>
  <si>
    <t>AMASADORA DE PAN</t>
  </si>
  <si>
    <t xml:space="preserve">EQUIPO DE FABRICACION DE HIELO EN CUBOS - PLANTA DE HIELO MARCA MGC </t>
  </si>
  <si>
    <t>METRO</t>
  </si>
  <si>
    <t>RODAMIENTOS</t>
  </si>
  <si>
    <t>CONTACTORES DE 40 AMPERIOS</t>
  </si>
  <si>
    <t>QUEMADORES 1" PULGADA</t>
  </si>
  <si>
    <t xml:space="preserve">EQUIPO PRODUCCION PANADERIA </t>
  </si>
  <si>
    <t xml:space="preserve">BARRA CORTA CIURCUITOS </t>
  </si>
  <si>
    <t>KIT</t>
  </si>
  <si>
    <t>JUEGO</t>
  </si>
  <si>
    <t xml:space="preserve"> MOTOR DIESEL PERKINS </t>
  </si>
  <si>
    <t>LLAVES PARA PASO DE GAS EN BRONCE 1/2</t>
  </si>
  <si>
    <t>TUBERIA</t>
  </si>
  <si>
    <t>EVAPORADOR EXTERNO 220V 2 MOTORES</t>
  </si>
  <si>
    <t xml:space="preserve">MARMITA 60 - 80 - 100 - 120 GALONES </t>
  </si>
  <si>
    <t>CHEQUES DE 3/4 EN ACERO INOXIDABLE</t>
  </si>
  <si>
    <t>NIPLES 3/4 EN ACERO AL CARBON</t>
  </si>
  <si>
    <t>MANIJAS DE TAPAS MARMITAS EN ACERO 5/16</t>
  </si>
  <si>
    <t>TRAMPAS FILTRO DE 3/4 ACERO INOXIDABLE</t>
  </si>
  <si>
    <t xml:space="preserve">BATIDORA INDUSTRIAL </t>
  </si>
  <si>
    <t>ASPA BATIDORA   </t>
  </si>
  <si>
    <t>CORTADORA DE MASA</t>
  </si>
  <si>
    <t xml:space="preserve">ESCABILADERO </t>
  </si>
  <si>
    <t>PLANCHADORA DE SABANAS A VAPOR</t>
  </si>
  <si>
    <t>TRAMPAS DE 1/2 EN ACERO INOXIDABLE</t>
  </si>
  <si>
    <t>EJE DE RODILLO DE 1 ½ PULGADAS</t>
  </si>
  <si>
    <t>POLEA DE 4 PULGADAS</t>
  </si>
  <si>
    <t>BUJES 1 PULGADA</t>
  </si>
  <si>
    <t>CHUMACERAS DE 1 ½ PULGADAS</t>
  </si>
  <si>
    <t>PIÑON DE 4 PULGADAS</t>
  </si>
  <si>
    <t>RODAMIENTO DE 2604</t>
  </si>
  <si>
    <t>TUBERIA EN ACERO AL CARBON DE ¾ X6MTS</t>
  </si>
  <si>
    <t>TORNILLERIA DE 7/16 POR 1"</t>
  </si>
  <si>
    <t>LAVADORA HORIZONTAL</t>
  </si>
  <si>
    <t>piñon en bronce 4" con eje 5/8</t>
  </si>
  <si>
    <t>polea 20" tipo a doble canal</t>
  </si>
  <si>
    <t xml:space="preserve">tornillo ½" x 1 ½" </t>
  </si>
  <si>
    <t xml:space="preserve">tornillo sin fin de 7/8 </t>
  </si>
  <si>
    <t>tornillos de 1/4x1"</t>
  </si>
  <si>
    <t xml:space="preserve">empaquetadura de asbesto de 1/8 </t>
  </si>
  <si>
    <t>bombillos led a 220 v</t>
  </si>
  <si>
    <t>motor trifasico de 1 hp</t>
  </si>
  <si>
    <t>CENTRIFUGA INDUSTRIAL</t>
  </si>
  <si>
    <t>CHUMACERAS 1 ½ PULGADAS</t>
  </si>
  <si>
    <t>POLEA DE 7 PULGADAS 3 CANALES</t>
  </si>
  <si>
    <t>POLEA DE 2 ½ PULGADAS POR 3 CANALES</t>
  </si>
  <si>
    <t>EJE CENTRAL DE 1 ½ PULGADAS POR 70CMS</t>
  </si>
  <si>
    <t>TORNILLERIA DE ¾ EN ACERO</t>
  </si>
  <si>
    <t>RETENEDORES 1 1/2 "</t>
  </si>
  <si>
    <t>GRACEROS 1/8 NPT</t>
  </si>
  <si>
    <t>BANDA TIPO A-53</t>
  </si>
  <si>
    <t>EMPAQUETADURA EN CAUCHO</t>
  </si>
  <si>
    <t>PARES</t>
  </si>
  <si>
    <t>MTS</t>
  </si>
  <si>
    <t>SECADORA A VAPOR</t>
  </si>
  <si>
    <t>CHUMACERAS N°205</t>
  </si>
  <si>
    <t>RODAMIENTOS MOTOR 2906</t>
  </si>
  <si>
    <t>EJE CENTRAL DE 1 ½ PULGADAS</t>
  </si>
  <si>
    <t>PIÑON DE ARRASTRE DE 50 DIENTES</t>
  </si>
  <si>
    <t>PIÑON REDUCTOR  EN BRONCE DE 4 PULGADAS</t>
  </si>
  <si>
    <t xml:space="preserve">LLAVES DE PASO </t>
  </si>
  <si>
    <t>CUÑAS 5/16</t>
  </si>
  <si>
    <t>TORNILLERIA DE 7/16 POR 1 ¼ PULGADA</t>
  </si>
  <si>
    <t>SELLOS REDUCTOR 3/4</t>
  </si>
  <si>
    <t>POLEA DE 3 ½ PULGADAS</t>
  </si>
  <si>
    <t>MOTOR TRIFASICO DE 1 HP</t>
  </si>
  <si>
    <t>TRAMPAS DE 3/4 EN ACERO INOXIDABLE</t>
  </si>
  <si>
    <t>CADENILLA 220CMS -CADENILLA DE CALIBRACION</t>
  </si>
  <si>
    <t>PLANCHADORA DE FORMA PANTALONES Y CAMISAS</t>
  </si>
  <si>
    <t>NIPLES DE ¾ EN ACERO AL CARBON</t>
  </si>
  <si>
    <t>ABRAZADERAS T- 504</t>
  </si>
  <si>
    <t>BUJES DE 1 PULGADA</t>
  </si>
  <si>
    <t>GRACEROS DE 7/16</t>
  </si>
  <si>
    <t>TUBERIA EN ACERO AL CARBON DE ¾ X 6 MTS</t>
  </si>
  <si>
    <t xml:space="preserve">UNIDAD </t>
  </si>
  <si>
    <t>BUJIA</t>
  </si>
  <si>
    <t>BUJIA DE INICIO DE 6 AMP</t>
  </si>
  <si>
    <t>MOTOBOMBA 10 HP---IHM---EJC-BR23-OD-00060</t>
  </si>
  <si>
    <t>MOTOR A GASOLINA</t>
  </si>
  <si>
    <t>Balineras motor 60/03</t>
  </si>
  <si>
    <t>CHEQUES 3/4 ALTA PRESION EN ACERO INOXIDABLE</t>
  </si>
  <si>
    <t>TUBERIA EN ACERO AL CARBON 3/4 X6MTS</t>
  </si>
  <si>
    <t xml:space="preserve">MAQUINA PELAPAPA </t>
  </si>
  <si>
    <t>GUARDAMOTOR DE 50 AMPERIOS</t>
  </si>
  <si>
    <t>CALDERA DE 40 BHP MARCA MIC CON ACCESORIOS - MAINCOLSA - DISTRAL - POWER MASTER</t>
  </si>
  <si>
    <t>MANTENIMIENTO  AL MOTOR ELÉCTRICO Y BOMBA DE ALIMENTACIÓN ,CAMBIO DE RODAMIENTOS, BARNIZADO DIELÉCTRICO AL ROTOR Y SECAMIENTO AL HORNO.INSTALACIÓN DE VENTILADOR</t>
  </si>
  <si>
    <t>MANTENIMIENTO  A LA BOMBA DE ALIMENTACIÓN (CAMBIO DE SELLOS MECÁNICOS, CUÑAS, PRENSE, ESTOPA Y ACOPLE DE CAUCHO DEL EJE)</t>
  </si>
  <si>
    <t>MANTENIMIENTO AL TANQUE DE CONDENSADO, LIMPIEZA INTERNA, LATONERÍA Y PINTURA A ALTA TEMPERATURA.</t>
  </si>
  <si>
    <t>REVISION Y MANTENIMIENTO DEL BOBINADO DE MOTOR CON BARNIZADA 1HP</t>
  </si>
  <si>
    <t>ARREGLO, LATONERIA Y PINTURA</t>
  </si>
  <si>
    <t>REVISION Y MANTENIMIENTO A TUBERIA INTERNA,  DESHOLLINADA</t>
  </si>
  <si>
    <t>MANTENIMIENTO A TANQUE DE ABASTECIMIENTO DE AGUA DE CALDERA</t>
  </si>
  <si>
    <t>REVISION Y MANTENIMIENTO MAGDONALS</t>
  </si>
  <si>
    <t>REVISION Y MANTENIMIENTO A PRESURETROL</t>
  </si>
  <si>
    <t>REVISION A MICRO SWISH</t>
  </si>
  <si>
    <t xml:space="preserve">REVISION Y MANTENIMIENTO DE TAPAS EN ACERO INOXIDABLE CALIBRE 16 </t>
  </si>
  <si>
    <t xml:space="preserve">REVISION Y MANTENIMIENTO DE CHEQUES </t>
  </si>
  <si>
    <t>REVISION Y MANTENIMIENTO DE VALVULAS DE PRESION</t>
  </si>
  <si>
    <t xml:space="preserve">REVISION Y MANTENIMIENTO DE TRAMPAS </t>
  </si>
  <si>
    <t xml:space="preserve">REVISION Y MANTENIMIENTO DE VÁLVULA TIPO GLOBO ¾” BRONCE DE ALTA PRESION </t>
  </si>
  <si>
    <t>REVISION Y MANTENIMIENTO DE VÁLVULA AUTO-REGULABLE ¾”  DE ALTA PRESION</t>
  </si>
  <si>
    <t>CUARTO FRIO DE CONGELACION</t>
  </si>
  <si>
    <t xml:space="preserve">MANTENIMIENTO GENERAL Y REVISION DE FUGAS  DE GAS Y CARGA DE GAS REF 507 </t>
  </si>
  <si>
    <t>REVISION Y MANTENIMIENTO GENERAL AL TABLERO ELÉCTRICO (LIMPIEZA DEL PROGRAMADOR, CONTACTORES, SENSORES DE FRIO.</t>
  </si>
  <si>
    <t>REVISION Y MANTENIMIENTO GENERAL  AL MOTOR DIELÉCTRICO (CAMBIO RODAMIENTOS, BARNIZADO DIELÉCTRICO AL EMBOBINADO Y SECAMIENTO AL HORNO. PINTURA EN GENERAL</t>
  </si>
  <si>
    <t>REVISION Y MANTENIMIENTO GENERAL AL SISTEMA ELÉCTRICO</t>
  </si>
  <si>
    <t xml:space="preserve">REVISION Y MANTENIMIENTO GENERAL DE FILTROS </t>
  </si>
  <si>
    <t xml:space="preserve">REVISION Y MANTENIMIENTO GENERAL AL SISTEMA DE VENTILACION </t>
  </si>
  <si>
    <t xml:space="preserve">REVISION Y MANTENIMIENTO GENERAL SISTEMA SELENOIDE </t>
  </si>
  <si>
    <t xml:space="preserve">REVISION Y MANTENIMIENTO GENERAL AL SISTEMA DE EVAPORADOR </t>
  </si>
  <si>
    <t>ARREGLO  EN LATONERIA Y PINTURA</t>
  </si>
  <si>
    <t>MANTENIMIENTO  TUBERIA EN BRONCE</t>
  </si>
  <si>
    <t>MANTENIMIENTO  SENSORES DE TEMPERATURA</t>
  </si>
  <si>
    <t>LATONERIA Y PINTURA</t>
  </si>
  <si>
    <t>NEVECON DE 50 FT - NEVECON DE 52 FT</t>
  </si>
  <si>
    <t>ESTUFA INDUSTRIAL A GAS 3 - 6  PUESTOS JOSERAGRO-COCINDOX-CON Y SIN PLANCHA ASADORA</t>
  </si>
  <si>
    <t>MANTENIMIENTO GENERAL A LOS CHICLORES</t>
  </si>
  <si>
    <t>MANTENIMIENTO DE LOS QUEMADORES</t>
  </si>
  <si>
    <t xml:space="preserve">LIMPIEZA DE FISTOS DE ¼”  </t>
  </si>
  <si>
    <t xml:space="preserve">LIMPIEZA  Y VERIFICACIÓN DE LA LLAVE DE PASO </t>
  </si>
  <si>
    <t>MANTENIMIENTO  DE LA VÁLVULA REGULABLE DE BAJA.</t>
  </si>
  <si>
    <t xml:space="preserve">EQUIPO DE PANADERIA - HORNO GIRATORIO DE PANADERIA </t>
  </si>
  <si>
    <t>REVISION Y MANTENIMIENTO DE VALVULA A GAS</t>
  </si>
  <si>
    <t>REVISION Y MANTENIMIENTO DE LAS MANGUERAS EN ALTA PRESION A GAS A 220 LBS</t>
  </si>
  <si>
    <t>VERIFICACION Y MANTENIMIENTO DE QUEMADORES</t>
  </si>
  <si>
    <t>REVISION Y MANTENIMIENTO CON CALIBRACION DE  ELECTRODOS 3/8 X 4 PULGADAS</t>
  </si>
  <si>
    <t xml:space="preserve">BATIDORA MEZCLADORA DE MASA </t>
  </si>
  <si>
    <t>MANTENIMIENTO Y TENCION BANDAS </t>
  </si>
  <si>
    <t>MANTENIMIENTO Y ENGRASE DE CHUMACER AS</t>
  </si>
  <si>
    <t>MANTENIMIENTO Y AJUSTE  TORNILLOS </t>
  </si>
  <si>
    <t>MANTENIMIENTO REVISION SISTEMA ELECTRICO</t>
  </si>
  <si>
    <t>AJUSTE DE POLEAS      </t>
  </si>
  <si>
    <t>REVISION Y MANTENIMIENTO MOTOR     </t>
  </si>
  <si>
    <t>MANTENIMIENTO AUTOMATICO    </t>
  </si>
  <si>
    <t>REVISION Y MANTENIMIENTO ENGRASE BALINERAS</t>
  </si>
  <si>
    <t>MANTENIMIENTO A EJE CENTRAL   </t>
  </si>
  <si>
    <t>MANTENIMIENTO A CONTACTORES</t>
  </si>
  <si>
    <t xml:space="preserve">HORNO DE PANADERIA </t>
  </si>
  <si>
    <t>REVISION Y MANTENIMIENTO DE QUEMADORES</t>
  </si>
  <si>
    <t>REVISION Y MANTENIMIENTO DE GRACERAS</t>
  </si>
  <si>
    <t>CILINDRO REFINADOR DE MASA PARA PAN HOJALDRADO</t>
  </si>
  <si>
    <t>REVISION Y MANTENIMIENTO  SOLDADURA EN ACERO</t>
  </si>
  <si>
    <t>REVISION Y MANTENIMIENTO CON RECTIFICACION DEL RODILLO</t>
  </si>
  <si>
    <t xml:space="preserve">MANTENIMIENTO A TODO COSDTO MANIJA SUPERIOR </t>
  </si>
  <si>
    <t>PLANTA ELECTRICA</t>
  </si>
  <si>
    <t xml:space="preserve">MANTENIMIENTO Y REVISION DE SOPLADOR </t>
  </si>
  <si>
    <t>LIMPIEZA GENERAL INTERNA Y EXTERNA DE LOS COMPONENTES</t>
  </si>
  <si>
    <t xml:space="preserve">MANTENIMIENTO GENERAL AL SISTEMA ELECTRICO Y CAMBIO DEL BOTON DE ENCENDIDO </t>
  </si>
  <si>
    <t xml:space="preserve">MANTENIMIENTO GENERAL AL GENERADOR ELECTRICO Y CAMBIO DE EMPAQUES </t>
  </si>
  <si>
    <t>MANTENIMIENTO GENERAL AL COMPRESOR, BUJIA PISTON, ANILLOS, EMPAQUETADURA.</t>
  </si>
  <si>
    <t>MANTENIMIENTO  AL SISTEMA DE ENCENDIDO MECANICO</t>
  </si>
  <si>
    <t xml:space="preserve">REVISION Y MANTENIMIENTO CON CAMBIO DE LOS DIODOS DE LA TRANSFERENCIA </t>
  </si>
  <si>
    <t>REVISION Y MANTENIMIENTO DE ALTERNADOR</t>
  </si>
  <si>
    <t>REVISION Y MANTENIMIENTO A ARRANQUE</t>
  </si>
  <si>
    <t>MANTENIMIENTO  TRANSMISION Y CAMBIO DE ACEITE</t>
  </si>
  <si>
    <t>REVISION Y MANTENIMIENTO  ALTERNADOR</t>
  </si>
  <si>
    <t>MANTENIMIENTO TURBO CARACOL</t>
  </si>
  <si>
    <t>REVISION Y MANTENIMIENTO DE CABLEADO EN GENERAL</t>
  </si>
  <si>
    <t>TRANSFORMADORES TRIFASICO 45 KVA - 75KVA - 75KVA</t>
  </si>
  <si>
    <t>REVISION Y MANTENIMIENTO  A TERMINALES</t>
  </si>
  <si>
    <t>REVISION FUSIBLES</t>
  </si>
  <si>
    <t>MANTENIMIENTO A BORNERAS</t>
  </si>
  <si>
    <t>REVISION ANCLAJE TRANSFORMADOR</t>
  </si>
  <si>
    <t>AJUSTE DE TORNILLOS DER 1/2</t>
  </si>
  <si>
    <t>MANTENIMIENTO A RODILLO INOXIDABLE</t>
  </si>
  <si>
    <t xml:space="preserve">MANTENIMIENTO  AL  MOTOR                    </t>
  </si>
  <si>
    <t>MANTENIMIENTO  Y AJUSTE BANDAS </t>
  </si>
  <si>
    <t>MANTENIMIENTO  Y TENSION CADENILLA</t>
  </si>
  <si>
    <t>MANTENIMIENTO  Y ENGRASE BALINERAS</t>
  </si>
  <si>
    <t>MANTENIMIENTO SWISH </t>
  </si>
  <si>
    <t>MANTENIMIENTO  A PLATON RECIBIDOR</t>
  </si>
  <si>
    <t>LICUADORA INDUSTRIAL ICOMAGER-ICMG</t>
  </si>
  <si>
    <t>MANTENIMIENTO A VASO</t>
  </si>
  <si>
    <t>MANTENIMIENTO A TEFLONES 3/4 </t>
  </si>
  <si>
    <t>MANTENIMIENTO A MOTOR  </t>
  </si>
  <si>
    <t>MANTENIMIENTO Y ENGRASE CHUMACERAS</t>
  </si>
  <si>
    <t>MANTENIMIENTO Y AJUSTE DE POLEA</t>
  </si>
  <si>
    <t xml:space="preserve">MANTENIMIENTO  Y REVISION AUTOMATICO    </t>
  </si>
  <si>
    <t xml:space="preserve">CUARTO DE CRECIMIENTO  </t>
  </si>
  <si>
    <t>MANTENIMIENTO  SWITCH</t>
  </si>
  <si>
    <t>MANTENIMIENTO  Y REVISION CONTROL</t>
  </si>
  <si>
    <t>MANTENIMIENTO  SISTEMA ELECTRICO </t>
  </si>
  <si>
    <t>MANTENIMIENTO  A LAMINA INOXIDABLE   </t>
  </si>
  <si>
    <t xml:space="preserve">CUARTO DE CONSERVACION </t>
  </si>
  <si>
    <t>CAMBIO  E INSTALACION DE CABLE SILICONADO NUMERO 12</t>
  </si>
  <si>
    <t>MANTENIMIENTO A COSTO DE LOS TERMINALES DE OJO 5/16</t>
  </si>
  <si>
    <t>CAMBIO E INSTALACION DE VIDRIO 110X 32 DE 4MM</t>
  </si>
  <si>
    <t>CAMBIO E INSTALACION DE CABLE ENCAUCHETADO 2X10MTS</t>
  </si>
  <si>
    <t>MANTENIMIENTO DEL CONTROL DE TEMPERATURA DE 0 A 500 GRADOS</t>
  </si>
  <si>
    <t>MANTENIMIENTO Y/O CAMBIO DEL RODACHIN DE 3/8</t>
  </si>
  <si>
    <t xml:space="preserve">MOTOR DIESEL PERKINS REFERENCIA 1104A-44TG2 </t>
  </si>
  <si>
    <t xml:space="preserve">CAMBIO DE GRASEROS </t>
  </si>
  <si>
    <t>MANTENIMIENTO AL SISTEMA DE ARRASTRE  (CAMBIO PIÑONES)</t>
  </si>
  <si>
    <t>MANTENIMIENTO AL SISTEMA ELÉCTRICO</t>
  </si>
  <si>
    <t>MANTENIMIENTO Y CAMBIO RODAMIENTOS, RETENEDORES.</t>
  </si>
  <si>
    <t>MANTENIMIENTO E IMPERMEABILIZACION  INTERNA</t>
  </si>
  <si>
    <t>REVISION Y MANTENIMIENTO A BOMBILLOS HALOGENOS</t>
  </si>
  <si>
    <t>MANTENIMIENTO A TANQUE INTERNO EN ACERO INOXIDABLE</t>
  </si>
  <si>
    <t>MANTENIMIENTO SISTEMA DE ARRASTRE</t>
  </si>
  <si>
    <t>MANTENIMIENTO AL SISTEMA DE CORREAS, POLEAS Y AMORTIGUADORES</t>
  </si>
  <si>
    <t xml:space="preserve">LATONERÍA Y PINTURA A ALTA TEMPERATURA </t>
  </si>
  <si>
    <t>MANTENIMIENTO A SISTEMA DE FRENO</t>
  </si>
  <si>
    <t>MANTENIMIENTO Y REVISION DE PASTILLAS DE FRENO</t>
  </si>
  <si>
    <t>MANTENIMIENTO A PALANCA DE FRENO</t>
  </si>
  <si>
    <t xml:space="preserve">AJUSTE DE TORNILLERIA EN GENERAL </t>
  </si>
  <si>
    <t>MANTENIMIENTO Y REVISION DE EMPAQUETADURA</t>
  </si>
  <si>
    <t>REVISION Y MANTENIMIENTO EN SOLDADURA AUTOGENA</t>
  </si>
  <si>
    <t>MANTENIMIENTO AL SISTEMA ELÉCTRICO Y AL SISTEMA DE MANDO.</t>
  </si>
  <si>
    <t>MANTENIMIENTO A CADENA DE ARRASTRE</t>
  </si>
  <si>
    <t>MANTENIMIENTO A REDUCTOR DE VELOCIDAD, EN LIMPIEZASA, ENGRASE Y AJUSTE</t>
  </si>
  <si>
    <t>CAMBIO DE BALINERAS REDUCTOR DE VELOCIDAD</t>
  </si>
  <si>
    <t>INSTALACION Y MANTENIMIENTO DE SELLOS EMPAQUES Y RETENES</t>
  </si>
  <si>
    <t>PLANCHADORA DE FORMA</t>
  </si>
  <si>
    <t>REVISION Y MANTENIMIENTO DE NIPLES Y ACCESORIOS EN LA LÍNEA DE VAPOR</t>
  </si>
  <si>
    <t>ARREGLO,  LATONERIA Y PINTURA</t>
  </si>
  <si>
    <t>MANTENIMIENTO Y CAMBIO DE TELA APLANCHADORA</t>
  </si>
  <si>
    <t>MANTENIMIENTO  PIÑONES DE ARRASTRE</t>
  </si>
  <si>
    <t>REVISION Y MANTENIMIENTO  BUJES DE EJE</t>
  </si>
  <si>
    <t>MANTENIMIENTO  SISTEMA ELECTRICO</t>
  </si>
  <si>
    <t>MANTENIMIENTO GENERAL SISTEMA ELÉCTRICO Y DE MANDO</t>
  </si>
  <si>
    <t>MANTENIMIENTO AL SISTEMA DE CORREAS Y POLEAS.</t>
  </si>
  <si>
    <t>MANTENIMIENTO  Y ENGRASE DE BALINERAS</t>
  </si>
  <si>
    <t>MANTENIMIENTO E INSTALACION DE TELA DE APLANCHADO</t>
  </si>
  <si>
    <t xml:space="preserve">MOSTRADOR AUTOSERVICIO CON CALEFACCION A VAPOR </t>
  </si>
  <si>
    <t>MANTENIMIENTO EN SOLDADURA EN ACERO DEL AUTOSERVICIO</t>
  </si>
  <si>
    <t xml:space="preserve">CAMPANA EXTRACTORA </t>
  </si>
  <si>
    <t>AREGLO EN LATONERIA Y PINTURA DEL EXTRACTOR</t>
  </si>
  <si>
    <t>ENGRASE GENERAL A CHUMACERAS</t>
  </si>
  <si>
    <t xml:space="preserve">AJUSTE DE ABRAZADERAS DE DUCTO </t>
  </si>
  <si>
    <t xml:space="preserve">REVISION Y MANTENIMIENTO A DUCTO </t>
  </si>
  <si>
    <t>REVISION Y MANTENIMIENTO DEL SISTEMA ELECTRICO</t>
  </si>
  <si>
    <t>MANTENIMIENTO  Y REVISION DE EJE DE 11/2</t>
  </si>
  <si>
    <t>REVISION Y MANTENIMIENTO DE ASPA EXTRACTORA</t>
  </si>
  <si>
    <t>REVISION Y MANTENIMIENTO DEL BOBINADO DE MOTOR CON BARNIZADA 5HP</t>
  </si>
  <si>
    <t>CAMBIO DE MANGUERA DE SUCCIÓN POR METRO DE 3" POR DIEZ METROS</t>
  </si>
  <si>
    <t>CAMBIO ACOPLE RÁPIDO DE ALTA RESISTENCIA</t>
  </si>
  <si>
    <t>MANTENIMIENTO MOTOBOMBA CAMBIO DE ACEITE FILTROS Y BUJÍA</t>
  </si>
  <si>
    <t xml:space="preserve">CAMBIO Y MANTENIMIENTO DE ABRAZADERA PARA MANGUERA DE 3" </t>
  </si>
  <si>
    <t>CAMBIO  DE MANGUERA PARA AGUA DE 2" POR ROLLO DE 100 METROS CON ACOPLES</t>
  </si>
  <si>
    <t>CAMBIO DE BUJÍA</t>
  </si>
  <si>
    <t>MOTOBOMBA TRATABLE 8" MODELO 480D - LESTER ENGINE - 10 HP- IHM</t>
  </si>
  <si>
    <t>REVISIÓN Y MANTENIMIENTO DE INYECTORES</t>
  </si>
  <si>
    <t xml:space="preserve">MANTENIMINETO DEL SISTEMA DEL MOTOR </t>
  </si>
  <si>
    <t>CAMBIO FILTRO DE AIRE</t>
  </si>
  <si>
    <t>CAMBIO FILTRO DE ACEITE</t>
  </si>
  <si>
    <t>CAMBIO MANGUERA FLEXIBLE DE DESCARGUE.</t>
  </si>
  <si>
    <t>MANTENIMIENTO DE LA ABRAZADERAS PARA MANQUERA DE 8"</t>
  </si>
  <si>
    <t xml:space="preserve">MANTENIMIENTO DE PINTURA DEL EQUIPO </t>
  </si>
  <si>
    <t>CAMBIO DEL  BREAKER 80 AMP</t>
  </si>
  <si>
    <t>CAMBIO DEL BREAKER 40 AMP</t>
  </si>
  <si>
    <t>MANTENIMIENTO DEL ALTERNADOR, Y CAMBIO DE CORONA,  ESCOBILLAS, PORTA ESCOBILLAS, RODAMIENTOS, DESMONTAJE E INSTALACIÓN DEL ALTERNADOR</t>
  </si>
  <si>
    <t xml:space="preserve">MANTENIMIENTO DEL MOTOR DE ARRANQUE, Y CAMBIO DE CORONA,  ESCOBILLAS, PORTA ESCOBILLAS, RODAMIENTOS, AUTOMÁTICO DESMONTAJE E INSTALACIÓN DEL MOTOR </t>
  </si>
  <si>
    <t>CAMBIO DE  BATERÍA PARA 12V 1200 AMP 4D</t>
  </si>
  <si>
    <t>CAMBIO DEL SWISH DEL ENCENDIDO</t>
  </si>
  <si>
    <t>CAMBIO DEL SENSOR DE PRESIÓN DE ACEITE</t>
  </si>
  <si>
    <t>MANTENIEMTO GENERAL Y PINTRUA DE LA PLANTA</t>
  </si>
  <si>
    <t>CAMBIO DE INYECTOR</t>
  </si>
  <si>
    <t>MANTENIMIENTO Y CAMBIO DE ABRAZADERAS PARA MANQUERA DE 3"</t>
  </si>
  <si>
    <t xml:space="preserve">CAMBIO Y MANTENIMIENTO DE PINTURA PARA EL EQUIPO </t>
  </si>
  <si>
    <t>CAMBIO DEL FILTRO DE AIRE Y COMBUSTIBLE</t>
  </si>
  <si>
    <t>CAMBIO DE CUCHILLA  DE CORTE</t>
  </si>
  <si>
    <t xml:space="preserve">CAMBIO DE YOYO CON GUAYA </t>
  </si>
  <si>
    <t xml:space="preserve">FREIDORA MGC </t>
  </si>
  <si>
    <t>REVISION Y MANTENIMIENTO DE TERMOCUPLA</t>
  </si>
  <si>
    <t xml:space="preserve">REVISION Y MANTENIMIENTO  CAMARA </t>
  </si>
  <si>
    <t>REVISION Y MANTENIMIENTO MANGUERA PASO DE GAS</t>
  </si>
  <si>
    <t>MANTENIMIENTO VALVULA TRITRON</t>
  </si>
  <si>
    <t>SUBTOTAL MANTENIMIENTO LINEA GRIS</t>
  </si>
  <si>
    <t>SUBTOTAL REPUESTOS LINEA GRIS</t>
  </si>
  <si>
    <t>BITER 23</t>
  </si>
  <si>
    <t>N°</t>
  </si>
  <si>
    <t xml:space="preserve">ARTICULO PRESUPUESTAL </t>
  </si>
  <si>
    <t>DESCRIPCIÓN DEL RUBRO</t>
  </si>
  <si>
    <t>SERVICIOS DE MANTENIMIENTO, REPARACIÓN E INSTALACIÓN (EXCEPTO SERVICIOS DE CONSTRUCCIÓN)</t>
  </si>
  <si>
    <t>A-02-02-01-004-003</t>
  </si>
  <si>
    <t>SUBTOTAL REPUESTOS LÍNEA GRIS</t>
  </si>
  <si>
    <t>SUBTOTAL MANTENIMIENTO LÍNEA GRIS</t>
  </si>
  <si>
    <t xml:space="preserve">MAQUINARIA PARA USO GENERAL </t>
  </si>
  <si>
    <t>Servicios de construcción y mantenimiento de calderas y hornos</t>
  </si>
  <si>
    <t>Servicios de construcción y mantenimiento de HVAC calefacción y enfriamiento y aire acondicionado</t>
  </si>
  <si>
    <t>Servicios de mantenimiento y reparación de instalación de máquinas</t>
  </si>
  <si>
    <t>Servicios de mantenimiento y fabricación de accesorios para tuberías</t>
  </si>
  <si>
    <t>Código</t>
  </si>
  <si>
    <t>Descripción</t>
  </si>
  <si>
    <t>Motores</t>
  </si>
  <si>
    <t>Accesorios y componentes de motor</t>
  </si>
  <si>
    <t>Generadores de potencia</t>
  </si>
  <si>
    <t>Baterías, pilas y accesorios</t>
  </si>
  <si>
    <t>Circuitos integrados</t>
  </si>
  <si>
    <t>Diodos</t>
  </si>
  <si>
    <t>Aparatos semiconductores</t>
  </si>
  <si>
    <t>Dispositivos y accesorios para la protección de circuitos</t>
  </si>
  <si>
    <t>Ferretería eléctrica y suministros</t>
  </si>
  <si>
    <t>PRESUPUESTO OFICIAL</t>
  </si>
  <si>
    <t>MAQUINARIA PARA USO GENERAL (REPUESTOS)</t>
  </si>
  <si>
    <t xml:space="preserve">CALDERA DE 40 BHP MARCA MIC </t>
  </si>
  <si>
    <t>LUZ INDICADORA LED DE 30/40</t>
  </si>
  <si>
    <t xml:space="preserve">ELECTRODOS 9/16 POR 6 PULGADAS </t>
  </si>
  <si>
    <t>FOTO CELDA  UV De 220 W.</t>
  </si>
  <si>
    <t>TRANSFORMADOR DE 110 A 10.000 VOLTIOS</t>
  </si>
  <si>
    <t xml:space="preserve">VÁLVULA SELENOIDE De hierro </t>
  </si>
  <si>
    <t xml:space="preserve">FILTRO de 3/4 </t>
  </si>
  <si>
    <t xml:space="preserve">CONTACTOR DE 30 AMPERIOS </t>
  </si>
  <si>
    <t>CONTROL WARRING electrico 220</t>
  </si>
  <si>
    <t>RELEX BUJÍA DE BAJO NIVEL</t>
  </si>
  <si>
    <t>CUÑAS de 3/4  En acero</t>
  </si>
  <si>
    <t>TANQUE DE CONDENSADO En acero</t>
  </si>
  <si>
    <t>GRACEROS  En acero</t>
  </si>
  <si>
    <t xml:space="preserve">TORNILLO EN ACERO   7/16 X 1 ½ PULGADAS en acero inoxidable </t>
  </si>
  <si>
    <t xml:space="preserve">TORNILLO EN ACERO   3/8 X 1 PULGADAS en acero inoxidable </t>
  </si>
  <si>
    <t xml:space="preserve">ESPARRAGO 3/8 X 1 PULGADAS en acero inoxidable </t>
  </si>
  <si>
    <t>TUBERIA EN ACERO AL CARBON  DE 1 ½ POR TIRO</t>
  </si>
  <si>
    <t>TUBERIA EN ACERO AL CARBON DE 1 1/4  POR TIRO</t>
  </si>
  <si>
    <t>TUBERIA EN ACERO AL CARBON DE 3/4   POR TIRO</t>
  </si>
  <si>
    <t>POLEA  DE 4 PULGADAS</t>
  </si>
  <si>
    <t xml:space="preserve">CHUMACERA  DE 1 ½ PULGADAS </t>
  </si>
  <si>
    <t>TRAMPA DE 3/4</t>
  </si>
  <si>
    <t>VALVULA CHEQUE  DE 1 X 1 ¼ X 200 PSI PULGADAS EN 
ACERO</t>
  </si>
  <si>
    <t>LLAVE DE PASO DE 1 ½ PULGADA DE ALTA
PRESION</t>
  </si>
  <si>
    <t>LLAVE DE PASO DE ¾  PULGADA DE ALTA PRESION</t>
  </si>
  <si>
    <t xml:space="preserve">INPELENTES  DE 1 ½ PULGADAS DE ALTA PRESION </t>
  </si>
  <si>
    <t>BANDAS DE HULE A85</t>
  </si>
  <si>
    <t>MICROSWITCH</t>
  </si>
  <si>
    <t>MOTOVENTILADOR  DE 3 HP A 3600 RPM</t>
  </si>
  <si>
    <t xml:space="preserve">ASPA DE MOTOR EN ACERO DE 1" PULGADA </t>
  </si>
  <si>
    <t>BALINERAS PARA MOTOVENTILADOR  CONICA DE 250</t>
  </si>
  <si>
    <t>MICRO SWITCH 25 AMPERIOS</t>
  </si>
  <si>
    <t xml:space="preserve">PRESURETRO 300 grados </t>
  </si>
  <si>
    <t>CABLE  AWG SIETE HILOS CALIBRE N°18</t>
  </si>
  <si>
    <t>EMPAQUETADURA DE TAPAS LATERALES  EN ASBESTO</t>
  </si>
  <si>
    <t>NIVELES DE AGUA  DE 1/2X30 CMS</t>
  </si>
  <si>
    <t>TUBO  EN COBRE PASO DE ACPM METROS</t>
  </si>
  <si>
    <t>RACORES DE1/4 EN BRONCE CON ANILLOS</t>
  </si>
  <si>
    <t>PORTA BOQUILLAS  DE DOS  PUESTOS</t>
  </si>
  <si>
    <t>FOTO CELDA UV De 220 W.</t>
  </si>
  <si>
    <t xml:space="preserve">BOMBA DE COMBUSTIBLE En acero </t>
  </si>
  <si>
    <t>RELEX BUJÍA  DE BAJO NIVEL</t>
  </si>
  <si>
    <t>TANQUE DE CONDENSADO  En acero</t>
  </si>
  <si>
    <t xml:space="preserve">TORNILLERIA 7/16 X 1 ½  </t>
  </si>
  <si>
    <t xml:space="preserve">TORNILLERIA 3/8 X 1 PULGADAS en acero inoxidable </t>
  </si>
  <si>
    <t xml:space="preserve">ESPARRAGO 3/8 X 1 PULGADAS en acero inoxidable  </t>
  </si>
  <si>
    <t>TUBERIA EN ACERO AL CARBON DE 1 ½ POR TIRO</t>
  </si>
  <si>
    <t>TUBERIA EN ACERO AL CARBON  DE 3/4   POR TIRO</t>
  </si>
  <si>
    <t xml:space="preserve">CHUMACERA DE 1 ½ PULGADAS  </t>
  </si>
  <si>
    <t>TRAMPA  DE 3/4</t>
  </si>
  <si>
    <t>VALVULA CHEQUE  DE 1 X 1 ¼ PULGADAS EN  ACERO</t>
  </si>
  <si>
    <t>LLAVE  DE 1 ½ PULGADA DE ALTA PRESION</t>
  </si>
  <si>
    <t>LLAVE  DE ¾  PULGADA DE ALTA PRESION</t>
  </si>
  <si>
    <t>INPELENTES  DE 1 ½ PULGADAS</t>
  </si>
  <si>
    <t>BANDAS  A85</t>
  </si>
  <si>
    <t>MOTOVENTILADOR  EN ACERO DE 1" PULGADA</t>
  </si>
  <si>
    <t>ASPA DE MOTOR EN ACERO DE 1" PULGADA</t>
  </si>
  <si>
    <t xml:space="preserve">BALINERAS PARA MOTOR VENTILADOR CONICA DE 250 </t>
  </si>
  <si>
    <t>MICRO SWITCH  25 AMPERIOS</t>
  </si>
  <si>
    <t xml:space="preserve">PRESURETRO 300 grados  </t>
  </si>
  <si>
    <t>CABLEADO  N°18 CALIBRE 18</t>
  </si>
  <si>
    <t>EMPAQUETADURA DE TAPAS LATERALES EN ASBESTO</t>
  </si>
  <si>
    <t xml:space="preserve">NIVELES DE AGUA DE 1/2X30 CMS </t>
  </si>
  <si>
    <t>TUBERIA EN COBRE PASO DE ACPM METROS</t>
  </si>
  <si>
    <t>ACOPLE DE CAUCHO DEL EJEEn Caucho resistente Compuestos de cauchos sintéticos (compuesto de goma termoplástico)</t>
  </si>
  <si>
    <t>EMPAQUES  HAND HOLES DE ALTA TEMPERATURA Película tubular especial para empaques al vacío</t>
  </si>
  <si>
    <t>PINTURA Pinturas de alta temperatura</t>
  </si>
  <si>
    <t xml:space="preserve">GALON </t>
  </si>
  <si>
    <t>CHEQUE DE 1 X 1 ¼ PULGADAS EN ACERO Grifos - llaves - metálicas</t>
  </si>
  <si>
    <t>BOQUILLA DE 3.5 GALONES Impermeabilizantes para calderas</t>
  </si>
  <si>
    <t>BOQUILLA DE 4.5 GALONES Impermeabilizantes para calderas</t>
  </si>
  <si>
    <t xml:space="preserve">MARMITAS DE  120 - 100 - 80 - 60 GALONES MODMTV SS </t>
  </si>
  <si>
    <t>VALVULAS VALVULAS DE ALIVIO DE 25 PCI</t>
  </si>
  <si>
    <t>GRIFOS -  LLAVES DE PASO MARIPOSA 3/4 800 PSI EN ACERO AL CARBON</t>
  </si>
  <si>
    <t>GRIFOS -  LLAVE DE DESFOGUE 2" PULGADAS EN ACERO AL CARBON</t>
  </si>
  <si>
    <t>GRIFOS - LLAVE DE DESFOGUE VAPOR  1/2 EN ACERO AL CARBON</t>
  </si>
  <si>
    <t>CHEQUES  DE 3/4 EN ACERO INOXIDABLE</t>
  </si>
  <si>
    <t>NIPLES  3/4 EN ACERO AL CARBON</t>
  </si>
  <si>
    <t>LLAVE LLAVE DE PASO 3/4 ALTA PRESION</t>
  </si>
  <si>
    <t xml:space="preserve">LLAVE LLAVE DE PASO 1/2 ALTA PRESION </t>
  </si>
  <si>
    <t>Contactores 40 ampx 220v</t>
  </si>
  <si>
    <t>Contactores Conector empalme trifásico</t>
  </si>
  <si>
    <t>CHEQUES  1/2 ALTA PRESION EN ACERO INOXIDABLE CHEQUES</t>
  </si>
  <si>
    <t xml:space="preserve">TRAMPAS 3/4 ALTA PRESION EN ACERO INOXIDABLE TRAMPAS </t>
  </si>
  <si>
    <t xml:space="preserve">TRAMPAS 1/2 ALTA PRESION EN ACERO INOXIDABLE TRAMPAS </t>
  </si>
  <si>
    <t xml:space="preserve">TUBERIA EN ACERO AL CARBON 1/2 X6MTS TUBERIA </t>
  </si>
  <si>
    <t>Polea  de 3 pulgadas Polea</t>
  </si>
  <si>
    <t>Eje  de 1 pulgada Eje</t>
  </si>
  <si>
    <t xml:space="preserve">Cuñas  de  1/4" Cuñas </t>
  </si>
  <si>
    <t xml:space="preserve">CUARTO FRIO DE CONGELACION MARCA MGC - CUARTO FRIO DE CONSERVACION </t>
  </si>
  <si>
    <t>GAS REF 507 Generadores de gas; plantas de destilación; equipo de aire acondicionado y de refrigeración; máquinas para filtración de líquidos o gases</t>
  </si>
  <si>
    <t>CONTROL DE TEMPERATURA Display: 4 Dígitos (9999) Tipo Display: 7 segmentos LED (PV: Rojo, SV: Verde)  Termocuplas: K, J, L, T, R, S RTD: Pt-100 Modos de Control: ON/OFF, P, PI, PD, PID Salida de Control: Relé + SSR Alarmas: Salidas Alarma 1 + Alarma 2 Alimentación: 100-240VAC 50/60Hz Peso: 147g aprox.</t>
  </si>
  <si>
    <t>PROGRAMADOR De 220 W. Otras máquinas automáticas para el procesamiento de datos que estén o no contenidas en la misma envoltura uno o dos de los siguientes tipos de unidades: unidad de memoria, unidad de entrada, unidad de salida</t>
  </si>
  <si>
    <t>SENSOR DE FRIO De 6 grados bajo 0</t>
  </si>
  <si>
    <t>CONTACTOR  32 AMPERIOS A 220V  Otras máquinas automáticas para el procesamiento de datos que estén o no contenidas en la misma envoltura uno o dos de los siguientes tipos de unidades: unidad de memoria, unidad de entrada, unidad de salida</t>
  </si>
  <si>
    <t>SENSOR DE FRIO De 6 grados bajo 0 partes y piezas de equipo de refrigeración o congelación ybombas de calor; partes y piezas de maquinaria para el tratamiento demateriales por procesos que implican un cambio de temperatura</t>
  </si>
  <si>
    <t>FILTRO SECADOR PARA EQUIPO DE REFRIGERACION 3/8 Y/O 1/2</t>
  </si>
  <si>
    <t>FILTRO   3/4 Filtros de vidrio para aire acondicionado</t>
  </si>
  <si>
    <t>VENTILADOR en acero inoxidable Calentadores de aire y distribuidores de aire caliente, de calentamiento no eléctrico, con ventilador o soplador accionado mediante un motor; de hierro o acero</t>
  </si>
  <si>
    <t>GUARDAMOTOR DE 50 AMPERIOS Interruptores termostáticos</t>
  </si>
  <si>
    <t>MOTOVENTILADOR REFERENCIA FE1026SC HP 1/4 A 220V</t>
  </si>
  <si>
    <t>RELEK TERMICO 12 A 25 AMPERIOS</t>
  </si>
  <si>
    <t>TORNILLERIA  DE 3/8 X 1 PULGADA  Tornillos de hierro o acero</t>
  </si>
  <si>
    <t>TUBERIA EN COBRE PARA REFRIGERACION DE 1/4 - 3/8 - 1/2 - 5/8</t>
  </si>
  <si>
    <t>RACORES EN BRONCE PARA REFRIGERACION DE 1/4 - 3/8 - 1/2 ngulos, perfiles y secciones de cobre</t>
  </si>
  <si>
    <t xml:space="preserve">MIRILLA ROSCABLE EN BRONCE DE 3/8 - 1/2 </t>
  </si>
  <si>
    <t>PUNTO DE MIRA EN BRONCE Piezas de bronce fundidas</t>
  </si>
  <si>
    <t>PRESOSTATO DUAL PARA EQUIPO DE REFRIGERACION 1/2 PULGADA</t>
  </si>
  <si>
    <t>EVAPORADOR  QUE GARANTICE LA TEMPERATURA DE CONSERVACION O CONGELACION. TIPO BAJA SILUETA CON SERPENTIN FABRICADO EN TUBERIA DE COBRELAMINILLAS DE  FABRICACION EN ALUMINIO CON 2 MOTOVENTILADORES ASPAS Y REGILLAS PROTECTORAS CON SISTEMA PARA DESCONGELACION AUTOMATICA POR MEDIO DE RESISTENCIA VALVULA DE EXPANSION.</t>
  </si>
  <si>
    <t>EVAPORADOR  DOS   K Evaporador o difusor eléctrico</t>
  </si>
  <si>
    <t>BREK MATIK plastico 220 Interruptores eléctricos</t>
  </si>
  <si>
    <t>CONTACTORES  DE 30 AMPERIOS</t>
  </si>
  <si>
    <t>BALINERAS 6008 koyo  Rodamientos de bolas o rodillos</t>
  </si>
  <si>
    <t>EMPAQUE PARA PUERTA caucho resistente</t>
  </si>
  <si>
    <t xml:space="preserve">SELLOS MECANICOS 3/4 en acero  </t>
  </si>
  <si>
    <t>ASPA DE MOTOR acero 1 pulgada Turbinas de gas excepto turborreactores y turbohélices</t>
  </si>
  <si>
    <t>CABLE TIPO AUTOMOTRIZ CALIBRE N° 10 - 12 - 14 -16 - 18</t>
  </si>
  <si>
    <t>BUJES Acero inoxidable AISI 316</t>
  </si>
  <si>
    <t>ROTOR INDUCIDO  DE 3/4 en acero Inducidos para motores</t>
  </si>
  <si>
    <t>RACORES EN BRONCE  1/2</t>
  </si>
  <si>
    <t>PRESOSTATO  1/2</t>
  </si>
  <si>
    <t>SENSORES DE ALTA Y BAJA  partes y piezas de equipo de refrigeración o congelación ybombas de calor; partes y piezas de maquinaria para el tratamiento demateriales por procesos que implican un cambio de temperatura</t>
  </si>
  <si>
    <t>AUTOMATICO De 110 V. Sistemas automáticos de control de velocidad (servo-motor)</t>
  </si>
  <si>
    <t>EMPAQUETADURA En caucho resistente Empaques plásticos termoformados</t>
  </si>
  <si>
    <t>SISTEMA ELECTRICO De 220 W. Alambre trenzado, cuerdas, cables, trenzas, eslingas y artículos análogos de hierro o acero, sin aislamiento eléctrico</t>
  </si>
  <si>
    <t>NEVERA TIPO NEVECON DE 50 PIES DUPLEX</t>
  </si>
  <si>
    <t>GUSANILLOS GUSANILLO 5/16</t>
  </si>
  <si>
    <t>TUBERIA  EN COBRE DE 1/4 X 8 MTS</t>
  </si>
  <si>
    <t>PROGRAMADORES TEMPERATURA</t>
  </si>
  <si>
    <t>LAMPARAS  TIPO MARINERO 110V</t>
  </si>
  <si>
    <t>SWITCH  DE ENCENDIDO 110V</t>
  </si>
  <si>
    <t>CONTACTORES  DE 50 AMPERIOS</t>
  </si>
  <si>
    <t>FILTROS  SECANTE PARA GAS N°22</t>
  </si>
  <si>
    <t>BALASTROS  110 VOLTIOS</t>
  </si>
  <si>
    <t>COMPRESOR PARA FABRICADORA DE HIELO CORNELIO DE 2 HP PARA GAS REFRIGERANTE 404</t>
  </si>
  <si>
    <t>VALVULA SELENOIDE CON BOBINA DE 3/8</t>
  </si>
  <si>
    <t>VALVULA DE EXPANSIÓN PARA REFRIGERANTE 507 O 404 CON TOBERA Y ORIFICIO</t>
  </si>
  <si>
    <t>FILTRO SECADORES DE LIQUIDO DE 3/8 Y/O 1/2 SOLDABLE</t>
  </si>
  <si>
    <t>BREAKER MATIK A 220V</t>
  </si>
  <si>
    <t xml:space="preserve">PLANTA ELECTRICA - PORTATIL </t>
  </si>
  <si>
    <t>PROGRAMADOR  De 220 W.</t>
  </si>
  <si>
    <t xml:space="preserve">FILTRO  De 174 </t>
  </si>
  <si>
    <t>VENTILADOR  De 15 pulgadas Hierro</t>
  </si>
  <si>
    <t>GUARDA MOTOR  DE 50 AMPERIOS</t>
  </si>
  <si>
    <t xml:space="preserve">CONTACTOR  DE 30 AMPERIOS </t>
  </si>
  <si>
    <t>POLEA  DE 5 PULGADAS</t>
  </si>
  <si>
    <t>BANDAS Banda tipo A-70</t>
  </si>
  <si>
    <t>ALTERNADOR  De 12 V. Hierro</t>
  </si>
  <si>
    <t>RETENEDOR  De 24 mm. Bronce</t>
  </si>
  <si>
    <t>RODAMIENTO  De A116 bronce</t>
  </si>
  <si>
    <t>SELLOS MECANICOS  DE R337 EN ACERO</t>
  </si>
  <si>
    <t>BUJES  De  1 pulgada bronce</t>
  </si>
  <si>
    <t>BUJES Y RETENES SOPLADOR De 32 mm de bronce</t>
  </si>
  <si>
    <t>BUJES RETENES  DE TURBO De 3/4 bronce</t>
  </si>
  <si>
    <t xml:space="preserve">TORNILLERIA  DE ½ X 1 PULGADA </t>
  </si>
  <si>
    <t xml:space="preserve"> BUJIA  De inicio de 6 amp.</t>
  </si>
  <si>
    <t>PISTON  A 125 de Aluminio</t>
  </si>
  <si>
    <t>ANILLOS  A 125 de Aluminio</t>
  </si>
  <si>
    <t>CASQUETES A 125  de bronce</t>
  </si>
  <si>
    <t>BATERIA  De 500 amperios</t>
  </si>
  <si>
    <t>BATERIAS 4H De 1.400 amperios</t>
  </si>
  <si>
    <t>VALVULAS A 125 de Hierro</t>
  </si>
  <si>
    <t>BALINERAS Y EMPAQUES PARA ALTERNADOR  De 10,08 de hierro</t>
  </si>
  <si>
    <t>AUTOMATICO PARA ALTERNADOR  De 12 V. acrilico</t>
  </si>
  <si>
    <t xml:space="preserve">BUJES PARA ARRANQUE  De 22 m.m. en bronce   </t>
  </si>
  <si>
    <t>JUEGO DE ESCOBILLAS  De 12 V. carbono</t>
  </si>
  <si>
    <t>PORTA ESCOBILLAS PARA ARRANQUE De 12 V. plastico</t>
  </si>
  <si>
    <t>TAPA PARA RADIADOR  De 6 en aluminio</t>
  </si>
  <si>
    <t>BOTON DE ENCENDIDO De 50 amp.</t>
  </si>
  <si>
    <t>Cargador Automatico para Baterias</t>
  </si>
  <si>
    <t xml:space="preserve">PLANTA ELECTRICA - PLANTA ELECTRICA 22 -  75 A 80 KVA </t>
  </si>
  <si>
    <t>PROGRAMADOR De 220 W.</t>
  </si>
  <si>
    <t xml:space="preserve">FILTRO De 174 </t>
  </si>
  <si>
    <t xml:space="preserve">BUJES RETENES DE TURBO De 3/4 bronce   </t>
  </si>
  <si>
    <t xml:space="preserve"> BUJIA De inicio de 6 amp. </t>
  </si>
  <si>
    <t>PISTON A 125 de Aluminio</t>
  </si>
  <si>
    <t xml:space="preserve">VALVULAS A 125 de Hierro </t>
  </si>
  <si>
    <t>BALINERAS Y EMPAQUES PARA ALTERNADOR De 10,08 de hierro</t>
  </si>
  <si>
    <t xml:space="preserve">AUTOMATICO PARA ALTERNADOR De 12 V. acrilico </t>
  </si>
  <si>
    <t xml:space="preserve">BUJES PARA ARRANQUE De 22 m.m. en bronce    </t>
  </si>
  <si>
    <t xml:space="preserve">JUEGO DE ESCOBILLAS De 12 V. carbono </t>
  </si>
  <si>
    <t>RELEX DE 12VDC 30-50 AMP</t>
  </si>
  <si>
    <t>FILTRO ACEITE PARA MOTOR 1104 REF. 2654407</t>
  </si>
  <si>
    <t xml:space="preserve">FILTRO DE AIRE PARA MOTOR 1104 REF. 26510342 </t>
  </si>
  <si>
    <t>FILTRO DE COMBUSTIBLE PARA MOTOR 1104 REF 26560201</t>
  </si>
  <si>
    <t xml:space="preserve">TRANSFORMADOR TRIFASICO 45 KVA - 75KVA - 75KVA </t>
  </si>
  <si>
    <t xml:space="preserve">TERMINALES TIPO PATA  DE 45 AMPERIOS </t>
  </si>
  <si>
    <t xml:space="preserve">FUSIBLE BALA DE 35 AMPERIOS </t>
  </si>
  <si>
    <t>BARRA CORTA CIURCUITOS  De 3/4 de hierro</t>
  </si>
  <si>
    <t>CRUCETA  De 3/4 bronce</t>
  </si>
  <si>
    <t>ANCLAJE DE MOTOR De angulo de 1/2</t>
  </si>
  <si>
    <t>TORNILLO  DE 1/2 X 1 PULGADA EN ACERO ALM CALIENTE</t>
  </si>
  <si>
    <t>TRANSFORMADOR DE ALTA TENSION TPL 150KVA</t>
  </si>
  <si>
    <t xml:space="preserve">TERMINALES TIPO PATA DE 45 AMPERIOS </t>
  </si>
  <si>
    <t>FUSIBLE BALA  DE 35 AMPERIOS</t>
  </si>
  <si>
    <t>ANCLAJE DE MOTOR  De angulo de 1/2</t>
  </si>
  <si>
    <t>TORNILLO DE 1/2 X 1 PULGADA EN ACERO ALM CALIENTE</t>
  </si>
  <si>
    <t>CABLEADO  No10 Material Cobre Alto 0,36 m Uso Distribución de energía eléctrica en baja tensión. Ancho 0,26 m Color: negro, rojo, amarillo, blanco Corriente 40 Peso 5,9 Tensión 600 V</t>
  </si>
  <si>
    <t>CABLEADO  No8 Material Cobre Alto 0,36 m Uso Distribución de energía eléctrica en baja tensión. Ancho 0,26 m Color: negro, rojo, amarillo, blanco Corriente 40 Peso 5,9 Tensión 600 V</t>
  </si>
  <si>
    <t>CABLEADO  ENCAUCHETADO 2X10 Cables y alambres aislados para instalaciones eléctricas</t>
  </si>
  <si>
    <t>SOPORTE MOTOR en acero inoxidable</t>
  </si>
  <si>
    <t>GUARDAMOTOR DE 50 AMPERIOS Interruptores de cuchilla para voltajes inferiores o iguales a 1000V</t>
  </si>
  <si>
    <t>CUÑAS de  En acero Otras estructuras (excepto construcciones prefabricadas) y partes de estructuras, de hierro, acero o aluminio; planchas, varillas, ángulos, perfiles, secciones, tubos y similares, preparados para su utilización en estructuras de hierro, acero o aluminio; puntales, apoyos y equipo análogo para andamiaje, encofrado o apuntalamiento</t>
  </si>
  <si>
    <t xml:space="preserve">CHUMACERA DE 1 ½ PULGADAS DE 5/16 </t>
  </si>
  <si>
    <t>POLEA DE 7 PULGADAS (HIERRO O ACERO)</t>
  </si>
  <si>
    <t>EJE CENTRAL DE 1 PULGADA 1/4</t>
  </si>
  <si>
    <t>BANDAS DE HULE DE A70 Correas de caucho para transmisión</t>
  </si>
  <si>
    <t>GRACEROS En acero Graseras no automáticas, para lubricación</t>
  </si>
  <si>
    <t xml:space="preserve">TORNILLO EN ACERO DE 1/15 X 1 ½ PULGADAS </t>
  </si>
  <si>
    <t xml:space="preserve">VENTILADOR DE 40 PULGADAS </t>
  </si>
  <si>
    <t>LAMPARA  FLUOERESENTES</t>
  </si>
  <si>
    <t>SISTEMA ELECTRICO De 220 W. Kit para campanas extractoras de olores</t>
  </si>
  <si>
    <t>ILUMINACION LAMPARAS 40 watts Microbombillas incandescentes</t>
  </si>
  <si>
    <t xml:space="preserve">MOTOBOMBA DE 10 HP </t>
  </si>
  <si>
    <t xml:space="preserve">MOTOR DIÉSEL DE 10 HP  MOTOR DIÉSEL DE 10 HP </t>
  </si>
  <si>
    <t>POLEAS DEL MOTOR Y VIBRADOR</t>
  </si>
  <si>
    <t xml:space="preserve">FILTRO DE ACEITE DE MOTOR </t>
  </si>
  <si>
    <t xml:space="preserve">FILTRO SEPARADOR DE AGUA </t>
  </si>
  <si>
    <t>FILTRO DE COMBUSTIBLE</t>
  </si>
  <si>
    <t>FILTRO DE AIRE PRIMARIO.</t>
  </si>
  <si>
    <t>BOMBA DE AGUA</t>
  </si>
  <si>
    <t>BOMBA DE TRANSFERENCIA DE COMBUSTIBLE</t>
  </si>
  <si>
    <t>EMPAQUETADURA BOMBA HIDRÁULICA</t>
  </si>
  <si>
    <t>EMPAQUETADURAS CILINDRO DE ECUALIZACIÓN Y GIRO DEL EQUIPO</t>
  </si>
  <si>
    <t>MANGUERA HIDRÁULICA DE ALTA PRESIÓN POR 6500 PSI POR UNIDAD</t>
  </si>
  <si>
    <t>SENSOR DE PRESIÓN DE HIDRÁULICO</t>
  </si>
  <si>
    <t>MOTOR DE ARRANQUE</t>
  </si>
  <si>
    <t>ALTERNADOR</t>
  </si>
  <si>
    <t>FAROLAS FRONTALES Y DE CABINA DEL EQUIPO</t>
  </si>
  <si>
    <t xml:space="preserve">ESTUFA A GAS DE 3 A 6 PUESTOS CON PLANCHA ASADORA - ESTUFA CENTRALES DE PISO A GAS EN ACERO INOXIDABLE </t>
  </si>
  <si>
    <t>CHICLORES  3/8 EN BRONCE</t>
  </si>
  <si>
    <t>LLAVES  PARA PASO DE GAS EN BRONCE 1/2</t>
  </si>
  <si>
    <t>QUEMADORES  TIPO HERRADURA</t>
  </si>
  <si>
    <t>TUBERIA METRO TUBERIA EN COBRE DE 1/4</t>
  </si>
  <si>
    <t>GRIFOS - LLAVES LLAVE DE PASO DE 3/4 DE BOLA</t>
  </si>
  <si>
    <t>PARRILLAS  EN CRUZ  EN ACERO INOXIDABLE HIERRO FUNDIDO</t>
  </si>
  <si>
    <t xml:space="preserve">ABRAZADERA de cremallera y ajuste por tornillo sin fin en acero al carbón - Grapa reforzada, 0.9 mm de calibre con diseño Interlock que las hace aún más resistentes -  Versatilidad extrema en el tornillo (para destornillador de punta pala, philips y copa de ?mm o 9/32"). Más hilos en contacto con la cremallera - Fleje rebordeado de 8.5 mm de ancho y 0.7 mm de espesor para maximizar su desempeño e instalación en ubicaciones estrechas. </t>
  </si>
  <si>
    <t>RACORES RACOR EN BRONCE 1/2 PULGADA</t>
  </si>
  <si>
    <t>CUCHILLAS CALIBRE 12  </t>
  </si>
  <si>
    <t>CHUMACERA  1 1/2 de Hierro</t>
  </si>
  <si>
    <t>BALINERAS MOTOR 60-08</t>
  </si>
  <si>
    <t>CABLEADO  No12 CALIBRE 12  </t>
  </si>
  <si>
    <t>AUTOMATICO MOTOR 12 V. en bronce</t>
  </si>
  <si>
    <t>TAPA   EN ACERO INOXIDABLE   </t>
  </si>
  <si>
    <t>SOPORTE EN ACERO INOXIDABLE  </t>
  </si>
  <si>
    <t xml:space="preserve">ESTUFA INDUSTRIAL A GAS  6  PUESTOS  </t>
  </si>
  <si>
    <t>QUEMADORES TIPO HERRADURA</t>
  </si>
  <si>
    <t>GRIFOS - LLAVES DE PASO DE 3/4 DE BOLA</t>
  </si>
  <si>
    <t>PARRILLAS  EN CRUZ EN ACERO INOXIDABLE HIERRO FUNDIDO</t>
  </si>
  <si>
    <t xml:space="preserve">ABRAZADERA de cremallera y ajuste por tornillo sin fin en acero al carbón - Grapa reforzada, 0.9 mm de calibre con diseño Interlock que las hace aún más resistentes -  Versatilidad extrema en el tornillo (para destornillador de punta pala, philips y copa </t>
  </si>
  <si>
    <t>RACORES EN BRONCE 1/2 PULGADA</t>
  </si>
  <si>
    <t xml:space="preserve">FREIDOR INDUSTRIAL A GAS </t>
  </si>
  <si>
    <t>TERMOCUPLA Tipo Jota en bronce</t>
  </si>
  <si>
    <t>NIPLES 3/4 De 3/4 en bronce</t>
  </si>
  <si>
    <t>ELECTRODOS DE INICIO de 3/8 bronce</t>
  </si>
  <si>
    <t>FISTOS de 3/8 bronce</t>
  </si>
  <si>
    <t>QUEMADORES Tipo flauta de 2"</t>
  </si>
  <si>
    <t>LLAVES DE 11/2 DESFOGUE</t>
  </si>
  <si>
    <t>VALVULA TRITRON</t>
  </si>
  <si>
    <t>TORNILLO EN ACERO 1/2X11/2 en acero inoxidable</t>
  </si>
  <si>
    <t xml:space="preserve">MAQUINA PELAPAPA  </t>
  </si>
  <si>
    <t>BALINERAS MOTOR 60-90 Rodamientos de bolas o rodillos</t>
  </si>
  <si>
    <t>TERMINALES ELECTRICOS  De 5/16 en bronce Partes y piezas para los productos de las subclases 43410, 43421 y 43422; partes y piezas de hornos de panadería no eléctricos</t>
  </si>
  <si>
    <t>SISTEMA ELECTRICO De 12 V  Alambre trenzado, cuerdas, cables, trenzas, eslingas y artículos análogos de hierro o acero, sin aislamiento eléctrico</t>
  </si>
  <si>
    <t>DISCO ABRASIVO sinterizados o metales o cermet mediante piedras de amolar, abrasivos o productos para pulir; máquinas herramientas para cepillar, limar, mortajar, brochar, escariar, tallar, rectificar o acabar engranaje, aserrar o recortar y otras máquinas herramientas que trabajen por arranque de metal, carburos metálicos sinterizados o cermet n.c.p</t>
  </si>
  <si>
    <t>CUCHILLAS DE 6 ASPAS CALIBRE 12  </t>
  </si>
  <si>
    <t>CHUMACERA TANQUE 1 1/2 de HIERRO</t>
  </si>
  <si>
    <t>BALINERAS MOTOR CALIBRE 60-08</t>
  </si>
  <si>
    <t>CABLE CALIBRE 12  </t>
  </si>
  <si>
    <t>AUTOMATICO MOTOR 12 V. EN BRONCE</t>
  </si>
  <si>
    <t>TAPA PARA LICUADORA INDUSTRIAL EN ACERO INOXIDABLE   </t>
  </si>
  <si>
    <t>CABLE CALIBRE 18</t>
  </si>
  <si>
    <t>ACOPLES VASO EN TEFLON  Acoples y boquillas de plástico para mangueras</t>
  </si>
  <si>
    <t>SOPORTE EN ACERO INOXIDABLE  Tapas postformadas cubiertas de acero inoxidable para cocinas integrales</t>
  </si>
  <si>
    <t>ALAMBRE  N*  18 MOTOR Cables y alambres aislados para instalaciones eléctricas</t>
  </si>
  <si>
    <t>BANDAS A87 </t>
  </si>
  <si>
    <t>CHUMACERAS  F 208</t>
  </si>
  <si>
    <t>GRASEROS DE 1/8 </t>
  </si>
  <si>
    <t xml:space="preserve">TORNILLERIA 1/15 X 1 ½  </t>
  </si>
  <si>
    <t>PRISIONEROS  DE 5/16  </t>
  </si>
  <si>
    <t xml:space="preserve">CONTACTORES DE 40 AMPERIOS </t>
  </si>
  <si>
    <t>BALINERAS MOTOR  DE 60-90</t>
  </si>
  <si>
    <t>CABLEADO  No18 CALIBRE 18</t>
  </si>
  <si>
    <t xml:space="preserve">LAVADORA HORIZONTAL </t>
  </si>
  <si>
    <t>CHUMACERAS chumaceras n°507 pedestal</t>
  </si>
  <si>
    <t>EJES central 1 ½"</t>
  </si>
  <si>
    <t>SELLOS 20 x 35mm</t>
  </si>
  <si>
    <t>GRIFOS - LLAVES llave de 4 pulgadas de bola para desague</t>
  </si>
  <si>
    <t>MOTORES motor trifasico de 1 hp</t>
  </si>
  <si>
    <t>NIVELES  nivel de agua de1/2x30cms de largo</t>
  </si>
  <si>
    <t>PORTA NIVEL DE AGUA porta nivel de agua</t>
  </si>
  <si>
    <t>CONTACTORES 30 amp</t>
  </si>
  <si>
    <t>TEMPORIZADORES 0 a 30 seg</t>
  </si>
  <si>
    <t>BANDAS a-172</t>
  </si>
  <si>
    <t>GRACEROS 1/8 npt</t>
  </si>
  <si>
    <t>BALINERAS</t>
  </si>
  <si>
    <t>BALINERAS DE RODILLO 2208 SSKF</t>
  </si>
  <si>
    <t>BUJES PARA PALANCA DE FRENO</t>
  </si>
  <si>
    <t>PASTILLAS EN ASBESTO PARA FRENO</t>
  </si>
  <si>
    <t>CUÑAS DE 1/4 X11/2</t>
  </si>
  <si>
    <t>ALAMBRE ENCAUCHETADO Calibre 12 - Tensión 600 V - Peso(Kg/Km) 131,5 - Material Cobre - Uso - Distribución de energía eléctrica en baja tensión, instalación en ductos y canalizaciones, Conexión de tableros y alambrado en edificaciones industriales, comerciales. Apto para instalaciones en Bandeja portacable. Cable de servicio liviano para equipos y herramietas portátiles, instalación en ductos y canalizaciones. - Diámetro 9,06 - Tipo Cable Encauchetado - Amperaje 30 - Norma Técnica Certificado N° 04592 - Características Cable de cobre suave flexible, con aislamiento en PVC/Nylon y Chaqueta PVC</t>
  </si>
  <si>
    <t xml:space="preserve">SWITCH DE 12 W. SISTEMA DE ENCENDIDO  </t>
  </si>
  <si>
    <t>BUJES PARA TANQUE  3/4</t>
  </si>
  <si>
    <t>MANGUERA  X 20 METROS DE MANGUERA DE ALTA PRESION 9/16</t>
  </si>
  <si>
    <t>EMPAQUETADURAS  EN CAUCHO</t>
  </si>
  <si>
    <t>BOMBILLOS HALOGENOS  A 220V</t>
  </si>
  <si>
    <t xml:space="preserve">SISTEMA DE ENCENDIDO  SWITCH DE CODILLO 50AMP </t>
  </si>
  <si>
    <t xml:space="preserve">PRISIONEROS 5/1+6 X3/4 </t>
  </si>
  <si>
    <t>TORNILLERIA DE 3/8 POR 1 PULGADA</t>
  </si>
  <si>
    <t>MANGUERA METRO DE MANGUERA DE ALTA PRESION 9/16</t>
  </si>
  <si>
    <t>PRISIONEROS DE 3/8</t>
  </si>
  <si>
    <t>BOMBILLOS HALOGENOS  DE 110V</t>
  </si>
  <si>
    <t>AMASADORA DE PEDESTAL</t>
  </si>
  <si>
    <t>RODILLO EN ACERO INOXIDABLE DE 1/2 X 1 PULGADA EN ACERO ALM CALIENTE</t>
  </si>
  <si>
    <t xml:space="preserve">Bujes  7/8 ACERO INOXIDABLE      </t>
  </si>
  <si>
    <t xml:space="preserve">Poleas  7" eje 3/4              </t>
  </si>
  <si>
    <t xml:space="preserve">Balineras motor  60/07 en acero inoxidable   </t>
  </si>
  <si>
    <t>Balineras motor 60/09 en acero inoxidable</t>
  </si>
  <si>
    <t xml:space="preserve">Bandas A-84                     </t>
  </si>
  <si>
    <t xml:space="preserve">Prisioneros De 5/16 en acero       </t>
  </si>
  <si>
    <t xml:space="preserve">Automatico motor De 110 V. de alargue              </t>
  </si>
  <si>
    <t xml:space="preserve">SWITCH 25 amperios   </t>
  </si>
  <si>
    <t xml:space="preserve">CADENILLA  SUPERIOR  240 CM    </t>
  </si>
  <si>
    <t xml:space="preserve">CONJUNTO DE EQUIPO DE PANADERIA- CORTADORA DE MASA </t>
  </si>
  <si>
    <t>MANIJAS HUECA. TRAE TORNILLOS, PARA HALAR DE MESAS, PUERTAS, GABINETES Y CAJONES DE COCINAS</t>
  </si>
  <si>
    <t>CUÑAS De hierro 1/4 A 3/4</t>
  </si>
  <si>
    <t>CUCHILLAS  CALIBRE 12  </t>
  </si>
  <si>
    <t xml:space="preserve">CILINDRO REFINADOR DE MASA PARA PAN HOJALDRADO </t>
  </si>
  <si>
    <t>BANDAS DE A70</t>
  </si>
  <si>
    <t xml:space="preserve">BALINERAS MOTOR DE 60-90 </t>
  </si>
  <si>
    <t xml:space="preserve">MICRO SWITCH  DE 25 AMPERIOS       </t>
  </si>
  <si>
    <t xml:space="preserve">POLEA DE 7" PULGADAS </t>
  </si>
  <si>
    <t xml:space="preserve">CUARTO DE CRECIMIENTO DE UN HABITACULO </t>
  </si>
  <si>
    <t xml:space="preserve">RESISTENCIAS 1200WTS  </t>
  </si>
  <si>
    <t>PILOTO  10 AMPERIOS    </t>
  </si>
  <si>
    <t>CONTROL TEMPERATURA De 0 a 500 grados acrilico </t>
  </si>
  <si>
    <t>TERMINALES ELECTRICOS De 5/16 en bronce  </t>
  </si>
  <si>
    <t>CABLE SILICONADO X 4 METROS</t>
  </si>
  <si>
    <t xml:space="preserve">TUERCAS DE 3/4  EN BRONCE  </t>
  </si>
  <si>
    <t xml:space="preserve">ARANDELAS DE 3/4  EN BRONCE  </t>
  </si>
  <si>
    <t>PILOTO    10 AMPERIOS  Aparatos que registran la hora, aparatos para medir, de grabación o que registra o indican intervalos de tiempo e interruptores horarios, con mecanismo de relojería o motor sincrónico</t>
  </si>
  <si>
    <t xml:space="preserve">EQUIPO PRODUCCION PANADERIA HORNO GIRATORIO </t>
  </si>
  <si>
    <t>TERMINALES ELECTRICOS De 5/16 en bronce </t>
  </si>
  <si>
    <t xml:space="preserve">CABLE  SILICONADO </t>
  </si>
  <si>
    <t>RESISTENCIAS  1200 WTS </t>
  </si>
  <si>
    <t xml:space="preserve">CABLE SILICONADO  </t>
  </si>
  <si>
    <t>CABLE calibre 18</t>
  </si>
  <si>
    <t>TUERCAS  EN BRONCE </t>
  </si>
  <si>
    <t xml:space="preserve">ARANDELAS  DE 3/4   </t>
  </si>
  <si>
    <t xml:space="preserve">POLEAS DE 7 PULGADAS        </t>
  </si>
  <si>
    <t xml:space="preserve">EJES EN ACERO INOXIDABLE      </t>
  </si>
  <si>
    <t>VENTILADOR de 15 pulgadas Hierro</t>
  </si>
  <si>
    <t xml:space="preserve">PROGRAMADOR De 220 W. </t>
  </si>
  <si>
    <t xml:space="preserve">ESCABILADERO  </t>
  </si>
  <si>
    <t>RODACHINES 4 TORNILLOS  </t>
  </si>
  <si>
    <t>SOLDADURA  DE 5 PTS.</t>
  </si>
  <si>
    <t xml:space="preserve">TUERCAS DE 5/16       </t>
  </si>
  <si>
    <t xml:space="preserve">TORNILLOS DE 1/4 X11/2   PULGADAS </t>
  </si>
  <si>
    <t xml:space="preserve">REMACHES DE 5/16    2    PULGADAS </t>
  </si>
  <si>
    <t>TERMINALES ELECTRICOS  De 5/16 en bronce</t>
  </si>
  <si>
    <t xml:space="preserve">CABLE SILICONADO </t>
  </si>
  <si>
    <t xml:space="preserve">MESA DE 1M*4M ACERO INOXIDABLE Y POSETA </t>
  </si>
  <si>
    <t>Lámina  DE ACERO INOXIDABLE</t>
  </si>
  <si>
    <t>soldadura EN ALUMINIO 5 PTS</t>
  </si>
  <si>
    <t xml:space="preserve">CONJUNTO DE EQUIPO DE PANADERIA- BANDEJAS </t>
  </si>
  <si>
    <t>LAMINA EN ALUMINIO DE 2mm.</t>
  </si>
  <si>
    <t>BANDAS A  87 Correas de caucho para transmisión</t>
  </si>
  <si>
    <t>CHUMACERAS  F 208 Chumaceras</t>
  </si>
  <si>
    <t xml:space="preserve">GRASEROS 1/8 Graseras no automáticas, para lubricación    </t>
  </si>
  <si>
    <t>EJE DE 11/2   Ejes y otras piezas torneadas de hierro y acero</t>
  </si>
  <si>
    <t>PRISIONEROS 5/16  Tornillos de hierro o acero</t>
  </si>
  <si>
    <t>ASPA BATIDORA   Máquinas batidoras de panadería</t>
  </si>
  <si>
    <t>TORNILLERIA 1/15 X 1 ½  Tornillos de hierro o acero</t>
  </si>
  <si>
    <t>CONTACTORES 40 AMPERIOS Aparatos que registran la hora, aparatos para medir, de grabación o que registra o indican intervalos de tiempo e interruptores horarios, con mecanismo de relojería o motor sincrónico</t>
  </si>
  <si>
    <t>MICRO SWICH 25 AMPERIOSN Interruptores eléctricos</t>
  </si>
  <si>
    <t>ALAMBRE MOTOR N*18 Cables y alambres aislados para instalaciones eléctricas</t>
  </si>
  <si>
    <t>EQUIPO PURIFICACION DE AGUA PORTAWATER   EJC-BR23-OA-00188</t>
  </si>
  <si>
    <t>MANGUERA DE SUCCIÓN POR METRO DE 3" POR DIEZ METROS</t>
  </si>
  <si>
    <t>ABRAZADERA PARA MANGUERA DE 3"</t>
  </si>
  <si>
    <t>ACOPLE RÁPIDO DE ALTA RESISTENCIA</t>
  </si>
  <si>
    <t>TAPA TANQUE COMBUSTUBLE</t>
  </si>
  <si>
    <t>YOYO ENCENDIDO</t>
  </si>
  <si>
    <t>PISTON</t>
  </si>
  <si>
    <t>VIELA</t>
  </si>
  <si>
    <t>ABRAZADERA PARA MANGUERA DE 1,1/2"</t>
  </si>
  <si>
    <t>FILTRO DE AIRE</t>
  </si>
  <si>
    <t>CARBURADOR</t>
  </si>
  <si>
    <t>MANGUERA PARA AGUA DE 2" POR ROLLO DE 100 METROS CON ACOPLES</t>
  </si>
  <si>
    <t xml:space="preserve">MOTOSIERRA HUSQVARNA    </t>
  </si>
  <si>
    <t>CADENA DE CORTE</t>
  </si>
  <si>
    <t xml:space="preserve">ESPADA </t>
  </si>
  <si>
    <t>CARBURODOR</t>
  </si>
  <si>
    <t>CAPUCHO DE BUJIA</t>
  </si>
  <si>
    <t>ACELERADOR</t>
  </si>
  <si>
    <t>SELECCIONDOR DE APADO</t>
  </si>
  <si>
    <t>TAPA TANQUE DE ACEITE</t>
  </si>
  <si>
    <t xml:space="preserve">MOTOR DIÉSEL DE 10 HP </t>
  </si>
  <si>
    <t>VALANCIN</t>
  </si>
  <si>
    <t>INYECTOR</t>
  </si>
  <si>
    <t>TOBERA</t>
  </si>
  <si>
    <t>TAPA VALVULA</t>
  </si>
  <si>
    <t>ABRAZADERA DE 4 "</t>
  </si>
  <si>
    <t>CAUCHO RETENEDOR PARA ACOPLE DE 4"</t>
  </si>
  <si>
    <t>PALANCA  DE ACELERACION</t>
  </si>
  <si>
    <t>VALVULA PARA LLANTAS</t>
  </si>
  <si>
    <t>MANGUERA DE COMBUSTIBLE</t>
  </si>
  <si>
    <t>EMPAQUETADURA DE MOTOR</t>
  </si>
  <si>
    <t>VALVULA</t>
  </si>
  <si>
    <t>MOTOBOMBA TRATABLE 8" MODELO 480D---LESTER ENGINE---EJC-BR23-OD-00028</t>
  </si>
  <si>
    <t xml:space="preserve">FILTRO DE ACEITE DE MOTOR , </t>
  </si>
  <si>
    <t xml:space="preserve">FILTRO SEPARADOR DE AGUA ,  </t>
  </si>
  <si>
    <t>EMPAQUETADURAS CILINDRO DE   ECUALIZACIÓN Y GIRO DEL EQUIPO</t>
  </si>
  <si>
    <t>MANGUERA HIDRÁULICA  DE ALTA PRESIÓN POR 6500 PSI POR UNIDAD</t>
  </si>
  <si>
    <t>ALTERNADOR PARA PLANTA ELECTRICA DE 06 KVA</t>
  </si>
  <si>
    <t>SENSOR DE PRESIÓN DE ACEITE</t>
  </si>
  <si>
    <t>GUADAÑADORA DE 1,6 KW   HUSQVARNA   3O4AL03304</t>
  </si>
  <si>
    <t>CUCHILLA  DE CORTE, DISCOS SIERRAS CIRCULARES</t>
  </si>
  <si>
    <t xml:space="preserve">YOYO DE CORTE CON GUAYA </t>
  </si>
  <si>
    <t>YOYO DE ENCENDIDO</t>
  </si>
  <si>
    <t>ACELERADOR MANUAL</t>
  </si>
  <si>
    <t>TAPA FILTRO DE AIRE</t>
  </si>
  <si>
    <t>TAPA TANQUE DE COMBUSTIBLE</t>
  </si>
  <si>
    <t>REVISION E INSPECCION DEL  QUEMADOR, FUGA DE GASES DE COMBUSTIÓN, PUNTOS CALIENTES A TODO COSTO.</t>
  </si>
  <si>
    <t>REVISIÓN DE FUNCIONAMIENTO Y AJUSTE GENERAL DE CONTROLES ELÉCTRICOS Y ACCESORIOS INTEGRALES DE LA CALDERA A TODO COSTO.</t>
  </si>
  <si>
    <t>VERIFICACIÓN Y CALIBRACION DE LOS ELECTRODOS. FOTO CELDA, TRANSFORMADOR Y VÁLVULA SOLENOIDE, AJUSTES Y PRUEBA DE FUNCIONAMIENTO A TODO COSTO.</t>
  </si>
  <si>
    <t>REVISION Y MANTENIMIENTO DE  CONDUCCION  DE COMBUSTIÓN A TODO COSTO.</t>
  </si>
  <si>
    <t>INSPECCIÓN, MANTENIMIENTO Y LIMPIEZA INTERNA DE LA ZONA DE LADO DE FUEGO, CÁMARA DE COMBUSTIÓN Y TUBOS DE GASES A TODO COSTO</t>
  </si>
  <si>
    <t>MANTENIMIENTO GENERAL A TODO COSTO AL MOTOR ELÉCTRICO  Y DEL VENTILADOR (CAMBIO DE RODAMIENTOS, BARNIZADO DIELÉCTRICO AL EMBOBINADO Y SECAMIENTO DEL HORNO, CAMBIO DE CORREA)</t>
  </si>
  <si>
    <t>MANTENIMIENTO A TODO COSTO, CAMBIO EMPAQUES A LOS HAND HOLES, MAN HOLES, PUERTA FRONTAL TRASERA DE LA CALDERA Y MANTENIMIENTO DE LAS ROSCAS.</t>
  </si>
  <si>
    <t>LIMPIEZA A TODO COSTO DE SUPERFICIES DEL FOGÓN, CONDUCTOS Y DESHOLLINADA</t>
  </si>
  <si>
    <t>REVISIÓN A TODO COSTO DE LAS TRAMPAS 3/4</t>
  </si>
  <si>
    <t>REVISIÓN A TODO COSTO DE LOS CHEQUES DE 3/4</t>
  </si>
  <si>
    <t>REVISION Y CHEQUEO A TODO COSTO DE TUBERIA EN ACERO AL CARBON</t>
  </si>
  <si>
    <t>REVISION Y CHEQUEO A TODO COSTO DE LLAVES DE PASO DE VAPOR AL ALTA PRESION DE 3/4</t>
  </si>
  <si>
    <t>REVISIÓN Y MANTENIMIENTO A TODO COSTO CON CAMBIO DE LOS DIODOS DE LA TRANSFERENCIA</t>
  </si>
  <si>
    <t xml:space="preserve">SERVICIOS DE MANTENIMIENTO Y REPARACIÓN DE EQUIPO MOTIVO Y GENERACIÓN DE ENERGÍA ELÉCTRICA  A TODO COSTO </t>
  </si>
  <si>
    <t>MANTENIMIENTO A TODO COSTO A DISPOSITIVO PARA CORRIENTE</t>
  </si>
  <si>
    <t>MANTENIMIENTO A TODO COSTO DE LA CRUCETA</t>
  </si>
  <si>
    <t>MANTENIMIENTO A TODO COSTO AL ANCLAJE DE MOTOR</t>
  </si>
  <si>
    <t>MANTENIMIENTO A TODO COSTO A TORNILLERIA EN ACERO</t>
  </si>
  <si>
    <t>REPARACIÓN DE MOTOR A DISEL A TODO COSTO (RECTIFICACIÓN, PINTURA Y CAMBIO DE REPUESTOS)</t>
  </si>
  <si>
    <t>LIMPIEZA  A TODO COSTO  CON GRATA A LOS COMPONENTES</t>
  </si>
  <si>
    <t>REVISIÓN FUGAS DE GAS A TODO COSTO</t>
  </si>
  <si>
    <t>REVISIÓN DE FUNCIONAMIENTO Y AJUSTE GENERAL A TODO COSTO  DE CONTROLES ELÉCTRICOS Y ACCESORIOS INTEGRALES</t>
  </si>
  <si>
    <t>LIMPIEZA ATODO COSTO INTERNA Y EXTERNA DE LOS COMPONENTES.</t>
  </si>
  <si>
    <t xml:space="preserve">MANTENIMIENTO A TODO COSTO CHUMACERAS TANQUE           </t>
  </si>
  <si>
    <t>MANTENIMIENTO A TODO COSTO BALINERAS MOTOR 60-08</t>
  </si>
  <si>
    <t>MANTENIMIENTO A TODO COSTO DEL AUTOMATICO MOTOR </t>
  </si>
  <si>
    <t>MANTENIMIENTO A TODO COSTO AL SISTEMA ELECTRICO  </t>
  </si>
  <si>
    <t>MANTENIMIENTO A TODO COSTO DE LOS ACOPLES VASO EN TEFLON </t>
  </si>
  <si>
    <t>MANTENIMIENTO A TODO COSTO TAPA EN ACERO INOXIDABLE     </t>
  </si>
  <si>
    <t>MANTENIMIENTO A TODO COSTO DEL SOPORTE EN ACERO INOXIDABLE  </t>
  </si>
  <si>
    <t>REVISIÓN Y MANTENIMIENTO A TODO COSTO INCLUYE MATERIALES DE SOLDADURA EN ACERO</t>
  </si>
  <si>
    <t>REVISIÓN Y MANTENIMIENTO A TODO COSTO  DEL RETENEDOR</t>
  </si>
  <si>
    <t>REVISIÓN Y MANTENIMIENTO A TODO COSTO DEL BOBINADO DE MOTOR CON BARNIZADA 1HP</t>
  </si>
  <si>
    <t>LIMPIEZA A TODO COSTO INTERNA Y EXTERNA DE LOS COMPONENTES</t>
  </si>
  <si>
    <t>ENGRASE CHUMACERAS A TODO COSTO.</t>
  </si>
  <si>
    <t>VERIFICACIÓN Y AJUSTE DE BANDAS A TODO COSTO.</t>
  </si>
  <si>
    <t>REVISIÓN SISTEMA MECÁNICO Y ELÉCTRICO A TODO COSTO</t>
  </si>
  <si>
    <t>AJUSTE, ENGRASE, LUBRICACIÓN RODAMIENTOS, EJE CENTRAL, SELLOS, FILTROS, BUJES, BALINERAS, CORREAS, RETENEDORES, EMPAQUES, VÁLVULAS, CONTACTORES, TORNILLOS A TODO COSTO.</t>
  </si>
  <si>
    <t>LIMPIEZA DE TUBERÍAS Y AJUSTE DE MANGUERAS ATODO COSTO.</t>
  </si>
  <si>
    <t>MANTENIMIENTO Y REVISION DE LOS GRASEROS A TODO COSTO.</t>
  </si>
  <si>
    <t>VERIFICACIÓN Y AJUSTE BANDAS A TODO COSTO</t>
  </si>
  <si>
    <t>MANTENIMIENTO ATODO COSTO AL MOTOR ELÉCTRICO</t>
  </si>
  <si>
    <t>MANTENIMIENTO ATODO COSTO AL SISTEMA ELÉCTRICO.</t>
  </si>
  <si>
    <t>MANTENIMIENTO ATODO COSTO DEL SERPENTÍN</t>
  </si>
  <si>
    <t>REVISIÓN DE FUGAS DE VAPOR, CHEQUES Y TRAMPAS ATODO COSTO.</t>
  </si>
  <si>
    <t>VERIFICACIÓN BALANCEO DE LA CANASTA A TODO COSTO.</t>
  </si>
  <si>
    <t>MANTENIMIENTO ATODO COSTO A POLEAS, PIÑONES Y RODAMIENTOS.</t>
  </si>
  <si>
    <t>MANTENIMIENTO GENERAL A TODO COSTO AL MOTOR ELÉCTRICO</t>
  </si>
  <si>
    <t>REVISIÓN DE FUGAS DE VAPOR, TUBERIA, CHEQUES Y TRAMPAS ATODO COSTO.</t>
  </si>
  <si>
    <t>MANTENIMIENTO ATODO COSTO BOSTER Y GATOS HIDRÁULICOS.</t>
  </si>
  <si>
    <t>CORREGIR FUGAS DE AIRE CON CAMBIO EMPAQUES DE TEFLÓN CON TRABARROSCAS ATODO COSTO.</t>
  </si>
  <si>
    <t>REVISION Y ENGRASE CHUMACERAS ATODO COSTO.</t>
  </si>
  <si>
    <t>VERIFICACIÓN Y AJUSTE DE RODILLO DE PLANCHA ATODO COSTO.</t>
  </si>
  <si>
    <t>REVISIÓN ATODO COSTO AL SISTEMA MECÁNICO Y ELÉCTRICO.</t>
  </si>
  <si>
    <t>REVISIÓN DE FUGAS DE VAPOR, CHEQUES Y TRAMPAS CON CAMBIO EMPAQUES Y TEFLÓN CON TRABARROSCAS ATODO COSTO.</t>
  </si>
  <si>
    <t>MANTENIMIENTO A TODO COSTO CUÑAS 5/16</t>
  </si>
  <si>
    <t>MANTENIMIENTO A TODO COSTO CUCHILLAS 12 CORTES</t>
  </si>
  <si>
    <t>REVISION Y MANTENIMIENTO DE GRACERAS A TODO COSTO</t>
  </si>
  <si>
    <t>REVISION Y MANTENIMIENTO CON RECTIFICACION DEL RODILLO A TODO COSTO</t>
  </si>
  <si>
    <t>REVISION Y MANTENIMIENTO DEL BOBINADO DE MOTOR CON BARNIZADA 1HP A TODO COSTO</t>
  </si>
  <si>
    <t>MANTENIMIENTO  Y ENGRASE A TODO COSTO DE GUIAS  </t>
  </si>
  <si>
    <t>MANTENIMIENTO  A TODO COSTO DE  VARILLAS SOSTENEDORAS</t>
  </si>
  <si>
    <t>MANTENIMIENTO  GENERAL A TODO COSTO DE RUEDAS, BANDEJERO, ALMACENADOR     </t>
  </si>
  <si>
    <t>MANTENIMIENTO A TODO COSTO DEL EMPAQUETADURA 14MM EN ALBESTO</t>
  </si>
  <si>
    <t>MANTENIMIENTO GENERAL Y REVISIÓN A TODO COSTO DE FUGAS  DE GAS Y CARGA DE GAS REF 507</t>
  </si>
  <si>
    <t>REVISIÓN Y MANTENIMIENTO GENERAL A TODO COSTO AL TABLERO ELÉCTRICO (LIMPIEZA DEL PROGRAMADOR, CONTACTORES, SENSORES DE FRIO)</t>
  </si>
  <si>
    <t>REVISIÓN Y MANTENIMIENTO GENERAL  A TODO COSTO DEL MOTOR DIELÉCTRICO (CAMBIO RODAMIENTOS, BARNIZADO DIELÉCTRICO AL EMBOBINADO Y SECAMIENTO AL HORNO. PINTURA EN GENERAL</t>
  </si>
  <si>
    <t>REVISIÓN Y MANTENIMIENTO GENERAL A TODO COSTO  AL SISTEMA ELÉCTRICO</t>
  </si>
  <si>
    <t>REVISIÓN Y MANTENIMIENTO GENERAL A TODO COSTO DE FILTROS</t>
  </si>
  <si>
    <t>REVISIÓN Y MANTENIMIENTO GENERAL A TODO COSTO AL SISTEMA DE VENTILACIÓN</t>
  </si>
  <si>
    <t>REVISIÓN Y MANTENIMIENTO GENERAL A TODO COSTO DEL SISTEMA SOLENOIDE</t>
  </si>
  <si>
    <t>REVISIÓN Y MANTENIMIENTO GENERAL A TODO COSTO AL SISTEMA DE EVAPORADOR</t>
  </si>
  <si>
    <t>ARREGLO A TODO COSTO EN LATONERÍA Y PINTURA</t>
  </si>
  <si>
    <t>EQUIPO PURIFICACION DE AGUA-PORTAWATER-EJC-BR23-OA-00188</t>
  </si>
  <si>
    <t>Servicio</t>
  </si>
  <si>
    <t>MOTOSIERRA HUSQVARNA    3O4AL03308</t>
  </si>
  <si>
    <t>CAMBIO BUJIA</t>
  </si>
  <si>
    <t xml:space="preserve">CAMBIO DE ESPADA </t>
  </si>
  <si>
    <t>MANTENIMIENTO CARBURODOR</t>
  </si>
  <si>
    <t>CAMBIO CAPUCHO DE BUJIA</t>
  </si>
  <si>
    <t>CAMBIO ACELERADOR MANUAL</t>
  </si>
  <si>
    <t>CAMBIO SELECCIONDOR DE APADO</t>
  </si>
  <si>
    <t>CAMBIO TAPA TANQUE COMBUSTUBLE</t>
  </si>
  <si>
    <t>CAMBIO TAPA TANQUE DE ACEITE</t>
  </si>
  <si>
    <t>REPARACIÓN MOTOR A GASOLINA TODO COSTO INCLUYE PRUEBA DEL EQUIPO</t>
  </si>
  <si>
    <t>MOTOBOMBA 10 HP---IHM</t>
  </si>
  <si>
    <t>MANTENIMIENTO Y CAMBIO DE ABRAZADERAS PARA MANQUERA DE 4"</t>
  </si>
  <si>
    <t>CAMBIO PISTON</t>
  </si>
  <si>
    <t>CAMBIO DE VIELA</t>
  </si>
  <si>
    <t>CAMBIO DE VALANCIN</t>
  </si>
  <si>
    <t>CAMBIO DE TOBERA</t>
  </si>
  <si>
    <t>CAMBIO TAPA VALVULA</t>
  </si>
  <si>
    <t>CAMBIO DE ABRAZADERA DE 4 "</t>
  </si>
  <si>
    <t>SUMINISTRO CAUCHO RETENEDOR PARA ACOPLE DE 4"</t>
  </si>
  <si>
    <t>MANTENIMIENTO CARBURADOR</t>
  </si>
  <si>
    <t>CAMBIO PALANCA  DE ACELERACION</t>
  </si>
  <si>
    <t>CAMBIO DE VALVULA PARA LLANTAS</t>
  </si>
  <si>
    <t>CAMBIO FILTRO DE COMBUSTIBLE</t>
  </si>
  <si>
    <t>CAMBIO YOYO ENCENDIDO</t>
  </si>
  <si>
    <t>CAMBIO MANGUERA DE COMBUSTIBLE</t>
  </si>
  <si>
    <t>CAMBIO EMPAQUETADURA DE MOTOR</t>
  </si>
  <si>
    <t>CAMBIO DE ALVULA</t>
  </si>
  <si>
    <t>MOTOBOMBA TRATABLE 8" MODELO 480D---LESTER ENGINE</t>
  </si>
  <si>
    <t>REPARACIÓN MOTOR A GASOLINA A TODO COSTO INCLUYE PRUEBA DEL EQUIPO</t>
  </si>
  <si>
    <t xml:space="preserve">Servicios de mantenimiento y reparación de maquinaria de oficina </t>
  </si>
  <si>
    <t xml:space="preserve">Revisión de motor compresor. </t>
  </si>
  <si>
    <t xml:space="preserve">Corrección de fuga de refrigerante carga térmica </t>
  </si>
  <si>
    <t xml:space="preserve">Mantenimiento  con  lavado  de químico desincrustante. </t>
  </si>
  <si>
    <t xml:space="preserve">Lubricación rodamientos.  </t>
  </si>
  <si>
    <t xml:space="preserve">Desinpregnación de serpentines y desobstrucción drenaje.  </t>
  </si>
  <si>
    <t xml:space="preserve">Cambio y/o revisión de partes eléctricas. Recarga de gas.   </t>
  </si>
  <si>
    <t xml:space="preserve">Revisión y/o cambio de tarjetas. </t>
  </si>
  <si>
    <t xml:space="preserve">Barrido con nitrógeno. </t>
  </si>
  <si>
    <t xml:space="preserve">Mantenimiento - rejillas y difusores - refrigeración industrial. </t>
  </si>
  <si>
    <t>TOTAL REPUESTOS Y MANTENIMIENTO</t>
  </si>
  <si>
    <t>FUDRA2</t>
  </si>
  <si>
    <t>ARTÍCULO PRESUPUESTAL</t>
  </si>
  <si>
    <t>RUBRO</t>
  </si>
  <si>
    <t>MAQUINARIA PARA USOS ESPECIALES.</t>
  </si>
  <si>
    <t>UNIDADES BENEFICIARIAS</t>
  </si>
  <si>
    <t>*</t>
  </si>
  <si>
    <t>TOTAL PRESUPUESTO OFICIAL</t>
  </si>
  <si>
    <t>REPUESTOS EQUIPO FIJO Y DE CAMPAÑA DE INGENIEROS (LINEA GRIS)</t>
  </si>
  <si>
    <t xml:space="preserve">SERVICIOS DE MANTENIMIENTO, REPARACIÓN E INSTALACIÓN (EXCEPTO SERVICIOS DE CONSTRUCCIÓN) </t>
  </si>
  <si>
    <t>MANTENIMIENTO A TODO COSTO BARRA CORTA CIRCUITOS</t>
  </si>
  <si>
    <t xml:space="preserve">AIRES ACONDICIONADOS </t>
  </si>
  <si>
    <t>MENOR COTIZADO     
(2)</t>
  </si>
  <si>
    <r>
      <t>MANTENIMIENTO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 xml:space="preserve"> AL MOTOR ELÉCTRICO (CAMBIO RODAMIENTOS, BARNIZADO DIELÉCTRICO AL EMBOBINADO Y SECAMIENTO AL HORNO. PINTURA EN GENERAL.</t>
    </r>
  </si>
  <si>
    <r>
      <t>CAMBIO DE NIPLES Y ACCESORIOS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EN LA LÍNEA DE VAPOR.</t>
    </r>
  </si>
  <si>
    <t xml:space="preserve">EJE DE 1 1/2    Alimentacion:110v - Material: acero inoxidable  - Alimentación: 110V – 60 Hertz  - Tensión: Provista de tres velocidades. - Incluye: Rejilla de seguridad. Otros datos - Motor silencioso de alta eficiencia -Ideal para panadería, hoteles, restaurantes, comedores y otros lugares de operación o procesamiento de alimentos - Las partes que entran en contacto con los alimentos están hechas de acero inoxidable de alta calidad, que cumple con los estándares nacionales de higiene.
</t>
  </si>
  <si>
    <t>MOTOR 4 TIEMPOS  EN LINEA SOHC ACTIVO FIJO 167500001041</t>
  </si>
  <si>
    <t xml:space="preserve">TERMOSTAT                67F-12411-01 </t>
  </si>
  <si>
    <t xml:space="preserve">TERMOSTATO              6D9-12411-00    </t>
  </si>
  <si>
    <t>SELLO  TERMOSTATO     67F-12412-00</t>
  </si>
  <si>
    <t>PERNO REF 97095-06025</t>
  </si>
  <si>
    <t xml:space="preserve">TAPON DE ACEITE REF 6G8-15363-00 </t>
  </si>
  <si>
    <t xml:space="preserve">ANILLO EN O REF 93210-24M79 </t>
  </si>
  <si>
    <t>BUJIA (NGK LFR5A-11) REF 94702-00391</t>
  </si>
  <si>
    <t>PASADOR DE CLAVIJA REF 93605-10108</t>
  </si>
  <si>
    <t>PERNO REF 68V-12157-00</t>
  </si>
  <si>
    <t>CORREA REF 67F-46241-00</t>
  </si>
  <si>
    <t xml:space="preserve">TENSOR COMPLET REF 67F-11590-00 </t>
  </si>
  <si>
    <t xml:space="preserve">RESORTE  DE TENSION REF 90506-16M39 </t>
  </si>
  <si>
    <t>TUBO (L23) REF 90445-15M03</t>
  </si>
  <si>
    <t>PLACA  DE VALVULA REF 67F-11595-00</t>
  </si>
  <si>
    <t>TORNILLO CON ARANDELA REF 90119-10M72</t>
  </si>
  <si>
    <t>ENGRANAJE  TRACCION REF 6D8-11536-00</t>
  </si>
  <si>
    <t>TUERCA REF 90170-40008</t>
  </si>
  <si>
    <t>SELLO ACEITE REF 93102-38008</t>
  </si>
  <si>
    <t>EMPAQUE REF 6D8-13645-00</t>
  </si>
  <si>
    <t>EMPAQUE REF 6D8-13557-00</t>
  </si>
  <si>
    <t>CAJA DE ACELERADOR COMPL. REF 6D8-13750-00</t>
  </si>
  <si>
    <t>INYECTOR REF 6D8-13761-00</t>
  </si>
  <si>
    <t>JUEGO DE EMPAQUE REF 6C5-1410B-00</t>
  </si>
  <si>
    <t>BRIDA REF 90465-11M10</t>
  </si>
  <si>
    <t>PRESILLA REF 90467-20M15</t>
  </si>
  <si>
    <t>PLACA REF 6D8-2413X-00</t>
  </si>
  <si>
    <t>VALVULA  DE AGUJA REF 6C5-14546-00</t>
  </si>
  <si>
    <t>VALVULA  DE AGUJA REF 6C5-14546-10</t>
  </si>
  <si>
    <t>TORNILLO, DE DRENAJE REF  6C5-14191-00</t>
  </si>
  <si>
    <t>JUNTA REF 90430-08020</t>
  </si>
  <si>
    <t>BOMBA DE COMBUSTIBLE COMPLETA REF 6C5-13910-00</t>
  </si>
  <si>
    <t>BOMBA DE COMBUSTIBLE COMPLETA REF 6C5-13907-00</t>
  </si>
  <si>
    <t xml:space="preserve">BOMBA DE COMBUSTIBLE COMP REF 6C5-14127-00 </t>
  </si>
  <si>
    <t>PRESILLA REF 6C5-14127-10</t>
  </si>
  <si>
    <t>PRESILLA REF 6C5-13577-00</t>
  </si>
  <si>
    <t>COJINETE DE RODILLOS REF 6C5-13593-00</t>
  </si>
  <si>
    <t>AMORTIGUADOR  DE BOMBA REF 6C5-13781-00</t>
  </si>
  <si>
    <t>TUBO COMBUST. COMPL 1 REF 6Y2-24306-45</t>
  </si>
  <si>
    <t>EMPAQUE CAMARA DE BOIA REF 6C5-14984-00</t>
  </si>
  <si>
    <t>GRAMPA  DE CABLE REF 6C5-21337-00</t>
  </si>
  <si>
    <t>FILTRO COMPLETO REF 6D8-24560-00</t>
  </si>
  <si>
    <t>EMPAQUE REF 6D8-24564-00</t>
  </si>
  <si>
    <t>TUBO  DE COMBUSTIBLE 1 REF 6D8-24311-0</t>
  </si>
  <si>
    <t>BOMBA DE COMBUSTIBLE COMPLETA REF 6D8-24410-00</t>
  </si>
  <si>
    <t>DIAFRAGMA REF 68V-24411-00</t>
  </si>
  <si>
    <t>MANGUERA COMPL,COMBUSTIBLE 2 REF 6Y2-24307-50</t>
  </si>
  <si>
    <t>MANGUERA (L2050) REF 90445-13M01</t>
  </si>
  <si>
    <t>ABRAZADERA 1 REF 6E5-24351-51</t>
  </si>
  <si>
    <t>ELEMENTO  FILTRO DE ACEITE REF 5GH-13440-00</t>
  </si>
  <si>
    <t>SOPORTE BOMBA REF 6Y2-24360-60</t>
  </si>
  <si>
    <t>MOTOR DE ARRANQUE COMPLETO REF 68V-81800-01</t>
  </si>
  <si>
    <t>JUEGO DE ESCOBILLA REF 67F-81801-00</t>
  </si>
  <si>
    <t xml:space="preserve">BATERIA DE 12V 105AMP REF 04-0702 </t>
  </si>
  <si>
    <t>MANTENIMIENTO A TODO COSTO EN LAVADO DE INYECTORES DE MOTOR</t>
  </si>
  <si>
    <t>MANTENIMIENTO A TODO COSTO DEL TRIN</t>
  </si>
  <si>
    <t>CAMBIO DE CORREA DE DISTRIBUCCION</t>
  </si>
  <si>
    <t>MANTENMIENTO A TODO COSTO ELEMENTOS FILTRO SEPARADOR DE AGUA</t>
  </si>
  <si>
    <t>MANTENIMIENTO A TODO COSTO DE FILTRO DE COMBUSTIBLE DE MOTOR</t>
  </si>
  <si>
    <t>CAMBIO DE SELLOS DE TRANSMISION</t>
  </si>
  <si>
    <t>CAMBIO DE BOMBA DE AGUA COMPLETA</t>
  </si>
  <si>
    <t>CAMBIO DE PROPELA</t>
  </si>
  <si>
    <t>REVISION PERIODICA CONSISTENTE EN CAMBIO DE ACEITE DE CARTER</t>
  </si>
  <si>
    <t>CAMBIO DE ACEITE DE TRANSMISION</t>
  </si>
  <si>
    <t>CAMBIO TAPON DE ACEITE</t>
  </si>
  <si>
    <t>MANTENIMIENTO A TODO COSTO BOMBA DE AGUA</t>
  </si>
  <si>
    <t>CAMBIO ELEMETO DE FILTRO SEPARADOR DE AGUA</t>
  </si>
  <si>
    <t>CAMBIO ELEMENTO FILTRO DE ACEITE</t>
  </si>
  <si>
    <t>CALIBRACION DE VALVULAS</t>
  </si>
  <si>
    <t>CALIBRACION DE VACIO</t>
  </si>
  <si>
    <t>EMBUJADA PROPELA</t>
  </si>
  <si>
    <t>ESCANER COMPUTARIZADO</t>
  </si>
  <si>
    <t>MANTENIMIENTO  AL MOTOR ELÉCTRICO (CAMBIO RODAMIENTOS, BARNIZADO DIELÉCTRICO AL EMBOBINADO Y SECAMIENTO AL HORNO. PINTURA EN GENERAL.</t>
  </si>
  <si>
    <t>CAMBIO DE NIPLES Y ACCESORIOS EN LA LÍNEA DE VAPOR.</t>
  </si>
  <si>
    <t>PRECIO HISTORICO 2023 - INDEXADO AÑO 2024
(7)</t>
  </si>
  <si>
    <t>DESAFECTACIÓN DE SALDOS</t>
  </si>
  <si>
    <t>Entidad Estatal</t>
  </si>
  <si>
    <t>Referencia</t>
  </si>
  <si>
    <t>Fase actual</t>
  </si>
  <si>
    <t>Presentación de oferta</t>
  </si>
  <si>
    <t>BATALLON DE APOYO Y SERVICIO PARA EL COMBATE N°15</t>
  </si>
  <si>
    <t>No</t>
  </si>
  <si>
    <t>DESCRIPCION</t>
  </si>
  <si>
    <t>No ACTIVO FIJO</t>
  </si>
  <si>
    <t>No INVENTARIO</t>
  </si>
  <si>
    <t>CENTRO DE COSTO</t>
  </si>
  <si>
    <t>No SERIE</t>
  </si>
  <si>
    <t>SIN SERIE</t>
  </si>
  <si>
    <t>BAS23</t>
  </si>
  <si>
    <t>EQUIPO DE PANADERIA MARCA MGC</t>
  </si>
  <si>
    <t>3O4AL05551</t>
  </si>
  <si>
    <t>HORNO DE PANADERIA  MARCA GMC</t>
  </si>
  <si>
    <t>23-13-1010</t>
  </si>
  <si>
    <t>CILINDRADORA DE MASA MARCA GMC</t>
  </si>
  <si>
    <t>MARMITA 120 GALONES MARCA MGC</t>
  </si>
  <si>
    <t>MARMITA 80 GALONES MARCA DISTRAL</t>
  </si>
  <si>
    <t>MARMITA 60 GALONES MARCA DISTRAL</t>
  </si>
  <si>
    <t>BATIDORA MEZCLADORA DE MASA GMC</t>
  </si>
  <si>
    <t>COCINA DE CAMPAÃ‘A PARA PELOTON</t>
  </si>
  <si>
    <t>S/N</t>
  </si>
  <si>
    <t>NEVECON DE 50 FT</t>
  </si>
  <si>
    <t>NEVERA 50 PIES TIPO NEVECON  MARCA MGC</t>
  </si>
  <si>
    <t>CAMPANA EXTRACTORA TIPO PLAFON EN ACERO INOXIDABLE</t>
  </si>
  <si>
    <t>ESTUFA INDUSTRIAL 6 PUESTOS MARCA MGC</t>
  </si>
  <si>
    <t>AUTOSERVICIO MOSTRADOR CON TAPAS</t>
  </si>
  <si>
    <t>CAMPANA CON EXTRACTOR MARCA GM</t>
  </si>
  <si>
    <t>CAMPANA CON EXTRACTOR MARCA GMC</t>
  </si>
  <si>
    <t>ESTUFA INDUSTRIAL A GAS (UE)</t>
  </si>
  <si>
    <t>CALDERA</t>
  </si>
  <si>
    <t>COMPRESOR</t>
  </si>
  <si>
    <t>RF3-4YB90</t>
  </si>
  <si>
    <t>EQUIPO DE SOLDADURA</t>
  </si>
  <si>
    <t>PRENSA</t>
  </si>
  <si>
    <t>SIERRA CIRCULAR GRAFMAN</t>
  </si>
  <si>
    <t>TANQUE DE GAS DE 120 GALONES</t>
  </si>
  <si>
    <t>BASGO</t>
  </si>
  <si>
    <t>TRANSFORMADOR TRIFASICO 45KVA</t>
  </si>
  <si>
    <t>3O4AL04591</t>
  </si>
  <si>
    <t>TRANSFORMADOR TRIFASICO 75KVA</t>
  </si>
  <si>
    <t>PLANTA ELECTRICA DE 75 A80 KVA</t>
  </si>
  <si>
    <t>RS51346B516034X</t>
  </si>
  <si>
    <t>TRANSFORMADOR TRIFASICO DE 75 KVA</t>
  </si>
  <si>
    <t>TRANSFORMADOR TRIFASICO DE 45 KVA</t>
  </si>
  <si>
    <t>CALDERA DE 40 BHP MARCA MIC CON ACCESORIOS</t>
  </si>
  <si>
    <t>LICUADORA INDUSTRIAL MARCA ICMG</t>
  </si>
  <si>
    <t>64 - 20 - 251</t>
  </si>
  <si>
    <t>ESTUFA A GAS 6 PUESTOS CON PLANCHA ASADORA</t>
  </si>
  <si>
    <t>IC1482</t>
  </si>
  <si>
    <t>ESTUFA INDUSTRIAL DE 6 PUESTOS</t>
  </si>
  <si>
    <t>1180-022</t>
  </si>
  <si>
    <t>PROCESADOR DE VEGETALES</t>
  </si>
  <si>
    <t>L4531111602</t>
  </si>
  <si>
    <t>MOLINO PARA CARNES</t>
  </si>
  <si>
    <t>64 - 22 - 258</t>
  </si>
  <si>
    <t>MARMITAS DE 100 GALONES MOD MTV100 SS</t>
  </si>
  <si>
    <t>CUARTO FRIO DE CONSERVACION</t>
  </si>
  <si>
    <t>MARMITAS DE 120 GALONES MOD MTV120 SS</t>
  </si>
  <si>
    <t>CUARTO FRIO DE CONGELACION MARCA MGC</t>
  </si>
  <si>
    <t>EQUIPO DE FABRICACION DE HIELO EN CUBOS</t>
  </si>
  <si>
    <t>87B1207GC050</t>
  </si>
  <si>
    <t>0066-5-1066</t>
  </si>
  <si>
    <t>MARMITAS DE 80 GALONES MOD MTV80 SS</t>
  </si>
  <si>
    <t>ESTUFA CENTRALES DE PISO A GAS EN ACERO INOXIDABLE</t>
  </si>
  <si>
    <t>64-03-207</t>
  </si>
  <si>
    <t>1180-023</t>
  </si>
  <si>
    <t>NEVERA TIPO NEVECON DE  50 PIES  DUPLEX</t>
  </si>
  <si>
    <t>113-09-2034</t>
  </si>
  <si>
    <t>EQUIPO PRODUCCION PANADERIA HORNO GIRATORIO</t>
  </si>
  <si>
    <t>CUARTO DE CRECIMIENTO DE UN HABITACULO</t>
  </si>
  <si>
    <t>MAQUINA DE PELAR PAPA</t>
  </si>
  <si>
    <t>64-21-255</t>
  </si>
  <si>
    <t>AUTOSERVICIO CAELFACCION ELECTRICA 4.80ML 6 AZAFAT</t>
  </si>
  <si>
    <t>ENFRIADOR VERTICAL</t>
  </si>
  <si>
    <t>ENFRIADOR Y CONGELADOR DUPLEX VERTICAL MIXTO</t>
  </si>
  <si>
    <t>FABRICADOR DE HIELO CAPACIDAD DE PRODUCCION MIN</t>
  </si>
  <si>
    <t>HORNO MICROONDAS</t>
  </si>
  <si>
    <t>WG1100071517</t>
  </si>
  <si>
    <t>horno microhondas:capacidad en pies cúbicos 1.1 es</t>
  </si>
  <si>
    <t>MESA EN LAMINA DE ACERO INOXIDABLE CON PUNTAS</t>
  </si>
  <si>
    <t>ESCABILADERO DE UN SOLO CUERPO EN ACERO</t>
  </si>
  <si>
    <t>BOMBA PARA MOTOR 15 HP TRIFASICO</t>
  </si>
  <si>
    <t>ARRANCADOR PARA MOTOR 15 HP TRIFASICO</t>
  </si>
  <si>
    <t>EQUIPO PURIFICACION DE AGUA TRACTABLE MARCA IHM</t>
  </si>
  <si>
    <t>A1705002519</t>
  </si>
  <si>
    <t>MOTOSIERRA MARCA HUSQVARNA</t>
  </si>
  <si>
    <t>GENERADOR PORTATIL EU22001ESP.TECNICAS MOTOR DUPLE</t>
  </si>
  <si>
    <t>REMOLQUE PARA BOTE</t>
  </si>
  <si>
    <t>BOTE INFLABLE TIPO MILITAR CON ACCESORIOS</t>
  </si>
  <si>
    <t>XDCC-621HK213</t>
  </si>
  <si>
    <t>XDCC-622HK213</t>
  </si>
  <si>
    <t>XDCC-623HK213</t>
  </si>
  <si>
    <t>XDCC-624HK213</t>
  </si>
  <si>
    <t>BOTE EN FIBRA DE VIDRIO 19.5 PIES</t>
  </si>
  <si>
    <t>NMA06N17L3764</t>
  </si>
  <si>
    <t>NMA06N17L3763</t>
  </si>
  <si>
    <t>MOTOR 4 TIEMPOS  EN LINEA SOHC</t>
  </si>
  <si>
    <t>6D9X1029030</t>
  </si>
  <si>
    <t>6D9X1029040</t>
  </si>
  <si>
    <t>6D9X1029042</t>
  </si>
  <si>
    <t>6D9X1029043</t>
  </si>
  <si>
    <t>N° ACTIVO FIJO</t>
  </si>
  <si>
    <t>N° INVENTARIO</t>
  </si>
  <si>
    <t>N° SERIE</t>
  </si>
  <si>
    <t>PLANTA ELECTRICA 75KVA</t>
  </si>
  <si>
    <t>3O4AL48000</t>
  </si>
  <si>
    <t>PLANTA ELECTRICA 100KVA</t>
  </si>
  <si>
    <t>A170200099</t>
  </si>
  <si>
    <t>GUADAÃƒâ€˜A 236R</t>
  </si>
  <si>
    <t>FUHER</t>
  </si>
  <si>
    <t>LAVADORA CHALLENGER CW5715 33LB/15KG</t>
  </si>
  <si>
    <t>3O4AL09354</t>
  </si>
  <si>
    <t>GUADAÃ‘A 236R</t>
  </si>
  <si>
    <t>3O4AL09300</t>
  </si>
  <si>
    <t>PELADORA DE PAPAS</t>
  </si>
  <si>
    <t>LICUADORA VALCABLE</t>
  </si>
  <si>
    <t>PLANCHA ASADORA</t>
  </si>
  <si>
    <t>FREIDORA ALTO RENDIMIENTO</t>
  </si>
  <si>
    <t>REFRIGERADORA NEVERA VERTICAL DE UN ALA 650L</t>
  </si>
  <si>
    <t>BOMBA SUMERGIBLE PARA LODOS, AQUA PAK, ROBUSTA 2PH</t>
  </si>
  <si>
    <t>PLANTA ELECTRICA 75KVA SIS.TRANSF.ENCABINADA</t>
  </si>
  <si>
    <t>HC507103E/1801705</t>
  </si>
  <si>
    <t>TRANSFORMADOR TRIFASICO 150 KVA 13.200V 208-127V</t>
  </si>
  <si>
    <t xml:space="preserve">GUADAÑADORA DE 1,6 KW   HUSQVARNA   3O4AL03304
</t>
  </si>
  <si>
    <t>MANTENIEMTO GENERAL Y PINTURA DE LA PLANTA</t>
  </si>
  <si>
    <t>EMPAQUETADURA EN FELBESTO</t>
  </si>
  <si>
    <t>Fecha de publicación</t>
  </si>
  <si>
    <t>Fecha de presentación de ofertas</t>
  </si>
  <si>
    <t>CENTRAL ADMINISTRATIVA Y CONTABLE MEDELLIN</t>
  </si>
  <si>
    <t>SC - 033 - 5 COTIZACION REPUESTOS LINEA GRIS CENA</t>
  </si>
  <si>
    <t>SC - 033 - 5 COTIZACION REPUESTOS LINEA GRIS CENAC MEDELLIN 2026</t>
  </si>
  <si>
    <t>16/06/2026 10:41:04 AM ((UTC-05:00) Bogotá, Lima, Quito)</t>
  </si>
  <si>
    <t>27/06/2026 12:00:00 PM ((UTC-05:00) Bogotá, Lima, Quito)</t>
  </si>
  <si>
    <t>SC - 032 -5 COTIZACION MANTENIMIENTO LINEA GRIS CE</t>
  </si>
  <si>
    <t>SC - 032 -5 COTIZACION MANTENIMIENTO LINEA GRIS CENAC MEDELLIN 2026</t>
  </si>
  <si>
    <t>16/06/2026 10:34:27 AM ((UTC-05:00) Bogotá, Lima, Quito)</t>
  </si>
  <si>
    <t>SC - 032 -4 COTIZACION MANTENIMIENTO LINEA GRIS CE</t>
  </si>
  <si>
    <t>SC - 032 -4 COTIZACION MANTENIMIENTO LINEA GRIS CENAC MEDELLIN 2026</t>
  </si>
  <si>
    <t>1/06/2026 9:54:39 AM ((UTC-05:00) Bogotá, Lima, Quito)</t>
  </si>
  <si>
    <t>15/06/2026 12:00:00 PM ((UTC-05:00) Bogotá, Lima, Quito)</t>
  </si>
  <si>
    <t>SC - 033 - 4 COTIZACION REPUESTOS LINEA GRIS CENA</t>
  </si>
  <si>
    <t>SC - 033 - 4 COTIZACION REPUESTOS LINEA GRIS CENAC MEDELLIN 2026</t>
  </si>
  <si>
    <t>1/06/2026 9:42:37 AM ((UTC-05:00) Bogotá, Lima, Quito)</t>
  </si>
  <si>
    <t>SIP-022-BASPC15-2026</t>
  </si>
  <si>
    <t>SUMINISTRO DE REPUESTOS Y SERVICIO DE MANTENIMIENTO, REPARACIÓN E INSTALACIÓN DEL EQUIPO FIJO DE INGENIEROS "LINEA AMARILLA Y LINEA GRIS" DE LAS UNIDADES CENTRALIZADAS ADMINISTRATIVAMENTE POR EL BASPC</t>
  </si>
  <si>
    <t>19/05/2026 9:14:32 PM ((UTC-05:00) Bogotá, Lima, Quito)</t>
  </si>
  <si>
    <t>13/06/2026 5:00:00 AM ((UTC-05:00) Bogotá, Lima, Quito)</t>
  </si>
  <si>
    <t>CENTRAL ADMINISTRATIVA Y CONTABLE - CENAC - FLORENCIA</t>
  </si>
  <si>
    <t>57 PARA EL SUMINISTRO DE LA PARTIDA DE REPUESTOS Y</t>
  </si>
  <si>
    <t>57 SOLICITUD DE COTIZACION PARA EL SUMINISTRO DE LA PARTIDA DE REPUESTOS Y MANTENIMIENTO EQUIPOS FIJO DE INGENIEROS LINEA GRIS Y RANCHOS DE TROPA A EJECUTAR EN LA VIGENCIA DEL AÑO 2026 CON DESTINO A</t>
  </si>
  <si>
    <t>16/05/2026 1:36:06 PM ((UTC-05:00) Bogotá, Lima, Quito)</t>
  </si>
  <si>
    <t>22 horas de tiempo transcurrido (12/08/2026 12:00:00 PM(UTC-05:00) Bogotá, Lima, Quito)</t>
  </si>
  <si>
    <t>SC 032-3 CENAC MEDELLIN 2026</t>
  </si>
  <si>
    <t>SOLICITUD COTIZACIÓN MANTENIMIENTO LINEA GRIS</t>
  </si>
  <si>
    <t>15/05/2026 5:12:00 PM ((UTC-05:00) Bogotá, Lima, Quito)</t>
  </si>
  <si>
    <t>29/05/2026 3:00:00 PM ((UTC-05:00) Bogotá, Lima, Quito)</t>
  </si>
  <si>
    <t>SC 033-3 CENAC MEDELLIN 2026</t>
  </si>
  <si>
    <t>SOLICITUD COTIZACIÓN REPUESTOS LINEA GRIS</t>
  </si>
  <si>
    <t>15/05/2026 5:08:29 PM ((UTC-05:00) Bogotá, Lima, Quito)</t>
  </si>
  <si>
    <t>ÍTEMS</t>
  </si>
  <si>
    <t>ITEM</t>
  </si>
  <si>
    <t>UNSPSC (CCE)</t>
  </si>
  <si>
    <t>DESCRIPCION DEL BIEN Y/O SERVICIO</t>
  </si>
  <si>
    <t>CANTIDAD</t>
  </si>
  <si>
    <t>EQUIPOS DE VAPOR</t>
  </si>
  <si>
    <t>EQUIPOS DE REFRIGERACION</t>
  </si>
  <si>
    <t>EQUIPOS ELECTRICO</t>
  </si>
  <si>
    <t>EQUIPO DE COCINA</t>
  </si>
  <si>
    <t>EJE DE 1 1/2    Alimentacion:110v - Material: acero inoxidable  - Alimentación: 110V – 60 Hertz  - Tensión: Provista de tres velocidades. - Incluye: Rejilla de seguridad. Otros datos - Motor silencioso de alta eficiencia -Ideal para panadería, hoteles, restaurantes, comedores y otros lugares de operación o procesamiento de alimentos - Las partes que entran en contacto con los alimentos están hechas de acero inoxidable de alta calidad, que cumple con los estándares nacionales de higiene.</t>
  </si>
  <si>
    <t>EQUIPOS DE LAVANDERIA</t>
  </si>
  <si>
    <t>EQUIPOS DE PANADERIA</t>
  </si>
  <si>
    <t>VARIOS</t>
  </si>
  <si>
    <t> 26101732</t>
  </si>
  <si>
    <t> 26111803</t>
  </si>
  <si>
    <t> 23153035</t>
  </si>
  <si>
    <t> 31181701</t>
  </si>
  <si>
    <t>40151532 </t>
  </si>
  <si>
    <t>25174903 </t>
  </si>
  <si>
    <t> 40141737</t>
  </si>
  <si>
    <t>ELECTROBOMBA CENTRIFUGA</t>
  </si>
  <si>
    <t>PRECIO UNITARIO ANTES DE IVA</t>
  </si>
  <si>
    <t>IVA 19%</t>
  </si>
  <si>
    <t>PRECIO UNITARIO INCLUIDO IVA</t>
  </si>
  <si>
    <t>IPC 2025 - 2026 (julio)</t>
  </si>
  <si>
    <t>ACEPTACION OFERTA 026-CENACPAS-2025 LINEA GRIS</t>
  </si>
  <si>
    <t>PRECIO UNITARIOS INDEXADO AÑO 2026.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</si>
  <si>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>MARMITAS 80-100-120 GALONES</t>
    </r>
  </si>
  <si>
    <t>No. SERIE:</t>
  </si>
  <si>
    <r>
      <t>IDENTIFICACION DEL ACTIVO FIJO</t>
    </r>
    <r>
      <rPr>
        <sz val="8"/>
        <color rgb="FF000000"/>
        <rFont val="Arial"/>
        <family val="2"/>
      </rPr>
      <t>:   8004030000000000001495160 - 8004030000000000001495161 - 8004030000000000001495166 - 800403000000000000145167 - 800403000000000000195154 - 8004030000000000001495155</t>
    </r>
  </si>
  <si>
    <t>NUMERO DEL ACTIVO FIJO: 168000000219 -168000000220 - 168000000223 - 168000000224 - 168000000221 - 168000000222</t>
  </si>
  <si>
    <t xml:space="preserve">CENTRO DE COSTOS: 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</si>
  <si>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CUARTOS FRIOS Y DE CONSERVACION </t>
    </r>
  </si>
  <si>
    <r>
      <t>IDENTIFICACION DEL ACTIVO FIJO</t>
    </r>
    <r>
      <rPr>
        <sz val="8"/>
        <color rgb="FF000000"/>
        <rFont val="Arial"/>
        <family val="2"/>
      </rPr>
      <t>:   8004030000000000001495216- 8004030000000000001495219</t>
    </r>
  </si>
  <si>
    <t xml:space="preserve">NUMERO DEL ACTIVO FIJO: 168000000139-168000000138  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</si>
  <si>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ESTUFA INDUSTRIAL Y ESTUFA DE 6 PUESTOS </t>
    </r>
  </si>
  <si>
    <r>
      <t>IDENTIFICACION DEL ACTIVO FIJO</t>
    </r>
    <r>
      <rPr>
        <sz val="8"/>
        <color rgb="FF000000"/>
        <rFont val="Arial"/>
        <family val="2"/>
      </rPr>
      <t>:   8004030000000000001253101 - 8004030000000000001253110</t>
    </r>
  </si>
  <si>
    <t xml:space="preserve">NUMERO DEL ACTIVO FIJO: 869000015408 -869000015406  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</si>
  <si>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LICUADORA INDUSTRIAL </t>
    </r>
  </si>
  <si>
    <r>
      <t>IDENTIFICACION DEL ACTIVO FIJO</t>
    </r>
    <r>
      <rPr>
        <sz val="8"/>
        <color rgb="FF000000"/>
        <rFont val="Arial"/>
        <family val="2"/>
      </rPr>
      <t>:   8004030000000000001495209 - 8004030000000000002307197</t>
    </r>
  </si>
  <si>
    <t>NUMERO DEL ACTIVO FIJO: 168000000228 - 168000000126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</si>
  <si>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CONJUNTO DE EQUIPOS  DE PANADERIA </t>
    </r>
  </si>
  <si>
    <r>
      <t>IDENTIFICACION DEL ACTIVO FIJO</t>
    </r>
    <r>
      <rPr>
        <sz val="8"/>
        <color rgb="FF000000"/>
        <rFont val="Arial"/>
        <family val="2"/>
      </rPr>
      <t>:   8004030000000000002215218</t>
    </r>
  </si>
  <si>
    <t>NUMERO DEL ACTIVO FIJO: 168000000075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</si>
  <si>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PLANTA ELECTRICA </t>
    </r>
  </si>
  <si>
    <r>
      <t>IDENTIFICACION DEL ACTIVO FIJO</t>
    </r>
    <r>
      <rPr>
        <sz val="8"/>
        <color rgb="FF000000"/>
        <rFont val="Arial"/>
        <family val="2"/>
      </rPr>
      <t>:   8004030000000000002212235</t>
    </r>
  </si>
  <si>
    <t>NUMERO DEL ACTIVO FIJO: 165500086201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</si>
  <si>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CALDERA DE 40 BHP </t>
    </r>
  </si>
  <si>
    <r>
      <t>IDENTIFICACION DEL ACTIVO FIJO</t>
    </r>
    <r>
      <rPr>
        <sz val="8"/>
        <color rgb="FF000000"/>
        <rFont val="Arial"/>
        <family val="2"/>
      </rPr>
      <t>:   80004030000000000001479506</t>
    </r>
  </si>
  <si>
    <t>NUMERO DEL ACTIVO FIJO: 168000000140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</si>
  <si>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CAMPANAS EXTRACTORAS </t>
    </r>
  </si>
  <si>
    <r>
      <t>IDENTIFICACION DEL ACTIVO FIJO</t>
    </r>
    <r>
      <rPr>
        <sz val="8"/>
        <color rgb="FF000000"/>
        <rFont val="Arial"/>
        <family val="2"/>
      </rPr>
      <t>:   800403000000000002215208 - 8004030000000000001495179</t>
    </r>
  </si>
  <si>
    <t>NUMERO DEL ACTIVO FIJO: 168000000135-168000000137</t>
  </si>
  <si>
    <r>
      <t xml:space="preserve">DESCRIPCIÓN DEL BIEN Y/O EQUIPO:  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FREIDORES INDUSTRIAL A GAS </t>
    </r>
  </si>
  <si>
    <r>
      <t>IDENTIFICACION DEL ACTIVO FIJO</t>
    </r>
    <r>
      <rPr>
        <sz val="8"/>
        <color rgb="FF000000"/>
        <rFont val="Arial"/>
        <family val="2"/>
      </rPr>
      <t>:   800403000000000001764631 - 8004030000000000002215278</t>
    </r>
  </si>
  <si>
    <t>NUMERO DEL ACTIVO FIJO: 168000000123-168000000124</t>
  </si>
  <si>
    <t xml:space="preserve">DESCRIPCIÓN DEL BIEN Y/O EQUIPO:  MOSTRADOR AUTOSERVICIO CON CALEFACCION </t>
  </si>
  <si>
    <r>
      <t>IDENTIFICACION DEL ACTIVO FIJO</t>
    </r>
    <r>
      <rPr>
        <sz val="8"/>
        <color rgb="FF000000"/>
        <rFont val="Arial"/>
        <family val="2"/>
      </rPr>
      <t>: 8004030000000000001495172 - 8004030000000000001495173</t>
    </r>
  </si>
  <si>
    <t>NUMERO DEL ACTIVO FIJO: 168000000133 -168000000134</t>
  </si>
  <si>
    <r>
      <t xml:space="preserve">EQUIPO FIJO (RANCHO DE TROPA) </t>
    </r>
    <r>
      <rPr>
        <b/>
        <sz val="8"/>
        <color rgb="FF000000"/>
        <rFont val="Arial"/>
        <family val="2"/>
      </rPr>
      <t>GMCAB N°3.</t>
    </r>
  </si>
  <si>
    <t>DESCRIPCIÓN DEL BIEN Y/O EQUIPO: CUARTO FRIO MARCA ROJAS HERMANOS</t>
  </si>
  <si>
    <t>No. SERIE: N/A</t>
  </si>
  <si>
    <t>PLACA MILITAR: N/A</t>
  </si>
  <si>
    <t>PLACA CIVIL: N/A</t>
  </si>
  <si>
    <t>IDENTIFICACION DEL ACTIVO FIJO: 8004030000000000001314553</t>
  </si>
  <si>
    <r>
      <t xml:space="preserve">NUMERO DEL ACTIVO FIJO: </t>
    </r>
    <r>
      <rPr>
        <sz val="8"/>
        <color theme="1"/>
        <rFont val="Arial"/>
        <family val="2"/>
      </rPr>
      <t>168000000198</t>
    </r>
  </si>
  <si>
    <t>CENTRO DE COSTOS: 3O4AL08711</t>
  </si>
  <si>
    <t>DESCRIPCIÓN DEL BIEN Y/O EQUIPO: EXTRACTOR DE OLORES TIPO CAMPANA</t>
  </si>
  <si>
    <t>IDENTIFICACION DEL ACTIVO FIJO: 8004030000000000001314810</t>
  </si>
  <si>
    <t>NUMERO DEL ACTIVO FIJO: 165500082658</t>
  </si>
  <si>
    <t>DESCRIPCIÓN DEL BIEN Y/O EQUIPO: MARMITA INDUSTRILA 80GLS</t>
  </si>
  <si>
    <t>IDENTIFICACION DEL ACTIVO FIJO: 8004030000000000002672980</t>
  </si>
  <si>
    <t>NUMERO DEL ACTIVO FIJO: 168000000204</t>
  </si>
  <si>
    <t>DESCRIPCIÓN DEL BIEN Y/O EQUIPO: MARMITA INDUSTRILA 100 GLS</t>
  </si>
  <si>
    <t>IDENTIFICACION DEL ACTIVO FIJO: 8004030000000000002673225</t>
  </si>
  <si>
    <t>NUMERO DEL ACTIVO FIJO: 168000000203</t>
  </si>
  <si>
    <t>IDENTIFICACION DEL ACTIVO FIJO: 8004030000000000002673224</t>
  </si>
  <si>
    <r>
      <t xml:space="preserve">NUMERO DEL ACTIVO FIJO: </t>
    </r>
    <r>
      <rPr>
        <sz val="8"/>
        <color theme="1"/>
        <rFont val="Arial"/>
        <family val="2"/>
      </rPr>
      <t>168000000202</t>
    </r>
  </si>
  <si>
    <t>DESCRIPCIÓN DEL BIEN Y/O EQUIPO: MARMITA INDUSTRILA 60GLS</t>
  </si>
  <si>
    <t xml:space="preserve">PLACA MILITAR: </t>
  </si>
  <si>
    <t>IDENTIFICACION DEL ACTIVO FIJO: 8004030000000000002672979</t>
  </si>
  <si>
    <t>NUMERO DEL ACTIVO FIJO: 168000000201</t>
  </si>
  <si>
    <t>IDENTIFICACION DEL ACTIVO FIJO: 8004030000000000002672978</t>
  </si>
  <si>
    <t>NUMERO DEL ACTIVO FIJO: 168000000200</t>
  </si>
  <si>
    <t>IDENTIFICACION DEL ACTIVO FIJO: 8004030000000000002672981</t>
  </si>
  <si>
    <t>NUMERO DEL ACTIVO FIJO: 168000000199</t>
  </si>
  <si>
    <r>
      <t xml:space="preserve">EQUIPO FIJO </t>
    </r>
    <r>
      <rPr>
        <b/>
        <sz val="8"/>
        <color rgb="FF000000"/>
        <rFont val="Arial"/>
        <family val="2"/>
      </rPr>
      <t>GMCAB N°3.</t>
    </r>
  </si>
  <si>
    <t>DESCRIPCIÓN DEL BIEN Y/O EQUIPO: HORNO GIRATORIO PARA DOCE LATAS</t>
  </si>
  <si>
    <t>IDENTIFICACION DEL ACTIVO FIJO: 8004030000000000002302595</t>
  </si>
  <si>
    <t>NUMERO DEL ACTIVO FIJO: 168000000232</t>
  </si>
  <si>
    <t>DESCRIPCIÓN DEL BIEN Y/O EQUIPO: CILINDRO REFINADOR DE MASA HOJALDRADO</t>
  </si>
  <si>
    <t>IDENTIFICACION DEL ACTIVO FIJO: 8004030000000000002302603</t>
  </si>
  <si>
    <t>NUMERO DEL ACTIVO FIJO: 168000000230</t>
  </si>
  <si>
    <t>DESCRIPCIÓN DEL BIEN Y/O EQUIPO: CUARTO FRIO MARCA ICASA SERIE 621146</t>
  </si>
  <si>
    <r>
      <t>IDENTIFICACION DEL ACTIVO FIJO:</t>
    </r>
    <r>
      <rPr>
        <sz val="8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>8004030000000000001314551</t>
    </r>
  </si>
  <si>
    <t>NUMERO DEL ACTIVO FIJO: 168000000197</t>
  </si>
  <si>
    <t>DESCRIPCIÓN DEL BIEN Y/O EQUIPO: CUARTO FRIO MARCA REFRIPLAST</t>
  </si>
  <si>
    <t>IDENTIFICACION DEL ACTIVO FIJO: 8004030000000000001314558</t>
  </si>
  <si>
    <t>NUMERO DEL ACTIVO FIJO: 168000000196</t>
  </si>
  <si>
    <t>DESCRIPCIÓN DEL BIEN Y/O EQUIPO: ESTUFA INDUSTRIAL DE 6 PUESTOS</t>
  </si>
  <si>
    <r>
      <t>IDENTIFICACION DEL ACTIVO FIJO:</t>
    </r>
    <r>
      <rPr>
        <sz val="8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8004030000000000002672982 </t>
    </r>
  </si>
  <si>
    <t>NUMERO DEL ACTIVO FIJO: 168000000194</t>
  </si>
  <si>
    <t>DESCRIPCIÓN DEL BIEN Y/O EQUIPO: BATIDORA INDUSTRIAL</t>
  </si>
  <si>
    <t>IDENTIFICACION DEL ACTIVO FIJO: 8004030000000000001571084</t>
  </si>
  <si>
    <t>NUMERO DEL ACTIVO FIJO: 168000000193</t>
  </si>
  <si>
    <t>DESCRIPCIÓN DEL BIEN Y/O EQUIPO: LICUADORA INDUSTRIAL ICOMAGER</t>
  </si>
  <si>
    <r>
      <t>IDENTIFICACION DEL ACTIVO FIJO:</t>
    </r>
    <r>
      <rPr>
        <sz val="8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8004030000000000002500257 </t>
    </r>
  </si>
  <si>
    <t>NUMERO DEL ACTIVO FIJO: 168000000192</t>
  </si>
  <si>
    <t>DESCRIPCIÓN DEL BIEN Y/O EQUIPO: AMASADOR DE PEDESTAL</t>
  </si>
  <si>
    <t>IDENTIFICACION DEL ACTIVO FIJO: 8004030000000000002302607</t>
  </si>
  <si>
    <t>NUMERO DEL ACTIVO FIJO: 168000000231</t>
  </si>
  <si>
    <t>DESCRIPCIÓN DEL BIEN Y/O EQUIPO: CUARTO DE CRECIMIENTO DE UN HABITACULO</t>
  </si>
  <si>
    <r>
      <t>IDENTIFICACION DEL ACTIVO FIJO:</t>
    </r>
    <r>
      <rPr>
        <sz val="8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>8004030000000000002302599</t>
    </r>
  </si>
  <si>
    <t>NUMERO DEL ACTIVO FIJO: 165500082650</t>
  </si>
  <si>
    <t>DESCRIPCIÓN DEL BIEN Y/O EQUIPO: PLANCHADORA DE RODILLO 40LBS INDUSTRIAL PARMA</t>
  </si>
  <si>
    <t>IDENTIFICACION DEL ACTIVO FIJO: 8004030000000000002672973</t>
  </si>
  <si>
    <t>NUMERO DEL ACTIVO FIJO: 168000000211</t>
  </si>
  <si>
    <t>DESCRIPCIÓN DEL BIEN Y/O EQUIPO: SECADORA INDUSTRIAL 40 LBS</t>
  </si>
  <si>
    <t>IDENTIFICACION DEL ACTIVO FIJO: 8004030000000000002672972</t>
  </si>
  <si>
    <t>NUMERO DEL ACTIVO FIJO: 168000000210</t>
  </si>
  <si>
    <t>DESCRIPCIÓN DEL BIEN Y/O EQUIPO: LABADORA DE 40 LBS</t>
  </si>
  <si>
    <t>IDENTIFICACION DEL ACTIVO FIJO: 8004030000000000002672970</t>
  </si>
  <si>
    <t>NUMERO DEL ACTIVO FIJO: 168000000209</t>
  </si>
  <si>
    <t>DESCRIPCIÓN DEL BIEN Y/O EQUIPO: PLANCHA INDUSTRIAL DE CAMISAS PARMA</t>
  </si>
  <si>
    <r>
      <t>IDENTIFICACION DEL ACTIVO FIJO:</t>
    </r>
    <r>
      <rPr>
        <sz val="8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>8004030000000000002672974</t>
    </r>
  </si>
  <si>
    <t>NUMERO DEL ACTIVO FIJO: 168000000208</t>
  </si>
  <si>
    <t>DESCRIPCIÓN DEL BIEN Y/O EQUIPO: PLANCHA INDUSTRIAL DE PANTALONES PARMA</t>
  </si>
  <si>
    <r>
      <t>IDENTIFICACION DEL ACTIVO FIJO:</t>
    </r>
    <r>
      <rPr>
        <sz val="8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>8004030000000000002672975</t>
    </r>
  </si>
  <si>
    <t>NUMERO DEL ACTIVO FIJO: 168000000207</t>
  </si>
  <si>
    <t>DESCRIPCIÓN DEL BIEN Y/O EQUIPO: CENTRIFUGADORA INDUSTRIAL DE 40 LBS PARMA</t>
  </si>
  <si>
    <r>
      <t>IDENTIFICACION DEL ACTIVO FIJO:</t>
    </r>
    <r>
      <rPr>
        <sz val="8"/>
        <color theme="1"/>
        <rFont val="Arial"/>
        <family val="2"/>
      </rPr>
      <t xml:space="preserve"> 8004030000000000002672971</t>
    </r>
  </si>
  <si>
    <t>NUMERO DEL ACTIVO FIJO: 165500082620</t>
  </si>
  <si>
    <t>GUADAÑA POTENCIA 7100W TIPO 4 TIEMPOS OHV GASOLINA</t>
  </si>
  <si>
    <t>FUHER PLANTA ELECTRICA</t>
  </si>
  <si>
    <t>BAS 23</t>
  </si>
  <si>
    <t>BAS 23 RANCHO DE TROPA</t>
  </si>
  <si>
    <t>BASGO 53</t>
  </si>
  <si>
    <t>BASGO 53 RANCHO DE TROPA</t>
  </si>
  <si>
    <t>BITER 23 RANCHO DE TROPA</t>
  </si>
  <si>
    <t>FUDRA 2</t>
  </si>
  <si>
    <t>GMCAB 3 RANCHO DE TROPA</t>
  </si>
  <si>
    <t>BASGO 53 APOYO CALDERA</t>
  </si>
  <si>
    <t>GMCAB 3</t>
  </si>
  <si>
    <t>VALOR PRESUPUESTO OFICIAL (CDP)</t>
  </si>
  <si>
    <t xml:space="preserve">VALOR ADJUDICADO (CRP) </t>
  </si>
  <si>
    <t>PRECIO HISTORICO INDEXADO AÑO 2026
(6)</t>
  </si>
  <si>
    <t>PARTIDA ASIGNADA CEDE10 OAPF - 2026</t>
  </si>
  <si>
    <t>MEDIA ARMÓNICA</t>
  </si>
  <si>
    <t>MENOR COTIZADO</t>
  </si>
  <si>
    <t>MEDIANA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</si>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</sst>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.00;[Red]\-&quot;$&quot;#,##0.00"/>
    <numFmt numFmtId="165" formatCode="_-* #,##0.00_-;\-* #,##0.00_-;_-* &quot;-&quot;??_-;_-@_-"/>
    <numFmt numFmtId="166" formatCode="_-&quot;$&quot;\ * #,##0.00_-;\-&quot;$&quot;\ * #,##0.00_-;_-&quot;$&quot;\ * &quot;-&quot;??_-;_-@_-"/>
    <numFmt numFmtId="167" formatCode="&quot;$&quot;\ #,##0_);[Red]\(&quot;$&quot;\ #,##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([$$-240A]\ * #,##0.00_);_([$$-240A]\ * \(#,##0.00\);_([$$-240A]\ * &quot;-&quot;??_);_(@_)"/>
    <numFmt numFmtId="171" formatCode="_ * #,##0.00_ ;_ * \-#,##0.00_ ;_ * &quot;-&quot;??_ ;_ @_ 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  <numFmt numFmtId="175" formatCode="[$-240A]General"/>
    <numFmt numFmtId="176" formatCode="_ * #,##0_ ;_ * \-#,##0_ ;_ * &quot;-&quot;_ ;_ @_ "/>
    <numFmt numFmtId="177" formatCode="_(&quot;$&quot;* #,##0.00_);_(&quot;$&quot;* \(#,##0.00\);_(&quot;$&quot;* &quot;-&quot;??_);_(@_)"/>
    <numFmt numFmtId="178" formatCode="&quot;$&quot;\ #,##0.00;&quot;$&quot;\ \-#,##0.00"/>
    <numFmt numFmtId="179" formatCode="#,##0.00;[Red]#,##0.00"/>
    <numFmt numFmtId="180" formatCode="_(* #,##0_);_(* \(#,##0\);_(* &quot;-&quot;??_);_(@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theme="1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u/>
      <sz val="10"/>
      <color indexed="12"/>
      <name val="Arial"/>
      <family val="2"/>
    </font>
    <font>
      <b/>
      <sz val="18"/>
      <color indexed="62"/>
      <name val="Cambria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charset val="204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u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8"/>
      <color rgb="FFFF0000"/>
      <name val="Arial"/>
      <family val="2"/>
    </font>
  </fonts>
  <fills count="6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rgb="FFA5A5A5"/>
      </patternFill>
    </fill>
    <fill>
      <patternFill patternType="solid">
        <fgColor theme="6" tint="0.79998168889431442"/>
        <bgColor rgb="FFA5A5A5"/>
      </patternFill>
    </fill>
    <fill>
      <patternFill patternType="solid">
        <fgColor theme="6" tint="0.39997558519241921"/>
        <bgColor rgb="FFA5A5A5"/>
      </patternFill>
    </fill>
    <fill>
      <patternFill patternType="solid">
        <fgColor rgb="FFFFFFFF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rgb="FFA5A5A5"/>
      </patternFill>
    </fill>
    <fill>
      <patternFill patternType="solid">
        <fgColor theme="9" tint="0.39997558519241921"/>
        <bgColor rgb="FFA5A5A5"/>
      </patternFill>
    </fill>
    <fill>
      <patternFill patternType="solid">
        <fgColor theme="9" tint="0.59999389629810485"/>
        <bgColor rgb="FFA5A5A5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66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rgb="FFFFFFF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8">
    <xf numFmtId="0" fontId="0" fillId="0" borderId="0"/>
    <xf numFmtId="16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17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49" fontId="5" fillId="0" borderId="0" applyFill="0" applyBorder="0" applyProtection="0">
      <alignment horizontal="left" vertical="center"/>
    </xf>
    <xf numFmtId="0" fontId="6" fillId="5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11" fillId="8" borderId="1" applyNumberFormat="0" applyAlignment="0" applyProtection="0"/>
    <xf numFmtId="0" fontId="12" fillId="0" borderId="0"/>
    <xf numFmtId="0" fontId="12" fillId="0" borderId="0"/>
    <xf numFmtId="170" fontId="12" fillId="0" borderId="0"/>
    <xf numFmtId="0" fontId="13" fillId="0" borderId="0"/>
    <xf numFmtId="17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/>
    <xf numFmtId="0" fontId="2" fillId="0" borderId="0"/>
    <xf numFmtId="0" fontId="2" fillId="0" borderId="0"/>
    <xf numFmtId="170" fontId="2" fillId="0" borderId="0"/>
    <xf numFmtId="0" fontId="2" fillId="0" borderId="0"/>
    <xf numFmtId="0" fontId="2" fillId="0" borderId="0"/>
    <xf numFmtId="17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5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170" fontId="1" fillId="0" borderId="0"/>
    <xf numFmtId="170" fontId="1" fillId="0" borderId="0"/>
    <xf numFmtId="0" fontId="2" fillId="0" borderId="0"/>
    <xf numFmtId="0" fontId="2" fillId="24" borderId="4" applyNumberFormat="0" applyFont="0" applyAlignment="0" applyProtection="0"/>
    <xf numFmtId="0" fontId="17" fillId="17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0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7" fillId="17" borderId="13" applyNumberFormat="0" applyAlignment="0" applyProtection="0"/>
    <xf numFmtId="0" fontId="11" fillId="8" borderId="13" applyNumberFormat="0" applyAlignment="0" applyProtection="0"/>
    <xf numFmtId="0" fontId="2" fillId="24" borderId="14" applyNumberFormat="0" applyFont="0" applyAlignment="0" applyProtection="0"/>
    <xf numFmtId="0" fontId="17" fillId="17" borderId="15" applyNumberFormat="0" applyAlignment="0" applyProtection="0"/>
    <xf numFmtId="0" fontId="23" fillId="0" borderId="16" applyNumberFormat="0" applyFill="0" applyAlignment="0" applyProtection="0"/>
    <xf numFmtId="0" fontId="7" fillId="17" borderId="18" applyNumberFormat="0" applyAlignment="0" applyProtection="0"/>
    <xf numFmtId="0" fontId="11" fillId="8" borderId="18" applyNumberFormat="0" applyAlignment="0" applyProtection="0"/>
    <xf numFmtId="0" fontId="2" fillId="24" borderId="19" applyNumberFormat="0" applyFont="0" applyAlignment="0" applyProtection="0"/>
    <xf numFmtId="0" fontId="17" fillId="17" borderId="20" applyNumberFormat="0" applyAlignment="0" applyProtection="0"/>
    <xf numFmtId="0" fontId="23" fillId="0" borderId="21" applyNumberFormat="0" applyFill="0" applyAlignment="0" applyProtection="0"/>
    <xf numFmtId="175" fontId="2" fillId="0" borderId="0"/>
    <xf numFmtId="0" fontId="2" fillId="0" borderId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3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4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5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7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8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0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11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6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9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3" fillId="12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3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0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1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4" fillId="16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6" fillId="5" borderId="0" applyNumberFormat="0" applyBorder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7" fillId="17" borderId="18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8" fillId="18" borderId="2" applyNumberFormat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9" fillId="0" borderId="3" applyNumberFormat="0" applyFill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10" fillId="0" borderId="0" applyNumberFormat="0" applyFill="0" applyBorder="0" applyAlignment="0" applyProtection="0"/>
    <xf numFmtId="175" fontId="23" fillId="26" borderId="0" applyNumberFormat="0" applyBorder="0" applyAlignment="0" applyProtection="0"/>
    <xf numFmtId="175" fontId="23" fillId="27" borderId="0" applyNumberFormat="0" applyBorder="0" applyAlignment="0" applyProtection="0"/>
    <xf numFmtId="175" fontId="23" fillId="28" borderId="0" applyNumberFormat="0" applyBorder="0" applyAlignment="0" applyProtection="0"/>
    <xf numFmtId="175" fontId="3" fillId="29" borderId="0" applyNumberFormat="0" applyBorder="0" applyAlignment="0" applyProtection="0"/>
    <xf numFmtId="175" fontId="3" fillId="29" borderId="0" applyNumberFormat="0" applyBorder="0" applyAlignment="0" applyProtection="0"/>
    <xf numFmtId="175" fontId="4" fillId="30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4" fillId="19" borderId="0" applyNumberFormat="0" applyBorder="0" applyAlignment="0" applyProtection="0"/>
    <xf numFmtId="175" fontId="3" fillId="31" borderId="0" applyNumberFormat="0" applyBorder="0" applyAlignment="0" applyProtection="0"/>
    <xf numFmtId="175" fontId="3" fillId="32" borderId="0" applyNumberFormat="0" applyBorder="0" applyAlignment="0" applyProtection="0"/>
    <xf numFmtId="175" fontId="4" fillId="33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4" fillId="20" borderId="0" applyNumberFormat="0" applyBorder="0" applyAlignment="0" applyProtection="0"/>
    <xf numFmtId="175" fontId="3" fillId="31" borderId="0" applyNumberFormat="0" applyBorder="0" applyAlignment="0" applyProtection="0"/>
    <xf numFmtId="175" fontId="3" fillId="34" borderId="0" applyNumberFormat="0" applyBorder="0" applyAlignment="0" applyProtection="0"/>
    <xf numFmtId="175" fontId="4" fillId="32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4" fillId="21" borderId="0" applyNumberFormat="0" applyBorder="0" applyAlignment="0" applyProtection="0"/>
    <xf numFmtId="175" fontId="3" fillId="29" borderId="0" applyNumberFormat="0" applyBorder="0" applyAlignment="0" applyProtection="0"/>
    <xf numFmtId="175" fontId="3" fillId="32" borderId="0" applyNumberFormat="0" applyBorder="0" applyAlignment="0" applyProtection="0"/>
    <xf numFmtId="175" fontId="4" fillId="32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4" fillId="14" borderId="0" applyNumberFormat="0" applyBorder="0" applyAlignment="0" applyProtection="0"/>
    <xf numFmtId="175" fontId="3" fillId="35" borderId="0" applyNumberFormat="0" applyBorder="0" applyAlignment="0" applyProtection="0"/>
    <xf numFmtId="175" fontId="3" fillId="29" borderId="0" applyNumberFormat="0" applyBorder="0" applyAlignment="0" applyProtection="0"/>
    <xf numFmtId="175" fontId="4" fillId="30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4" fillId="15" borderId="0" applyNumberFormat="0" applyBorder="0" applyAlignment="0" applyProtection="0"/>
    <xf numFmtId="175" fontId="3" fillId="31" borderId="0" applyNumberFormat="0" applyBorder="0" applyAlignment="0" applyProtection="0"/>
    <xf numFmtId="175" fontId="3" fillId="36" borderId="0" applyNumberFormat="0" applyBorder="0" applyAlignment="0" applyProtection="0"/>
    <xf numFmtId="175" fontId="4" fillId="36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4" fillId="22" borderId="0" applyNumberFormat="0" applyBorder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1" fillId="8" borderId="18" applyNumberFormat="0" applyAlignment="0" applyProtection="0"/>
    <xf numFmtId="175" fontId="13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4" fillId="0" borderId="0" applyBorder="0" applyProtection="0"/>
    <xf numFmtId="175" fontId="25" fillId="0" borderId="0" applyNumberFormat="0" applyFill="0" applyBorder="0" applyAlignment="0" applyProtection="0">
      <alignment vertical="top"/>
      <protection locked="0"/>
    </xf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5" fontId="15" fillId="4" borderId="0" applyNumberFormat="0" applyBorder="0" applyAlignment="0" applyProtection="0"/>
    <xf numFmtId="17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6" fillId="23" borderId="0" applyNumberFormat="0" applyBorder="0" applyAlignment="0" applyProtection="0"/>
    <xf numFmtId="175" fontId="1" fillId="0" borderId="0"/>
    <xf numFmtId="0" fontId="2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3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2" fillId="0" borderId="0"/>
    <xf numFmtId="175" fontId="2" fillId="0" borderId="0"/>
    <xf numFmtId="175" fontId="1" fillId="0" borderId="0"/>
    <xf numFmtId="175" fontId="1" fillId="0" borderId="0"/>
    <xf numFmtId="178" fontId="2" fillId="0" borderId="0" applyFont="0" applyFill="0" applyBorder="0" applyAlignment="0" applyProtection="0"/>
    <xf numFmtId="175" fontId="2" fillId="0" borderId="0"/>
    <xf numFmtId="175" fontId="2" fillId="0" borderId="0"/>
    <xf numFmtId="0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2" fillId="0" borderId="0"/>
    <xf numFmtId="175" fontId="2" fillId="0" borderId="0"/>
    <xf numFmtId="175" fontId="2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175" fontId="1" fillId="0" borderId="0"/>
    <xf numFmtId="0" fontId="2" fillId="0" borderId="0"/>
    <xf numFmtId="0" fontId="2" fillId="0" borderId="0"/>
    <xf numFmtId="175" fontId="1" fillId="0" borderId="0"/>
    <xf numFmtId="0" fontId="1" fillId="0" borderId="0"/>
    <xf numFmtId="0" fontId="1" fillId="0" borderId="0"/>
    <xf numFmtId="0" fontId="1" fillId="0" borderId="0"/>
    <xf numFmtId="175" fontId="2" fillId="0" borderId="0"/>
    <xf numFmtId="0" fontId="1" fillId="0" borderId="0"/>
    <xf numFmtId="0" fontId="1" fillId="0" borderId="0"/>
    <xf numFmtId="175" fontId="2" fillId="0" borderId="0"/>
    <xf numFmtId="175" fontId="2" fillId="0" borderId="0"/>
    <xf numFmtId="175" fontId="2" fillId="0" borderId="0"/>
    <xf numFmtId="175" fontId="2" fillId="0" borderId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175" fontId="2" fillId="24" borderId="14" applyNumberFormat="0" applyFon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7" fillId="17" borderId="20" applyNumberFormat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8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19" fillId="0" borderId="0" applyNumberFormat="0" applyFill="0" applyBorder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0" fillId="0" borderId="6" applyNumberFormat="0" applyFill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21" fillId="0" borderId="7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10" fillId="0" borderId="8" applyNumberFormat="0" applyFill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2" fillId="0" borderId="0" applyNumberFormat="0" applyFill="0" applyBorder="0" applyAlignment="0" applyProtection="0"/>
    <xf numFmtId="175" fontId="26" fillId="0" borderId="0" applyNumberFormat="0" applyFill="0" applyBorder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175" fontId="23" fillId="0" borderId="21" applyNumberFormat="0" applyFill="0" applyAlignment="0" applyProtection="0"/>
    <xf numFmtId="0" fontId="1" fillId="0" borderId="0"/>
    <xf numFmtId="9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" fillId="0" borderId="0"/>
    <xf numFmtId="0" fontId="29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4" borderId="28" applyNumberFormat="0" applyFont="0" applyAlignment="0" applyProtection="0"/>
    <xf numFmtId="0" fontId="17" fillId="17" borderId="29" applyNumberFormat="0" applyAlignment="0" applyProtection="0"/>
    <xf numFmtId="0" fontId="23" fillId="0" borderId="30" applyNumberFormat="0" applyFill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1" fillId="8" borderId="31" applyNumberFormat="0" applyAlignment="0" applyProtection="0"/>
    <xf numFmtId="0" fontId="11" fillId="8" borderId="27" applyNumberFormat="0" applyAlignment="0" applyProtection="0"/>
    <xf numFmtId="0" fontId="7" fillId="17" borderId="31" applyNumberFormat="0" applyAlignment="0" applyProtection="0"/>
    <xf numFmtId="0" fontId="7" fillId="17" borderId="27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4" borderId="32" applyNumberFormat="0" applyFont="0" applyAlignment="0" applyProtection="0"/>
    <xf numFmtId="0" fontId="17" fillId="17" borderId="33" applyNumberFormat="0" applyAlignment="0" applyProtection="0"/>
    <xf numFmtId="0" fontId="23" fillId="0" borderId="34" applyNumberFormat="0" applyFill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7" fillId="17" borderId="40" applyNumberFormat="0" applyAlignment="0" applyProtection="0"/>
    <xf numFmtId="0" fontId="11" fillId="8" borderId="40" applyNumberFormat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4" borderId="41" applyNumberFormat="0" applyFont="0" applyAlignment="0" applyProtection="0"/>
    <xf numFmtId="0" fontId="17" fillId="17" borderId="42" applyNumberFormat="0" applyAlignment="0" applyProtection="0"/>
    <xf numFmtId="0" fontId="23" fillId="0" borderId="43" applyNumberFormat="0" applyFill="0" applyAlignment="0" applyProtection="0"/>
    <xf numFmtId="0" fontId="7" fillId="17" borderId="40" applyNumberFormat="0" applyAlignment="0" applyProtection="0"/>
    <xf numFmtId="0" fontId="11" fillId="8" borderId="40" applyNumberFormat="0" applyAlignment="0" applyProtection="0"/>
    <xf numFmtId="0" fontId="2" fillId="24" borderId="41" applyNumberFormat="0" applyFont="0" applyAlignment="0" applyProtection="0"/>
    <xf numFmtId="0" fontId="17" fillId="17" borderId="42" applyNumberFormat="0" applyAlignment="0" applyProtection="0"/>
    <xf numFmtId="0" fontId="23" fillId="0" borderId="43" applyNumberFormat="0" applyFill="0" applyAlignment="0" applyProtection="0"/>
    <xf numFmtId="0" fontId="7" fillId="17" borderId="40" applyNumberFormat="0" applyAlignment="0" applyProtection="0"/>
    <xf numFmtId="0" fontId="11" fillId="8" borderId="40" applyNumberFormat="0" applyAlignment="0" applyProtection="0"/>
    <xf numFmtId="0" fontId="2" fillId="24" borderId="41" applyNumberFormat="0" applyFont="0" applyAlignment="0" applyProtection="0"/>
    <xf numFmtId="0" fontId="17" fillId="17" borderId="42" applyNumberFormat="0" applyAlignment="0" applyProtection="0"/>
    <xf numFmtId="0" fontId="23" fillId="0" borderId="43" applyNumberFormat="0" applyFill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7" fillId="17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75" fontId="11" fillId="8" borderId="40" applyNumberFormat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2" fillId="24" borderId="41" applyNumberFormat="0" applyFon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75" fontId="17" fillId="17" borderId="42" applyNumberFormat="0" applyAlignment="0" applyProtection="0"/>
    <xf numFmtId="165" fontId="1" fillId="0" borderId="0" applyFont="0" applyFill="0" applyBorder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75" fontId="23" fillId="0" borderId="43" applyNumberFormat="0" applyFill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95">
    <xf numFmtId="0" fontId="0" fillId="0" borderId="0" xfId="0"/>
    <xf numFmtId="0" fontId="27" fillId="0" borderId="0" xfId="0" applyFont="1"/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34" fillId="40" borderId="35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wrapText="1"/>
    </xf>
    <xf numFmtId="0" fontId="28" fillId="52" borderId="35" xfId="0" applyFont="1" applyFill="1" applyBorder="1" applyAlignment="1">
      <alignment vertical="top" wrapText="1"/>
    </xf>
    <xf numFmtId="0" fontId="35" fillId="50" borderId="35" xfId="0" applyFont="1" applyFill="1" applyBorder="1" applyAlignment="1">
      <alignment vertical="center" wrapText="1"/>
    </xf>
    <xf numFmtId="0" fontId="28" fillId="50" borderId="35" xfId="0" applyFont="1" applyFill="1" applyBorder="1" applyAlignment="1">
      <alignment vertical="center"/>
    </xf>
    <xf numFmtId="0" fontId="34" fillId="50" borderId="35" xfId="4" applyFont="1" applyFill="1" applyBorder="1" applyAlignment="1">
      <alignment vertical="center"/>
    </xf>
    <xf numFmtId="0" fontId="28" fillId="50" borderId="35" xfId="0" applyFont="1" applyFill="1" applyBorder="1" applyAlignment="1">
      <alignment vertical="center" wrapText="1"/>
    </xf>
    <xf numFmtId="0" fontId="28" fillId="50" borderId="35" xfId="0" applyFont="1" applyFill="1" applyBorder="1" applyAlignment="1"/>
    <xf numFmtId="0" fontId="35" fillId="54" borderId="35" xfId="0" applyFont="1" applyFill="1" applyBorder="1" applyAlignment="1">
      <alignment vertical="center" wrapText="1"/>
    </xf>
    <xf numFmtId="0" fontId="34" fillId="50" borderId="35" xfId="0" applyFont="1" applyFill="1" applyBorder="1" applyAlignment="1">
      <alignment vertical="center" wrapText="1"/>
    </xf>
    <xf numFmtId="0" fontId="34" fillId="25" borderId="35" xfId="0" applyFont="1" applyFill="1" applyBorder="1" applyAlignment="1"/>
    <xf numFmtId="0" fontId="28" fillId="38" borderId="35" xfId="0" applyFont="1" applyFill="1" applyBorder="1" applyAlignment="1">
      <alignment vertical="top" wrapText="1"/>
    </xf>
    <xf numFmtId="0" fontId="35" fillId="45" borderId="35" xfId="0" applyFont="1" applyFill="1" applyBorder="1" applyAlignment="1">
      <alignment horizontal="center" vertical="center" wrapText="1"/>
    </xf>
    <xf numFmtId="0" fontId="35" fillId="55" borderId="35" xfId="0" applyFont="1" applyFill="1" applyBorder="1" applyAlignment="1">
      <alignment horizontal="center" vertical="top" wrapText="1"/>
    </xf>
    <xf numFmtId="0" fontId="35" fillId="55" borderId="35" xfId="0" applyFont="1" applyFill="1" applyBorder="1" applyAlignment="1">
      <alignment horizontal="center" vertical="center" wrapText="1"/>
    </xf>
    <xf numFmtId="0" fontId="35" fillId="45" borderId="35" xfId="0" applyFont="1" applyFill="1" applyBorder="1" applyAlignment="1">
      <alignment horizontal="center" vertical="top" wrapText="1"/>
    </xf>
    <xf numFmtId="0" fontId="35" fillId="56" borderId="35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34" fillId="40" borderId="45" xfId="0" applyFont="1" applyFill="1" applyBorder="1" applyAlignment="1">
      <alignment horizontal="center" vertical="center" wrapText="1"/>
    </xf>
    <xf numFmtId="0" fontId="34" fillId="40" borderId="45" xfId="0" applyFont="1" applyFill="1" applyBorder="1" applyAlignment="1">
      <alignment horizontal="center" vertical="center"/>
    </xf>
    <xf numFmtId="0" fontId="27" fillId="2" borderId="45" xfId="0" applyFont="1" applyFill="1" applyBorder="1" applyAlignment="1">
      <alignment horizontal="center" vertical="center" wrapText="1"/>
    </xf>
    <xf numFmtId="0" fontId="27" fillId="2" borderId="45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37" fillId="2" borderId="45" xfId="0" applyFont="1" applyFill="1" applyBorder="1" applyAlignment="1">
      <alignment horizontal="center" vertical="center"/>
    </xf>
    <xf numFmtId="0" fontId="37" fillId="2" borderId="45" xfId="0" applyFont="1" applyFill="1" applyBorder="1" applyAlignment="1">
      <alignment horizontal="center" vertical="center" wrapText="1"/>
    </xf>
    <xf numFmtId="0" fontId="36" fillId="2" borderId="45" xfId="0" applyFont="1" applyFill="1" applyBorder="1" applyAlignment="1">
      <alignment horizontal="center" vertical="center" wrapText="1"/>
    </xf>
    <xf numFmtId="0" fontId="36" fillId="2" borderId="45" xfId="4" applyFont="1" applyFill="1" applyBorder="1" applyAlignment="1">
      <alignment horizontal="center" vertical="center"/>
    </xf>
    <xf numFmtId="0" fontId="36" fillId="2" borderId="45" xfId="0" applyFont="1" applyFill="1" applyBorder="1" applyAlignment="1">
      <alignment horizontal="center" vertical="center"/>
    </xf>
    <xf numFmtId="0" fontId="36" fillId="2" borderId="45" xfId="85" applyFont="1" applyFill="1" applyBorder="1" applyAlignment="1">
      <alignment horizontal="center" vertical="center"/>
    </xf>
    <xf numFmtId="0" fontId="34" fillId="25" borderId="45" xfId="0" applyFont="1" applyFill="1" applyBorder="1" applyAlignment="1">
      <alignment horizontal="center" vertical="center" wrapText="1"/>
    </xf>
    <xf numFmtId="0" fontId="34" fillId="25" borderId="45" xfId="0" applyFont="1" applyFill="1" applyBorder="1" applyAlignment="1">
      <alignment vertical="center"/>
    </xf>
    <xf numFmtId="0" fontId="34" fillId="25" borderId="45" xfId="0" applyFont="1" applyFill="1" applyBorder="1" applyAlignment="1">
      <alignment vertical="top" wrapText="1"/>
    </xf>
    <xf numFmtId="37" fontId="36" fillId="2" borderId="45" xfId="62" applyNumberFormat="1" applyFont="1" applyFill="1" applyBorder="1" applyAlignment="1">
      <alignment horizontal="center" vertical="center" wrapText="1"/>
    </xf>
    <xf numFmtId="169" fontId="27" fillId="0" borderId="0" xfId="1" applyFont="1"/>
    <xf numFmtId="169" fontId="34" fillId="37" borderId="22" xfId="1" applyFont="1" applyFill="1" applyBorder="1" applyAlignment="1">
      <alignment horizontal="center" vertical="center" wrapText="1"/>
    </xf>
    <xf numFmtId="169" fontId="34" fillId="37" borderId="25" xfId="1" applyFont="1" applyFill="1" applyBorder="1" applyAlignment="1">
      <alignment horizontal="center" vertical="center" wrapText="1"/>
    </xf>
    <xf numFmtId="180" fontId="34" fillId="37" borderId="25" xfId="1" applyNumberFormat="1" applyFont="1" applyFill="1" applyBorder="1" applyAlignment="1">
      <alignment horizontal="center" vertical="center" wrapText="1"/>
    </xf>
    <xf numFmtId="180" fontId="34" fillId="38" borderId="25" xfId="1" applyNumberFormat="1" applyFont="1" applyFill="1" applyBorder="1" applyAlignment="1">
      <alignment horizontal="center" vertical="center" wrapText="1"/>
    </xf>
    <xf numFmtId="180" fontId="34" fillId="39" borderId="25" xfId="1" applyNumberFormat="1" applyFont="1" applyFill="1" applyBorder="1" applyAlignment="1">
      <alignment horizontal="center" vertical="center" wrapText="1"/>
    </xf>
    <xf numFmtId="180" fontId="34" fillId="43" borderId="25" xfId="1" applyNumberFormat="1" applyFont="1" applyFill="1" applyBorder="1" applyAlignment="1">
      <alignment horizontal="center" vertical="center" wrapText="1"/>
    </xf>
    <xf numFmtId="0" fontId="28" fillId="49" borderId="17" xfId="0" applyFont="1" applyFill="1" applyBorder="1" applyAlignment="1">
      <alignment vertical="center" wrapText="1"/>
    </xf>
    <xf numFmtId="169" fontId="27" fillId="44" borderId="17" xfId="1" applyFont="1" applyFill="1" applyBorder="1" applyAlignment="1">
      <alignment horizontal="right" vertical="center"/>
    </xf>
    <xf numFmtId="180" fontId="27" fillId="0" borderId="17" xfId="1" applyNumberFormat="1" applyFont="1" applyBorder="1" applyAlignment="1">
      <alignment horizontal="right" vertical="center"/>
    </xf>
    <xf numFmtId="180" fontId="27" fillId="45" borderId="17" xfId="1" applyNumberFormat="1" applyFont="1" applyFill="1" applyBorder="1" applyAlignment="1">
      <alignment horizontal="right" vertical="center"/>
    </xf>
    <xf numFmtId="180" fontId="27" fillId="47" borderId="35" xfId="1" applyNumberFormat="1" applyFont="1" applyFill="1" applyBorder="1" applyAlignment="1">
      <alignment horizontal="right" vertical="center"/>
    </xf>
    <xf numFmtId="9" fontId="27" fillId="0" borderId="17" xfId="858" applyNumberFormat="1" applyFont="1" applyBorder="1" applyAlignment="1">
      <alignment horizontal="right" vertical="center"/>
    </xf>
    <xf numFmtId="9" fontId="27" fillId="0" borderId="17" xfId="858" applyFont="1" applyBorder="1" applyAlignment="1">
      <alignment horizontal="right" vertical="center"/>
    </xf>
    <xf numFmtId="179" fontId="34" fillId="0" borderId="17" xfId="0" applyNumberFormat="1" applyFont="1" applyFill="1" applyBorder="1" applyAlignment="1">
      <alignment horizontal="left" vertical="center" wrapText="1"/>
    </xf>
    <xf numFmtId="180" fontId="27" fillId="0" borderId="0" xfId="0" applyNumberFormat="1" applyFont="1"/>
    <xf numFmtId="180" fontId="27" fillId="47" borderId="17" xfId="1" applyNumberFormat="1" applyFont="1" applyFill="1" applyBorder="1" applyAlignment="1">
      <alignment horizontal="right" vertical="center"/>
    </xf>
    <xf numFmtId="0" fontId="27" fillId="0" borderId="35" xfId="0" applyFont="1" applyFill="1" applyBorder="1" applyAlignment="1">
      <alignment horizontal="center" vertical="center"/>
    </xf>
    <xf numFmtId="180" fontId="27" fillId="42" borderId="17" xfId="1" applyNumberFormat="1" applyFont="1" applyFill="1" applyBorder="1" applyAlignment="1">
      <alignment horizontal="right" vertical="center"/>
    </xf>
    <xf numFmtId="169" fontId="27" fillId="44" borderId="35" xfId="1" applyFont="1" applyFill="1" applyBorder="1" applyAlignment="1">
      <alignment horizontal="right" vertical="center"/>
    </xf>
    <xf numFmtId="180" fontId="27" fillId="0" borderId="35" xfId="1" applyNumberFormat="1" applyFont="1" applyBorder="1" applyAlignment="1">
      <alignment horizontal="right" vertical="center"/>
    </xf>
    <xf numFmtId="180" fontId="27" fillId="45" borderId="45" xfId="1" applyNumberFormat="1" applyFont="1" applyFill="1" applyBorder="1" applyAlignment="1">
      <alignment horizontal="right" vertical="center"/>
    </xf>
    <xf numFmtId="180" fontId="27" fillId="0" borderId="37" xfId="1" applyNumberFormat="1" applyFont="1" applyBorder="1" applyAlignment="1">
      <alignment horizontal="right" vertical="center"/>
    </xf>
    <xf numFmtId="180" fontId="27" fillId="0" borderId="12" xfId="1" applyNumberFormat="1" applyFont="1" applyBorder="1" applyAlignment="1">
      <alignment horizontal="right" vertical="center"/>
    </xf>
    <xf numFmtId="169" fontId="27" fillId="44" borderId="45" xfId="1" applyFont="1" applyFill="1" applyBorder="1" applyAlignment="1">
      <alignment horizontal="right" vertical="center"/>
    </xf>
    <xf numFmtId="180" fontId="27" fillId="0" borderId="45" xfId="1" applyNumberFormat="1" applyFont="1" applyBorder="1" applyAlignment="1">
      <alignment horizontal="right" vertical="center"/>
    </xf>
    <xf numFmtId="180" fontId="27" fillId="0" borderId="46" xfId="1" applyNumberFormat="1" applyFont="1" applyBorder="1" applyAlignment="1">
      <alignment horizontal="right" vertical="center"/>
    </xf>
    <xf numFmtId="180" fontId="27" fillId="0" borderId="47" xfId="1" applyNumberFormat="1" applyFont="1" applyBorder="1" applyAlignment="1">
      <alignment horizontal="right" vertical="center"/>
    </xf>
    <xf numFmtId="180" fontId="27" fillId="47" borderId="45" xfId="1" applyNumberFormat="1" applyFont="1" applyFill="1" applyBorder="1" applyAlignment="1">
      <alignment horizontal="right" vertical="center"/>
    </xf>
    <xf numFmtId="169" fontId="28" fillId="37" borderId="17" xfId="1" applyFont="1" applyFill="1" applyBorder="1" applyAlignment="1">
      <alignment vertical="center" wrapText="1"/>
    </xf>
    <xf numFmtId="180" fontId="28" fillId="37" borderId="17" xfId="1" applyNumberFormat="1" applyFont="1" applyFill="1" applyBorder="1" applyAlignment="1">
      <alignment vertical="center" wrapText="1"/>
    </xf>
    <xf numFmtId="180" fontId="34" fillId="38" borderId="45" xfId="1" applyNumberFormat="1" applyFont="1" applyFill="1" applyBorder="1" applyAlignment="1">
      <alignment horizontal="center" vertical="center" wrapText="1"/>
    </xf>
    <xf numFmtId="180" fontId="34" fillId="43" borderId="45" xfId="1" applyNumberFormat="1" applyFont="1" applyFill="1" applyBorder="1" applyAlignment="1">
      <alignment horizontal="center" vertical="center" wrapText="1"/>
    </xf>
    <xf numFmtId="180" fontId="28" fillId="25" borderId="35" xfId="1" applyNumberFormat="1" applyFont="1" applyFill="1" applyBorder="1" applyAlignment="1">
      <alignment horizontal="right" vertical="center"/>
    </xf>
    <xf numFmtId="9" fontId="27" fillId="43" borderId="17" xfId="858" applyNumberFormat="1" applyFont="1" applyFill="1" applyBorder="1" applyAlignment="1">
      <alignment horizontal="right" vertical="center"/>
    </xf>
    <xf numFmtId="180" fontId="35" fillId="40" borderId="17" xfId="1" applyNumberFormat="1" applyFont="1" applyFill="1" applyBorder="1" applyAlignment="1">
      <alignment horizontal="right" vertical="center" wrapText="1"/>
    </xf>
    <xf numFmtId="179" fontId="34" fillId="40" borderId="17" xfId="0" applyNumberFormat="1" applyFont="1" applyFill="1" applyBorder="1" applyAlignment="1">
      <alignment horizontal="left" vertical="center" wrapText="1"/>
    </xf>
    <xf numFmtId="10" fontId="27" fillId="0" borderId="0" xfId="858" applyNumberFormat="1" applyFont="1"/>
    <xf numFmtId="0" fontId="34" fillId="25" borderId="35" xfId="0" applyFont="1" applyFill="1" applyBorder="1" applyAlignment="1">
      <alignment vertical="top" wrapText="1"/>
    </xf>
    <xf numFmtId="180" fontId="28" fillId="25" borderId="17" xfId="1" applyNumberFormat="1" applyFont="1" applyFill="1" applyBorder="1" applyAlignment="1">
      <alignment vertical="center" wrapText="1"/>
    </xf>
    <xf numFmtId="180" fontId="35" fillId="41" borderId="12" xfId="1" applyNumberFormat="1" applyFont="1" applyFill="1" applyBorder="1" applyAlignment="1">
      <alignment horizontal="right" vertical="center" wrapText="1"/>
    </xf>
    <xf numFmtId="9" fontId="27" fillId="43" borderId="35" xfId="858" applyFont="1" applyFill="1" applyBorder="1" applyAlignment="1">
      <alignment horizontal="right" vertical="center"/>
    </xf>
    <xf numFmtId="9" fontId="27" fillId="0" borderId="0" xfId="858" applyFont="1"/>
    <xf numFmtId="10" fontId="27" fillId="0" borderId="35" xfId="858" applyNumberFormat="1" applyFont="1" applyBorder="1"/>
    <xf numFmtId="9" fontId="27" fillId="0" borderId="35" xfId="858" applyFont="1" applyBorder="1"/>
    <xf numFmtId="0" fontId="28" fillId="0" borderId="35" xfId="0" applyFont="1" applyBorder="1"/>
    <xf numFmtId="0" fontId="27" fillId="0" borderId="0" xfId="0" applyFont="1" applyAlignment="1">
      <alignment horizontal="left"/>
    </xf>
    <xf numFmtId="180" fontId="28" fillId="0" borderId="0" xfId="0" applyNumberFormat="1" applyFont="1"/>
    <xf numFmtId="0" fontId="36" fillId="0" borderId="0" xfId="0" applyFont="1" applyFill="1"/>
    <xf numFmtId="0" fontId="34" fillId="0" borderId="0" xfId="0" applyFont="1" applyFill="1"/>
    <xf numFmtId="169" fontId="27" fillId="0" borderId="35" xfId="1" applyFont="1" applyFill="1" applyBorder="1" applyAlignment="1">
      <alignment horizontal="right" vertical="center" wrapText="1"/>
    </xf>
    <xf numFmtId="0" fontId="27" fillId="53" borderId="35" xfId="0" applyFont="1" applyFill="1" applyBorder="1" applyAlignment="1">
      <alignment vertical="center"/>
    </xf>
    <xf numFmtId="0" fontId="27" fillId="53" borderId="35" xfId="0" applyFont="1" applyFill="1" applyBorder="1" applyAlignment="1">
      <alignment vertical="center" wrapText="1"/>
    </xf>
    <xf numFmtId="0" fontId="39" fillId="53" borderId="35" xfId="0" applyFont="1" applyFill="1" applyBorder="1" applyAlignment="1">
      <alignment horizontal="center" vertical="center" wrapText="1"/>
    </xf>
    <xf numFmtId="0" fontId="28" fillId="53" borderId="35" xfId="0" applyFont="1" applyFill="1" applyBorder="1" applyAlignment="1">
      <alignment vertical="center"/>
    </xf>
    <xf numFmtId="169" fontId="39" fillId="53" borderId="35" xfId="1" applyFont="1" applyFill="1" applyBorder="1" applyAlignment="1">
      <alignment horizontal="right" vertical="center" wrapText="1"/>
    </xf>
    <xf numFmtId="169" fontId="27" fillId="0" borderId="45" xfId="1" applyFont="1" applyFill="1" applyBorder="1" applyAlignment="1">
      <alignment horizontal="right" vertical="center" wrapText="1"/>
    </xf>
    <xf numFmtId="0" fontId="36" fillId="0" borderId="0" xfId="0" applyFont="1" applyFill="1" applyAlignment="1">
      <alignment vertical="center"/>
    </xf>
    <xf numFmtId="0" fontId="34" fillId="0" borderId="0" xfId="0" applyFont="1" applyFill="1" applyAlignment="1">
      <alignment horizontal="right" vertical="center" wrapText="1"/>
    </xf>
    <xf numFmtId="0" fontId="27" fillId="0" borderId="45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169" fontId="34" fillId="40" borderId="35" xfId="1" applyFont="1" applyFill="1" applyBorder="1" applyAlignment="1">
      <alignment horizontal="right" vertical="center" wrapText="1"/>
    </xf>
    <xf numFmtId="0" fontId="40" fillId="58" borderId="0" xfId="0" applyFont="1" applyFill="1" applyAlignment="1">
      <alignment horizontal="left" vertical="center" indent="1"/>
    </xf>
    <xf numFmtId="0" fontId="32" fillId="58" borderId="0" xfId="0" applyFont="1" applyFill="1" applyAlignment="1">
      <alignment horizontal="left" vertical="center" indent="1"/>
    </xf>
    <xf numFmtId="0" fontId="41" fillId="59" borderId="49" xfId="0" applyFont="1" applyFill="1" applyBorder="1" applyAlignment="1">
      <alignment vertical="top" wrapText="1" indent="1"/>
    </xf>
    <xf numFmtId="0" fontId="41" fillId="60" borderId="49" xfId="0" applyFont="1" applyFill="1" applyBorder="1" applyAlignment="1">
      <alignment vertical="top" wrapText="1" indent="1"/>
    </xf>
    <xf numFmtId="0" fontId="31" fillId="0" borderId="0" xfId="0" applyFont="1" applyAlignment="1">
      <alignment horizontal="left" vertical="center"/>
    </xf>
    <xf numFmtId="0" fontId="31" fillId="0" borderId="0" xfId="0" applyFont="1"/>
    <xf numFmtId="0" fontId="27" fillId="2" borderId="45" xfId="3" applyFont="1" applyFill="1" applyBorder="1" applyAlignment="1">
      <alignment horizontal="center" vertical="center"/>
    </xf>
    <xf numFmtId="0" fontId="27" fillId="2" borderId="45" xfId="4" applyFont="1" applyFill="1" applyBorder="1" applyAlignment="1">
      <alignment horizontal="center" vertical="center"/>
    </xf>
    <xf numFmtId="0" fontId="27" fillId="2" borderId="45" xfId="0" applyFont="1" applyFill="1" applyBorder="1" applyAlignment="1">
      <alignment vertical="center"/>
    </xf>
    <xf numFmtId="0" fontId="36" fillId="42" borderId="0" xfId="0" applyFont="1" applyFill="1" applyAlignment="1">
      <alignment horizontal="center" vertical="center"/>
    </xf>
    <xf numFmtId="0" fontId="36" fillId="61" borderId="45" xfId="0" applyFont="1" applyFill="1" applyBorder="1" applyAlignment="1">
      <alignment horizontal="center" vertical="center"/>
    </xf>
    <xf numFmtId="180" fontId="27" fillId="0" borderId="38" xfId="1" applyNumberFormat="1" applyFont="1" applyBorder="1" applyAlignment="1">
      <alignment horizontal="right" vertical="center"/>
    </xf>
    <xf numFmtId="180" fontId="27" fillId="0" borderId="39" xfId="1" applyNumberFormat="1" applyFont="1" applyBorder="1" applyAlignment="1">
      <alignment horizontal="right" vertical="center"/>
    </xf>
    <xf numFmtId="0" fontId="27" fillId="0" borderId="35" xfId="0" applyFont="1" applyFill="1" applyBorder="1" applyAlignment="1">
      <alignment horizontal="center" vertical="center"/>
    </xf>
    <xf numFmtId="43" fontId="27" fillId="0" borderId="0" xfId="0" applyNumberFormat="1" applyFont="1"/>
    <xf numFmtId="169" fontId="27" fillId="0" borderId="45" xfId="0" applyNumberFormat="1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/>
    </xf>
    <xf numFmtId="0" fontId="34" fillId="40" borderId="44" xfId="2" applyFont="1" applyFill="1" applyBorder="1" applyAlignment="1">
      <alignment vertical="center" wrapText="1"/>
    </xf>
    <xf numFmtId="0" fontId="34" fillId="40" borderId="47" xfId="2" applyFont="1" applyFill="1" applyBorder="1" applyAlignment="1">
      <alignment horizontal="center" vertical="center" wrapText="1"/>
    </xf>
    <xf numFmtId="0" fontId="34" fillId="40" borderId="44" xfId="2" applyFont="1" applyFill="1" applyBorder="1" applyAlignment="1">
      <alignment horizontal="center" vertical="center"/>
    </xf>
    <xf numFmtId="0" fontId="28" fillId="52" borderId="44" xfId="2" applyFont="1" applyFill="1" applyBorder="1" applyAlignment="1">
      <alignment vertical="center" wrapText="1"/>
    </xf>
    <xf numFmtId="0" fontId="39" fillId="52" borderId="44" xfId="2" applyFont="1" applyFill="1" applyBorder="1" applyAlignment="1">
      <alignment horizontal="center" vertical="center" wrapText="1"/>
    </xf>
    <xf numFmtId="0" fontId="28" fillId="52" borderId="46" xfId="2" applyFont="1" applyFill="1" applyBorder="1" applyAlignment="1">
      <alignment vertical="center" wrapText="1"/>
    </xf>
    <xf numFmtId="0" fontId="35" fillId="52" borderId="44" xfId="2" applyFont="1" applyFill="1" applyBorder="1" applyAlignment="1">
      <alignment vertical="center" wrapText="1"/>
    </xf>
    <xf numFmtId="0" fontId="35" fillId="52" borderId="44" xfId="2" applyFont="1" applyFill="1" applyBorder="1" applyAlignment="1">
      <alignment horizontal="center" vertical="center" wrapText="1"/>
    </xf>
    <xf numFmtId="0" fontId="35" fillId="52" borderId="46" xfId="2" applyFont="1" applyFill="1" applyBorder="1" applyAlignment="1">
      <alignment vertical="center" wrapText="1"/>
    </xf>
    <xf numFmtId="0" fontId="27" fillId="2" borderId="45" xfId="2" applyFont="1" applyFill="1" applyBorder="1" applyAlignment="1">
      <alignment horizontal="center" vertical="center" wrapText="1"/>
    </xf>
    <xf numFmtId="0" fontId="27" fillId="2" borderId="45" xfId="2" applyFont="1" applyFill="1" applyBorder="1" applyAlignment="1">
      <alignment horizontal="center" vertical="center"/>
    </xf>
    <xf numFmtId="0" fontId="27" fillId="2" borderId="45" xfId="2" applyFont="1" applyFill="1" applyBorder="1" applyAlignment="1">
      <alignment horizontal="left" vertical="center" wrapText="1"/>
    </xf>
    <xf numFmtId="0" fontId="27" fillId="2" borderId="45" xfId="2" applyFont="1" applyFill="1" applyBorder="1" applyAlignment="1">
      <alignment horizontal="left" vertical="center"/>
    </xf>
    <xf numFmtId="0" fontId="28" fillId="52" borderId="44" xfId="2" applyFont="1" applyFill="1" applyBorder="1" applyAlignment="1">
      <alignment vertical="center"/>
    </xf>
    <xf numFmtId="0" fontId="28" fillId="52" borderId="46" xfId="2" applyFont="1" applyFill="1" applyBorder="1" applyAlignment="1">
      <alignment vertical="center"/>
    </xf>
    <xf numFmtId="0" fontId="36" fillId="2" borderId="45" xfId="2" applyFont="1" applyFill="1" applyBorder="1" applyAlignment="1">
      <alignment horizontal="left" vertical="center"/>
    </xf>
    <xf numFmtId="0" fontId="34" fillId="52" borderId="44" xfId="4" applyFont="1" applyFill="1" applyBorder="1" applyAlignment="1">
      <alignment vertical="center"/>
    </xf>
    <xf numFmtId="0" fontId="34" fillId="52" borderId="44" xfId="4" applyFont="1" applyFill="1" applyBorder="1" applyAlignment="1">
      <alignment horizontal="center" vertical="center"/>
    </xf>
    <xf numFmtId="0" fontId="34" fillId="52" borderId="46" xfId="4" applyFont="1" applyFill="1" applyBorder="1" applyAlignment="1">
      <alignment vertical="center"/>
    </xf>
    <xf numFmtId="0" fontId="37" fillId="2" borderId="45" xfId="2" applyFont="1" applyFill="1" applyBorder="1" applyAlignment="1">
      <alignment horizontal="center" vertical="center"/>
    </xf>
    <xf numFmtId="37" fontId="36" fillId="2" borderId="45" xfId="59" applyNumberFormat="1" applyFont="1" applyFill="1" applyBorder="1" applyAlignment="1">
      <alignment horizontal="center" vertical="center" wrapText="1"/>
    </xf>
    <xf numFmtId="0" fontId="37" fillId="2" borderId="45" xfId="2" applyFont="1" applyFill="1" applyBorder="1" applyAlignment="1">
      <alignment horizontal="center" vertical="center" wrapText="1"/>
    </xf>
    <xf numFmtId="0" fontId="36" fillId="2" borderId="45" xfId="2" applyFont="1" applyFill="1" applyBorder="1" applyAlignment="1">
      <alignment horizontal="center" vertical="center" wrapText="1"/>
    </xf>
    <xf numFmtId="0" fontId="36" fillId="2" borderId="45" xfId="2" applyFont="1" applyFill="1" applyBorder="1" applyAlignment="1">
      <alignment horizontal="left" vertical="center" wrapText="1"/>
    </xf>
    <xf numFmtId="0" fontId="28" fillId="52" borderId="44" xfId="2" applyFont="1" applyFill="1" applyBorder="1" applyAlignment="1">
      <alignment horizontal="center" vertical="center" wrapText="1"/>
    </xf>
    <xf numFmtId="0" fontId="37" fillId="2" borderId="45" xfId="2" applyFont="1" applyFill="1" applyBorder="1" applyAlignment="1">
      <alignment horizontal="left" vertical="center" wrapText="1"/>
    </xf>
    <xf numFmtId="0" fontId="35" fillId="62" borderId="44" xfId="2" applyFont="1" applyFill="1" applyBorder="1" applyAlignment="1">
      <alignment vertical="center" wrapText="1"/>
    </xf>
    <xf numFmtId="0" fontId="35" fillId="62" borderId="44" xfId="2" applyFont="1" applyFill="1" applyBorder="1" applyAlignment="1">
      <alignment horizontal="center" vertical="center" wrapText="1"/>
    </xf>
    <xf numFmtId="0" fontId="35" fillId="62" borderId="46" xfId="2" applyFont="1" applyFill="1" applyBorder="1" applyAlignment="1">
      <alignment vertical="center" wrapText="1"/>
    </xf>
    <xf numFmtId="0" fontId="27" fillId="2" borderId="45" xfId="4" applyFont="1" applyFill="1" applyBorder="1" applyAlignment="1">
      <alignment horizontal="left" vertical="center" wrapText="1"/>
    </xf>
    <xf numFmtId="0" fontId="37" fillId="2" borderId="45" xfId="126" applyFont="1" applyFill="1" applyBorder="1" applyAlignment="1">
      <alignment horizontal="center" vertical="center"/>
    </xf>
    <xf numFmtId="0" fontId="27" fillId="2" borderId="45" xfId="4" applyFont="1" applyFill="1" applyBorder="1" applyAlignment="1">
      <alignment horizontal="left" vertical="center"/>
    </xf>
    <xf numFmtId="0" fontId="36" fillId="2" borderId="45" xfId="4" applyFont="1" applyFill="1" applyBorder="1" applyAlignment="1">
      <alignment horizontal="left" vertical="center" wrapText="1"/>
    </xf>
    <xf numFmtId="0" fontId="36" fillId="2" borderId="45" xfId="2" applyFont="1" applyFill="1" applyBorder="1" applyAlignment="1">
      <alignment horizontal="center" vertical="center"/>
    </xf>
    <xf numFmtId="0" fontId="36" fillId="2" borderId="45" xfId="91" applyFont="1" applyFill="1" applyBorder="1" applyAlignment="1">
      <alignment horizontal="center" vertical="center"/>
    </xf>
    <xf numFmtId="0" fontId="34" fillId="52" borderId="44" xfId="2" applyFont="1" applyFill="1" applyBorder="1" applyAlignment="1">
      <alignment horizontal="center" vertical="center" wrapText="1"/>
    </xf>
    <xf numFmtId="0" fontId="34" fillId="52" borderId="44" xfId="2" applyFont="1" applyFill="1" applyBorder="1" applyAlignment="1">
      <alignment vertical="center" wrapText="1"/>
    </xf>
    <xf numFmtId="0" fontId="34" fillId="52" borderId="46" xfId="2" applyFont="1" applyFill="1" applyBorder="1" applyAlignment="1">
      <alignment vertical="center" wrapText="1"/>
    </xf>
    <xf numFmtId="0" fontId="27" fillId="2" borderId="45" xfId="85" applyFont="1" applyFill="1" applyBorder="1" applyAlignment="1">
      <alignment horizontal="left" vertical="center"/>
    </xf>
    <xf numFmtId="0" fontId="27" fillId="2" borderId="45" xfId="85" applyFont="1" applyFill="1" applyBorder="1" applyAlignment="1">
      <alignment horizontal="left" vertical="center" wrapText="1"/>
    </xf>
    <xf numFmtId="37" fontId="36" fillId="2" borderId="45" xfId="874" applyNumberFormat="1" applyFont="1" applyFill="1" applyBorder="1" applyAlignment="1">
      <alignment horizontal="center" vertical="center" wrapText="1"/>
    </xf>
    <xf numFmtId="0" fontId="34" fillId="40" borderId="45" xfId="2" applyFont="1" applyFill="1" applyBorder="1" applyAlignment="1">
      <alignment horizontal="center" vertical="center"/>
    </xf>
    <xf numFmtId="0" fontId="34" fillId="40" borderId="45" xfId="2" applyFont="1" applyFill="1" applyBorder="1" applyAlignment="1">
      <alignment horizontal="center" vertical="center" wrapText="1"/>
    </xf>
    <xf numFmtId="0" fontId="34" fillId="40" borderId="44" xfId="2" applyFont="1" applyFill="1" applyBorder="1" applyAlignment="1">
      <alignment horizontal="center" vertical="center" wrapText="1"/>
    </xf>
    <xf numFmtId="0" fontId="34" fillId="40" borderId="46" xfId="2" applyFont="1" applyFill="1" applyBorder="1" applyAlignment="1">
      <alignment vertical="center" wrapText="1"/>
    </xf>
    <xf numFmtId="0" fontId="28" fillId="39" borderId="45" xfId="2" applyFont="1" applyFill="1" applyBorder="1" applyAlignment="1">
      <alignment horizontal="center" vertical="center" wrapText="1"/>
    </xf>
    <xf numFmtId="0" fontId="39" fillId="39" borderId="44" xfId="2" applyFont="1" applyFill="1" applyBorder="1" applyAlignment="1">
      <alignment horizontal="center" vertical="center" wrapText="1"/>
    </xf>
    <xf numFmtId="0" fontId="28" fillId="39" borderId="46" xfId="2" applyFont="1" applyFill="1" applyBorder="1" applyAlignment="1">
      <alignment vertical="center" wrapText="1"/>
    </xf>
    <xf numFmtId="0" fontId="35" fillId="39" borderId="45" xfId="2" applyFont="1" applyFill="1" applyBorder="1" applyAlignment="1">
      <alignment horizontal="center" vertical="center" wrapText="1"/>
    </xf>
    <xf numFmtId="0" fontId="35" fillId="39" borderId="44" xfId="2" applyFont="1" applyFill="1" applyBorder="1" applyAlignment="1">
      <alignment horizontal="center" vertical="center" wrapText="1"/>
    </xf>
    <xf numFmtId="0" fontId="35" fillId="39" borderId="46" xfId="2" applyFont="1" applyFill="1" applyBorder="1" applyAlignment="1">
      <alignment vertical="center" wrapText="1"/>
    </xf>
    <xf numFmtId="0" fontId="35" fillId="39" borderId="44" xfId="2" applyFont="1" applyFill="1" applyBorder="1" applyAlignment="1">
      <alignment vertical="center" wrapText="1"/>
    </xf>
    <xf numFmtId="0" fontId="28" fillId="39" borderId="44" xfId="2" applyFont="1" applyFill="1" applyBorder="1" applyAlignment="1">
      <alignment vertical="center" wrapText="1"/>
    </xf>
    <xf numFmtId="0" fontId="35" fillId="63" borderId="44" xfId="2" applyFont="1" applyFill="1" applyBorder="1" applyAlignment="1">
      <alignment vertical="center" wrapText="1"/>
    </xf>
    <xf numFmtId="0" fontId="35" fillId="63" borderId="44" xfId="2" applyFont="1" applyFill="1" applyBorder="1" applyAlignment="1">
      <alignment horizontal="center" vertical="center" wrapText="1"/>
    </xf>
    <xf numFmtId="0" fontId="35" fillId="63" borderId="46" xfId="2" applyFont="1" applyFill="1" applyBorder="1" applyAlignment="1">
      <alignment vertical="center" wrapText="1"/>
    </xf>
    <xf numFmtId="0" fontId="34" fillId="39" borderId="44" xfId="4" applyFont="1" applyFill="1" applyBorder="1" applyAlignment="1">
      <alignment vertical="center"/>
    </xf>
    <xf numFmtId="0" fontId="34" fillId="39" borderId="46" xfId="4" applyFont="1" applyFill="1" applyBorder="1" applyAlignment="1">
      <alignment vertical="center"/>
    </xf>
    <xf numFmtId="0" fontId="35" fillId="39" borderId="44" xfId="2" applyFont="1" applyFill="1" applyBorder="1" applyAlignment="1">
      <alignment vertical="center"/>
    </xf>
    <xf numFmtId="0" fontId="35" fillId="39" borderId="46" xfId="2" applyFont="1" applyFill="1" applyBorder="1" applyAlignment="1">
      <alignment vertical="center"/>
    </xf>
    <xf numFmtId="0" fontId="27" fillId="2" borderId="45" xfId="2" applyFont="1" applyFill="1" applyBorder="1" applyAlignment="1" applyProtection="1">
      <alignment horizontal="left" vertical="center" wrapText="1"/>
      <protection locked="0"/>
    </xf>
    <xf numFmtId="0" fontId="34" fillId="39" borderId="44" xfId="2" applyFont="1" applyFill="1" applyBorder="1" applyAlignment="1">
      <alignment vertical="center" wrapText="1"/>
    </xf>
    <xf numFmtId="0" fontId="34" fillId="39" borderId="44" xfId="2" applyFont="1" applyFill="1" applyBorder="1" applyAlignment="1">
      <alignment horizontal="center" vertical="center" wrapText="1"/>
    </xf>
    <xf numFmtId="0" fontId="34" fillId="39" borderId="46" xfId="2" applyFont="1" applyFill="1" applyBorder="1" applyAlignment="1">
      <alignment vertical="center" wrapText="1"/>
    </xf>
    <xf numFmtId="0" fontId="34" fillId="40" borderId="45" xfId="0" applyFont="1" applyFill="1" applyBorder="1"/>
    <xf numFmtId="169" fontId="34" fillId="40" borderId="45" xfId="0" applyNumberFormat="1" applyFont="1" applyFill="1" applyBorder="1" applyAlignment="1">
      <alignment horizontal="center" vertical="center" wrapText="1"/>
    </xf>
    <xf numFmtId="169" fontId="34" fillId="40" borderId="45" xfId="0" applyNumberFormat="1" applyFont="1" applyFill="1" applyBorder="1"/>
    <xf numFmtId="0" fontId="35" fillId="52" borderId="44" xfId="0" applyFont="1" applyFill="1" applyBorder="1" applyAlignment="1">
      <alignment horizontal="center" vertical="center"/>
    </xf>
    <xf numFmtId="0" fontId="35" fillId="52" borderId="44" xfId="0" applyFont="1" applyFill="1" applyBorder="1" applyAlignment="1">
      <alignment horizontal="center" vertical="center" wrapText="1"/>
    </xf>
    <xf numFmtId="0" fontId="35" fillId="52" borderId="46" xfId="0" applyFont="1" applyFill="1" applyBorder="1" applyAlignment="1">
      <alignment horizontal="center" vertical="center" wrapText="1"/>
    </xf>
    <xf numFmtId="0" fontId="36" fillId="52" borderId="0" xfId="0" applyFont="1" applyFill="1" applyAlignment="1">
      <alignment horizontal="center" vertical="center"/>
    </xf>
    <xf numFmtId="169" fontId="36" fillId="52" borderId="0" xfId="0" applyNumberFormat="1" applyFont="1" applyFill="1" applyAlignment="1">
      <alignment horizontal="center" vertical="center"/>
    </xf>
    <xf numFmtId="0" fontId="36" fillId="0" borderId="44" xfId="0" applyFont="1" applyBorder="1" applyAlignment="1">
      <alignment vertical="center" wrapText="1"/>
    </xf>
    <xf numFmtId="0" fontId="27" fillId="2" borderId="44" xfId="0" applyFont="1" applyFill="1" applyBorder="1" applyAlignment="1">
      <alignment horizontal="center" vertical="center"/>
    </xf>
    <xf numFmtId="169" fontId="27" fillId="0" borderId="45" xfId="62" applyNumberFormat="1" applyFont="1" applyBorder="1" applyAlignment="1">
      <alignment horizontal="right" vertical="center"/>
    </xf>
    <xf numFmtId="169" fontId="28" fillId="0" borderId="45" xfId="62" applyNumberFormat="1" applyFont="1" applyBorder="1" applyAlignment="1">
      <alignment horizontal="right" vertical="center"/>
    </xf>
    <xf numFmtId="0" fontId="28" fillId="52" borderId="44" xfId="0" applyFont="1" applyFill="1" applyBorder="1" applyAlignment="1">
      <alignment horizontal="center" vertical="center"/>
    </xf>
    <xf numFmtId="0" fontId="28" fillId="52" borderId="44" xfId="0" applyFont="1" applyFill="1" applyBorder="1" applyAlignment="1">
      <alignment horizontal="center" vertical="center" wrapText="1"/>
    </xf>
    <xf numFmtId="0" fontId="28" fillId="52" borderId="46" xfId="0" applyFont="1" applyFill="1" applyBorder="1" applyAlignment="1">
      <alignment horizontal="center" vertical="center"/>
    </xf>
    <xf numFmtId="0" fontId="36" fillId="52" borderId="45" xfId="0" applyFont="1" applyFill="1" applyBorder="1" applyAlignment="1">
      <alignment horizontal="center" vertical="center"/>
    </xf>
    <xf numFmtId="169" fontId="27" fillId="52" borderId="45" xfId="62" applyNumberFormat="1" applyFont="1" applyFill="1" applyBorder="1" applyAlignment="1">
      <alignment horizontal="right" vertical="center"/>
    </xf>
    <xf numFmtId="169" fontId="28" fillId="52" borderId="45" xfId="62" applyNumberFormat="1" applyFont="1" applyFill="1" applyBorder="1" applyAlignment="1">
      <alignment horizontal="right" vertical="center"/>
    </xf>
    <xf numFmtId="0" fontId="34" fillId="52" borderId="44" xfId="4" applyFont="1" applyFill="1" applyBorder="1" applyAlignment="1">
      <alignment horizontal="center" vertical="center" wrapText="1"/>
    </xf>
    <xf numFmtId="0" fontId="34" fillId="52" borderId="46" xfId="4" applyFont="1" applyFill="1" applyBorder="1" applyAlignment="1">
      <alignment horizontal="center" vertical="center"/>
    </xf>
    <xf numFmtId="37" fontId="36" fillId="2" borderId="44" xfId="62" applyNumberFormat="1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36" fillId="2" borderId="44" xfId="0" applyFont="1" applyFill="1" applyBorder="1" applyAlignment="1">
      <alignment horizontal="center" vertical="center" wrapText="1"/>
    </xf>
    <xf numFmtId="0" fontId="28" fillId="52" borderId="46" xfId="0" applyFont="1" applyFill="1" applyBorder="1" applyAlignment="1">
      <alignment horizontal="center" vertical="center" wrapText="1"/>
    </xf>
    <xf numFmtId="0" fontId="37" fillId="2" borderId="44" xfId="0" applyFont="1" applyFill="1" applyBorder="1" applyAlignment="1">
      <alignment horizontal="center" vertical="center" wrapText="1"/>
    </xf>
    <xf numFmtId="0" fontId="35" fillId="62" borderId="44" xfId="0" applyFont="1" applyFill="1" applyBorder="1" applyAlignment="1">
      <alignment horizontal="center" vertical="center"/>
    </xf>
    <xf numFmtId="0" fontId="35" fillId="62" borderId="44" xfId="0" applyFont="1" applyFill="1" applyBorder="1" applyAlignment="1">
      <alignment horizontal="center" vertical="center" wrapText="1"/>
    </xf>
    <xf numFmtId="0" fontId="35" fillId="62" borderId="46" xfId="0" applyFont="1" applyFill="1" applyBorder="1" applyAlignment="1">
      <alignment horizontal="center" vertical="center" wrapText="1"/>
    </xf>
    <xf numFmtId="0" fontId="37" fillId="2" borderId="44" xfId="126" applyFont="1" applyFill="1" applyBorder="1" applyAlignment="1">
      <alignment horizontal="center" vertical="center"/>
    </xf>
    <xf numFmtId="0" fontId="36" fillId="2" borderId="44" xfId="91" applyFont="1" applyFill="1" applyBorder="1" applyAlignment="1">
      <alignment horizontal="center" vertical="center"/>
    </xf>
    <xf numFmtId="0" fontId="36" fillId="2" borderId="44" xfId="0" applyFont="1" applyFill="1" applyBorder="1" applyAlignment="1">
      <alignment horizontal="center" vertical="center"/>
    </xf>
    <xf numFmtId="0" fontId="34" fillId="52" borderId="44" xfId="0" applyFont="1" applyFill="1" applyBorder="1" applyAlignment="1">
      <alignment horizontal="center" vertical="center"/>
    </xf>
    <xf numFmtId="0" fontId="34" fillId="52" borderId="44" xfId="0" applyFont="1" applyFill="1" applyBorder="1" applyAlignment="1">
      <alignment horizontal="center" vertical="center" wrapText="1"/>
    </xf>
    <xf numFmtId="0" fontId="34" fillId="52" borderId="46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vertical="center" wrapText="1"/>
    </xf>
    <xf numFmtId="0" fontId="27" fillId="2" borderId="44" xfId="0" applyFont="1" applyFill="1" applyBorder="1" applyAlignment="1">
      <alignment horizontal="justify" vertical="center"/>
    </xf>
    <xf numFmtId="0" fontId="27" fillId="2" borderId="44" xfId="0" applyFont="1" applyFill="1" applyBorder="1" applyAlignment="1">
      <alignment vertical="center"/>
    </xf>
    <xf numFmtId="0" fontId="34" fillId="52" borderId="45" xfId="0" applyFont="1" applyFill="1" applyBorder="1" applyAlignment="1">
      <alignment horizontal="center" vertical="center" wrapText="1"/>
    </xf>
    <xf numFmtId="165" fontId="34" fillId="40" borderId="45" xfId="62" applyFont="1" applyFill="1" applyBorder="1" applyAlignment="1">
      <alignment horizontal="center" vertical="center" wrapText="1"/>
    </xf>
    <xf numFmtId="165" fontId="28" fillId="40" borderId="45" xfId="62" applyFont="1" applyFill="1" applyBorder="1" applyAlignment="1">
      <alignment horizontal="center" vertical="center" wrapText="1"/>
    </xf>
    <xf numFmtId="0" fontId="35" fillId="48" borderId="44" xfId="0" applyFont="1" applyFill="1" applyBorder="1" applyAlignment="1">
      <alignment horizontal="center" vertical="center"/>
    </xf>
    <xf numFmtId="0" fontId="35" fillId="48" borderId="44" xfId="0" applyFont="1" applyFill="1" applyBorder="1" applyAlignment="1">
      <alignment horizontal="center" vertical="center" wrapText="1"/>
    </xf>
    <xf numFmtId="0" fontId="35" fillId="48" borderId="46" xfId="0" applyFont="1" applyFill="1" applyBorder="1" applyAlignment="1">
      <alignment horizontal="center" vertical="center" wrapText="1"/>
    </xf>
    <xf numFmtId="0" fontId="36" fillId="48" borderId="45" xfId="0" applyFont="1" applyFill="1" applyBorder="1" applyAlignment="1">
      <alignment horizontal="center" vertical="center"/>
    </xf>
    <xf numFmtId="169" fontId="27" fillId="48" borderId="45" xfId="62" applyNumberFormat="1" applyFont="1" applyFill="1" applyBorder="1" applyAlignment="1">
      <alignment horizontal="right" vertical="center"/>
    </xf>
    <xf numFmtId="169" fontId="28" fillId="48" borderId="45" xfId="62" applyNumberFormat="1" applyFont="1" applyFill="1" applyBorder="1" applyAlignment="1">
      <alignment horizontal="right" vertical="center"/>
    </xf>
    <xf numFmtId="0" fontId="35" fillId="64" borderId="44" xfId="0" applyFont="1" applyFill="1" applyBorder="1" applyAlignment="1">
      <alignment horizontal="center" vertical="center"/>
    </xf>
    <xf numFmtId="0" fontId="35" fillId="64" borderId="44" xfId="0" applyFont="1" applyFill="1" applyBorder="1" applyAlignment="1">
      <alignment horizontal="center" vertical="center" wrapText="1"/>
    </xf>
    <xf numFmtId="0" fontId="35" fillId="64" borderId="46" xfId="0" applyFont="1" applyFill="1" applyBorder="1" applyAlignment="1">
      <alignment horizontal="center" vertical="center" wrapText="1"/>
    </xf>
    <xf numFmtId="0" fontId="34" fillId="48" borderId="44" xfId="4" applyFont="1" applyFill="1" applyBorder="1" applyAlignment="1">
      <alignment horizontal="center" vertical="center"/>
    </xf>
    <xf numFmtId="0" fontId="34" fillId="48" borderId="44" xfId="4" applyFont="1" applyFill="1" applyBorder="1" applyAlignment="1">
      <alignment horizontal="center" vertical="center" wrapText="1"/>
    </xf>
    <xf numFmtId="0" fontId="34" fillId="48" borderId="46" xfId="4" applyFont="1" applyFill="1" applyBorder="1" applyAlignment="1">
      <alignment horizontal="center" vertical="center"/>
    </xf>
    <xf numFmtId="0" fontId="35" fillId="48" borderId="46" xfId="0" applyFont="1" applyFill="1" applyBorder="1" applyAlignment="1">
      <alignment horizontal="center" vertical="center"/>
    </xf>
    <xf numFmtId="0" fontId="34" fillId="48" borderId="45" xfId="0" applyFont="1" applyFill="1" applyBorder="1" applyAlignment="1">
      <alignment horizontal="center" vertical="center"/>
    </xf>
    <xf numFmtId="0" fontId="27" fillId="0" borderId="45" xfId="0" applyFont="1" applyBorder="1"/>
    <xf numFmtId="0" fontId="27" fillId="0" borderId="45" xfId="0" applyFont="1" applyBorder="1" applyAlignment="1">
      <alignment horizontal="left"/>
    </xf>
    <xf numFmtId="0" fontId="33" fillId="2" borderId="45" xfId="0" applyFont="1" applyFill="1" applyBorder="1" applyAlignment="1">
      <alignment vertical="center" wrapText="1"/>
    </xf>
    <xf numFmtId="0" fontId="33" fillId="2" borderId="45" xfId="857" applyFont="1" applyFill="1" applyBorder="1" applyAlignment="1">
      <alignment vertical="center" wrapText="1"/>
    </xf>
    <xf numFmtId="169" fontId="33" fillId="2" borderId="45" xfId="0" applyNumberFormat="1" applyFont="1" applyFill="1" applyBorder="1" applyAlignment="1">
      <alignment vertical="center" wrapText="1"/>
    </xf>
    <xf numFmtId="0" fontId="44" fillId="0" borderId="0" xfId="0" applyFont="1"/>
    <xf numFmtId="169" fontId="27" fillId="0" borderId="0" xfId="1" applyNumberFormat="1" applyFont="1"/>
    <xf numFmtId="169" fontId="28" fillId="0" borderId="0" xfId="1" applyNumberFormat="1" applyFont="1" applyAlignment="1">
      <alignment horizontal="center" wrapText="1"/>
    </xf>
    <xf numFmtId="0" fontId="27" fillId="2" borderId="44" xfId="2" applyFont="1" applyFill="1" applyBorder="1" applyAlignment="1">
      <alignment horizontal="center" vertical="center"/>
    </xf>
    <xf numFmtId="0" fontId="36" fillId="2" borderId="44" xfId="2" applyFont="1" applyFill="1" applyBorder="1" applyAlignment="1">
      <alignment horizontal="center" vertical="center" wrapText="1"/>
    </xf>
    <xf numFmtId="0" fontId="36" fillId="2" borderId="44" xfId="2" applyFont="1" applyFill="1" applyBorder="1" applyAlignment="1">
      <alignment horizontal="center" vertical="center"/>
    </xf>
    <xf numFmtId="0" fontId="28" fillId="52" borderId="45" xfId="2" applyFont="1" applyFill="1" applyBorder="1" applyAlignment="1">
      <alignment vertical="center" wrapText="1"/>
    </xf>
    <xf numFmtId="0" fontId="35" fillId="52" borderId="45" xfId="2" applyFont="1" applyFill="1" applyBorder="1" applyAlignment="1">
      <alignment vertical="center" wrapText="1"/>
    </xf>
    <xf numFmtId="0" fontId="34" fillId="40" borderId="46" xfId="2" applyFont="1" applyFill="1" applyBorder="1" applyAlignment="1">
      <alignment horizontal="center" vertical="center" wrapText="1"/>
    </xf>
    <xf numFmtId="10" fontId="34" fillId="40" borderId="46" xfId="858" applyNumberFormat="1" applyFont="1" applyFill="1" applyBorder="1" applyAlignment="1">
      <alignment vertical="center"/>
    </xf>
    <xf numFmtId="43" fontId="28" fillId="2" borderId="45" xfId="2" applyNumberFormat="1" applyFont="1" applyFill="1" applyBorder="1" applyAlignment="1">
      <alignment horizontal="right" vertical="center" wrapText="1"/>
    </xf>
    <xf numFmtId="37" fontId="36" fillId="2" borderId="46" xfId="62" applyNumberFormat="1" applyFont="1" applyFill="1" applyBorder="1" applyAlignment="1">
      <alignment horizontal="center" vertical="center" wrapText="1"/>
    </xf>
    <xf numFmtId="0" fontId="36" fillId="2" borderId="46" xfId="0" applyFont="1" applyFill="1" applyBorder="1" applyAlignment="1">
      <alignment horizontal="center" vertical="center" wrapText="1"/>
    </xf>
    <xf numFmtId="0" fontId="37" fillId="2" borderId="46" xfId="0" applyFont="1" applyFill="1" applyBorder="1" applyAlignment="1">
      <alignment horizontal="center" vertical="center" wrapText="1"/>
    </xf>
    <xf numFmtId="0" fontId="27" fillId="2" borderId="44" xfId="3" applyFont="1" applyFill="1" applyBorder="1" applyAlignment="1">
      <alignment horizontal="center" vertical="center"/>
    </xf>
    <xf numFmtId="0" fontId="27" fillId="2" borderId="46" xfId="0" applyFont="1" applyFill="1" applyBorder="1" applyAlignment="1">
      <alignment horizontal="center" vertical="center"/>
    </xf>
    <xf numFmtId="0" fontId="34" fillId="25" borderId="44" xfId="0" applyFont="1" applyFill="1" applyBorder="1" applyAlignment="1">
      <alignment vertical="center"/>
    </xf>
    <xf numFmtId="0" fontId="34" fillId="25" borderId="44" xfId="0" applyFont="1" applyFill="1" applyBorder="1" applyAlignment="1">
      <alignment horizontal="center" vertical="center" wrapText="1"/>
    </xf>
    <xf numFmtId="0" fontId="34" fillId="25" borderId="46" xfId="0" applyFont="1" applyFill="1" applyBorder="1" applyAlignment="1">
      <alignment vertical="top" wrapText="1"/>
    </xf>
    <xf numFmtId="165" fontId="28" fillId="40" borderId="45" xfId="62" applyFont="1" applyFill="1" applyBorder="1" applyAlignment="1">
      <alignment horizontal="right" vertical="center" wrapText="1"/>
    </xf>
    <xf numFmtId="0" fontId="34" fillId="39" borderId="44" xfId="4" applyFont="1" applyFill="1" applyBorder="1" applyAlignment="1">
      <alignment horizontal="center" vertical="center" wrapText="1"/>
    </xf>
    <xf numFmtId="0" fontId="46" fillId="57" borderId="45" xfId="0" applyFont="1" applyFill="1" applyBorder="1" applyAlignment="1">
      <alignment horizontal="center" vertical="center" wrapText="1"/>
    </xf>
    <xf numFmtId="0" fontId="46" fillId="57" borderId="45" xfId="0" applyFont="1" applyFill="1" applyBorder="1" applyAlignment="1">
      <alignment vertical="center" wrapText="1"/>
    </xf>
    <xf numFmtId="0" fontId="46" fillId="57" borderId="45" xfId="0" applyFont="1" applyFill="1" applyBorder="1" applyAlignment="1">
      <alignment horizontal="center" vertical="center"/>
    </xf>
    <xf numFmtId="14" fontId="46" fillId="57" borderId="45" xfId="0" applyNumberFormat="1" applyFont="1" applyFill="1" applyBorder="1" applyAlignment="1">
      <alignment horizontal="center" vertical="center"/>
    </xf>
    <xf numFmtId="0" fontId="31" fillId="0" borderId="45" xfId="0" applyFont="1" applyBorder="1" applyAlignment="1">
      <alignment horizontal="justify" vertical="center" wrapText="1"/>
    </xf>
    <xf numFmtId="0" fontId="41" fillId="0" borderId="52" xfId="0" applyFont="1" applyBorder="1" applyAlignment="1">
      <alignment vertical="center" wrapText="1"/>
    </xf>
    <xf numFmtId="0" fontId="31" fillId="0" borderId="52" xfId="0" applyFont="1" applyBorder="1" applyAlignment="1">
      <alignment vertical="center" wrapText="1"/>
    </xf>
    <xf numFmtId="0" fontId="41" fillId="0" borderId="51" xfId="0" applyFont="1" applyBorder="1" applyAlignment="1">
      <alignment vertical="center" wrapText="1"/>
    </xf>
    <xf numFmtId="0" fontId="30" fillId="65" borderId="51" xfId="0" applyFont="1" applyFill="1" applyBorder="1" applyAlignment="1">
      <alignment horizontal="center" vertical="center" wrapText="1"/>
    </xf>
    <xf numFmtId="0" fontId="41" fillId="0" borderId="52" xfId="0" applyFont="1" applyBorder="1" applyAlignment="1">
      <alignment horizontal="left" vertical="center" wrapText="1" indent="5"/>
    </xf>
    <xf numFmtId="0" fontId="41" fillId="57" borderId="45" xfId="0" applyFont="1" applyFill="1" applyBorder="1" applyAlignment="1">
      <alignment horizontal="center" vertical="center" wrapText="1"/>
    </xf>
    <xf numFmtId="0" fontId="41" fillId="57" borderId="45" xfId="0" applyFont="1" applyFill="1" applyBorder="1" applyAlignment="1">
      <alignment vertical="center" wrapText="1"/>
    </xf>
    <xf numFmtId="0" fontId="41" fillId="57" borderId="45" xfId="0" applyFont="1" applyFill="1" applyBorder="1" applyAlignment="1">
      <alignment horizontal="center" vertical="center"/>
    </xf>
    <xf numFmtId="0" fontId="41" fillId="57" borderId="45" xfId="0" applyFont="1" applyFill="1" applyBorder="1" applyAlignment="1">
      <alignment vertical="center"/>
    </xf>
    <xf numFmtId="0" fontId="30" fillId="66" borderId="50" xfId="0" applyFont="1" applyFill="1" applyBorder="1" applyAlignment="1">
      <alignment horizontal="center" vertical="center" wrapText="1"/>
    </xf>
    <xf numFmtId="0" fontId="30" fillId="66" borderId="45" xfId="0" applyFont="1" applyFill="1" applyBorder="1" applyAlignment="1">
      <alignment horizontal="justify" vertical="center"/>
    </xf>
    <xf numFmtId="0" fontId="30" fillId="66" borderId="45" xfId="0" applyFont="1" applyFill="1" applyBorder="1" applyAlignment="1">
      <alignment horizontal="justify" vertical="center" wrapText="1"/>
    </xf>
    <xf numFmtId="0" fontId="32" fillId="66" borderId="45" xfId="0" applyFont="1" applyFill="1" applyBorder="1" applyAlignment="1">
      <alignment horizontal="center" vertical="center"/>
    </xf>
    <xf numFmtId="0" fontId="32" fillId="66" borderId="45" xfId="0" applyFont="1" applyFill="1" applyBorder="1" applyAlignment="1">
      <alignment horizontal="center" vertical="center" wrapText="1"/>
    </xf>
    <xf numFmtId="0" fontId="32" fillId="66" borderId="45" xfId="0" applyFont="1" applyFill="1" applyBorder="1" applyAlignment="1">
      <alignment vertical="center" wrapText="1"/>
    </xf>
    <xf numFmtId="0" fontId="45" fillId="66" borderId="45" xfId="0" applyFont="1" applyFill="1" applyBorder="1" applyAlignment="1">
      <alignment horizontal="center" vertical="center"/>
    </xf>
    <xf numFmtId="0" fontId="45" fillId="66" borderId="45" xfId="0" applyFont="1" applyFill="1" applyBorder="1" applyAlignment="1">
      <alignment vertical="center" wrapText="1"/>
    </xf>
    <xf numFmtId="10" fontId="35" fillId="43" borderId="23" xfId="858" quotePrefix="1" applyNumberFormat="1" applyFont="1" applyFill="1" applyBorder="1" applyAlignment="1">
      <alignment horizontal="center" vertical="center" wrapText="1"/>
    </xf>
    <xf numFmtId="180" fontId="35" fillId="41" borderId="23" xfId="0" applyNumberFormat="1" applyFont="1" applyFill="1" applyBorder="1" applyAlignment="1">
      <alignment horizontal="center" vertical="center" wrapText="1"/>
    </xf>
    <xf numFmtId="0" fontId="33" fillId="51" borderId="23" xfId="0" applyFont="1" applyFill="1" applyBorder="1" applyAlignment="1">
      <alignment horizontal="center" vertical="center" wrapText="1"/>
    </xf>
    <xf numFmtId="180" fontId="28" fillId="43" borderId="35" xfId="1" applyNumberFormat="1" applyFont="1" applyFill="1" applyBorder="1" applyAlignment="1">
      <alignment horizontal="center" vertical="center" wrapText="1"/>
    </xf>
    <xf numFmtId="180" fontId="33" fillId="51" borderId="23" xfId="0" applyNumberFormat="1" applyFont="1" applyFill="1" applyBorder="1" applyAlignment="1">
      <alignment horizontal="center" vertical="center" wrapText="1"/>
    </xf>
    <xf numFmtId="9" fontId="35" fillId="43" borderId="23" xfId="858" quotePrefix="1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left" vertical="center" wrapText="1"/>
    </xf>
    <xf numFmtId="0" fontId="27" fillId="0" borderId="45" xfId="0" applyFont="1" applyFill="1" applyBorder="1" applyAlignment="1">
      <alignment horizontal="left" vertical="center" wrapText="1"/>
    </xf>
    <xf numFmtId="0" fontId="27" fillId="40" borderId="35" xfId="0" applyFont="1" applyFill="1" applyBorder="1" applyAlignment="1">
      <alignment vertical="center"/>
    </xf>
    <xf numFmtId="0" fontId="27" fillId="40" borderId="35" xfId="0" applyFont="1" applyFill="1" applyBorder="1" applyAlignment="1">
      <alignment vertical="center" wrapText="1"/>
    </xf>
    <xf numFmtId="0" fontId="28" fillId="40" borderId="35" xfId="0" applyFont="1" applyFill="1" applyBorder="1" applyAlignment="1">
      <alignment vertical="center"/>
    </xf>
    <xf numFmtId="164" fontId="39" fillId="40" borderId="35" xfId="0" applyNumberFormat="1" applyFont="1" applyFill="1" applyBorder="1" applyAlignment="1">
      <alignment horizontal="right" vertical="center" wrapText="1"/>
    </xf>
    <xf numFmtId="169" fontId="27" fillId="44" borderId="53" xfId="1" applyFont="1" applyFill="1" applyBorder="1" applyAlignment="1">
      <alignment horizontal="right" vertical="center"/>
    </xf>
    <xf numFmtId="180" fontId="27" fillId="0" borderId="53" xfId="1" applyNumberFormat="1" applyFont="1" applyBorder="1" applyAlignment="1">
      <alignment horizontal="right" vertical="center"/>
    </xf>
    <xf numFmtId="180" fontId="27" fillId="45" borderId="53" xfId="1" applyNumberFormat="1" applyFont="1" applyFill="1" applyBorder="1" applyAlignment="1">
      <alignment horizontal="right" vertical="center"/>
    </xf>
    <xf numFmtId="180" fontId="27" fillId="0" borderId="56" xfId="1" applyNumberFormat="1" applyFont="1" applyBorder="1" applyAlignment="1">
      <alignment horizontal="right" vertical="center"/>
    </xf>
    <xf numFmtId="180" fontId="27" fillId="0" borderId="57" xfId="1" applyNumberFormat="1" applyFont="1" applyBorder="1" applyAlignment="1">
      <alignment horizontal="right" vertical="center"/>
    </xf>
    <xf numFmtId="180" fontId="27" fillId="47" borderId="53" xfId="1" applyNumberFormat="1" applyFont="1" applyFill="1" applyBorder="1" applyAlignment="1">
      <alignment horizontal="right" vertical="center"/>
    </xf>
    <xf numFmtId="165" fontId="33" fillId="51" borderId="45" xfId="62" applyFont="1" applyFill="1" applyBorder="1" applyAlignment="1">
      <alignment horizontal="center" vertical="center" wrapText="1"/>
    </xf>
    <xf numFmtId="0" fontId="33" fillId="51" borderId="45" xfId="2" applyFont="1" applyFill="1" applyBorder="1" applyAlignment="1">
      <alignment horizontal="center" vertical="center" wrapText="1"/>
    </xf>
    <xf numFmtId="0" fontId="33" fillId="51" borderId="44" xfId="2" applyFont="1" applyFill="1" applyBorder="1" applyAlignment="1">
      <alignment horizontal="center" vertical="center" wrapText="1"/>
    </xf>
    <xf numFmtId="0" fontId="33" fillId="51" borderId="45" xfId="0" applyFont="1" applyFill="1" applyBorder="1" applyAlignment="1">
      <alignment horizontal="center" vertical="center" wrapText="1"/>
    </xf>
    <xf numFmtId="0" fontId="33" fillId="51" borderId="45" xfId="857" applyFont="1" applyFill="1" applyBorder="1" applyAlignment="1">
      <alignment horizontal="center" vertical="center" wrapText="1"/>
    </xf>
    <xf numFmtId="169" fontId="33" fillId="51" borderId="45" xfId="0" applyNumberFormat="1" applyFont="1" applyFill="1" applyBorder="1" applyAlignment="1">
      <alignment horizontal="center" vertical="center" wrapText="1"/>
    </xf>
    <xf numFmtId="165" fontId="34" fillId="51" borderId="45" xfId="62" applyFont="1" applyFill="1" applyBorder="1" applyAlignment="1">
      <alignment horizontal="center" vertical="center" wrapText="1"/>
    </xf>
    <xf numFmtId="165" fontId="28" fillId="51" borderId="45" xfId="62" applyFont="1" applyFill="1" applyBorder="1" applyAlignment="1">
      <alignment horizontal="center" vertical="center" wrapText="1"/>
    </xf>
    <xf numFmtId="165" fontId="33" fillId="51" borderId="45" xfId="62" applyFont="1" applyFill="1" applyBorder="1" applyAlignment="1">
      <alignment horizontal="right" vertical="center" wrapText="1"/>
    </xf>
    <xf numFmtId="0" fontId="33" fillId="51" borderId="35" xfId="0" applyFont="1" applyFill="1" applyBorder="1" applyAlignment="1">
      <alignment horizontal="center" vertical="center" wrapText="1"/>
    </xf>
    <xf numFmtId="169" fontId="33" fillId="51" borderId="35" xfId="1" applyFont="1" applyFill="1" applyBorder="1" applyAlignment="1">
      <alignment horizontal="right" vertical="center" wrapText="1"/>
    </xf>
    <xf numFmtId="0" fontId="33" fillId="51" borderId="45" xfId="0" applyFont="1" applyFill="1" applyBorder="1" applyAlignment="1">
      <alignment horizontal="center" vertical="center"/>
    </xf>
    <xf numFmtId="179" fontId="34" fillId="51" borderId="17" xfId="0" applyNumberFormat="1" applyFont="1" applyFill="1" applyBorder="1" applyAlignment="1">
      <alignment horizontal="left" vertical="center" wrapText="1"/>
    </xf>
    <xf numFmtId="180" fontId="33" fillId="51" borderId="17" xfId="1" applyNumberFormat="1" applyFont="1" applyFill="1" applyBorder="1" applyAlignment="1">
      <alignment horizontal="right" vertical="center" wrapText="1"/>
    </xf>
    <xf numFmtId="180" fontId="27" fillId="45" borderId="17" xfId="1" applyNumberFormat="1" applyFont="1" applyFill="1" applyBorder="1" applyAlignment="1">
      <alignment horizontal="right" vertical="center" wrapText="1"/>
    </xf>
    <xf numFmtId="0" fontId="34" fillId="52" borderId="46" xfId="4" applyFont="1" applyFill="1" applyBorder="1" applyAlignment="1">
      <alignment vertical="center" wrapText="1"/>
    </xf>
    <xf numFmtId="180" fontId="27" fillId="45" borderId="53" xfId="1" applyNumberFormat="1" applyFont="1" applyFill="1" applyBorder="1" applyAlignment="1">
      <alignment horizontal="right" vertical="center" wrapText="1"/>
    </xf>
    <xf numFmtId="180" fontId="27" fillId="44" borderId="17" xfId="1" applyNumberFormat="1" applyFont="1" applyFill="1" applyBorder="1" applyAlignment="1">
      <alignment horizontal="right" vertical="center" wrapText="1"/>
    </xf>
    <xf numFmtId="180" fontId="27" fillId="0" borderId="17" xfId="1" applyNumberFormat="1" applyFont="1" applyBorder="1" applyAlignment="1">
      <alignment horizontal="right" vertical="center" wrapText="1"/>
    </xf>
    <xf numFmtId="180" fontId="27" fillId="46" borderId="17" xfId="1" applyNumberFormat="1" applyFont="1" applyFill="1" applyBorder="1" applyAlignment="1">
      <alignment horizontal="right" vertical="center" wrapText="1"/>
    </xf>
    <xf numFmtId="180" fontId="27" fillId="44" borderId="53" xfId="1" applyNumberFormat="1" applyFont="1" applyFill="1" applyBorder="1" applyAlignment="1">
      <alignment horizontal="right" vertical="center" wrapText="1"/>
    </xf>
    <xf numFmtId="180" fontId="27" fillId="0" borderId="53" xfId="1" applyNumberFormat="1" applyFont="1" applyBorder="1" applyAlignment="1">
      <alignment horizontal="right" vertical="center" wrapText="1"/>
    </xf>
    <xf numFmtId="180" fontId="27" fillId="46" borderId="55" xfId="1" applyNumberFormat="1" applyFont="1" applyFill="1" applyBorder="1" applyAlignment="1">
      <alignment horizontal="right" vertical="center" wrapText="1"/>
    </xf>
    <xf numFmtId="180" fontId="27" fillId="0" borderId="17" xfId="0" applyNumberFormat="1" applyFont="1" applyBorder="1" applyAlignment="1">
      <alignment horizontal="right" vertical="center" wrapText="1"/>
    </xf>
    <xf numFmtId="180" fontId="27" fillId="0" borderId="57" xfId="1" applyNumberFormat="1" applyFont="1" applyBorder="1" applyAlignment="1">
      <alignment horizontal="right" vertical="center" wrapText="1"/>
    </xf>
    <xf numFmtId="180" fontId="28" fillId="0" borderId="17" xfId="1" applyNumberFormat="1" applyFont="1" applyBorder="1" applyAlignment="1">
      <alignment horizontal="right" vertical="center" wrapText="1"/>
    </xf>
    <xf numFmtId="0" fontId="34" fillId="39" borderId="46" xfId="4" applyFont="1" applyFill="1" applyBorder="1" applyAlignment="1">
      <alignment vertical="center" wrapText="1"/>
    </xf>
    <xf numFmtId="180" fontId="28" fillId="0" borderId="35" xfId="0" applyNumberFormat="1" applyFont="1" applyBorder="1" applyAlignment="1">
      <alignment wrapText="1"/>
    </xf>
    <xf numFmtId="180" fontId="27" fillId="0" borderId="38" xfId="1" applyNumberFormat="1" applyFont="1" applyBorder="1" applyAlignment="1">
      <alignment horizontal="right" vertical="center" wrapText="1"/>
    </xf>
    <xf numFmtId="180" fontId="27" fillId="0" borderId="39" xfId="1" applyNumberFormat="1" applyFont="1" applyBorder="1" applyAlignment="1">
      <alignment horizontal="right" vertical="center" wrapText="1"/>
    </xf>
    <xf numFmtId="180" fontId="27" fillId="47" borderId="45" xfId="1" applyNumberFormat="1" applyFont="1" applyFill="1" applyBorder="1" applyAlignment="1">
      <alignment horizontal="right" vertical="center" wrapText="1"/>
    </xf>
    <xf numFmtId="180" fontId="27" fillId="0" borderId="45" xfId="1" applyNumberFormat="1" applyFont="1" applyBorder="1" applyAlignment="1">
      <alignment horizontal="right" vertical="center" wrapText="1"/>
    </xf>
    <xf numFmtId="180" fontId="27" fillId="47" borderId="35" xfId="1" applyNumberFormat="1" applyFont="1" applyFill="1" applyBorder="1" applyAlignment="1">
      <alignment horizontal="right" vertical="center" wrapText="1"/>
    </xf>
    <xf numFmtId="180" fontId="27" fillId="0" borderId="56" xfId="1" applyNumberFormat="1" applyFont="1" applyBorder="1" applyAlignment="1">
      <alignment horizontal="right" vertical="center" wrapText="1"/>
    </xf>
    <xf numFmtId="180" fontId="27" fillId="47" borderId="53" xfId="1" applyNumberFormat="1" applyFont="1" applyFill="1" applyBorder="1" applyAlignment="1">
      <alignment horizontal="right" vertical="center" wrapText="1"/>
    </xf>
    <xf numFmtId="0" fontId="34" fillId="45" borderId="35" xfId="4" applyFont="1" applyFill="1" applyBorder="1" applyAlignment="1">
      <alignment horizontal="center" vertical="center" wrapText="1"/>
    </xf>
    <xf numFmtId="180" fontId="27" fillId="45" borderId="45" xfId="1" applyNumberFormat="1" applyFont="1" applyFill="1" applyBorder="1" applyAlignment="1">
      <alignment horizontal="right" vertical="center" wrapText="1"/>
    </xf>
    <xf numFmtId="180" fontId="27" fillId="0" borderId="35" xfId="0" applyNumberFormat="1" applyFont="1" applyBorder="1" applyAlignment="1">
      <alignment wrapText="1"/>
    </xf>
    <xf numFmtId="180" fontId="28" fillId="37" borderId="17" xfId="1" applyNumberFormat="1" applyFont="1" applyFill="1" applyBorder="1" applyAlignment="1">
      <alignment horizontal="right" vertical="center" wrapText="1"/>
    </xf>
    <xf numFmtId="180" fontId="28" fillId="43" borderId="17" xfId="1" applyNumberFormat="1" applyFont="1" applyFill="1" applyBorder="1" applyAlignment="1">
      <alignment horizontal="right" vertical="center" wrapText="1"/>
    </xf>
    <xf numFmtId="180" fontId="27" fillId="0" borderId="35" xfId="0" applyNumberFormat="1" applyFont="1" applyBorder="1" applyAlignment="1">
      <alignment horizontal="right" wrapText="1"/>
    </xf>
    <xf numFmtId="9" fontId="27" fillId="67" borderId="17" xfId="858" applyNumberFormat="1" applyFont="1" applyFill="1" applyBorder="1" applyAlignment="1">
      <alignment horizontal="right" vertical="center"/>
    </xf>
    <xf numFmtId="0" fontId="33" fillId="51" borderId="23" xfId="0" applyFont="1" applyFill="1" applyBorder="1" applyAlignment="1">
      <alignment horizontal="center" vertical="center" wrapText="1"/>
    </xf>
    <xf numFmtId="0" fontId="32" fillId="66" borderId="45" xfId="0" applyFont="1" applyFill="1" applyBorder="1" applyAlignment="1">
      <alignment horizontal="center" vertical="center"/>
    </xf>
    <xf numFmtId="0" fontId="30" fillId="66" borderId="45" xfId="0" applyFont="1" applyFill="1" applyBorder="1" applyAlignment="1">
      <alignment horizontal="center" vertical="center"/>
    </xf>
    <xf numFmtId="0" fontId="45" fillId="66" borderId="44" xfId="0" applyFont="1" applyFill="1" applyBorder="1" applyAlignment="1">
      <alignment horizontal="center" vertical="center"/>
    </xf>
    <xf numFmtId="0" fontId="45" fillId="66" borderId="46" xfId="0" applyFont="1" applyFill="1" applyBorder="1" applyAlignment="1">
      <alignment horizontal="center" vertical="center"/>
    </xf>
    <xf numFmtId="0" fontId="45" fillId="66" borderId="47" xfId="0" applyFont="1" applyFill="1" applyBorder="1" applyAlignment="1">
      <alignment horizontal="center" vertical="center"/>
    </xf>
    <xf numFmtId="0" fontId="33" fillId="51" borderId="45" xfId="0" applyFont="1" applyFill="1" applyBorder="1" applyAlignment="1">
      <alignment horizontal="center" vertical="center" wrapText="1"/>
    </xf>
    <xf numFmtId="0" fontId="27" fillId="0" borderId="54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54" xfId="0" applyFont="1" applyFill="1" applyBorder="1" applyAlignment="1">
      <alignment horizontal="center" vertical="center"/>
    </xf>
    <xf numFmtId="0" fontId="27" fillId="0" borderId="25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180" fontId="28" fillId="38" borderId="36" xfId="1" applyNumberFormat="1" applyFont="1" applyFill="1" applyBorder="1" applyAlignment="1">
      <alignment horizontal="right" vertical="center" wrapText="1"/>
    </xf>
    <xf numFmtId="180" fontId="28" fillId="38" borderId="37" xfId="1" applyNumberFormat="1" applyFont="1" applyFill="1" applyBorder="1" applyAlignment="1">
      <alignment horizontal="right" vertical="center" wrapText="1"/>
    </xf>
    <xf numFmtId="180" fontId="28" fillId="38" borderId="39" xfId="1" applyNumberFormat="1" applyFont="1" applyFill="1" applyBorder="1" applyAlignment="1">
      <alignment horizontal="right" vertical="center" wrapText="1"/>
    </xf>
    <xf numFmtId="180" fontId="28" fillId="39" borderId="36" xfId="1" applyNumberFormat="1" applyFont="1" applyFill="1" applyBorder="1" applyAlignment="1">
      <alignment horizontal="right" vertical="center" wrapText="1"/>
    </xf>
    <xf numFmtId="180" fontId="28" fillId="39" borderId="37" xfId="1" applyNumberFormat="1" applyFont="1" applyFill="1" applyBorder="1" applyAlignment="1">
      <alignment horizontal="right" vertical="center" wrapText="1"/>
    </xf>
    <xf numFmtId="180" fontId="28" fillId="39" borderId="39" xfId="1" applyNumberFormat="1" applyFont="1" applyFill="1" applyBorder="1" applyAlignment="1">
      <alignment horizontal="right" vertical="center" wrapText="1"/>
    </xf>
    <xf numFmtId="180" fontId="28" fillId="39" borderId="10" xfId="1" applyNumberFormat="1" applyFont="1" applyFill="1" applyBorder="1" applyAlignment="1">
      <alignment horizontal="center" vertical="center" wrapText="1"/>
    </xf>
    <xf numFmtId="180" fontId="28" fillId="39" borderId="11" xfId="1" applyNumberFormat="1" applyFont="1" applyFill="1" applyBorder="1" applyAlignment="1">
      <alignment horizontal="center" vertical="center" wrapText="1"/>
    </xf>
    <xf numFmtId="180" fontId="28" fillId="39" borderId="12" xfId="1" applyNumberFormat="1" applyFont="1" applyFill="1" applyBorder="1" applyAlignment="1">
      <alignment horizontal="center" vertical="center" wrapText="1"/>
    </xf>
    <xf numFmtId="180" fontId="28" fillId="43" borderId="54" xfId="1" applyNumberFormat="1" applyFont="1" applyFill="1" applyBorder="1" applyAlignment="1">
      <alignment horizontal="center" vertical="center" wrapText="1"/>
    </xf>
    <xf numFmtId="180" fontId="28" fillId="43" borderId="26" xfId="1" applyNumberFormat="1" applyFont="1" applyFill="1" applyBorder="1" applyAlignment="1">
      <alignment horizontal="center" vertical="center" wrapText="1"/>
    </xf>
    <xf numFmtId="0" fontId="33" fillId="51" borderId="54" xfId="0" applyFont="1" applyFill="1" applyBorder="1" applyAlignment="1">
      <alignment horizontal="center" vertical="center" wrapText="1"/>
    </xf>
    <xf numFmtId="0" fontId="33" fillId="51" borderId="26" xfId="0" applyFont="1" applyFill="1" applyBorder="1" applyAlignment="1">
      <alignment horizontal="center" vertical="center" wrapText="1"/>
    </xf>
    <xf numFmtId="10" fontId="35" fillId="43" borderId="54" xfId="858" quotePrefix="1" applyNumberFormat="1" applyFont="1" applyFill="1" applyBorder="1" applyAlignment="1">
      <alignment horizontal="center" vertical="center" wrapText="1"/>
    </xf>
    <xf numFmtId="10" fontId="35" fillId="43" borderId="26" xfId="858" quotePrefix="1" applyNumberFormat="1" applyFont="1" applyFill="1" applyBorder="1" applyAlignment="1">
      <alignment horizontal="center" vertical="center" wrapText="1"/>
    </xf>
    <xf numFmtId="0" fontId="33" fillId="51" borderId="17" xfId="0" applyFont="1" applyFill="1" applyBorder="1" applyAlignment="1">
      <alignment horizontal="center" vertical="center" wrapText="1"/>
    </xf>
    <xf numFmtId="180" fontId="28" fillId="25" borderId="23" xfId="1" applyNumberFormat="1" applyFont="1" applyFill="1" applyBorder="1" applyAlignment="1">
      <alignment horizontal="center" vertical="center" wrapText="1"/>
    </xf>
    <xf numFmtId="180" fontId="28" fillId="25" borderId="25" xfId="1" applyNumberFormat="1" applyFont="1" applyFill="1" applyBorder="1" applyAlignment="1">
      <alignment horizontal="center" vertical="center" wrapText="1"/>
    </xf>
    <xf numFmtId="180" fontId="33" fillId="51" borderId="54" xfId="0" applyNumberFormat="1" applyFont="1" applyFill="1" applyBorder="1" applyAlignment="1">
      <alignment horizontal="center" vertical="center" wrapText="1"/>
    </xf>
    <xf numFmtId="180" fontId="33" fillId="51" borderId="26" xfId="0" applyNumberFormat="1" applyFont="1" applyFill="1" applyBorder="1" applyAlignment="1">
      <alignment horizontal="center" vertical="center" wrapText="1"/>
    </xf>
    <xf numFmtId="180" fontId="28" fillId="43" borderId="10" xfId="1" applyNumberFormat="1" applyFont="1" applyFill="1" applyBorder="1" applyAlignment="1">
      <alignment horizontal="center" vertical="center" wrapText="1"/>
    </xf>
    <xf numFmtId="180" fontId="28" fillId="43" borderId="11" xfId="1" applyNumberFormat="1" applyFont="1" applyFill="1" applyBorder="1" applyAlignment="1">
      <alignment horizontal="center" vertical="center" wrapText="1"/>
    </xf>
    <xf numFmtId="180" fontId="28" fillId="43" borderId="12" xfId="1" applyNumberFormat="1" applyFont="1" applyFill="1" applyBorder="1" applyAlignment="1">
      <alignment horizontal="center" vertical="center" wrapText="1"/>
    </xf>
    <xf numFmtId="9" fontId="35" fillId="43" borderId="54" xfId="858" quotePrefix="1" applyFont="1" applyFill="1" applyBorder="1" applyAlignment="1">
      <alignment horizontal="center" vertical="center" wrapText="1"/>
    </xf>
    <xf numFmtId="9" fontId="35" fillId="43" borderId="26" xfId="858" quotePrefix="1" applyFont="1" applyFill="1" applyBorder="1" applyAlignment="1">
      <alignment horizontal="center" vertical="center" wrapText="1"/>
    </xf>
    <xf numFmtId="169" fontId="28" fillId="37" borderId="10" xfId="1" applyFont="1" applyFill="1" applyBorder="1" applyAlignment="1">
      <alignment horizontal="center" vertical="center" wrapText="1"/>
    </xf>
    <xf numFmtId="169" fontId="28" fillId="37" borderId="11" xfId="1" applyFont="1" applyFill="1" applyBorder="1" applyAlignment="1">
      <alignment horizontal="center" vertical="center" wrapText="1"/>
    </xf>
    <xf numFmtId="169" fontId="28" fillId="37" borderId="12" xfId="1" applyFont="1" applyFill="1" applyBorder="1" applyAlignment="1">
      <alignment horizontal="center" vertical="center" wrapText="1"/>
    </xf>
    <xf numFmtId="180" fontId="28" fillId="38" borderId="10" xfId="1" applyNumberFormat="1" applyFont="1" applyFill="1" applyBorder="1" applyAlignment="1">
      <alignment horizontal="center" vertical="center" wrapText="1"/>
    </xf>
    <xf numFmtId="180" fontId="28" fillId="38" borderId="11" xfId="1" applyNumberFormat="1" applyFont="1" applyFill="1" applyBorder="1" applyAlignment="1">
      <alignment horizontal="center" vertical="center" wrapText="1"/>
    </xf>
    <xf numFmtId="180" fontId="28" fillId="38" borderId="12" xfId="1" applyNumberFormat="1" applyFont="1" applyFill="1" applyBorder="1" applyAlignment="1">
      <alignment horizontal="center" vertical="center" wrapText="1"/>
    </xf>
    <xf numFmtId="180" fontId="35" fillId="41" borderId="54" xfId="0" applyNumberFormat="1" applyFont="1" applyFill="1" applyBorder="1" applyAlignment="1">
      <alignment horizontal="center" vertical="center" wrapText="1"/>
    </xf>
    <xf numFmtId="180" fontId="35" fillId="41" borderId="26" xfId="0" applyNumberFormat="1" applyFont="1" applyFill="1" applyBorder="1" applyAlignment="1">
      <alignment horizontal="center" vertical="center" wrapText="1"/>
    </xf>
    <xf numFmtId="0" fontId="33" fillId="51" borderId="24" xfId="857" applyFont="1" applyFill="1" applyBorder="1" applyAlignment="1">
      <alignment horizontal="center" vertical="center" wrapText="1"/>
    </xf>
    <xf numFmtId="0" fontId="33" fillId="51" borderId="22" xfId="857" applyFont="1" applyFill="1" applyBorder="1" applyAlignment="1">
      <alignment horizontal="center" vertical="center" wrapText="1"/>
    </xf>
    <xf numFmtId="0" fontId="33" fillId="51" borderId="23" xfId="0" applyFont="1" applyFill="1" applyBorder="1" applyAlignment="1">
      <alignment horizontal="center" vertical="center" wrapText="1"/>
    </xf>
    <xf numFmtId="180" fontId="33" fillId="51" borderId="48" xfId="0" applyNumberFormat="1" applyFont="1" applyFill="1" applyBorder="1" applyAlignment="1">
      <alignment horizontal="center" vertical="center" wrapText="1"/>
    </xf>
    <xf numFmtId="0" fontId="33" fillId="51" borderId="25" xfId="0" applyFont="1" applyFill="1" applyBorder="1" applyAlignment="1">
      <alignment horizontal="center" vertical="center" wrapText="1"/>
    </xf>
    <xf numFmtId="0" fontId="33" fillId="51" borderId="48" xfId="857" applyFont="1" applyFill="1" applyBorder="1" applyAlignment="1">
      <alignment horizontal="center" vertical="center" wrapText="1"/>
    </xf>
    <xf numFmtId="0" fontId="33" fillId="51" borderId="26" xfId="857" applyFont="1" applyFill="1" applyBorder="1" applyAlignment="1">
      <alignment horizontal="center" vertical="center" wrapText="1"/>
    </xf>
  </cellXfs>
  <cellStyles count="1008">
    <cellStyle name="0,0_x000d__x000a_NA_x000d__x000a_" xfId="6"/>
    <cellStyle name="0,0_x000d__x000a_NA_x000d__x000a_ 2" xfId="7"/>
    <cellStyle name="0,0_x000d__x000a_NA_x000d__x000a_ 2 2" xfId="149"/>
    <cellStyle name="0,0_x000d__x000d_NA_x000d__x000d_" xfId="150"/>
    <cellStyle name="20% - Énfasis1 10" xfId="151"/>
    <cellStyle name="20% - Énfasis1 11" xfId="152"/>
    <cellStyle name="20% - Énfasis1 12" xfId="153"/>
    <cellStyle name="20% - Énfasis1 2" xfId="8"/>
    <cellStyle name="20% - Énfasis1 2 2" xfId="9"/>
    <cellStyle name="20% - Énfasis1 2 3" xfId="154"/>
    <cellStyle name="20% - Énfasis1 3" xfId="155"/>
    <cellStyle name="20% - Énfasis1 4" xfId="156"/>
    <cellStyle name="20% - Énfasis1 5" xfId="157"/>
    <cellStyle name="20% - Énfasis1 6" xfId="158"/>
    <cellStyle name="20% - Énfasis1 7" xfId="159"/>
    <cellStyle name="20% - Énfasis1 8" xfId="160"/>
    <cellStyle name="20% - Énfasis1 9" xfId="161"/>
    <cellStyle name="20% - Énfasis2 10" xfId="162"/>
    <cellStyle name="20% - Énfasis2 11" xfId="163"/>
    <cellStyle name="20% - Énfasis2 12" xfId="164"/>
    <cellStyle name="20% - Énfasis2 2" xfId="10"/>
    <cellStyle name="20% - Énfasis2 2 2" xfId="11"/>
    <cellStyle name="20% - Énfasis2 2 3" xfId="165"/>
    <cellStyle name="20% - Énfasis2 3" xfId="166"/>
    <cellStyle name="20% - Énfasis2 4" xfId="167"/>
    <cellStyle name="20% - Énfasis2 5" xfId="168"/>
    <cellStyle name="20% - Énfasis2 6" xfId="169"/>
    <cellStyle name="20% - Énfasis2 7" xfId="170"/>
    <cellStyle name="20% - Énfasis2 8" xfId="171"/>
    <cellStyle name="20% - Énfasis2 9" xfId="172"/>
    <cellStyle name="20% - Énfasis3 10" xfId="173"/>
    <cellStyle name="20% - Énfasis3 11" xfId="174"/>
    <cellStyle name="20% - Énfasis3 12" xfId="175"/>
    <cellStyle name="20% - Énfasis3 2" xfId="12"/>
    <cellStyle name="20% - Énfasis3 2 2" xfId="13"/>
    <cellStyle name="20% - Énfasis3 2 3" xfId="176"/>
    <cellStyle name="20% - Énfasis3 3" xfId="177"/>
    <cellStyle name="20% - Énfasis3 4" xfId="178"/>
    <cellStyle name="20% - Énfasis3 5" xfId="179"/>
    <cellStyle name="20% - Énfasis3 6" xfId="180"/>
    <cellStyle name="20% - Énfasis3 7" xfId="181"/>
    <cellStyle name="20% - Énfasis3 8" xfId="182"/>
    <cellStyle name="20% - Énfasis3 9" xfId="183"/>
    <cellStyle name="20% - Énfasis4 10" xfId="184"/>
    <cellStyle name="20% - Énfasis4 11" xfId="185"/>
    <cellStyle name="20% - Énfasis4 12" xfId="186"/>
    <cellStyle name="20% - Énfasis4 2" xfId="14"/>
    <cellStyle name="20% - Énfasis4 2 2" xfId="15"/>
    <cellStyle name="20% - Énfasis4 2 3" xfId="187"/>
    <cellStyle name="20% - Énfasis4 3" xfId="188"/>
    <cellStyle name="20% - Énfasis4 4" xfId="189"/>
    <cellStyle name="20% - Énfasis4 5" xfId="190"/>
    <cellStyle name="20% - Énfasis4 6" xfId="191"/>
    <cellStyle name="20% - Énfasis4 7" xfId="192"/>
    <cellStyle name="20% - Énfasis4 8" xfId="193"/>
    <cellStyle name="20% - Énfasis4 9" xfId="194"/>
    <cellStyle name="20% - Énfasis5 10" xfId="195"/>
    <cellStyle name="20% - Énfasis5 11" xfId="196"/>
    <cellStyle name="20% - Énfasis5 12" xfId="197"/>
    <cellStyle name="20% - Énfasis5 2" xfId="16"/>
    <cellStyle name="20% - Énfasis5 2 2" xfId="17"/>
    <cellStyle name="20% - Énfasis5 2 3" xfId="198"/>
    <cellStyle name="20% - Énfasis5 3" xfId="199"/>
    <cellStyle name="20% - Énfasis5 4" xfId="200"/>
    <cellStyle name="20% - Énfasis5 5" xfId="201"/>
    <cellStyle name="20% - Énfasis5 6" xfId="202"/>
    <cellStyle name="20% - Énfasis5 7" xfId="203"/>
    <cellStyle name="20% - Énfasis5 8" xfId="204"/>
    <cellStyle name="20% - Énfasis5 9" xfId="205"/>
    <cellStyle name="20% - Énfasis6 10" xfId="206"/>
    <cellStyle name="20% - Énfasis6 11" xfId="207"/>
    <cellStyle name="20% - Énfasis6 12" xfId="208"/>
    <cellStyle name="20% - Énfasis6 2" xfId="18"/>
    <cellStyle name="20% - Énfasis6 2 2" xfId="19"/>
    <cellStyle name="20% - Énfasis6 2 3" xfId="209"/>
    <cellStyle name="20% - Énfasis6 3" xfId="210"/>
    <cellStyle name="20% - Énfasis6 4" xfId="211"/>
    <cellStyle name="20% - Énfasis6 5" xfId="212"/>
    <cellStyle name="20% - Énfasis6 6" xfId="213"/>
    <cellStyle name="20% - Énfasis6 7" xfId="214"/>
    <cellStyle name="20% - Énfasis6 8" xfId="215"/>
    <cellStyle name="20% - Énfasis6 9" xfId="216"/>
    <cellStyle name="40% - Énfasis1 10" xfId="217"/>
    <cellStyle name="40% - Énfasis1 11" xfId="218"/>
    <cellStyle name="40% - Énfasis1 12" xfId="219"/>
    <cellStyle name="40% - Énfasis1 2" xfId="20"/>
    <cellStyle name="40% - Énfasis1 2 2" xfId="21"/>
    <cellStyle name="40% - Énfasis1 2 3" xfId="220"/>
    <cellStyle name="40% - Énfasis1 3" xfId="221"/>
    <cellStyle name="40% - Énfasis1 4" xfId="222"/>
    <cellStyle name="40% - Énfasis1 5" xfId="223"/>
    <cellStyle name="40% - Énfasis1 6" xfId="224"/>
    <cellStyle name="40% - Énfasis1 7" xfId="225"/>
    <cellStyle name="40% - Énfasis1 8" xfId="226"/>
    <cellStyle name="40% - Énfasis1 9" xfId="227"/>
    <cellStyle name="40% - Énfasis2 10" xfId="228"/>
    <cellStyle name="40% - Énfasis2 11" xfId="229"/>
    <cellStyle name="40% - Énfasis2 12" xfId="230"/>
    <cellStyle name="40% - Énfasis2 2" xfId="22"/>
    <cellStyle name="40% - Énfasis2 2 2" xfId="23"/>
    <cellStyle name="40% - Énfasis2 2 3" xfId="231"/>
    <cellStyle name="40% - Énfasis2 3" xfId="232"/>
    <cellStyle name="40% - Énfasis2 4" xfId="233"/>
    <cellStyle name="40% - Énfasis2 5" xfId="234"/>
    <cellStyle name="40% - Énfasis2 6" xfId="235"/>
    <cellStyle name="40% - Énfasis2 7" xfId="236"/>
    <cellStyle name="40% - Énfasis2 8" xfId="237"/>
    <cellStyle name="40% - Énfasis2 9" xfId="238"/>
    <cellStyle name="40% - Énfasis3 10" xfId="239"/>
    <cellStyle name="40% - Énfasis3 11" xfId="240"/>
    <cellStyle name="40% - Énfasis3 12" xfId="241"/>
    <cellStyle name="40% - Énfasis3 2" xfId="24"/>
    <cellStyle name="40% - Énfasis3 2 2" xfId="25"/>
    <cellStyle name="40% - Énfasis3 2 3" xfId="242"/>
    <cellStyle name="40% - Énfasis3 3" xfId="243"/>
    <cellStyle name="40% - Énfasis3 4" xfId="244"/>
    <cellStyle name="40% - Énfasis3 5" xfId="245"/>
    <cellStyle name="40% - Énfasis3 6" xfId="246"/>
    <cellStyle name="40% - Énfasis3 7" xfId="247"/>
    <cellStyle name="40% - Énfasis3 8" xfId="248"/>
    <cellStyle name="40% - Énfasis3 9" xfId="249"/>
    <cellStyle name="40% - Énfasis4 10" xfId="250"/>
    <cellStyle name="40% - Énfasis4 11" xfId="251"/>
    <cellStyle name="40% - Énfasis4 12" xfId="252"/>
    <cellStyle name="40% - Énfasis4 2" xfId="26"/>
    <cellStyle name="40% - Énfasis4 2 2" xfId="27"/>
    <cellStyle name="40% - Énfasis4 2 3" xfId="253"/>
    <cellStyle name="40% - Énfasis4 3" xfId="254"/>
    <cellStyle name="40% - Énfasis4 4" xfId="255"/>
    <cellStyle name="40% - Énfasis4 5" xfId="256"/>
    <cellStyle name="40% - Énfasis4 6" xfId="257"/>
    <cellStyle name="40% - Énfasis4 7" xfId="258"/>
    <cellStyle name="40% - Énfasis4 8" xfId="259"/>
    <cellStyle name="40% - Énfasis4 9" xfId="260"/>
    <cellStyle name="40% - Énfasis5 10" xfId="261"/>
    <cellStyle name="40% - Énfasis5 11" xfId="262"/>
    <cellStyle name="40% - Énfasis5 12" xfId="263"/>
    <cellStyle name="40% - Énfasis5 2" xfId="28"/>
    <cellStyle name="40% - Énfasis5 2 2" xfId="29"/>
    <cellStyle name="40% - Énfasis5 2 3" xfId="264"/>
    <cellStyle name="40% - Énfasis5 3" xfId="265"/>
    <cellStyle name="40% - Énfasis5 4" xfId="266"/>
    <cellStyle name="40% - Énfasis5 5" xfId="267"/>
    <cellStyle name="40% - Énfasis5 6" xfId="268"/>
    <cellStyle name="40% - Énfasis5 7" xfId="269"/>
    <cellStyle name="40% - Énfasis5 8" xfId="270"/>
    <cellStyle name="40% - Énfasis5 9" xfId="271"/>
    <cellStyle name="40% - Énfasis6 10" xfId="272"/>
    <cellStyle name="40% - Énfasis6 11" xfId="273"/>
    <cellStyle name="40% - Énfasis6 12" xfId="274"/>
    <cellStyle name="40% - Énfasis6 2" xfId="30"/>
    <cellStyle name="40% - Énfasis6 2 2" xfId="31"/>
    <cellStyle name="40% - Énfasis6 2 3" xfId="275"/>
    <cellStyle name="40% - Énfasis6 3" xfId="276"/>
    <cellStyle name="40% - Énfasis6 4" xfId="277"/>
    <cellStyle name="40% - Énfasis6 5" xfId="278"/>
    <cellStyle name="40% - Énfasis6 6" xfId="279"/>
    <cellStyle name="40% - Énfasis6 7" xfId="280"/>
    <cellStyle name="40% - Énfasis6 8" xfId="281"/>
    <cellStyle name="40% - Énfasis6 9" xfId="282"/>
    <cellStyle name="60% - Énfasis1 10" xfId="283"/>
    <cellStyle name="60% - Énfasis1 11" xfId="284"/>
    <cellStyle name="60% - Énfasis1 12" xfId="285"/>
    <cellStyle name="60% - Énfasis1 2" xfId="32"/>
    <cellStyle name="60% - Énfasis1 2 2" xfId="286"/>
    <cellStyle name="60% - Énfasis1 3" xfId="287"/>
    <cellStyle name="60% - Énfasis1 4" xfId="288"/>
    <cellStyle name="60% - Énfasis1 5" xfId="289"/>
    <cellStyle name="60% - Énfasis1 6" xfId="290"/>
    <cellStyle name="60% - Énfasis1 7" xfId="291"/>
    <cellStyle name="60% - Énfasis1 8" xfId="292"/>
    <cellStyle name="60% - Énfasis1 9" xfId="293"/>
    <cellStyle name="60% - Énfasis2 10" xfId="294"/>
    <cellStyle name="60% - Énfasis2 11" xfId="295"/>
    <cellStyle name="60% - Énfasis2 12" xfId="296"/>
    <cellStyle name="60% - Énfasis2 2" xfId="33"/>
    <cellStyle name="60% - Énfasis2 2 2" xfId="297"/>
    <cellStyle name="60% - Énfasis2 3" xfId="298"/>
    <cellStyle name="60% - Énfasis2 4" xfId="299"/>
    <cellStyle name="60% - Énfasis2 5" xfId="300"/>
    <cellStyle name="60% - Énfasis2 6" xfId="301"/>
    <cellStyle name="60% - Énfasis2 7" xfId="302"/>
    <cellStyle name="60% - Énfasis2 8" xfId="303"/>
    <cellStyle name="60% - Énfasis2 9" xfId="304"/>
    <cellStyle name="60% - Énfasis3 10" xfId="305"/>
    <cellStyle name="60% - Énfasis3 11" xfId="306"/>
    <cellStyle name="60% - Énfasis3 12" xfId="307"/>
    <cellStyle name="60% - Énfasis3 2" xfId="34"/>
    <cellStyle name="60% - Énfasis3 2 2" xfId="308"/>
    <cellStyle name="60% - Énfasis3 3" xfId="309"/>
    <cellStyle name="60% - Énfasis3 4" xfId="310"/>
    <cellStyle name="60% - Énfasis3 5" xfId="311"/>
    <cellStyle name="60% - Énfasis3 6" xfId="312"/>
    <cellStyle name="60% - Énfasis3 7" xfId="313"/>
    <cellStyle name="60% - Énfasis3 8" xfId="314"/>
    <cellStyle name="60% - Énfasis3 9" xfId="315"/>
    <cellStyle name="60% - Énfasis4 10" xfId="316"/>
    <cellStyle name="60% - Énfasis4 11" xfId="317"/>
    <cellStyle name="60% - Énfasis4 12" xfId="318"/>
    <cellStyle name="60% - Énfasis4 2" xfId="35"/>
    <cellStyle name="60% - Énfasis4 2 2" xfId="319"/>
    <cellStyle name="60% - Énfasis4 3" xfId="320"/>
    <cellStyle name="60% - Énfasis4 4" xfId="321"/>
    <cellStyle name="60% - Énfasis4 5" xfId="322"/>
    <cellStyle name="60% - Énfasis4 6" xfId="323"/>
    <cellStyle name="60% - Énfasis4 7" xfId="324"/>
    <cellStyle name="60% - Énfasis4 8" xfId="325"/>
    <cellStyle name="60% - Énfasis4 9" xfId="326"/>
    <cellStyle name="60% - Énfasis5 10" xfId="327"/>
    <cellStyle name="60% - Énfasis5 11" xfId="328"/>
    <cellStyle name="60% - Énfasis5 12" xfId="329"/>
    <cellStyle name="60% - Énfasis5 2" xfId="36"/>
    <cellStyle name="60% - Énfasis5 2 2" xfId="330"/>
    <cellStyle name="60% - Énfasis5 3" xfId="331"/>
    <cellStyle name="60% - Énfasis5 4" xfId="332"/>
    <cellStyle name="60% - Énfasis5 5" xfId="333"/>
    <cellStyle name="60% - Énfasis5 6" xfId="334"/>
    <cellStyle name="60% - Énfasis5 7" xfId="335"/>
    <cellStyle name="60% - Énfasis5 8" xfId="336"/>
    <cellStyle name="60% - Énfasis5 9" xfId="337"/>
    <cellStyle name="60% - Énfasis6 10" xfId="338"/>
    <cellStyle name="60% - Énfasis6 11" xfId="339"/>
    <cellStyle name="60% - Énfasis6 12" xfId="340"/>
    <cellStyle name="60% - Énfasis6 2" xfId="37"/>
    <cellStyle name="60% - Énfasis6 2 2" xfId="341"/>
    <cellStyle name="60% - Énfasis6 3" xfId="342"/>
    <cellStyle name="60% - Énfasis6 4" xfId="343"/>
    <cellStyle name="60% - Énfasis6 5" xfId="344"/>
    <cellStyle name="60% - Énfasis6 6" xfId="345"/>
    <cellStyle name="60% - Énfasis6 7" xfId="346"/>
    <cellStyle name="60% - Énfasis6 8" xfId="347"/>
    <cellStyle name="60% - Énfasis6 9" xfId="348"/>
    <cellStyle name="BodyStyle" xfId="38"/>
    <cellStyle name="Buena 10" xfId="349"/>
    <cellStyle name="Buena 11" xfId="350"/>
    <cellStyle name="Buena 12" xfId="351"/>
    <cellStyle name="Buena 2" xfId="39"/>
    <cellStyle name="Buena 2 2" xfId="352"/>
    <cellStyle name="Buena 3" xfId="353"/>
    <cellStyle name="Buena 4" xfId="354"/>
    <cellStyle name="Buena 5" xfId="355"/>
    <cellStyle name="Buena 6" xfId="356"/>
    <cellStyle name="Buena 7" xfId="357"/>
    <cellStyle name="Buena 8" xfId="358"/>
    <cellStyle name="Buena 9" xfId="359"/>
    <cellStyle name="Cálculo 10" xfId="360"/>
    <cellStyle name="Cálculo 10 2" xfId="923"/>
    <cellStyle name="Cálculo 11" xfId="361"/>
    <cellStyle name="Cálculo 11 2" xfId="924"/>
    <cellStyle name="Cálculo 12" xfId="362"/>
    <cellStyle name="Cálculo 12 2" xfId="925"/>
    <cellStyle name="Cálculo 2" xfId="40"/>
    <cellStyle name="Cálculo 2 2" xfId="139"/>
    <cellStyle name="Cálculo 2 2 2" xfId="913"/>
    <cellStyle name="Cálculo 2 3" xfId="144"/>
    <cellStyle name="Cálculo 2 3 2" xfId="918"/>
    <cellStyle name="Cálculo 2 4" xfId="363"/>
    <cellStyle name="Cálculo 2 4 2" xfId="926"/>
    <cellStyle name="Cálculo 2 5" xfId="886"/>
    <cellStyle name="Cálculo 2 6" xfId="885"/>
    <cellStyle name="Cálculo 2 7" xfId="901"/>
    <cellStyle name="Cálculo 3" xfId="364"/>
    <cellStyle name="Cálculo 3 2" xfId="927"/>
    <cellStyle name="Cálculo 4" xfId="365"/>
    <cellStyle name="Cálculo 4 2" xfId="928"/>
    <cellStyle name="Cálculo 5" xfId="366"/>
    <cellStyle name="Cálculo 5 2" xfId="929"/>
    <cellStyle name="Cálculo 6" xfId="367"/>
    <cellStyle name="Cálculo 6 2" xfId="930"/>
    <cellStyle name="Cálculo 7" xfId="368"/>
    <cellStyle name="Cálculo 7 2" xfId="931"/>
    <cellStyle name="Cálculo 8" xfId="369"/>
    <cellStyle name="Cálculo 8 2" xfId="932"/>
    <cellStyle name="Cálculo 9" xfId="370"/>
    <cellStyle name="Cálculo 9 2" xfId="933"/>
    <cellStyle name="Celda de comprobación 10" xfId="371"/>
    <cellStyle name="Celda de comprobación 11" xfId="372"/>
    <cellStyle name="Celda de comprobación 12" xfId="373"/>
    <cellStyle name="Celda de comprobación 2" xfId="41"/>
    <cellStyle name="Celda de comprobación 2 2" xfId="374"/>
    <cellStyle name="Celda de comprobación 3" xfId="375"/>
    <cellStyle name="Celda de comprobación 4" xfId="376"/>
    <cellStyle name="Celda de comprobación 5" xfId="377"/>
    <cellStyle name="Celda de comprobación 6" xfId="378"/>
    <cellStyle name="Celda de comprobación 7" xfId="379"/>
    <cellStyle name="Celda de comprobación 8" xfId="380"/>
    <cellStyle name="Celda de comprobación 9" xfId="381"/>
    <cellStyle name="Celda vinculada 10" xfId="382"/>
    <cellStyle name="Celda vinculada 11" xfId="383"/>
    <cellStyle name="Celda vinculada 12" xfId="384"/>
    <cellStyle name="Celda vinculada 2" xfId="42"/>
    <cellStyle name="Celda vinculada 2 2" xfId="385"/>
    <cellStyle name="Celda vinculada 3" xfId="386"/>
    <cellStyle name="Celda vinculada 4" xfId="387"/>
    <cellStyle name="Celda vinculada 5" xfId="388"/>
    <cellStyle name="Celda vinculada 6" xfId="389"/>
    <cellStyle name="Celda vinculada 7" xfId="390"/>
    <cellStyle name="Celda vinculada 8" xfId="391"/>
    <cellStyle name="Celda vinculada 9" xfId="392"/>
    <cellStyle name="Encabezado 4 10" xfId="393"/>
    <cellStyle name="Encabezado 4 11" xfId="394"/>
    <cellStyle name="Encabezado 4 12" xfId="395"/>
    <cellStyle name="Encabezado 4 2" xfId="43"/>
    <cellStyle name="Encabezado 4 2 2" xfId="396"/>
    <cellStyle name="Encabezado 4 3" xfId="397"/>
    <cellStyle name="Encabezado 4 4" xfId="398"/>
    <cellStyle name="Encabezado 4 5" xfId="399"/>
    <cellStyle name="Encabezado 4 6" xfId="400"/>
    <cellStyle name="Encabezado 4 7" xfId="401"/>
    <cellStyle name="Encabezado 4 8" xfId="402"/>
    <cellStyle name="Encabezado 4 9" xfId="403"/>
    <cellStyle name="Énfasis 1" xfId="404"/>
    <cellStyle name="Énfasis 2" xfId="405"/>
    <cellStyle name="Énfasis 3" xfId="406"/>
    <cellStyle name="Énfasis1 - 20%" xfId="407"/>
    <cellStyle name="Énfasis1 - 40%" xfId="408"/>
    <cellStyle name="Énfasis1 - 60%" xfId="409"/>
    <cellStyle name="Énfasis1 10" xfId="410"/>
    <cellStyle name="Énfasis1 11" xfId="411"/>
    <cellStyle name="Énfasis1 12" xfId="412"/>
    <cellStyle name="Énfasis1 2" xfId="44"/>
    <cellStyle name="Énfasis1 2 2" xfId="413"/>
    <cellStyle name="Énfasis1 3" xfId="414"/>
    <cellStyle name="Énfasis1 4" xfId="415"/>
    <cellStyle name="Énfasis1 5" xfId="416"/>
    <cellStyle name="Énfasis1 6" xfId="417"/>
    <cellStyle name="Énfasis1 7" xfId="418"/>
    <cellStyle name="Énfasis1 8" xfId="419"/>
    <cellStyle name="Énfasis1 9" xfId="420"/>
    <cellStyle name="Énfasis2 - 20%" xfId="421"/>
    <cellStyle name="Énfasis2 - 40%" xfId="422"/>
    <cellStyle name="Énfasis2 - 60%" xfId="423"/>
    <cellStyle name="Énfasis2 10" xfId="424"/>
    <cellStyle name="Énfasis2 11" xfId="425"/>
    <cellStyle name="Énfasis2 12" xfId="426"/>
    <cellStyle name="Énfasis2 2" xfId="45"/>
    <cellStyle name="Énfasis2 2 2" xfId="427"/>
    <cellStyle name="Énfasis2 3" xfId="428"/>
    <cellStyle name="Énfasis2 4" xfId="429"/>
    <cellStyle name="Énfasis2 5" xfId="430"/>
    <cellStyle name="Énfasis2 6" xfId="431"/>
    <cellStyle name="Énfasis2 7" xfId="432"/>
    <cellStyle name="Énfasis2 8" xfId="433"/>
    <cellStyle name="Énfasis2 9" xfId="434"/>
    <cellStyle name="Énfasis3 - 20%" xfId="435"/>
    <cellStyle name="Énfasis3 - 40%" xfId="436"/>
    <cellStyle name="Énfasis3 - 60%" xfId="437"/>
    <cellStyle name="Énfasis3 10" xfId="438"/>
    <cellStyle name="Énfasis3 11" xfId="439"/>
    <cellStyle name="Énfasis3 12" xfId="440"/>
    <cellStyle name="Énfasis3 2" xfId="46"/>
    <cellStyle name="Énfasis3 2 2" xfId="441"/>
    <cellStyle name="Énfasis3 3" xfId="442"/>
    <cellStyle name="Énfasis3 4" xfId="443"/>
    <cellStyle name="Énfasis3 5" xfId="444"/>
    <cellStyle name="Énfasis3 6" xfId="445"/>
    <cellStyle name="Énfasis3 7" xfId="446"/>
    <cellStyle name="Énfasis3 8" xfId="447"/>
    <cellStyle name="Énfasis3 9" xfId="448"/>
    <cellStyle name="Énfasis4 - 20%" xfId="449"/>
    <cellStyle name="Énfasis4 - 40%" xfId="450"/>
    <cellStyle name="Énfasis4 - 60%" xfId="451"/>
    <cellStyle name="Énfasis4 10" xfId="452"/>
    <cellStyle name="Énfasis4 11" xfId="453"/>
    <cellStyle name="Énfasis4 12" xfId="454"/>
    <cellStyle name="Énfasis4 2" xfId="47"/>
    <cellStyle name="Énfasis4 2 2" xfId="455"/>
    <cellStyle name="Énfasis4 3" xfId="456"/>
    <cellStyle name="Énfasis4 4" xfId="457"/>
    <cellStyle name="Énfasis4 5" xfId="458"/>
    <cellStyle name="Énfasis4 6" xfId="459"/>
    <cellStyle name="Énfasis4 7" xfId="460"/>
    <cellStyle name="Énfasis4 8" xfId="461"/>
    <cellStyle name="Énfasis4 9" xfId="462"/>
    <cellStyle name="Énfasis5 - 20%" xfId="463"/>
    <cellStyle name="Énfasis5 - 40%" xfId="464"/>
    <cellStyle name="Énfasis5 - 60%" xfId="465"/>
    <cellStyle name="Énfasis5 10" xfId="466"/>
    <cellStyle name="Énfasis5 11" xfId="467"/>
    <cellStyle name="Énfasis5 12" xfId="468"/>
    <cellStyle name="Énfasis5 2" xfId="48"/>
    <cellStyle name="Énfasis5 2 2" xfId="469"/>
    <cellStyle name="Énfasis5 3" xfId="470"/>
    <cellStyle name="Énfasis5 4" xfId="471"/>
    <cellStyle name="Énfasis5 5" xfId="472"/>
    <cellStyle name="Énfasis5 6" xfId="473"/>
    <cellStyle name="Énfasis5 7" xfId="474"/>
    <cellStyle name="Énfasis5 8" xfId="475"/>
    <cellStyle name="Énfasis5 9" xfId="476"/>
    <cellStyle name="Énfasis6 - 20%" xfId="477"/>
    <cellStyle name="Énfasis6 - 40%" xfId="478"/>
    <cellStyle name="Énfasis6 - 60%" xfId="479"/>
    <cellStyle name="Énfasis6 10" xfId="480"/>
    <cellStyle name="Énfasis6 11" xfId="481"/>
    <cellStyle name="Énfasis6 12" xfId="482"/>
    <cellStyle name="Énfasis6 2" xfId="49"/>
    <cellStyle name="Énfasis6 2 2" xfId="483"/>
    <cellStyle name="Énfasis6 3" xfId="484"/>
    <cellStyle name="Énfasis6 4" xfId="485"/>
    <cellStyle name="Énfasis6 5" xfId="486"/>
    <cellStyle name="Énfasis6 6" xfId="487"/>
    <cellStyle name="Énfasis6 7" xfId="488"/>
    <cellStyle name="Énfasis6 8" xfId="489"/>
    <cellStyle name="Énfasis6 9" xfId="490"/>
    <cellStyle name="Entrada 10" xfId="491"/>
    <cellStyle name="Entrada 10 2" xfId="934"/>
    <cellStyle name="Entrada 11" xfId="492"/>
    <cellStyle name="Entrada 11 2" xfId="935"/>
    <cellStyle name="Entrada 12" xfId="493"/>
    <cellStyle name="Entrada 12 2" xfId="936"/>
    <cellStyle name="Entrada 2" xfId="50"/>
    <cellStyle name="Entrada 2 2" xfId="140"/>
    <cellStyle name="Entrada 2 2 2" xfId="914"/>
    <cellStyle name="Entrada 2 3" xfId="145"/>
    <cellStyle name="Entrada 2 3 2" xfId="919"/>
    <cellStyle name="Entrada 2 4" xfId="494"/>
    <cellStyle name="Entrada 2 4 2" xfId="937"/>
    <cellStyle name="Entrada 2 5" xfId="884"/>
    <cellStyle name="Entrada 2 6" xfId="883"/>
    <cellStyle name="Entrada 2 7" xfId="902"/>
    <cellStyle name="Entrada 3" xfId="495"/>
    <cellStyle name="Entrada 3 2" xfId="938"/>
    <cellStyle name="Entrada 4" xfId="496"/>
    <cellStyle name="Entrada 4 2" xfId="939"/>
    <cellStyle name="Entrada 5" xfId="497"/>
    <cellStyle name="Entrada 5 2" xfId="940"/>
    <cellStyle name="Entrada 6" xfId="498"/>
    <cellStyle name="Entrada 6 2" xfId="941"/>
    <cellStyle name="Entrada 7" xfId="499"/>
    <cellStyle name="Entrada 7 2" xfId="942"/>
    <cellStyle name="Entrada 8" xfId="500"/>
    <cellStyle name="Entrada 8 2" xfId="943"/>
    <cellStyle name="Entrada 9" xfId="501"/>
    <cellStyle name="Entrada 9 2" xfId="944"/>
    <cellStyle name="Estilo 1" xfId="51"/>
    <cellStyle name="Estilo 1 2" xfId="52"/>
    <cellStyle name="Estilo 1 3" xfId="53"/>
    <cellStyle name="Estilo 1 4" xfId="54"/>
    <cellStyle name="Euro" xfId="502"/>
    <cellStyle name="Euro 2" xfId="503"/>
    <cellStyle name="Euro 3" xfId="504"/>
    <cellStyle name="Excel Built-in Normal" xfId="505"/>
    <cellStyle name="Hipervínculo 2" xfId="55"/>
    <cellStyle name="Hipervínculo 2 2" xfId="506"/>
    <cellStyle name="Incorrecto 10" xfId="507"/>
    <cellStyle name="Incorrecto 11" xfId="508"/>
    <cellStyle name="Incorrecto 12" xfId="509"/>
    <cellStyle name="Incorrecto 2" xfId="56"/>
    <cellStyle name="Incorrecto 2 2" xfId="510"/>
    <cellStyle name="Incorrecto 3" xfId="511"/>
    <cellStyle name="Incorrecto 4" xfId="512"/>
    <cellStyle name="Incorrecto 5" xfId="513"/>
    <cellStyle name="Incorrecto 6" xfId="514"/>
    <cellStyle name="Incorrecto 7" xfId="515"/>
    <cellStyle name="Incorrecto 8" xfId="516"/>
    <cellStyle name="Incorrecto 9" xfId="517"/>
    <cellStyle name="Millares" xfId="1" builtinId="3"/>
    <cellStyle name="Millares [0] 2" xfId="518"/>
    <cellStyle name="Millares 10" xfId="57"/>
    <cellStyle name="Millares 10 2" xfId="859"/>
    <cellStyle name="Millares 11" xfId="519"/>
    <cellStyle name="Millares 11 2" xfId="520"/>
    <cellStyle name="Millares 12" xfId="521"/>
    <cellStyle name="Millares 13" xfId="58"/>
    <cellStyle name="Millares 14" xfId="522"/>
    <cellStyle name="Millares 15" xfId="523"/>
    <cellStyle name="Millares 15 2" xfId="524"/>
    <cellStyle name="Millares 15 2 2" xfId="525"/>
    <cellStyle name="Millares 16" xfId="526"/>
    <cellStyle name="Millares 16 2" xfId="527"/>
    <cellStyle name="Millares 16 3" xfId="528"/>
    <cellStyle name="Millares 17" xfId="529"/>
    <cellStyle name="Millares 17 2" xfId="530"/>
    <cellStyle name="Millares 18" xfId="531"/>
    <cellStyle name="Millares 18 2" xfId="532"/>
    <cellStyle name="Millares 19" xfId="533"/>
    <cellStyle name="Millares 19 2" xfId="534"/>
    <cellStyle name="Millares 2" xfId="59"/>
    <cellStyle name="Millares 2 10" xfId="535"/>
    <cellStyle name="Millares 2 10 2" xfId="536"/>
    <cellStyle name="Millares 2 11" xfId="537"/>
    <cellStyle name="Millares 2 12" xfId="538"/>
    <cellStyle name="Millares 2 13" xfId="539"/>
    <cellStyle name="Millares 2 14" xfId="540"/>
    <cellStyle name="Millares 2 15" xfId="541"/>
    <cellStyle name="Millares 2 16" xfId="542"/>
    <cellStyle name="Millares 2 17" xfId="543"/>
    <cellStyle name="Millares 2 18" xfId="544"/>
    <cellStyle name="Millares 2 19" xfId="545"/>
    <cellStyle name="Millares 2 2" xfId="60"/>
    <cellStyle name="Millares 2 2 2" xfId="61"/>
    <cellStyle name="Millares 2 2 3" xfId="62"/>
    <cellStyle name="Millares 2 2 3 2" xfId="874"/>
    <cellStyle name="Millares 2 2 3 3" xfId="893"/>
    <cellStyle name="Millares 2 2 3 4" xfId="903"/>
    <cellStyle name="Millares 2 20" xfId="546"/>
    <cellStyle name="Millares 2 21" xfId="547"/>
    <cellStyle name="Millares 2 22" xfId="548"/>
    <cellStyle name="Millares 2 23" xfId="549"/>
    <cellStyle name="Millares 2 24" xfId="550"/>
    <cellStyle name="Millares 2 25" xfId="551"/>
    <cellStyle name="Millares 2 26" xfId="552"/>
    <cellStyle name="Millares 2 27" xfId="553"/>
    <cellStyle name="Millares 2 28" xfId="554"/>
    <cellStyle name="Millares 2 29" xfId="555"/>
    <cellStyle name="Millares 2 3" xfId="63"/>
    <cellStyle name="Millares 2 3 2" xfId="64"/>
    <cellStyle name="Millares 2 30" xfId="556"/>
    <cellStyle name="Millares 2 31" xfId="557"/>
    <cellStyle name="Millares 2 32" xfId="558"/>
    <cellStyle name="Millares 2 33" xfId="559"/>
    <cellStyle name="Millares 2 34" xfId="560"/>
    <cellStyle name="Millares 2 35" xfId="561"/>
    <cellStyle name="Millares 2 36" xfId="562"/>
    <cellStyle name="Millares 2 37" xfId="563"/>
    <cellStyle name="Millares 2 38" xfId="564"/>
    <cellStyle name="Millares 2 39" xfId="565"/>
    <cellStyle name="Millares 2 4" xfId="65"/>
    <cellStyle name="Millares 2 4 2" xfId="566"/>
    <cellStyle name="Millares 2 40" xfId="567"/>
    <cellStyle name="Millares 2 41" xfId="568"/>
    <cellStyle name="Millares 2 42" xfId="569"/>
    <cellStyle name="Millares 2 43" xfId="570"/>
    <cellStyle name="Millares 2 44" xfId="571"/>
    <cellStyle name="Millares 2 45" xfId="66"/>
    <cellStyle name="Millares 2 45 2" xfId="882"/>
    <cellStyle name="Millares 2 5" xfId="67"/>
    <cellStyle name="Millares 2 5 2" xfId="572"/>
    <cellStyle name="Millares 2 6" xfId="68"/>
    <cellStyle name="Millares 2 6 2" xfId="573"/>
    <cellStyle name="Millares 2 6 3" xfId="881"/>
    <cellStyle name="Millares 2 7" xfId="69"/>
    <cellStyle name="Millares 2 7 2" xfId="70"/>
    <cellStyle name="Millares 2 7 2 2" xfId="575"/>
    <cellStyle name="Millares 2 7 2 2 2" xfId="945"/>
    <cellStyle name="Millares 2 7 2 3" xfId="876"/>
    <cellStyle name="Millares 2 7 2 4" xfId="895"/>
    <cellStyle name="Millares 2 7 2 5" xfId="905"/>
    <cellStyle name="Millares 2 7 3" xfId="574"/>
    <cellStyle name="Millares 2 7 4" xfId="875"/>
    <cellStyle name="Millares 2 7 5" xfId="894"/>
    <cellStyle name="Millares 2 7 6" xfId="904"/>
    <cellStyle name="Millares 2 8" xfId="576"/>
    <cellStyle name="Millares 2 9" xfId="71"/>
    <cellStyle name="Millares 2 9 2" xfId="577"/>
    <cellStyle name="Millares 2 9 3" xfId="877"/>
    <cellStyle name="Millares 2 9 4" xfId="896"/>
    <cellStyle name="Millares 2 9 5" xfId="906"/>
    <cellStyle name="Millares 20" xfId="72"/>
    <cellStyle name="Millares 20 2" xfId="579"/>
    <cellStyle name="Millares 20 3" xfId="580"/>
    <cellStyle name="Millares 20 3 2" xfId="946"/>
    <cellStyle name="Millares 20 4" xfId="578"/>
    <cellStyle name="Millares 20 5" xfId="878"/>
    <cellStyle name="Millares 20 6" xfId="897"/>
    <cellStyle name="Millares 20 7" xfId="907"/>
    <cellStyle name="Millares 21" xfId="581"/>
    <cellStyle name="Millares 21 2" xfId="582"/>
    <cellStyle name="Millares 22" xfId="583"/>
    <cellStyle name="Millares 23" xfId="584"/>
    <cellStyle name="Millares 23 2" xfId="585"/>
    <cellStyle name="Millares 24" xfId="586"/>
    <cellStyle name="Millares 24 2" xfId="587"/>
    <cellStyle name="Millares 25" xfId="588"/>
    <cellStyle name="Millares 25 2" xfId="589"/>
    <cellStyle name="Millares 26" xfId="590"/>
    <cellStyle name="Millares 27" xfId="591"/>
    <cellStyle name="Millares 27 2" xfId="592"/>
    <cellStyle name="Millares 27 2 2" xfId="948"/>
    <cellStyle name="Millares 27 3" xfId="593"/>
    <cellStyle name="Millares 27 3 2" xfId="949"/>
    <cellStyle name="Millares 27 4" xfId="594"/>
    <cellStyle name="Millares 27 4 2" xfId="950"/>
    <cellStyle name="Millares 27 5" xfId="595"/>
    <cellStyle name="Millares 27 5 2" xfId="951"/>
    <cellStyle name="Millares 27 6" xfId="947"/>
    <cellStyle name="Millares 28" xfId="596"/>
    <cellStyle name="Millares 28 2" xfId="597"/>
    <cellStyle name="Millares 28 2 2" xfId="952"/>
    <cellStyle name="Millares 28 3" xfId="598"/>
    <cellStyle name="Millares 28 3 2" xfId="953"/>
    <cellStyle name="Millares 28 4" xfId="599"/>
    <cellStyle name="Millares 28 4 2" xfId="954"/>
    <cellStyle name="Millares 29" xfId="600"/>
    <cellStyle name="Millares 3" xfId="73"/>
    <cellStyle name="Millares 3 2" xfId="602"/>
    <cellStyle name="Millares 3 3" xfId="601"/>
    <cellStyle name="Millares 3 4" xfId="879"/>
    <cellStyle name="Millares 3 5" xfId="898"/>
    <cellStyle name="Millares 3 6" xfId="908"/>
    <cellStyle name="Millares 30" xfId="603"/>
    <cellStyle name="Millares 30 2" xfId="604"/>
    <cellStyle name="Millares 30 2 2" xfId="956"/>
    <cellStyle name="Millares 30 3" xfId="605"/>
    <cellStyle name="Millares 30 3 2" xfId="957"/>
    <cellStyle name="Millares 30 4" xfId="606"/>
    <cellStyle name="Millares 30 4 2" xfId="958"/>
    <cellStyle name="Millares 30 5" xfId="955"/>
    <cellStyle name="Millares 31" xfId="607"/>
    <cellStyle name="Millares 31 2" xfId="959"/>
    <cellStyle name="Millares 32" xfId="608"/>
    <cellStyle name="Millares 33" xfId="609"/>
    <cellStyle name="Millares 33 2" xfId="960"/>
    <cellStyle name="Millares 34" xfId="610"/>
    <cellStyle name="Millares 34 2" xfId="961"/>
    <cellStyle name="Millares 35" xfId="863"/>
    <cellStyle name="Millares 36" xfId="864"/>
    <cellStyle name="Millares 37" xfId="865"/>
    <cellStyle name="Millares 38" xfId="866"/>
    <cellStyle name="Millares 39" xfId="867"/>
    <cellStyle name="Millares 4" xfId="74"/>
    <cellStyle name="Millares 4 2" xfId="75"/>
    <cellStyle name="Millares 40" xfId="868"/>
    <cellStyle name="Millares 41" xfId="873"/>
    <cellStyle name="Millares 42" xfId="887"/>
    <cellStyle name="Millares 43" xfId="869"/>
    <cellStyle name="Millares 44" xfId="888"/>
    <cellStyle name="Millares 45" xfId="892"/>
    <cellStyle name="Millares 46" xfId="900"/>
    <cellStyle name="Millares 47" xfId="994"/>
    <cellStyle name="Millares 5" xfId="76"/>
    <cellStyle name="Millares 5 2" xfId="611"/>
    <cellStyle name="Millares 5 3" xfId="880"/>
    <cellStyle name="Millares 5 4" xfId="899"/>
    <cellStyle name="Millares 5 5" xfId="909"/>
    <cellStyle name="Millares 6" xfId="612"/>
    <cellStyle name="Millares 6 2" xfId="613"/>
    <cellStyle name="Millares 7" xfId="614"/>
    <cellStyle name="Millares 7 2" xfId="615"/>
    <cellStyle name="Millares 8" xfId="616"/>
    <cellStyle name="Millares 9" xfId="77"/>
    <cellStyle name="Millares 9 2" xfId="78"/>
    <cellStyle name="Millares 9 2 2" xfId="79"/>
    <cellStyle name="Millares 9 3" xfId="617"/>
    <cellStyle name="Moneda 2" xfId="80"/>
    <cellStyle name="Moneda 2 2" xfId="81"/>
    <cellStyle name="Moneda 2 3" xfId="82"/>
    <cellStyle name="Moneda 3" xfId="83"/>
    <cellStyle name="Moneda 4" xfId="618"/>
    <cellStyle name="Moneda 4 2" xfId="862"/>
    <cellStyle name="Moneda 4 2 2" xfId="1006"/>
    <cellStyle name="Moneda 5" xfId="619"/>
    <cellStyle name="Moneda 5 2" xfId="962"/>
    <cellStyle name="Moneda 6" xfId="620"/>
    <cellStyle name="Moneda 7" xfId="1007"/>
    <cellStyle name="Neutral 10" xfId="621"/>
    <cellStyle name="Neutral 11" xfId="622"/>
    <cellStyle name="Neutral 12" xfId="623"/>
    <cellStyle name="Neutral 2" xfId="84"/>
    <cellStyle name="Neutral 2 2" xfId="624"/>
    <cellStyle name="Neutral 3" xfId="625"/>
    <cellStyle name="Neutral 4" xfId="626"/>
    <cellStyle name="Neutral 5" xfId="627"/>
    <cellStyle name="Neutral 6" xfId="628"/>
    <cellStyle name="Neutral 7" xfId="629"/>
    <cellStyle name="Neutral 8" xfId="630"/>
    <cellStyle name="Neutral 9" xfId="631"/>
    <cellStyle name="Normal" xfId="0" builtinId="0"/>
    <cellStyle name="Normal 10" xfId="632"/>
    <cellStyle name="Normal 100" xfId="633"/>
    <cellStyle name="Normal 11" xfId="85"/>
    <cellStyle name="Normal 11 2" xfId="635"/>
    <cellStyle name="Normal 11 2 2" xfId="636"/>
    <cellStyle name="Normal 11 2 3" xfId="637"/>
    <cellStyle name="Normal 11 2 4" xfId="638"/>
    <cellStyle name="Normal 11 2 5" xfId="639"/>
    <cellStyle name="Normal 11 3" xfId="640"/>
    <cellStyle name="Normal 11 4" xfId="641"/>
    <cellStyle name="Normal 11 4 2" xfId="642"/>
    <cellStyle name="Normal 11 4 2 2" xfId="643"/>
    <cellStyle name="Normal 11 5" xfId="644"/>
    <cellStyle name="Normal 11 6" xfId="634"/>
    <cellStyle name="Normal 12" xfId="645"/>
    <cellStyle name="Normal 12 2" xfId="646"/>
    <cellStyle name="Normal 13" xfId="647"/>
    <cellStyle name="Normal 13 2" xfId="648"/>
    <cellStyle name="Normal 13 3" xfId="649"/>
    <cellStyle name="Normal 14" xfId="86"/>
    <cellStyle name="Normal 14 2" xfId="650"/>
    <cellStyle name="Normal 15" xfId="87"/>
    <cellStyle name="Normal 15 2" xfId="652"/>
    <cellStyle name="Normal 15 2 2" xfId="653"/>
    <cellStyle name="Normal 15 2 2 2" xfId="654"/>
    <cellStyle name="Normal 15 2 2 2 2" xfId="655"/>
    <cellStyle name="Normal 15 2 2 2 3" xfId="656"/>
    <cellStyle name="Normal 15 3" xfId="657"/>
    <cellStyle name="Normal 15 3 2" xfId="658"/>
    <cellStyle name="Normal 15 3 3" xfId="659"/>
    <cellStyle name="Normal 15 4" xfId="651"/>
    <cellStyle name="Normal 151" xfId="660"/>
    <cellStyle name="Normal 16" xfId="661"/>
    <cellStyle name="Normal 16 2" xfId="662"/>
    <cellStyle name="Normal 16 3" xfId="663"/>
    <cellStyle name="Normal 16 4" xfId="664"/>
    <cellStyle name="Normal 16 5" xfId="665"/>
    <cellStyle name="Normal 17" xfId="666"/>
    <cellStyle name="Normal 18" xfId="88"/>
    <cellStyle name="Normal 18 2" xfId="667"/>
    <cellStyle name="Normal 19" xfId="668"/>
    <cellStyle name="Normal 19 2" xfId="669"/>
    <cellStyle name="Normal 19 3" xfId="670"/>
    <cellStyle name="Normal 19 3 2" xfId="671"/>
    <cellStyle name="Normal 2" xfId="2"/>
    <cellStyle name="Normal 2 10" xfId="89"/>
    <cellStyle name="Normal 2 10 2" xfId="673"/>
    <cellStyle name="Normal 2 10 3" xfId="672"/>
    <cellStyle name="Normal 2 11" xfId="90"/>
    <cellStyle name="Normal 2 11 2" xfId="675"/>
    <cellStyle name="Normal 2 11 3" xfId="674"/>
    <cellStyle name="Normal 2 12" xfId="91"/>
    <cellStyle name="Normal 2 13" xfId="92"/>
    <cellStyle name="Normal 2 14" xfId="93"/>
    <cellStyle name="Normal 2 15" xfId="94"/>
    <cellStyle name="Normal 2 16" xfId="95"/>
    <cellStyle name="Normal 2 17" xfId="96"/>
    <cellStyle name="Normal 2 18" xfId="97"/>
    <cellStyle name="Normal 2 19" xfId="98"/>
    <cellStyle name="Normal 2 2" xfId="99"/>
    <cellStyle name="Normal 2 2 2" xfId="100"/>
    <cellStyle name="Normal 2 2 2 10" xfId="101"/>
    <cellStyle name="Normal 2 2 3" xfId="102"/>
    <cellStyle name="Normal 2 2 4" xfId="676"/>
    <cellStyle name="Normal 2 20" xfId="103"/>
    <cellStyle name="Normal 2 21" xfId="104"/>
    <cellStyle name="Normal 2 22" xfId="105"/>
    <cellStyle name="Normal 2 23" xfId="106"/>
    <cellStyle name="Normal 2 23 2" xfId="678"/>
    <cellStyle name="Normal 2 23 3" xfId="679"/>
    <cellStyle name="Normal 2 23 4" xfId="677"/>
    <cellStyle name="Normal 2 24" xfId="680"/>
    <cellStyle name="Normal 2 3" xfId="107"/>
    <cellStyle name="Normal 2 3 2" xfId="108"/>
    <cellStyle name="Normal 2 4" xfId="109"/>
    <cellStyle name="Normal 2 4 2" xfId="681"/>
    <cellStyle name="Normal 2 5" xfId="110"/>
    <cellStyle name="Normal 2 5 2" xfId="682"/>
    <cellStyle name="Normal 2 6" xfId="111"/>
    <cellStyle name="Normal 2 6 2" xfId="683"/>
    <cellStyle name="Normal 2 7" xfId="112"/>
    <cellStyle name="Normal 2 7 2" xfId="684"/>
    <cellStyle name="Normal 2 8" xfId="113"/>
    <cellStyle name="Normal 2 8 2" xfId="685"/>
    <cellStyle name="Normal 2 9" xfId="114"/>
    <cellStyle name="Normal 2 9 2" xfId="686"/>
    <cellStyle name="Normal 20" xfId="687"/>
    <cellStyle name="Normal 21" xfId="688"/>
    <cellStyle name="Normal 21 2" xfId="689"/>
    <cellStyle name="Normal 22" xfId="690"/>
    <cellStyle name="Normal 22 2" xfId="691"/>
    <cellStyle name="Normal 22 3" xfId="692"/>
    <cellStyle name="Normal 23" xfId="693"/>
    <cellStyle name="Normal 24" xfId="694"/>
    <cellStyle name="Normal 24 2" xfId="695"/>
    <cellStyle name="Normal 25" xfId="696"/>
    <cellStyle name="Normal 26" xfId="697"/>
    <cellStyle name="Normal 27" xfId="698"/>
    <cellStyle name="Normal 28" xfId="699"/>
    <cellStyle name="Normal 28 2" xfId="700"/>
    <cellStyle name="Normal 29" xfId="701"/>
    <cellStyle name="Normal 3" xfId="115"/>
    <cellStyle name="Normal 3 10" xfId="116"/>
    <cellStyle name="Normal 3 2" xfId="117"/>
    <cellStyle name="Normal 3 2 2" xfId="703"/>
    <cellStyle name="Normal 3 2 3" xfId="702"/>
    <cellStyle name="Normal 3 3" xfId="118"/>
    <cellStyle name="Normal 3 3 2" xfId="704"/>
    <cellStyle name="Normal 3 4" xfId="119"/>
    <cellStyle name="Normal 30" xfId="705"/>
    <cellStyle name="Normal 31" xfId="706"/>
    <cellStyle name="Normal 31 2" xfId="707"/>
    <cellStyle name="Normal 32" xfId="708"/>
    <cellStyle name="Normal 32 2" xfId="709"/>
    <cellStyle name="Normal 32 3" xfId="710"/>
    <cellStyle name="Normal 32 4" xfId="711"/>
    <cellStyle name="Normal 33" xfId="712"/>
    <cellStyle name="Normal 33 2" xfId="713"/>
    <cellStyle name="Normal 34" xfId="714"/>
    <cellStyle name="Normal 35" xfId="715"/>
    <cellStyle name="Normal 36" xfId="716"/>
    <cellStyle name="Normal 37" xfId="717"/>
    <cellStyle name="Normal 38" xfId="718"/>
    <cellStyle name="Normal 39" xfId="719"/>
    <cellStyle name="Normal 4" xfId="120"/>
    <cellStyle name="Normal 4 2" xfId="121"/>
    <cellStyle name="Normal 4 3" xfId="122"/>
    <cellStyle name="Normal 40" xfId="123"/>
    <cellStyle name="Normal 40 2" xfId="720"/>
    <cellStyle name="Normal 41" xfId="5"/>
    <cellStyle name="Normal 41 2" xfId="857"/>
    <cellStyle name="Normal 42" xfId="721"/>
    <cellStyle name="Normal 42 2" xfId="722"/>
    <cellStyle name="Normal 42 2 2" xfId="860"/>
    <cellStyle name="Normal 43" xfId="124"/>
    <cellStyle name="Normal 43 2" xfId="723"/>
    <cellStyle name="Normal 44" xfId="125"/>
    <cellStyle name="Normal 44 2" xfId="861"/>
    <cellStyle name="Normal 45" xfId="4"/>
    <cellStyle name="Normal 46" xfId="724"/>
    <cellStyle name="Normal 47" xfId="725"/>
    <cellStyle name="Normal 48" xfId="126"/>
    <cellStyle name="Normal 49" xfId="726"/>
    <cellStyle name="Normal 5" xfId="127"/>
    <cellStyle name="Normal 5 2" xfId="727"/>
    <cellStyle name="Normal 50" xfId="728"/>
    <cellStyle name="Normal 51" xfId="3"/>
    <cellStyle name="Normal 52" xfId="729"/>
    <cellStyle name="Normal 6" xfId="128"/>
    <cellStyle name="Normal 6 2" xfId="730"/>
    <cellStyle name="Normal 7" xfId="129"/>
    <cellStyle name="Normal 7 2" xfId="731"/>
    <cellStyle name="Normal 8" xfId="732"/>
    <cellStyle name="Normal 9" xfId="733"/>
    <cellStyle name="Notas 10" xfId="734"/>
    <cellStyle name="Notas 10 2" xfId="963"/>
    <cellStyle name="Notas 11" xfId="735"/>
    <cellStyle name="Notas 11 2" xfId="964"/>
    <cellStyle name="Notas 12" xfId="736"/>
    <cellStyle name="Notas 12 2" xfId="965"/>
    <cellStyle name="Notas 13" xfId="737"/>
    <cellStyle name="Notas 13 2" xfId="966"/>
    <cellStyle name="Notas 14" xfId="738"/>
    <cellStyle name="Notas 14 2" xfId="967"/>
    <cellStyle name="Notas 2" xfId="130"/>
    <cellStyle name="Notas 2 10" xfId="870"/>
    <cellStyle name="Notas 2 11" xfId="889"/>
    <cellStyle name="Notas 2 12" xfId="910"/>
    <cellStyle name="Notas 2 2" xfId="141"/>
    <cellStyle name="Notas 2 2 2" xfId="740"/>
    <cellStyle name="Notas 2 2 2 2" xfId="969"/>
    <cellStyle name="Notas 2 2 3" xfId="915"/>
    <cellStyle name="Notas 2 3" xfId="146"/>
    <cellStyle name="Notas 2 3 2" xfId="741"/>
    <cellStyle name="Notas 2 3 2 2" xfId="970"/>
    <cellStyle name="Notas 2 3 3" xfId="920"/>
    <cellStyle name="Notas 2 4" xfId="742"/>
    <cellStyle name="Notas 2 4 2" xfId="971"/>
    <cellStyle name="Notas 2 5" xfId="743"/>
    <cellStyle name="Notas 2 5 2" xfId="972"/>
    <cellStyle name="Notas 2 6" xfId="744"/>
    <cellStyle name="Notas 2 6 2" xfId="973"/>
    <cellStyle name="Notas 2 7" xfId="745"/>
    <cellStyle name="Notas 2 7 2" xfId="974"/>
    <cellStyle name="Notas 2 8" xfId="746"/>
    <cellStyle name="Notas 2 8 2" xfId="975"/>
    <cellStyle name="Notas 2 9" xfId="739"/>
    <cellStyle name="Notas 2 9 2" xfId="968"/>
    <cellStyle name="Notas 3" xfId="747"/>
    <cellStyle name="Notas 3 2" xfId="976"/>
    <cellStyle name="Notas 4" xfId="748"/>
    <cellStyle name="Notas 4 2" xfId="977"/>
    <cellStyle name="Notas 5" xfId="749"/>
    <cellStyle name="Notas 5 2" xfId="978"/>
    <cellStyle name="Notas 6" xfId="750"/>
    <cellStyle name="Notas 6 2" xfId="979"/>
    <cellStyle name="Notas 7" xfId="751"/>
    <cellStyle name="Notas 7 2" xfId="980"/>
    <cellStyle name="Notas 8" xfId="752"/>
    <cellStyle name="Notas 8 2" xfId="981"/>
    <cellStyle name="Notas 9" xfId="753"/>
    <cellStyle name="Notas 9 2" xfId="982"/>
    <cellStyle name="Porcentaje" xfId="858" builtinId="5"/>
    <cellStyle name="Porcentaje 2" xfId="754"/>
    <cellStyle name="Porcentaje 3" xfId="755"/>
    <cellStyle name="Porcentual 2" xfId="756"/>
    <cellStyle name="Porcentual 2 2" xfId="757"/>
    <cellStyle name="Porcentual 2 3" xfId="758"/>
    <cellStyle name="Porcentual 2 4" xfId="759"/>
    <cellStyle name="Porcentual 2 5" xfId="760"/>
    <cellStyle name="Porcentual 2 6" xfId="761"/>
    <cellStyle name="Porcentual 2 7" xfId="762"/>
    <cellStyle name="Porcentual 2 8" xfId="763"/>
    <cellStyle name="Porcentual 3" xfId="764"/>
    <cellStyle name="Porcentual 4" xfId="765"/>
    <cellStyle name="Porcentual 7" xfId="766"/>
    <cellStyle name="Porcentual 8" xfId="767"/>
    <cellStyle name="Salida 10" xfId="768"/>
    <cellStyle name="Salida 10 2" xfId="983"/>
    <cellStyle name="Salida 11" xfId="769"/>
    <cellStyle name="Salida 11 2" xfId="984"/>
    <cellStyle name="Salida 12" xfId="770"/>
    <cellStyle name="Salida 12 2" xfId="985"/>
    <cellStyle name="Salida 2" xfId="131"/>
    <cellStyle name="Salida 2 2" xfId="142"/>
    <cellStyle name="Salida 2 2 2" xfId="916"/>
    <cellStyle name="Salida 2 3" xfId="147"/>
    <cellStyle name="Salida 2 3 2" xfId="921"/>
    <cellStyle name="Salida 2 4" xfId="771"/>
    <cellStyle name="Salida 2 4 2" xfId="986"/>
    <cellStyle name="Salida 2 5" xfId="871"/>
    <cellStyle name="Salida 2 6" xfId="890"/>
    <cellStyle name="Salida 2 7" xfId="911"/>
    <cellStyle name="Salida 3" xfId="772"/>
    <cellStyle name="Salida 3 2" xfId="987"/>
    <cellStyle name="Salida 4" xfId="773"/>
    <cellStyle name="Salida 4 2" xfId="988"/>
    <cellStyle name="Salida 5" xfId="774"/>
    <cellStyle name="Salida 5 2" xfId="989"/>
    <cellStyle name="Salida 6" xfId="775"/>
    <cellStyle name="Salida 6 2" xfId="990"/>
    <cellStyle name="Salida 7" xfId="776"/>
    <cellStyle name="Salida 7 2" xfId="991"/>
    <cellStyle name="Salida 8" xfId="777"/>
    <cellStyle name="Salida 8 2" xfId="992"/>
    <cellStyle name="Salida 9" xfId="778"/>
    <cellStyle name="Salida 9 2" xfId="993"/>
    <cellStyle name="Texto de advertencia 10" xfId="779"/>
    <cellStyle name="Texto de advertencia 11" xfId="780"/>
    <cellStyle name="Texto de advertencia 12" xfId="781"/>
    <cellStyle name="Texto de advertencia 2" xfId="132"/>
    <cellStyle name="Texto de advertencia 2 2" xfId="782"/>
    <cellStyle name="Texto de advertencia 3" xfId="783"/>
    <cellStyle name="Texto de advertencia 4" xfId="784"/>
    <cellStyle name="Texto de advertencia 5" xfId="785"/>
    <cellStyle name="Texto de advertencia 6" xfId="786"/>
    <cellStyle name="Texto de advertencia 7" xfId="787"/>
    <cellStyle name="Texto de advertencia 8" xfId="788"/>
    <cellStyle name="Texto de advertencia 9" xfId="789"/>
    <cellStyle name="Texto explicativo 10" xfId="790"/>
    <cellStyle name="Texto explicativo 11" xfId="791"/>
    <cellStyle name="Texto explicativo 12" xfId="792"/>
    <cellStyle name="Texto explicativo 2" xfId="133"/>
    <cellStyle name="Texto explicativo 2 2" xfId="793"/>
    <cellStyle name="Texto explicativo 3" xfId="794"/>
    <cellStyle name="Texto explicativo 4" xfId="795"/>
    <cellStyle name="Texto explicativo 5" xfId="796"/>
    <cellStyle name="Texto explicativo 6" xfId="797"/>
    <cellStyle name="Texto explicativo 7" xfId="798"/>
    <cellStyle name="Texto explicativo 8" xfId="799"/>
    <cellStyle name="Texto explicativo 9" xfId="800"/>
    <cellStyle name="Título 1 10" xfId="801"/>
    <cellStyle name="Título 1 11" xfId="802"/>
    <cellStyle name="Título 1 12" xfId="803"/>
    <cellStyle name="Título 1 2" xfId="134"/>
    <cellStyle name="Título 1 2 2" xfId="804"/>
    <cellStyle name="Título 1 3" xfId="805"/>
    <cellStyle name="Título 1 4" xfId="806"/>
    <cellStyle name="Título 1 5" xfId="807"/>
    <cellStyle name="Título 1 6" xfId="808"/>
    <cellStyle name="Título 1 7" xfId="809"/>
    <cellStyle name="Título 1 8" xfId="810"/>
    <cellStyle name="Título 1 9" xfId="811"/>
    <cellStyle name="Título 10" xfId="812"/>
    <cellStyle name="Título 11" xfId="813"/>
    <cellStyle name="Título 12" xfId="814"/>
    <cellStyle name="Título 13" xfId="815"/>
    <cellStyle name="Título 14" xfId="816"/>
    <cellStyle name="Título 2 10" xfId="817"/>
    <cellStyle name="Título 2 11" xfId="818"/>
    <cellStyle name="Título 2 12" xfId="819"/>
    <cellStyle name="Título 2 2" xfId="135"/>
    <cellStyle name="Título 2 2 2" xfId="820"/>
    <cellStyle name="Título 2 3" xfId="821"/>
    <cellStyle name="Título 2 4" xfId="822"/>
    <cellStyle name="Título 2 5" xfId="823"/>
    <cellStyle name="Título 2 6" xfId="824"/>
    <cellStyle name="Título 2 7" xfId="825"/>
    <cellStyle name="Título 2 8" xfId="826"/>
    <cellStyle name="Título 2 9" xfId="827"/>
    <cellStyle name="Título 3 10" xfId="828"/>
    <cellStyle name="Título 3 11" xfId="829"/>
    <cellStyle name="Título 3 12" xfId="830"/>
    <cellStyle name="Título 3 2" xfId="136"/>
    <cellStyle name="Título 3 2 2" xfId="831"/>
    <cellStyle name="Título 3 3" xfId="832"/>
    <cellStyle name="Título 3 4" xfId="833"/>
    <cellStyle name="Título 3 5" xfId="834"/>
    <cellStyle name="Título 3 6" xfId="835"/>
    <cellStyle name="Título 3 7" xfId="836"/>
    <cellStyle name="Título 3 8" xfId="837"/>
    <cellStyle name="Título 3 9" xfId="838"/>
    <cellStyle name="Título 4" xfId="137"/>
    <cellStyle name="Título 4 2" xfId="839"/>
    <cellStyle name="Título 5" xfId="840"/>
    <cellStyle name="Título 6" xfId="841"/>
    <cellStyle name="Título 7" xfId="842"/>
    <cellStyle name="Título 8" xfId="843"/>
    <cellStyle name="Título 9" xfId="844"/>
    <cellStyle name="Título de hoja" xfId="845"/>
    <cellStyle name="Total 10" xfId="846"/>
    <cellStyle name="Total 10 2" xfId="995"/>
    <cellStyle name="Total 11" xfId="847"/>
    <cellStyle name="Total 11 2" xfId="996"/>
    <cellStyle name="Total 12" xfId="848"/>
    <cellStyle name="Total 12 2" xfId="997"/>
    <cellStyle name="Total 2" xfId="138"/>
    <cellStyle name="Total 2 2" xfId="143"/>
    <cellStyle name="Total 2 2 2" xfId="917"/>
    <cellStyle name="Total 2 3" xfId="148"/>
    <cellStyle name="Total 2 3 2" xfId="922"/>
    <cellStyle name="Total 2 4" xfId="849"/>
    <cellStyle name="Total 2 4 2" xfId="998"/>
    <cellStyle name="Total 2 5" xfId="872"/>
    <cellStyle name="Total 2 6" xfId="891"/>
    <cellStyle name="Total 2 7" xfId="912"/>
    <cellStyle name="Total 3" xfId="850"/>
    <cellStyle name="Total 3 2" xfId="999"/>
    <cellStyle name="Total 4" xfId="851"/>
    <cellStyle name="Total 4 2" xfId="1000"/>
    <cellStyle name="Total 5" xfId="852"/>
    <cellStyle name="Total 5 2" xfId="1001"/>
    <cellStyle name="Total 6" xfId="853"/>
    <cellStyle name="Total 6 2" xfId="1002"/>
    <cellStyle name="Total 7" xfId="854"/>
    <cellStyle name="Total 7 2" xfId="1003"/>
    <cellStyle name="Total 8" xfId="855"/>
    <cellStyle name="Total 8 2" xfId="1004"/>
    <cellStyle name="Total 9" xfId="856"/>
    <cellStyle name="Total 9 2" xfId="1005"/>
  </cellStyles>
  <dxfs count="421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002060"/>
      </font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a3" displayName="Tabla3" ref="C39:D52" totalsRowShown="0" headerRowDxfId="3160" dataDxfId="3159">
  <autoFilter ref="C39:D52"/>
  <tableColumns count="2">
    <tableColumn id="1" name="Código" dataDxfId="3158"/>
    <tableColumn id="2" name="Descripción" dataDxfId="31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X1080"/>
  <sheetViews>
    <sheetView zoomScale="90" zoomScaleNormal="90" workbookViewId="0">
      <pane ySplit="2" topLeftCell="A1067" activePane="bottomLeft" state="frozen"/>
      <selection pane="bottomLeft" activeCell="G672" sqref="G672:G1077"/>
    </sheetView>
  </sheetViews>
  <sheetFormatPr baseColWidth="10" defaultRowHeight="12"/>
  <cols>
    <col min="1" max="1" width="3.7109375" style="1" customWidth="1"/>
    <col min="2" max="2" width="7.85546875" style="1" customWidth="1"/>
    <col min="3" max="3" width="11.42578125" style="3" customWidth="1"/>
    <col min="4" max="4" width="64.85546875" style="21" customWidth="1"/>
    <col min="5" max="5" width="11" style="3" customWidth="1"/>
    <col min="6" max="6" width="9.28515625" style="1" customWidth="1"/>
    <col min="7" max="7" width="16.7109375" style="1" customWidth="1"/>
    <col min="8" max="8" width="5.7109375" style="1" customWidth="1"/>
    <col min="9" max="9" width="6.28515625" style="1" customWidth="1"/>
    <col min="10" max="10" width="15.28515625" style="1" hidden="1" customWidth="1"/>
    <col min="11" max="11" width="64.85546875" style="1" customWidth="1"/>
    <col min="12" max="12" width="11.7109375" style="1" customWidth="1"/>
    <col min="13" max="13" width="7.7109375" style="1" customWidth="1"/>
    <col min="14" max="14" width="17.5703125" style="1" hidden="1" customWidth="1"/>
    <col min="15" max="15" width="15.42578125" style="1" hidden="1" customWidth="1"/>
    <col min="16" max="16" width="14.140625" style="1" bestFit="1" customWidth="1"/>
    <col min="17" max="17" width="4.140625" style="1" customWidth="1"/>
    <col min="18" max="18" width="12" style="240" customWidth="1"/>
    <col min="19" max="16384" width="11.42578125" style="1"/>
  </cols>
  <sheetData>
    <row r="1" spans="2:18" ht="15">
      <c r="B1" s="239" t="s">
        <v>1120</v>
      </c>
      <c r="C1" s="239">
        <f>602+365</f>
        <v>967</v>
      </c>
      <c r="D1" s="115"/>
      <c r="E1" s="1"/>
      <c r="I1" s="236"/>
      <c r="J1" s="236"/>
      <c r="K1" s="236"/>
      <c r="L1" s="236"/>
      <c r="M1" s="237"/>
      <c r="N1" s="238"/>
      <c r="O1" s="238"/>
      <c r="P1" s="238"/>
    </row>
    <row r="2" spans="2:18" ht="36">
      <c r="B2" s="301" t="s">
        <v>1121</v>
      </c>
      <c r="C2" s="301" t="s">
        <v>1122</v>
      </c>
      <c r="D2" s="301" t="s">
        <v>1123</v>
      </c>
      <c r="E2" s="301" t="s">
        <v>2</v>
      </c>
      <c r="F2" s="302" t="s">
        <v>1124</v>
      </c>
      <c r="G2" s="301" t="s">
        <v>1146</v>
      </c>
      <c r="I2" s="303" t="s">
        <v>0</v>
      </c>
      <c r="J2" s="303" t="s">
        <v>3</v>
      </c>
      <c r="K2" s="303" t="s">
        <v>1</v>
      </c>
      <c r="L2" s="303" t="s">
        <v>2</v>
      </c>
      <c r="M2" s="304" t="s">
        <v>4</v>
      </c>
      <c r="N2" s="305" t="s">
        <v>1141</v>
      </c>
      <c r="O2" s="305" t="s">
        <v>1142</v>
      </c>
      <c r="P2" s="305" t="s">
        <v>1143</v>
      </c>
    </row>
    <row r="3" spans="2:18" s="5" customFormat="1" ht="48">
      <c r="B3" s="116"/>
      <c r="C3" s="117" t="s">
        <v>309</v>
      </c>
      <c r="D3" s="118" t="s">
        <v>329</v>
      </c>
      <c r="E3" s="247" t="s">
        <v>1144</v>
      </c>
      <c r="F3" s="248">
        <v>6.0299999999999999E-2</v>
      </c>
      <c r="G3" s="158" t="s">
        <v>1145</v>
      </c>
      <c r="I3" s="180"/>
      <c r="J3" s="22" t="s">
        <v>309</v>
      </c>
      <c r="K3" s="23" t="s">
        <v>329</v>
      </c>
      <c r="L3" s="180"/>
      <c r="M3" s="180"/>
      <c r="N3" s="181"/>
      <c r="O3" s="181"/>
      <c r="P3" s="181"/>
      <c r="R3" s="241"/>
    </row>
    <row r="4" spans="2:18" s="5" customFormat="1">
      <c r="B4" s="119"/>
      <c r="C4" s="119"/>
      <c r="D4" s="120" t="s">
        <v>1125</v>
      </c>
      <c r="E4" s="121"/>
      <c r="F4" s="121"/>
      <c r="G4" s="245"/>
      <c r="I4" s="22"/>
      <c r="J4" s="22"/>
      <c r="K4" s="22" t="s">
        <v>874</v>
      </c>
      <c r="L4" s="22"/>
      <c r="M4" s="22"/>
      <c r="N4" s="182"/>
      <c r="O4" s="182"/>
      <c r="P4" s="182"/>
      <c r="R4" s="241"/>
    </row>
    <row r="5" spans="2:18" s="5" customFormat="1">
      <c r="B5" s="122"/>
      <c r="C5" s="122"/>
      <c r="D5" s="123" t="s">
        <v>330</v>
      </c>
      <c r="E5" s="124"/>
      <c r="F5" s="124"/>
      <c r="G5" s="246"/>
      <c r="I5" s="183"/>
      <c r="J5" s="183"/>
      <c r="K5" s="184" t="s">
        <v>330</v>
      </c>
      <c r="L5" s="185"/>
      <c r="M5" s="186"/>
      <c r="N5" s="187"/>
      <c r="O5" s="187"/>
      <c r="P5" s="187"/>
      <c r="R5" s="241"/>
    </row>
    <row r="6" spans="2:18" s="5" customFormat="1">
      <c r="B6" s="125">
        <f>+COUNT(C$6:$D6)</f>
        <v>1</v>
      </c>
      <c r="C6" s="126">
        <v>23181700</v>
      </c>
      <c r="D6" s="127" t="s">
        <v>331</v>
      </c>
      <c r="E6" s="126" t="s">
        <v>30</v>
      </c>
      <c r="F6" s="242">
        <v>1</v>
      </c>
      <c r="G6" s="249">
        <f t="shared" ref="G6:G43" si="0">+ROUND(P6+(P6*$F$3),-1)</f>
        <v>32210</v>
      </c>
      <c r="I6" s="24">
        <v>1</v>
      </c>
      <c r="J6" s="25">
        <v>23181700</v>
      </c>
      <c r="K6" s="188" t="s">
        <v>331</v>
      </c>
      <c r="L6" s="189" t="s">
        <v>30</v>
      </c>
      <c r="M6" s="31">
        <v>1</v>
      </c>
      <c r="N6" s="190">
        <f>+ROUND(R6/1.19,2)</f>
        <v>25531.35</v>
      </c>
      <c r="O6" s="190">
        <f>+R6-N6</f>
        <v>4850.9580000000024</v>
      </c>
      <c r="P6" s="191">
        <f>+N6+O6</f>
        <v>30382.308000000001</v>
      </c>
      <c r="R6" s="241">
        <v>30382.308000000001</v>
      </c>
    </row>
    <row r="7" spans="2:18" s="5" customFormat="1">
      <c r="B7" s="125">
        <f>+COUNT(C$6:$D7)</f>
        <v>2</v>
      </c>
      <c r="C7" s="126">
        <v>23181700</v>
      </c>
      <c r="D7" s="127" t="s">
        <v>332</v>
      </c>
      <c r="E7" s="126" t="s">
        <v>30</v>
      </c>
      <c r="F7" s="242">
        <v>1</v>
      </c>
      <c r="G7" s="249">
        <f t="shared" si="0"/>
        <v>346060</v>
      </c>
      <c r="I7" s="24">
        <v>2</v>
      </c>
      <c r="J7" s="25">
        <v>23181700</v>
      </c>
      <c r="K7" s="188" t="s">
        <v>332</v>
      </c>
      <c r="L7" s="189" t="s">
        <v>30</v>
      </c>
      <c r="M7" s="31">
        <v>1</v>
      </c>
      <c r="N7" s="190">
        <f t="shared" ref="N7:N70" si="1">+ROUND(R7/1.19,2)</f>
        <v>274266.58</v>
      </c>
      <c r="O7" s="190">
        <f t="shared" ref="O7:O70" si="2">+R7-N7</f>
        <v>52110.652999999991</v>
      </c>
      <c r="P7" s="191">
        <f t="shared" ref="P7:P70" si="3">+N7+O7</f>
        <v>326377.23300000001</v>
      </c>
      <c r="R7" s="241">
        <v>326377.23300000001</v>
      </c>
    </row>
    <row r="8" spans="2:18" s="5" customFormat="1">
      <c r="B8" s="125">
        <f>+COUNT(C$6:$D8)</f>
        <v>3</v>
      </c>
      <c r="C8" s="126">
        <v>23181700</v>
      </c>
      <c r="D8" s="127" t="s">
        <v>333</v>
      </c>
      <c r="E8" s="126" t="s">
        <v>30</v>
      </c>
      <c r="F8" s="242">
        <v>1</v>
      </c>
      <c r="G8" s="249">
        <f t="shared" si="0"/>
        <v>764040</v>
      </c>
      <c r="I8" s="24">
        <v>3</v>
      </c>
      <c r="J8" s="25">
        <v>23181700</v>
      </c>
      <c r="K8" s="188" t="s">
        <v>333</v>
      </c>
      <c r="L8" s="189" t="s">
        <v>30</v>
      </c>
      <c r="M8" s="31">
        <v>1</v>
      </c>
      <c r="N8" s="190">
        <f t="shared" si="1"/>
        <v>605538.13</v>
      </c>
      <c r="O8" s="190">
        <f t="shared" si="2"/>
        <v>115052.24300000002</v>
      </c>
      <c r="P8" s="191">
        <f t="shared" si="3"/>
        <v>720590.37300000002</v>
      </c>
      <c r="R8" s="241">
        <v>720590.37300000002</v>
      </c>
    </row>
    <row r="9" spans="2:18" s="5" customFormat="1">
      <c r="B9" s="125">
        <f>+COUNT(C$6:$D9)</f>
        <v>4</v>
      </c>
      <c r="C9" s="126">
        <v>23181700</v>
      </c>
      <c r="D9" s="127" t="s">
        <v>334</v>
      </c>
      <c r="E9" s="126" t="s">
        <v>30</v>
      </c>
      <c r="F9" s="242">
        <v>1</v>
      </c>
      <c r="G9" s="249">
        <f t="shared" si="0"/>
        <v>901780</v>
      </c>
      <c r="I9" s="24">
        <v>4</v>
      </c>
      <c r="J9" s="25">
        <v>23181700</v>
      </c>
      <c r="K9" s="188" t="s">
        <v>334</v>
      </c>
      <c r="L9" s="189" t="s">
        <v>30</v>
      </c>
      <c r="M9" s="31">
        <v>1</v>
      </c>
      <c r="N9" s="190">
        <f t="shared" si="1"/>
        <v>714697.85</v>
      </c>
      <c r="O9" s="190">
        <f t="shared" si="2"/>
        <v>135792.59200000006</v>
      </c>
      <c r="P9" s="191">
        <f t="shared" si="3"/>
        <v>850490.44200000004</v>
      </c>
      <c r="R9" s="241">
        <v>850490.44200000004</v>
      </c>
    </row>
    <row r="10" spans="2:18" s="5" customFormat="1">
      <c r="B10" s="125">
        <f>+COUNT(C$6:$D10)</f>
        <v>5</v>
      </c>
      <c r="C10" s="126">
        <v>23181700</v>
      </c>
      <c r="D10" s="127" t="s">
        <v>335</v>
      </c>
      <c r="E10" s="126" t="s">
        <v>30</v>
      </c>
      <c r="F10" s="242">
        <v>1</v>
      </c>
      <c r="G10" s="249">
        <f t="shared" si="0"/>
        <v>321430</v>
      </c>
      <c r="I10" s="24">
        <v>5</v>
      </c>
      <c r="J10" s="25">
        <v>23181700</v>
      </c>
      <c r="K10" s="188" t="s">
        <v>335</v>
      </c>
      <c r="L10" s="189" t="s">
        <v>30</v>
      </c>
      <c r="M10" s="31">
        <v>1</v>
      </c>
      <c r="N10" s="190">
        <f t="shared" si="1"/>
        <v>254746.51</v>
      </c>
      <c r="O10" s="190">
        <f t="shared" si="2"/>
        <v>48401.831000000006</v>
      </c>
      <c r="P10" s="191">
        <f t="shared" si="3"/>
        <v>303148.34100000001</v>
      </c>
      <c r="R10" s="241">
        <v>303148.34100000001</v>
      </c>
    </row>
    <row r="11" spans="2:18" s="5" customFormat="1">
      <c r="B11" s="125">
        <f>+COUNT(C$6:$D11)</f>
        <v>6</v>
      </c>
      <c r="C11" s="126">
        <v>23181700</v>
      </c>
      <c r="D11" s="127" t="s">
        <v>336</v>
      </c>
      <c r="E11" s="126" t="s">
        <v>30</v>
      </c>
      <c r="F11" s="242">
        <v>1</v>
      </c>
      <c r="G11" s="249">
        <f t="shared" si="0"/>
        <v>128390</v>
      </c>
      <c r="I11" s="24">
        <v>6</v>
      </c>
      <c r="J11" s="25">
        <v>23181700</v>
      </c>
      <c r="K11" s="188" t="s">
        <v>336</v>
      </c>
      <c r="L11" s="189" t="s">
        <v>30</v>
      </c>
      <c r="M11" s="31">
        <v>1</v>
      </c>
      <c r="N11" s="190">
        <f t="shared" si="1"/>
        <v>101758.26</v>
      </c>
      <c r="O11" s="190">
        <f t="shared" si="2"/>
        <v>19334.06700000001</v>
      </c>
      <c r="P11" s="191">
        <f t="shared" si="3"/>
        <v>121092.327</v>
      </c>
      <c r="R11" s="241">
        <v>121092.327</v>
      </c>
    </row>
    <row r="12" spans="2:18" s="5" customFormat="1">
      <c r="B12" s="125">
        <f>+COUNT(C$6:$D12)</f>
        <v>7</v>
      </c>
      <c r="C12" s="126">
        <v>24131500</v>
      </c>
      <c r="D12" s="127" t="s">
        <v>337</v>
      </c>
      <c r="E12" s="126" t="s">
        <v>30</v>
      </c>
      <c r="F12" s="242">
        <v>1</v>
      </c>
      <c r="G12" s="249">
        <f t="shared" si="0"/>
        <v>305750</v>
      </c>
      <c r="I12" s="24">
        <v>7</v>
      </c>
      <c r="J12" s="25">
        <v>24131500</v>
      </c>
      <c r="K12" s="188" t="s">
        <v>337</v>
      </c>
      <c r="L12" s="189" t="s">
        <v>30</v>
      </c>
      <c r="M12" s="31">
        <v>1</v>
      </c>
      <c r="N12" s="190">
        <f t="shared" si="1"/>
        <v>242324.24</v>
      </c>
      <c r="O12" s="190">
        <f t="shared" si="2"/>
        <v>46041.601000000024</v>
      </c>
      <c r="P12" s="191">
        <f t="shared" si="3"/>
        <v>288365.84100000001</v>
      </c>
      <c r="R12" s="241">
        <v>288365.84100000001</v>
      </c>
    </row>
    <row r="13" spans="2:18" s="5" customFormat="1">
      <c r="B13" s="125">
        <f>+COUNT(C$6:$D13)</f>
        <v>8</v>
      </c>
      <c r="C13" s="126">
        <v>23181700</v>
      </c>
      <c r="D13" s="127" t="s">
        <v>338</v>
      </c>
      <c r="E13" s="126" t="s">
        <v>30</v>
      </c>
      <c r="F13" s="242">
        <v>1</v>
      </c>
      <c r="G13" s="249">
        <f t="shared" si="0"/>
        <v>359490</v>
      </c>
      <c r="I13" s="24">
        <v>8</v>
      </c>
      <c r="J13" s="25">
        <v>23181700</v>
      </c>
      <c r="K13" s="188" t="s">
        <v>338</v>
      </c>
      <c r="L13" s="189" t="s">
        <v>30</v>
      </c>
      <c r="M13" s="31">
        <v>1</v>
      </c>
      <c r="N13" s="190">
        <f t="shared" si="1"/>
        <v>284911.64</v>
      </c>
      <c r="O13" s="190">
        <f t="shared" si="2"/>
        <v>54133.210000000021</v>
      </c>
      <c r="P13" s="191">
        <f t="shared" si="3"/>
        <v>339044.85000000003</v>
      </c>
      <c r="R13" s="241">
        <v>339044.85000000003</v>
      </c>
    </row>
    <row r="14" spans="2:18" s="5" customFormat="1">
      <c r="B14" s="125">
        <f>+COUNT(C$6:$D14)</f>
        <v>9</v>
      </c>
      <c r="C14" s="126">
        <v>23181700</v>
      </c>
      <c r="D14" s="127" t="s">
        <v>339</v>
      </c>
      <c r="E14" s="126" t="s">
        <v>30</v>
      </c>
      <c r="F14" s="242">
        <v>1</v>
      </c>
      <c r="G14" s="249">
        <f t="shared" si="0"/>
        <v>143330</v>
      </c>
      <c r="I14" s="24">
        <v>9</v>
      </c>
      <c r="J14" s="25">
        <v>23181700</v>
      </c>
      <c r="K14" s="188" t="s">
        <v>339</v>
      </c>
      <c r="L14" s="189" t="s">
        <v>30</v>
      </c>
      <c r="M14" s="31">
        <v>1</v>
      </c>
      <c r="N14" s="190">
        <f t="shared" si="1"/>
        <v>113593.09</v>
      </c>
      <c r="O14" s="190">
        <f t="shared" si="2"/>
        <v>21582.689000000013</v>
      </c>
      <c r="P14" s="191">
        <f t="shared" si="3"/>
        <v>135175.77900000001</v>
      </c>
      <c r="R14" s="241">
        <v>135175.77900000001</v>
      </c>
    </row>
    <row r="15" spans="2:18" s="5" customFormat="1">
      <c r="B15" s="125">
        <f>+COUNT(C$6:$D15)</f>
        <v>10</v>
      </c>
      <c r="C15" s="126">
        <v>23181700</v>
      </c>
      <c r="D15" s="127" t="s">
        <v>340</v>
      </c>
      <c r="E15" s="126" t="s">
        <v>30</v>
      </c>
      <c r="F15" s="242">
        <v>1</v>
      </c>
      <c r="G15" s="249">
        <f t="shared" si="0"/>
        <v>26330</v>
      </c>
      <c r="I15" s="24">
        <v>10</v>
      </c>
      <c r="J15" s="25">
        <v>23181700</v>
      </c>
      <c r="K15" s="188" t="s">
        <v>340</v>
      </c>
      <c r="L15" s="189" t="s">
        <v>30</v>
      </c>
      <c r="M15" s="31">
        <v>1</v>
      </c>
      <c r="N15" s="190">
        <f t="shared" si="1"/>
        <v>20864.439999999999</v>
      </c>
      <c r="O15" s="190">
        <f t="shared" si="2"/>
        <v>3964.247000000003</v>
      </c>
      <c r="P15" s="191">
        <f t="shared" si="3"/>
        <v>24828.687000000002</v>
      </c>
      <c r="R15" s="241">
        <v>24828.687000000002</v>
      </c>
    </row>
    <row r="16" spans="2:18" s="5" customFormat="1">
      <c r="B16" s="125">
        <f>+COUNT(C$6:$D16)</f>
        <v>11</v>
      </c>
      <c r="C16" s="126">
        <v>23181700</v>
      </c>
      <c r="D16" s="127" t="s">
        <v>341</v>
      </c>
      <c r="E16" s="126" t="s">
        <v>30</v>
      </c>
      <c r="F16" s="242">
        <v>1</v>
      </c>
      <c r="G16" s="249">
        <f t="shared" si="0"/>
        <v>6497370</v>
      </c>
      <c r="I16" s="24">
        <v>11</v>
      </c>
      <c r="J16" s="25">
        <v>23181700</v>
      </c>
      <c r="K16" s="188" t="s">
        <v>341</v>
      </c>
      <c r="L16" s="189" t="s">
        <v>30</v>
      </c>
      <c r="M16" s="31">
        <v>1</v>
      </c>
      <c r="N16" s="190">
        <f t="shared" si="1"/>
        <v>5149461.6500000004</v>
      </c>
      <c r="O16" s="190">
        <f t="shared" si="2"/>
        <v>978397.71700000018</v>
      </c>
      <c r="P16" s="191">
        <f t="shared" si="3"/>
        <v>6127859.3670000006</v>
      </c>
      <c r="R16" s="241">
        <v>6127859.3670000006</v>
      </c>
    </row>
    <row r="17" spans="2:18" s="5" customFormat="1">
      <c r="B17" s="125">
        <f>+COUNT(C$6:$D17)</f>
        <v>12</v>
      </c>
      <c r="C17" s="126">
        <v>23181700</v>
      </c>
      <c r="D17" s="127" t="s">
        <v>342</v>
      </c>
      <c r="E17" s="126" t="s">
        <v>30</v>
      </c>
      <c r="F17" s="242">
        <v>1</v>
      </c>
      <c r="G17" s="249">
        <f t="shared" si="0"/>
        <v>22790</v>
      </c>
      <c r="I17" s="24">
        <v>12</v>
      </c>
      <c r="J17" s="25">
        <v>23181700</v>
      </c>
      <c r="K17" s="188" t="s">
        <v>342</v>
      </c>
      <c r="L17" s="189" t="s">
        <v>30</v>
      </c>
      <c r="M17" s="31">
        <v>1</v>
      </c>
      <c r="N17" s="190">
        <f t="shared" si="1"/>
        <v>18063.080000000002</v>
      </c>
      <c r="O17" s="190">
        <f t="shared" si="2"/>
        <v>3431.9889999999978</v>
      </c>
      <c r="P17" s="191">
        <f t="shared" si="3"/>
        <v>21495.069</v>
      </c>
      <c r="R17" s="241">
        <v>21495.069</v>
      </c>
    </row>
    <row r="18" spans="2:18" s="5" customFormat="1">
      <c r="B18" s="125">
        <f>+COUNT(C$6:$D18)</f>
        <v>13</v>
      </c>
      <c r="C18" s="126">
        <v>23181700</v>
      </c>
      <c r="D18" s="127" t="s">
        <v>343</v>
      </c>
      <c r="E18" s="126" t="s">
        <v>30</v>
      </c>
      <c r="F18" s="242">
        <v>1</v>
      </c>
      <c r="G18" s="249">
        <f t="shared" si="0"/>
        <v>4210</v>
      </c>
      <c r="I18" s="24">
        <v>13</v>
      </c>
      <c r="J18" s="25">
        <v>23181700</v>
      </c>
      <c r="K18" s="188" t="s">
        <v>343</v>
      </c>
      <c r="L18" s="189" t="s">
        <v>30</v>
      </c>
      <c r="M18" s="31">
        <v>1</v>
      </c>
      <c r="N18" s="190">
        <f t="shared" si="1"/>
        <v>3333.58</v>
      </c>
      <c r="O18" s="190">
        <f t="shared" si="2"/>
        <v>633.38600000000042</v>
      </c>
      <c r="P18" s="191">
        <f t="shared" si="3"/>
        <v>3966.9660000000003</v>
      </c>
      <c r="R18" s="241">
        <v>3966.9660000000003</v>
      </c>
    </row>
    <row r="19" spans="2:18" s="5" customFormat="1">
      <c r="B19" s="125">
        <f>+COUNT(C$6:$D19)</f>
        <v>14</v>
      </c>
      <c r="C19" s="126">
        <v>23181700</v>
      </c>
      <c r="D19" s="127" t="s">
        <v>344</v>
      </c>
      <c r="E19" s="126" t="s">
        <v>30</v>
      </c>
      <c r="F19" s="242">
        <v>1</v>
      </c>
      <c r="G19" s="249">
        <f t="shared" si="0"/>
        <v>3930</v>
      </c>
      <c r="I19" s="24">
        <v>14</v>
      </c>
      <c r="J19" s="25">
        <v>23181700</v>
      </c>
      <c r="K19" s="188" t="s">
        <v>344</v>
      </c>
      <c r="L19" s="189" t="s">
        <v>30</v>
      </c>
      <c r="M19" s="31">
        <v>1</v>
      </c>
      <c r="N19" s="190">
        <f t="shared" si="1"/>
        <v>3116.61</v>
      </c>
      <c r="O19" s="190">
        <f t="shared" si="2"/>
        <v>592.1550000000002</v>
      </c>
      <c r="P19" s="191">
        <f t="shared" si="3"/>
        <v>3708.7650000000003</v>
      </c>
      <c r="R19" s="241">
        <v>3708.7650000000003</v>
      </c>
    </row>
    <row r="20" spans="2:18" s="5" customFormat="1">
      <c r="B20" s="125">
        <f>+COUNT(C$6:$D20)</f>
        <v>15</v>
      </c>
      <c r="C20" s="126">
        <v>23181700</v>
      </c>
      <c r="D20" s="127" t="s">
        <v>345</v>
      </c>
      <c r="E20" s="126" t="s">
        <v>30</v>
      </c>
      <c r="F20" s="242">
        <v>1</v>
      </c>
      <c r="G20" s="249">
        <f t="shared" si="0"/>
        <v>8440</v>
      </c>
      <c r="I20" s="24">
        <v>15</v>
      </c>
      <c r="J20" s="25">
        <v>23181700</v>
      </c>
      <c r="K20" s="188" t="s">
        <v>345</v>
      </c>
      <c r="L20" s="189" t="s">
        <v>30</v>
      </c>
      <c r="M20" s="31">
        <v>1</v>
      </c>
      <c r="N20" s="190">
        <f t="shared" si="1"/>
        <v>6685.94</v>
      </c>
      <c r="O20" s="190">
        <f t="shared" si="2"/>
        <v>1270.3300000000008</v>
      </c>
      <c r="P20" s="191">
        <f t="shared" si="3"/>
        <v>7956.27</v>
      </c>
      <c r="R20" s="241">
        <v>7956.27</v>
      </c>
    </row>
    <row r="21" spans="2:18" s="5" customFormat="1">
      <c r="B21" s="125">
        <f>+COUNT(C$6:$D21)</f>
        <v>16</v>
      </c>
      <c r="C21" s="126">
        <v>23181700</v>
      </c>
      <c r="D21" s="127" t="s">
        <v>346</v>
      </c>
      <c r="E21" s="126" t="s">
        <v>33</v>
      </c>
      <c r="F21" s="242">
        <v>1</v>
      </c>
      <c r="G21" s="249">
        <f t="shared" si="0"/>
        <v>451920</v>
      </c>
      <c r="I21" s="24">
        <v>16</v>
      </c>
      <c r="J21" s="25">
        <v>23181700</v>
      </c>
      <c r="K21" s="188" t="s">
        <v>346</v>
      </c>
      <c r="L21" s="189" t="s">
        <v>33</v>
      </c>
      <c r="M21" s="31">
        <v>1</v>
      </c>
      <c r="N21" s="190">
        <f t="shared" si="1"/>
        <v>358165.48</v>
      </c>
      <c r="O21" s="190">
        <f t="shared" si="2"/>
        <v>68051.444000000018</v>
      </c>
      <c r="P21" s="191">
        <f t="shared" si="3"/>
        <v>426216.924</v>
      </c>
      <c r="R21" s="241">
        <v>426216.924</v>
      </c>
    </row>
    <row r="22" spans="2:18" s="5" customFormat="1">
      <c r="B22" s="125">
        <f>+COUNT(C$6:$D22)</f>
        <v>17</v>
      </c>
      <c r="C22" s="126">
        <v>23181700</v>
      </c>
      <c r="D22" s="127" t="s">
        <v>347</v>
      </c>
      <c r="E22" s="126" t="s">
        <v>33</v>
      </c>
      <c r="F22" s="242">
        <v>1</v>
      </c>
      <c r="G22" s="249">
        <f t="shared" si="0"/>
        <v>509270</v>
      </c>
      <c r="I22" s="24">
        <v>17</v>
      </c>
      <c r="J22" s="25">
        <v>23181700</v>
      </c>
      <c r="K22" s="188" t="s">
        <v>347</v>
      </c>
      <c r="L22" s="189" t="s">
        <v>33</v>
      </c>
      <c r="M22" s="31">
        <v>1</v>
      </c>
      <c r="N22" s="190">
        <f t="shared" si="1"/>
        <v>403617.18</v>
      </c>
      <c r="O22" s="190">
        <f t="shared" si="2"/>
        <v>76687.269000000029</v>
      </c>
      <c r="P22" s="191">
        <f t="shared" si="3"/>
        <v>480304.44900000002</v>
      </c>
      <c r="R22" s="241">
        <v>480304.44900000002</v>
      </c>
    </row>
    <row r="23" spans="2:18" s="5" customFormat="1">
      <c r="B23" s="125">
        <f>+COUNT(C$6:$D23)</f>
        <v>18</v>
      </c>
      <c r="C23" s="126">
        <v>23181700</v>
      </c>
      <c r="D23" s="127" t="s">
        <v>348</v>
      </c>
      <c r="E23" s="126" t="s">
        <v>33</v>
      </c>
      <c r="F23" s="242">
        <v>1</v>
      </c>
      <c r="G23" s="249">
        <f t="shared" si="0"/>
        <v>382810</v>
      </c>
      <c r="I23" s="24">
        <v>18</v>
      </c>
      <c r="J23" s="25">
        <v>23181700</v>
      </c>
      <c r="K23" s="188" t="s">
        <v>348</v>
      </c>
      <c r="L23" s="189" t="s">
        <v>33</v>
      </c>
      <c r="M23" s="31">
        <v>1</v>
      </c>
      <c r="N23" s="190">
        <f t="shared" si="1"/>
        <v>303393.77</v>
      </c>
      <c r="O23" s="190">
        <f t="shared" si="2"/>
        <v>57644.811999999976</v>
      </c>
      <c r="P23" s="191">
        <f t="shared" si="3"/>
        <v>361038.58199999999</v>
      </c>
      <c r="R23" s="241">
        <v>361038.58199999999</v>
      </c>
    </row>
    <row r="24" spans="2:18" s="5" customFormat="1">
      <c r="B24" s="125">
        <f>+COUNT(C$6:$D24)</f>
        <v>19</v>
      </c>
      <c r="C24" s="126">
        <v>23181700</v>
      </c>
      <c r="D24" s="127" t="s">
        <v>349</v>
      </c>
      <c r="E24" s="126" t="s">
        <v>30</v>
      </c>
      <c r="F24" s="242">
        <v>1</v>
      </c>
      <c r="G24" s="249">
        <f t="shared" si="0"/>
        <v>162020</v>
      </c>
      <c r="I24" s="24">
        <v>19</v>
      </c>
      <c r="J24" s="25">
        <v>23181700</v>
      </c>
      <c r="K24" s="188" t="s">
        <v>349</v>
      </c>
      <c r="L24" s="189" t="s">
        <v>30</v>
      </c>
      <c r="M24" s="31">
        <v>1</v>
      </c>
      <c r="N24" s="190">
        <f t="shared" si="1"/>
        <v>128411.48</v>
      </c>
      <c r="O24" s="190">
        <f t="shared" si="2"/>
        <v>24398.179000000018</v>
      </c>
      <c r="P24" s="191">
        <f t="shared" si="3"/>
        <v>152809.65900000001</v>
      </c>
      <c r="R24" s="241">
        <v>152809.65900000001</v>
      </c>
    </row>
    <row r="25" spans="2:18" s="5" customFormat="1">
      <c r="B25" s="125">
        <f>+COUNT(C$6:$D25)</f>
        <v>20</v>
      </c>
      <c r="C25" s="126">
        <v>23181700</v>
      </c>
      <c r="D25" s="127" t="s">
        <v>350</v>
      </c>
      <c r="E25" s="126" t="s">
        <v>30</v>
      </c>
      <c r="F25" s="242">
        <v>1</v>
      </c>
      <c r="G25" s="249">
        <f t="shared" si="0"/>
        <v>193000</v>
      </c>
      <c r="I25" s="24">
        <v>20</v>
      </c>
      <c r="J25" s="25">
        <v>23181700</v>
      </c>
      <c r="K25" s="188" t="s">
        <v>350</v>
      </c>
      <c r="L25" s="189" t="s">
        <v>30</v>
      </c>
      <c r="M25" s="31">
        <v>1</v>
      </c>
      <c r="N25" s="190">
        <f t="shared" si="1"/>
        <v>152958.43</v>
      </c>
      <c r="O25" s="190">
        <f t="shared" si="2"/>
        <v>29062.106000000029</v>
      </c>
      <c r="P25" s="191">
        <f t="shared" si="3"/>
        <v>182020.53600000002</v>
      </c>
      <c r="R25" s="241">
        <v>182020.53600000002</v>
      </c>
    </row>
    <row r="26" spans="2:18" s="5" customFormat="1">
      <c r="B26" s="125">
        <f>+COUNT(C$6:$D26)</f>
        <v>21</v>
      </c>
      <c r="C26" s="126">
        <v>23181700</v>
      </c>
      <c r="D26" s="127" t="s">
        <v>351</v>
      </c>
      <c r="E26" s="126" t="s">
        <v>30</v>
      </c>
      <c r="F26" s="242">
        <v>1</v>
      </c>
      <c r="G26" s="249">
        <f t="shared" si="0"/>
        <v>450250</v>
      </c>
      <c r="I26" s="24">
        <v>21</v>
      </c>
      <c r="J26" s="25">
        <v>23181700</v>
      </c>
      <c r="K26" s="188" t="s">
        <v>351</v>
      </c>
      <c r="L26" s="189" t="s">
        <v>30</v>
      </c>
      <c r="M26" s="31">
        <v>1</v>
      </c>
      <c r="N26" s="190">
        <f t="shared" si="1"/>
        <v>356839.89</v>
      </c>
      <c r="O26" s="190">
        <f t="shared" si="2"/>
        <v>67799.57699999999</v>
      </c>
      <c r="P26" s="191">
        <f t="shared" si="3"/>
        <v>424639.467</v>
      </c>
      <c r="R26" s="241">
        <v>424639.467</v>
      </c>
    </row>
    <row r="27" spans="2:18" s="5" customFormat="1" ht="24">
      <c r="B27" s="125">
        <f>+COUNT(C$6:$D27)</f>
        <v>22</v>
      </c>
      <c r="C27" s="126">
        <v>23181700</v>
      </c>
      <c r="D27" s="127" t="s">
        <v>352</v>
      </c>
      <c r="E27" s="126" t="s">
        <v>30</v>
      </c>
      <c r="F27" s="242">
        <v>1</v>
      </c>
      <c r="G27" s="249">
        <f t="shared" si="0"/>
        <v>352810</v>
      </c>
      <c r="I27" s="24">
        <v>22</v>
      </c>
      <c r="J27" s="25">
        <v>23181700</v>
      </c>
      <c r="K27" s="188" t="s">
        <v>352</v>
      </c>
      <c r="L27" s="189" t="s">
        <v>30</v>
      </c>
      <c r="M27" s="31">
        <v>1</v>
      </c>
      <c r="N27" s="190">
        <f t="shared" si="1"/>
        <v>279619.20000000001</v>
      </c>
      <c r="O27" s="190">
        <f t="shared" si="2"/>
        <v>53127.647999999986</v>
      </c>
      <c r="P27" s="191">
        <f t="shared" si="3"/>
        <v>332746.848</v>
      </c>
      <c r="R27" s="241">
        <v>332746.848</v>
      </c>
    </row>
    <row r="28" spans="2:18" s="5" customFormat="1" ht="24">
      <c r="B28" s="125">
        <f>+COUNT(C$6:$D28)</f>
        <v>23</v>
      </c>
      <c r="C28" s="126">
        <v>23181700</v>
      </c>
      <c r="D28" s="127" t="s">
        <v>353</v>
      </c>
      <c r="E28" s="126" t="s">
        <v>30</v>
      </c>
      <c r="F28" s="242">
        <v>1</v>
      </c>
      <c r="G28" s="249">
        <f t="shared" si="0"/>
        <v>111850</v>
      </c>
      <c r="I28" s="24">
        <v>23</v>
      </c>
      <c r="J28" s="25">
        <v>23181700</v>
      </c>
      <c r="K28" s="188" t="s">
        <v>353</v>
      </c>
      <c r="L28" s="189" t="s">
        <v>30</v>
      </c>
      <c r="M28" s="31">
        <v>1</v>
      </c>
      <c r="N28" s="190">
        <f t="shared" si="1"/>
        <v>88647.52</v>
      </c>
      <c r="O28" s="190">
        <f t="shared" si="2"/>
        <v>16843.028000000006</v>
      </c>
      <c r="P28" s="191">
        <f t="shared" si="3"/>
        <v>105490.54800000001</v>
      </c>
      <c r="R28" s="241">
        <v>105490.54800000001</v>
      </c>
    </row>
    <row r="29" spans="2:18" s="5" customFormat="1">
      <c r="B29" s="125">
        <f>+COUNT(C$6:$D29)</f>
        <v>24</v>
      </c>
      <c r="C29" s="126">
        <v>23181700</v>
      </c>
      <c r="D29" s="127" t="s">
        <v>354</v>
      </c>
      <c r="E29" s="126" t="s">
        <v>30</v>
      </c>
      <c r="F29" s="242">
        <v>1</v>
      </c>
      <c r="G29" s="249">
        <f t="shared" si="0"/>
        <v>204430</v>
      </c>
      <c r="I29" s="24">
        <v>24</v>
      </c>
      <c r="J29" s="25">
        <v>23181700</v>
      </c>
      <c r="K29" s="188" t="s">
        <v>354</v>
      </c>
      <c r="L29" s="189" t="s">
        <v>30</v>
      </c>
      <c r="M29" s="31">
        <v>1</v>
      </c>
      <c r="N29" s="190">
        <f t="shared" si="1"/>
        <v>162023.93</v>
      </c>
      <c r="O29" s="190">
        <f t="shared" si="2"/>
        <v>30784.546000000002</v>
      </c>
      <c r="P29" s="191">
        <f t="shared" si="3"/>
        <v>192808.476</v>
      </c>
      <c r="R29" s="241">
        <v>192808.476</v>
      </c>
    </row>
    <row r="30" spans="2:18" s="5" customFormat="1">
      <c r="B30" s="125">
        <f>+COUNT(C$6:$D30)</f>
        <v>25</v>
      </c>
      <c r="C30" s="126">
        <v>23181700</v>
      </c>
      <c r="D30" s="127" t="s">
        <v>355</v>
      </c>
      <c r="E30" s="126" t="s">
        <v>30</v>
      </c>
      <c r="F30" s="242">
        <v>1</v>
      </c>
      <c r="G30" s="249">
        <f t="shared" si="0"/>
        <v>135540</v>
      </c>
      <c r="I30" s="24">
        <v>25</v>
      </c>
      <c r="J30" s="25">
        <v>23181700</v>
      </c>
      <c r="K30" s="188" t="s">
        <v>355</v>
      </c>
      <c r="L30" s="189" t="s">
        <v>30</v>
      </c>
      <c r="M30" s="31">
        <v>1</v>
      </c>
      <c r="N30" s="190">
        <f t="shared" si="1"/>
        <v>107423.92</v>
      </c>
      <c r="O30" s="190">
        <f t="shared" si="2"/>
        <v>20410.541000000012</v>
      </c>
      <c r="P30" s="191">
        <f t="shared" si="3"/>
        <v>127834.46100000001</v>
      </c>
      <c r="R30" s="241">
        <v>127834.46100000001</v>
      </c>
    </row>
    <row r="31" spans="2:18" s="5" customFormat="1">
      <c r="B31" s="125">
        <f>+COUNT(C$6:$D31)</f>
        <v>26</v>
      </c>
      <c r="C31" s="126">
        <v>23181700</v>
      </c>
      <c r="D31" s="127" t="s">
        <v>356</v>
      </c>
      <c r="E31" s="126" t="s">
        <v>30</v>
      </c>
      <c r="F31" s="242">
        <v>1</v>
      </c>
      <c r="G31" s="249">
        <f t="shared" si="0"/>
        <v>56390</v>
      </c>
      <c r="I31" s="24">
        <v>26</v>
      </c>
      <c r="J31" s="25">
        <v>23181700</v>
      </c>
      <c r="K31" s="188" t="s">
        <v>356</v>
      </c>
      <c r="L31" s="189" t="s">
        <v>30</v>
      </c>
      <c r="M31" s="31">
        <v>1</v>
      </c>
      <c r="N31" s="190">
        <f t="shared" si="1"/>
        <v>44688.15</v>
      </c>
      <c r="O31" s="190">
        <f t="shared" si="2"/>
        <v>8490.7439999999988</v>
      </c>
      <c r="P31" s="191">
        <f t="shared" si="3"/>
        <v>53178.894</v>
      </c>
      <c r="R31" s="241">
        <v>53178.894</v>
      </c>
    </row>
    <row r="32" spans="2:18" s="5" customFormat="1">
      <c r="B32" s="125">
        <f>+COUNT(C$6:$D32)</f>
        <v>27</v>
      </c>
      <c r="C32" s="126">
        <v>23181700</v>
      </c>
      <c r="D32" s="127" t="s">
        <v>357</v>
      </c>
      <c r="E32" s="126" t="s">
        <v>30</v>
      </c>
      <c r="F32" s="242">
        <v>1</v>
      </c>
      <c r="G32" s="249">
        <f t="shared" si="0"/>
        <v>712250</v>
      </c>
      <c r="I32" s="24">
        <v>27</v>
      </c>
      <c r="J32" s="25">
        <v>23181700</v>
      </c>
      <c r="K32" s="188" t="s">
        <v>357</v>
      </c>
      <c r="L32" s="189" t="s">
        <v>30</v>
      </c>
      <c r="M32" s="31">
        <v>1</v>
      </c>
      <c r="N32" s="190">
        <f t="shared" si="1"/>
        <v>564494.4</v>
      </c>
      <c r="O32" s="190">
        <f t="shared" si="2"/>
        <v>107253.93599999999</v>
      </c>
      <c r="P32" s="191">
        <f t="shared" si="3"/>
        <v>671748.33600000001</v>
      </c>
      <c r="R32" s="241">
        <v>671748.33600000001</v>
      </c>
    </row>
    <row r="33" spans="2:18" s="5" customFormat="1">
      <c r="B33" s="125">
        <f>+COUNT(C$6:$D33)</f>
        <v>28</v>
      </c>
      <c r="C33" s="126">
        <v>23181700</v>
      </c>
      <c r="D33" s="127" t="s">
        <v>358</v>
      </c>
      <c r="E33" s="126" t="s">
        <v>30</v>
      </c>
      <c r="F33" s="242">
        <v>1</v>
      </c>
      <c r="G33" s="249">
        <f t="shared" si="0"/>
        <v>89560</v>
      </c>
      <c r="I33" s="24">
        <v>28</v>
      </c>
      <c r="J33" s="25">
        <v>23181700</v>
      </c>
      <c r="K33" s="188" t="s">
        <v>358</v>
      </c>
      <c r="L33" s="189" t="s">
        <v>30</v>
      </c>
      <c r="M33" s="31">
        <v>1</v>
      </c>
      <c r="N33" s="190">
        <f t="shared" si="1"/>
        <v>70979.740000000005</v>
      </c>
      <c r="O33" s="190">
        <f t="shared" si="2"/>
        <v>13486.150999999998</v>
      </c>
      <c r="P33" s="191">
        <f t="shared" si="3"/>
        <v>84465.891000000003</v>
      </c>
      <c r="R33" s="241">
        <v>84465.891000000003</v>
      </c>
    </row>
    <row r="34" spans="2:18" s="5" customFormat="1">
      <c r="B34" s="125">
        <f>+COUNT(C$6:$D34)</f>
        <v>29</v>
      </c>
      <c r="C34" s="126">
        <v>26101700</v>
      </c>
      <c r="D34" s="127" t="s">
        <v>359</v>
      </c>
      <c r="E34" s="126" t="s">
        <v>30</v>
      </c>
      <c r="F34" s="242">
        <v>1</v>
      </c>
      <c r="G34" s="249">
        <f t="shared" si="0"/>
        <v>118020</v>
      </c>
      <c r="I34" s="24">
        <v>29</v>
      </c>
      <c r="J34" s="25">
        <v>26101700</v>
      </c>
      <c r="K34" s="188" t="s">
        <v>359</v>
      </c>
      <c r="L34" s="189" t="s">
        <v>30</v>
      </c>
      <c r="M34" s="31">
        <v>1</v>
      </c>
      <c r="N34" s="190">
        <f t="shared" si="1"/>
        <v>93535.27</v>
      </c>
      <c r="O34" s="190">
        <f t="shared" si="2"/>
        <v>17771.699000000008</v>
      </c>
      <c r="P34" s="191">
        <f t="shared" si="3"/>
        <v>111306.96900000001</v>
      </c>
      <c r="R34" s="241">
        <v>111306.96900000001</v>
      </c>
    </row>
    <row r="35" spans="2:18" s="5" customFormat="1">
      <c r="B35" s="125">
        <f>+COUNT(C$6:$D35)</f>
        <v>30</v>
      </c>
      <c r="C35" s="125">
        <v>31171504</v>
      </c>
      <c r="D35" s="127" t="s">
        <v>360</v>
      </c>
      <c r="E35" s="126" t="s">
        <v>30</v>
      </c>
      <c r="F35" s="242">
        <v>1</v>
      </c>
      <c r="G35" s="249">
        <f t="shared" si="0"/>
        <v>59630</v>
      </c>
      <c r="I35" s="24">
        <v>30</v>
      </c>
      <c r="J35" s="24">
        <v>31171504</v>
      </c>
      <c r="K35" s="188" t="s">
        <v>360</v>
      </c>
      <c r="L35" s="189" t="s">
        <v>30</v>
      </c>
      <c r="M35" s="31">
        <v>1</v>
      </c>
      <c r="N35" s="190">
        <f t="shared" si="1"/>
        <v>47263.14</v>
      </c>
      <c r="O35" s="190">
        <f t="shared" si="2"/>
        <v>8980.0020000000004</v>
      </c>
      <c r="P35" s="191">
        <f t="shared" si="3"/>
        <v>56243.142</v>
      </c>
      <c r="R35" s="241">
        <v>56243.142</v>
      </c>
    </row>
    <row r="36" spans="2:18" s="5" customFormat="1">
      <c r="B36" s="125">
        <f>+COUNT(C$6:$D36)</f>
        <v>31</v>
      </c>
      <c r="C36" s="126">
        <v>23181500</v>
      </c>
      <c r="D36" s="127" t="s">
        <v>361</v>
      </c>
      <c r="E36" s="126" t="s">
        <v>30</v>
      </c>
      <c r="F36" s="242">
        <v>1</v>
      </c>
      <c r="G36" s="249">
        <f t="shared" si="0"/>
        <v>21290</v>
      </c>
      <c r="I36" s="24">
        <v>31</v>
      </c>
      <c r="J36" s="25">
        <v>23181500</v>
      </c>
      <c r="K36" s="188" t="s">
        <v>361</v>
      </c>
      <c r="L36" s="189" t="s">
        <v>30</v>
      </c>
      <c r="M36" s="31">
        <v>1</v>
      </c>
      <c r="N36" s="190">
        <f t="shared" si="1"/>
        <v>16873.86</v>
      </c>
      <c r="O36" s="190">
        <f t="shared" si="2"/>
        <v>3206.030999999999</v>
      </c>
      <c r="P36" s="191">
        <f t="shared" si="3"/>
        <v>20079.891</v>
      </c>
      <c r="R36" s="241">
        <v>20079.891</v>
      </c>
    </row>
    <row r="37" spans="2:18" s="5" customFormat="1">
      <c r="B37" s="125">
        <f>+COUNT(C$6:$D37)</f>
        <v>32</v>
      </c>
      <c r="C37" s="126">
        <v>23181700</v>
      </c>
      <c r="D37" s="127" t="s">
        <v>362</v>
      </c>
      <c r="E37" s="126" t="s">
        <v>30</v>
      </c>
      <c r="F37" s="242">
        <v>1</v>
      </c>
      <c r="G37" s="249">
        <f t="shared" si="0"/>
        <v>272820</v>
      </c>
      <c r="I37" s="24">
        <v>32</v>
      </c>
      <c r="J37" s="25">
        <v>23181700</v>
      </c>
      <c r="K37" s="188" t="s">
        <v>362</v>
      </c>
      <c r="L37" s="189" t="s">
        <v>30</v>
      </c>
      <c r="M37" s="31">
        <v>1</v>
      </c>
      <c r="N37" s="190">
        <f t="shared" si="1"/>
        <v>216219.8</v>
      </c>
      <c r="O37" s="190">
        <f t="shared" si="2"/>
        <v>41081.767000000022</v>
      </c>
      <c r="P37" s="191">
        <f t="shared" si="3"/>
        <v>257301.56700000001</v>
      </c>
      <c r="R37" s="241">
        <v>257301.56700000001</v>
      </c>
    </row>
    <row r="38" spans="2:18" s="5" customFormat="1">
      <c r="B38" s="125">
        <f>+COUNT(C$6:$D38)</f>
        <v>33</v>
      </c>
      <c r="C38" s="105">
        <v>30264700</v>
      </c>
      <c r="D38" s="127" t="s">
        <v>363</v>
      </c>
      <c r="E38" s="126" t="s">
        <v>31</v>
      </c>
      <c r="F38" s="242">
        <v>1</v>
      </c>
      <c r="G38" s="249">
        <f t="shared" si="0"/>
        <v>5120</v>
      </c>
      <c r="I38" s="24">
        <v>33</v>
      </c>
      <c r="J38" s="105">
        <v>30264700</v>
      </c>
      <c r="K38" s="188" t="s">
        <v>363</v>
      </c>
      <c r="L38" s="189" t="s">
        <v>31</v>
      </c>
      <c r="M38" s="31">
        <v>1</v>
      </c>
      <c r="N38" s="190">
        <f t="shared" si="1"/>
        <v>4055.73</v>
      </c>
      <c r="O38" s="190">
        <f t="shared" si="2"/>
        <v>770.5920000000001</v>
      </c>
      <c r="P38" s="191">
        <f t="shared" si="3"/>
        <v>4826.3220000000001</v>
      </c>
      <c r="R38" s="241">
        <v>4826.3220000000001</v>
      </c>
    </row>
    <row r="39" spans="2:18" s="5" customFormat="1">
      <c r="B39" s="125">
        <f>+COUNT(C$6:$D39)</f>
        <v>34</v>
      </c>
      <c r="C39" s="126">
        <v>23181700</v>
      </c>
      <c r="D39" s="127" t="s">
        <v>364</v>
      </c>
      <c r="E39" s="126" t="s">
        <v>30</v>
      </c>
      <c r="F39" s="242">
        <v>1</v>
      </c>
      <c r="G39" s="249">
        <f t="shared" si="0"/>
        <v>68120</v>
      </c>
      <c r="I39" s="24">
        <v>34</v>
      </c>
      <c r="J39" s="25">
        <v>23181700</v>
      </c>
      <c r="K39" s="188" t="s">
        <v>364</v>
      </c>
      <c r="L39" s="189" t="s">
        <v>30</v>
      </c>
      <c r="M39" s="31">
        <v>1</v>
      </c>
      <c r="N39" s="190">
        <f t="shared" si="1"/>
        <v>53984.97</v>
      </c>
      <c r="O39" s="190">
        <f t="shared" si="2"/>
        <v>10257.147000000004</v>
      </c>
      <c r="P39" s="191">
        <f t="shared" si="3"/>
        <v>64242.117000000006</v>
      </c>
      <c r="R39" s="241">
        <v>64242.117000000006</v>
      </c>
    </row>
    <row r="40" spans="2:18" s="5" customFormat="1">
      <c r="B40" s="125">
        <f>+COUNT(C$6:$D40)</f>
        <v>35</v>
      </c>
      <c r="C40" s="126">
        <v>23181700</v>
      </c>
      <c r="D40" s="127" t="s">
        <v>365</v>
      </c>
      <c r="E40" s="126" t="s">
        <v>30</v>
      </c>
      <c r="F40" s="242">
        <v>1</v>
      </c>
      <c r="G40" s="249">
        <f t="shared" si="0"/>
        <v>234900</v>
      </c>
      <c r="I40" s="24">
        <v>35</v>
      </c>
      <c r="J40" s="25">
        <v>23181700</v>
      </c>
      <c r="K40" s="188" t="s">
        <v>365</v>
      </c>
      <c r="L40" s="189" t="s">
        <v>30</v>
      </c>
      <c r="M40" s="31">
        <v>1</v>
      </c>
      <c r="N40" s="190">
        <f t="shared" si="1"/>
        <v>186165.64</v>
      </c>
      <c r="O40" s="190">
        <f t="shared" si="2"/>
        <v>35371.475000000006</v>
      </c>
      <c r="P40" s="191">
        <f t="shared" si="3"/>
        <v>221537.11500000002</v>
      </c>
      <c r="R40" s="241">
        <v>221537.11500000002</v>
      </c>
    </row>
    <row r="41" spans="2:18" s="5" customFormat="1">
      <c r="B41" s="125">
        <f>+COUNT(C$6:$D41)</f>
        <v>36</v>
      </c>
      <c r="C41" s="126">
        <v>23181700</v>
      </c>
      <c r="D41" s="127" t="s">
        <v>366</v>
      </c>
      <c r="E41" s="126" t="s">
        <v>33</v>
      </c>
      <c r="F41" s="242">
        <v>1</v>
      </c>
      <c r="G41" s="249">
        <f t="shared" si="0"/>
        <v>24870</v>
      </c>
      <c r="I41" s="24">
        <v>36</v>
      </c>
      <c r="J41" s="25">
        <v>23181700</v>
      </c>
      <c r="K41" s="188" t="s">
        <v>366</v>
      </c>
      <c r="L41" s="189" t="s">
        <v>33</v>
      </c>
      <c r="M41" s="31">
        <v>1</v>
      </c>
      <c r="N41" s="190">
        <f t="shared" si="1"/>
        <v>19708.34</v>
      </c>
      <c r="O41" s="190">
        <f t="shared" si="2"/>
        <v>3744.5889999999999</v>
      </c>
      <c r="P41" s="191">
        <f t="shared" si="3"/>
        <v>23452.929</v>
      </c>
      <c r="R41" s="241">
        <v>23452.929</v>
      </c>
    </row>
    <row r="42" spans="2:18" s="5" customFormat="1">
      <c r="B42" s="125">
        <f>+COUNT(C$6:$D42)</f>
        <v>37</v>
      </c>
      <c r="C42" s="126">
        <v>23181700</v>
      </c>
      <c r="D42" s="127" t="s">
        <v>367</v>
      </c>
      <c r="E42" s="126" t="s">
        <v>30</v>
      </c>
      <c r="F42" s="242">
        <v>1</v>
      </c>
      <c r="G42" s="249">
        <f t="shared" si="0"/>
        <v>50410</v>
      </c>
      <c r="I42" s="24">
        <v>37</v>
      </c>
      <c r="J42" s="25">
        <v>23181700</v>
      </c>
      <c r="K42" s="188" t="s">
        <v>367</v>
      </c>
      <c r="L42" s="189" t="s">
        <v>30</v>
      </c>
      <c r="M42" s="31">
        <v>1</v>
      </c>
      <c r="N42" s="190">
        <f t="shared" si="1"/>
        <v>39951.120000000003</v>
      </c>
      <c r="O42" s="190">
        <f t="shared" si="2"/>
        <v>7590.7139999999999</v>
      </c>
      <c r="P42" s="191">
        <f t="shared" si="3"/>
        <v>47541.834000000003</v>
      </c>
      <c r="R42" s="241">
        <v>47541.834000000003</v>
      </c>
    </row>
    <row r="43" spans="2:18" s="5" customFormat="1">
      <c r="B43" s="125">
        <f>+COUNT(C$6:$D43)</f>
        <v>38</v>
      </c>
      <c r="C43" s="126">
        <v>23181700</v>
      </c>
      <c r="D43" s="128" t="s">
        <v>368</v>
      </c>
      <c r="E43" s="126" t="s">
        <v>30</v>
      </c>
      <c r="F43" s="242">
        <v>1</v>
      </c>
      <c r="G43" s="249">
        <f t="shared" si="0"/>
        <v>99610</v>
      </c>
      <c r="I43" s="24">
        <v>38</v>
      </c>
      <c r="J43" s="25">
        <v>23181700</v>
      </c>
      <c r="K43" s="188" t="s">
        <v>368</v>
      </c>
      <c r="L43" s="189" t="s">
        <v>30</v>
      </c>
      <c r="M43" s="31">
        <v>1</v>
      </c>
      <c r="N43" s="190">
        <f t="shared" si="1"/>
        <v>78946.559999999998</v>
      </c>
      <c r="O43" s="190">
        <f t="shared" si="2"/>
        <v>14999.841</v>
      </c>
      <c r="P43" s="191">
        <f t="shared" si="3"/>
        <v>93946.400999999998</v>
      </c>
      <c r="R43" s="241">
        <v>93946.400999999998</v>
      </c>
    </row>
    <row r="44" spans="2:18" s="5" customFormat="1" ht="24">
      <c r="B44" s="129"/>
      <c r="C44" s="129"/>
      <c r="D44" s="140" t="s">
        <v>32</v>
      </c>
      <c r="E44" s="130"/>
      <c r="F44" s="130"/>
      <c r="G44" s="130"/>
      <c r="I44" s="192"/>
      <c r="J44" s="192"/>
      <c r="K44" s="193" t="s">
        <v>32</v>
      </c>
      <c r="L44" s="194"/>
      <c r="M44" s="195"/>
      <c r="N44" s="196"/>
      <c r="O44" s="196"/>
      <c r="P44" s="197"/>
      <c r="R44" s="241"/>
    </row>
    <row r="45" spans="2:18" s="5" customFormat="1">
      <c r="B45" s="125">
        <f>+COUNT(C$6:$D45)</f>
        <v>39</v>
      </c>
      <c r="C45" s="126">
        <v>23181700</v>
      </c>
      <c r="D45" s="127" t="s">
        <v>331</v>
      </c>
      <c r="E45" s="126" t="s">
        <v>30</v>
      </c>
      <c r="F45" s="242">
        <v>1</v>
      </c>
      <c r="G45" s="249">
        <f t="shared" ref="G45:G88" si="4">+ROUND(P45+(P45*$F$3),-1)</f>
        <v>24030</v>
      </c>
      <c r="I45" s="24">
        <v>39</v>
      </c>
      <c r="J45" s="25">
        <v>23181700</v>
      </c>
      <c r="K45" s="188" t="s">
        <v>331</v>
      </c>
      <c r="L45" s="189" t="s">
        <v>30</v>
      </c>
      <c r="M45" s="31">
        <v>1</v>
      </c>
      <c r="N45" s="190">
        <f t="shared" si="1"/>
        <v>19044.169999999998</v>
      </c>
      <c r="O45" s="190">
        <f t="shared" si="2"/>
        <v>3618.3880000000026</v>
      </c>
      <c r="P45" s="191">
        <f t="shared" si="3"/>
        <v>22662.558000000001</v>
      </c>
      <c r="R45" s="241">
        <v>22662.558000000001</v>
      </c>
    </row>
    <row r="46" spans="2:18" s="5" customFormat="1">
      <c r="B46" s="125">
        <f>+COUNT(C$6:$D46)</f>
        <v>40</v>
      </c>
      <c r="C46" s="126">
        <v>23181700</v>
      </c>
      <c r="D46" s="127" t="s">
        <v>332</v>
      </c>
      <c r="E46" s="126" t="s">
        <v>30</v>
      </c>
      <c r="F46" s="242">
        <v>1</v>
      </c>
      <c r="G46" s="249">
        <f t="shared" si="4"/>
        <v>207900</v>
      </c>
      <c r="I46" s="24">
        <v>40</v>
      </c>
      <c r="J46" s="25">
        <v>23181700</v>
      </c>
      <c r="K46" s="188" t="s">
        <v>332</v>
      </c>
      <c r="L46" s="189" t="s">
        <v>30</v>
      </c>
      <c r="M46" s="31">
        <v>1</v>
      </c>
      <c r="N46" s="190">
        <f t="shared" si="1"/>
        <v>164772.84</v>
      </c>
      <c r="O46" s="190">
        <f t="shared" si="2"/>
        <v>31306.839000000007</v>
      </c>
      <c r="P46" s="191">
        <f t="shared" si="3"/>
        <v>196079.679</v>
      </c>
      <c r="R46" s="241">
        <v>196079.679</v>
      </c>
    </row>
    <row r="47" spans="2:18" s="5" customFormat="1">
      <c r="B47" s="125">
        <f>+COUNT(C$6:$D47)</f>
        <v>41</v>
      </c>
      <c r="C47" s="126">
        <v>23181700</v>
      </c>
      <c r="D47" s="127" t="s">
        <v>369</v>
      </c>
      <c r="E47" s="126" t="s">
        <v>30</v>
      </c>
      <c r="F47" s="242">
        <v>1</v>
      </c>
      <c r="G47" s="249">
        <f t="shared" si="4"/>
        <v>550190</v>
      </c>
      <c r="I47" s="24">
        <v>41</v>
      </c>
      <c r="J47" s="25">
        <v>23181700</v>
      </c>
      <c r="K47" s="188" t="s">
        <v>369</v>
      </c>
      <c r="L47" s="189" t="s">
        <v>30</v>
      </c>
      <c r="M47" s="31">
        <v>1</v>
      </c>
      <c r="N47" s="190">
        <f t="shared" si="1"/>
        <v>436053.11</v>
      </c>
      <c r="O47" s="190">
        <f t="shared" si="2"/>
        <v>82850.089000000036</v>
      </c>
      <c r="P47" s="191">
        <f t="shared" si="3"/>
        <v>518903.19900000002</v>
      </c>
      <c r="R47" s="241">
        <v>518903.19900000002</v>
      </c>
    </row>
    <row r="48" spans="2:18" s="5" customFormat="1">
      <c r="B48" s="125">
        <f>+COUNT(C$6:$D48)</f>
        <v>42</v>
      </c>
      <c r="C48" s="126">
        <v>23181700</v>
      </c>
      <c r="D48" s="127" t="s">
        <v>334</v>
      </c>
      <c r="E48" s="126" t="s">
        <v>30</v>
      </c>
      <c r="F48" s="242">
        <v>1</v>
      </c>
      <c r="G48" s="249">
        <f t="shared" si="4"/>
        <v>444920</v>
      </c>
      <c r="I48" s="24">
        <v>42</v>
      </c>
      <c r="J48" s="25">
        <v>23181700</v>
      </c>
      <c r="K48" s="188" t="s">
        <v>334</v>
      </c>
      <c r="L48" s="189" t="s">
        <v>30</v>
      </c>
      <c r="M48" s="31">
        <v>1</v>
      </c>
      <c r="N48" s="190">
        <f t="shared" si="1"/>
        <v>352616.87</v>
      </c>
      <c r="O48" s="190">
        <f t="shared" si="2"/>
        <v>66997.204000000027</v>
      </c>
      <c r="P48" s="191">
        <f t="shared" si="3"/>
        <v>419614.07400000002</v>
      </c>
      <c r="R48" s="241">
        <v>419614.07400000002</v>
      </c>
    </row>
    <row r="49" spans="2:18" s="5" customFormat="1">
      <c r="B49" s="125">
        <f>+COUNT(C$6:$D49)</f>
        <v>43</v>
      </c>
      <c r="C49" s="126">
        <v>23181700</v>
      </c>
      <c r="D49" s="127" t="s">
        <v>335</v>
      </c>
      <c r="E49" s="126" t="s">
        <v>30</v>
      </c>
      <c r="F49" s="242">
        <v>1</v>
      </c>
      <c r="G49" s="249">
        <f t="shared" si="4"/>
        <v>331360</v>
      </c>
      <c r="I49" s="24">
        <v>43</v>
      </c>
      <c r="J49" s="25">
        <v>23181700</v>
      </c>
      <c r="K49" s="188" t="s">
        <v>335</v>
      </c>
      <c r="L49" s="189" t="s">
        <v>30</v>
      </c>
      <c r="M49" s="31">
        <v>1</v>
      </c>
      <c r="N49" s="190">
        <f t="shared" si="1"/>
        <v>262620.57</v>
      </c>
      <c r="O49" s="190">
        <f t="shared" si="2"/>
        <v>49897.905000000028</v>
      </c>
      <c r="P49" s="191">
        <f t="shared" si="3"/>
        <v>312518.47500000003</v>
      </c>
      <c r="R49" s="241">
        <v>312518.47500000003</v>
      </c>
    </row>
    <row r="50" spans="2:18" s="5" customFormat="1">
      <c r="B50" s="125">
        <f>+COUNT(C$6:$D50)</f>
        <v>44</v>
      </c>
      <c r="C50" s="126">
        <v>23181700</v>
      </c>
      <c r="D50" s="127" t="s">
        <v>336</v>
      </c>
      <c r="E50" s="126" t="s">
        <v>30</v>
      </c>
      <c r="F50" s="242">
        <v>1</v>
      </c>
      <c r="G50" s="249">
        <f t="shared" si="4"/>
        <v>205750</v>
      </c>
      <c r="I50" s="24">
        <v>44</v>
      </c>
      <c r="J50" s="25">
        <v>23181700</v>
      </c>
      <c r="K50" s="188" t="s">
        <v>336</v>
      </c>
      <c r="L50" s="189" t="s">
        <v>30</v>
      </c>
      <c r="M50" s="31">
        <v>1</v>
      </c>
      <c r="N50" s="190">
        <f t="shared" si="1"/>
        <v>163067.4</v>
      </c>
      <c r="O50" s="190">
        <f t="shared" si="2"/>
        <v>30982.806000000011</v>
      </c>
      <c r="P50" s="191">
        <f t="shared" si="3"/>
        <v>194050.20600000001</v>
      </c>
      <c r="R50" s="241">
        <v>194050.20600000001</v>
      </c>
    </row>
    <row r="51" spans="2:18" s="5" customFormat="1">
      <c r="B51" s="125">
        <f>+COUNT(C$6:$D51)</f>
        <v>45</v>
      </c>
      <c r="C51" s="126">
        <v>23181700</v>
      </c>
      <c r="D51" s="127" t="s">
        <v>370</v>
      </c>
      <c r="E51" s="126" t="s">
        <v>30</v>
      </c>
      <c r="F51" s="242">
        <v>1</v>
      </c>
      <c r="G51" s="249">
        <f t="shared" si="4"/>
        <v>1336600</v>
      </c>
      <c r="I51" s="24">
        <v>45</v>
      </c>
      <c r="J51" s="25">
        <v>23181700</v>
      </c>
      <c r="K51" s="188" t="s">
        <v>370</v>
      </c>
      <c r="L51" s="189" t="s">
        <v>30</v>
      </c>
      <c r="M51" s="31">
        <v>1</v>
      </c>
      <c r="N51" s="190">
        <f t="shared" si="1"/>
        <v>1059316.43</v>
      </c>
      <c r="O51" s="190">
        <f t="shared" si="2"/>
        <v>201270.12700000009</v>
      </c>
      <c r="P51" s="191">
        <f t="shared" si="3"/>
        <v>1260586.557</v>
      </c>
      <c r="R51" s="241">
        <v>1260586.557</v>
      </c>
    </row>
    <row r="52" spans="2:18" s="5" customFormat="1">
      <c r="B52" s="125">
        <f>+COUNT(C$6:$D52)</f>
        <v>46</v>
      </c>
      <c r="C52" s="126">
        <v>24131500</v>
      </c>
      <c r="D52" s="127" t="s">
        <v>337</v>
      </c>
      <c r="E52" s="126" t="s">
        <v>30</v>
      </c>
      <c r="F52" s="242">
        <v>1</v>
      </c>
      <c r="G52" s="249">
        <f t="shared" si="4"/>
        <v>402880</v>
      </c>
      <c r="I52" s="24">
        <v>46</v>
      </c>
      <c r="J52" s="25">
        <v>24131500</v>
      </c>
      <c r="K52" s="188" t="s">
        <v>337</v>
      </c>
      <c r="L52" s="189" t="s">
        <v>30</v>
      </c>
      <c r="M52" s="31">
        <v>1</v>
      </c>
      <c r="N52" s="190">
        <f t="shared" si="1"/>
        <v>319301.45</v>
      </c>
      <c r="O52" s="190">
        <f t="shared" si="2"/>
        <v>60667.272999999986</v>
      </c>
      <c r="P52" s="191">
        <f t="shared" si="3"/>
        <v>379968.723</v>
      </c>
      <c r="R52" s="241">
        <v>379968.723</v>
      </c>
    </row>
    <row r="53" spans="2:18" s="5" customFormat="1">
      <c r="B53" s="125">
        <f>+COUNT(C$6:$D53)</f>
        <v>47</v>
      </c>
      <c r="C53" s="126">
        <v>23181700</v>
      </c>
      <c r="D53" s="127" t="s">
        <v>338</v>
      </c>
      <c r="E53" s="126" t="s">
        <v>30</v>
      </c>
      <c r="F53" s="242">
        <v>1</v>
      </c>
      <c r="G53" s="249">
        <f t="shared" si="4"/>
        <v>574540</v>
      </c>
      <c r="I53" s="24">
        <v>47</v>
      </c>
      <c r="J53" s="25">
        <v>23181700</v>
      </c>
      <c r="K53" s="188" t="s">
        <v>338</v>
      </c>
      <c r="L53" s="189" t="s">
        <v>30</v>
      </c>
      <c r="M53" s="31">
        <v>1</v>
      </c>
      <c r="N53" s="190">
        <f t="shared" si="1"/>
        <v>455346.27</v>
      </c>
      <c r="O53" s="190">
        <f t="shared" si="2"/>
        <v>86515.793999999994</v>
      </c>
      <c r="P53" s="191">
        <f t="shared" si="3"/>
        <v>541862.06400000001</v>
      </c>
      <c r="R53" s="241">
        <v>541862.06400000001</v>
      </c>
    </row>
    <row r="54" spans="2:18" s="5" customFormat="1">
      <c r="B54" s="125">
        <f>+COUNT(C$6:$D54)</f>
        <v>48</v>
      </c>
      <c r="C54" s="126">
        <v>23181700</v>
      </c>
      <c r="D54" s="127" t="s">
        <v>371</v>
      </c>
      <c r="E54" s="126" t="s">
        <v>30</v>
      </c>
      <c r="F54" s="242">
        <v>1</v>
      </c>
      <c r="G54" s="249">
        <f t="shared" si="4"/>
        <v>223330</v>
      </c>
      <c r="I54" s="24">
        <v>48</v>
      </c>
      <c r="J54" s="25">
        <v>23181700</v>
      </c>
      <c r="K54" s="188" t="s">
        <v>371</v>
      </c>
      <c r="L54" s="189" t="s">
        <v>30</v>
      </c>
      <c r="M54" s="31">
        <v>1</v>
      </c>
      <c r="N54" s="190">
        <f t="shared" si="1"/>
        <v>176999.66</v>
      </c>
      <c r="O54" s="190">
        <f t="shared" si="2"/>
        <v>33629.940999999992</v>
      </c>
      <c r="P54" s="191">
        <f t="shared" si="3"/>
        <v>210629.601</v>
      </c>
      <c r="R54" s="241">
        <v>210629.601</v>
      </c>
    </row>
    <row r="55" spans="2:18" s="5" customFormat="1">
      <c r="B55" s="125">
        <f>+COUNT(C$6:$D55)</f>
        <v>49</v>
      </c>
      <c r="C55" s="126">
        <v>23181700</v>
      </c>
      <c r="D55" s="127" t="s">
        <v>340</v>
      </c>
      <c r="E55" s="126" t="s">
        <v>30</v>
      </c>
      <c r="F55" s="242">
        <v>1</v>
      </c>
      <c r="G55" s="249">
        <f t="shared" si="4"/>
        <v>16500</v>
      </c>
      <c r="I55" s="24">
        <v>49</v>
      </c>
      <c r="J55" s="25">
        <v>23181700</v>
      </c>
      <c r="K55" s="188" t="s">
        <v>340</v>
      </c>
      <c r="L55" s="189" t="s">
        <v>30</v>
      </c>
      <c r="M55" s="31">
        <v>1</v>
      </c>
      <c r="N55" s="190">
        <f t="shared" si="1"/>
        <v>13073.75</v>
      </c>
      <c r="O55" s="190">
        <f t="shared" si="2"/>
        <v>2484.0100000000002</v>
      </c>
      <c r="P55" s="191">
        <f t="shared" si="3"/>
        <v>15557.76</v>
      </c>
      <c r="R55" s="241">
        <v>15557.76</v>
      </c>
    </row>
    <row r="56" spans="2:18" s="5" customFormat="1">
      <c r="B56" s="125">
        <f>+COUNT(C$6:$D56)</f>
        <v>50</v>
      </c>
      <c r="C56" s="126">
        <v>23181700</v>
      </c>
      <c r="D56" s="127" t="s">
        <v>372</v>
      </c>
      <c r="E56" s="126" t="s">
        <v>30</v>
      </c>
      <c r="F56" s="242">
        <v>1</v>
      </c>
      <c r="G56" s="249">
        <f t="shared" si="4"/>
        <v>5196580</v>
      </c>
      <c r="I56" s="24">
        <v>50</v>
      </c>
      <c r="J56" s="25">
        <v>23181700</v>
      </c>
      <c r="K56" s="188" t="s">
        <v>372</v>
      </c>
      <c r="L56" s="189" t="s">
        <v>30</v>
      </c>
      <c r="M56" s="31">
        <v>1</v>
      </c>
      <c r="N56" s="190">
        <f t="shared" si="1"/>
        <v>4118526.51</v>
      </c>
      <c r="O56" s="190">
        <f t="shared" si="2"/>
        <v>782520.04200000037</v>
      </c>
      <c r="P56" s="191">
        <f t="shared" si="3"/>
        <v>4901046.5520000001</v>
      </c>
      <c r="R56" s="241">
        <v>4901046.5520000001</v>
      </c>
    </row>
    <row r="57" spans="2:18" s="5" customFormat="1">
      <c r="B57" s="125">
        <f>+COUNT(C$6:$D57)</f>
        <v>51</v>
      </c>
      <c r="C57" s="126">
        <v>23181700</v>
      </c>
      <c r="D57" s="127" t="s">
        <v>342</v>
      </c>
      <c r="E57" s="126" t="s">
        <v>30</v>
      </c>
      <c r="F57" s="242">
        <v>1</v>
      </c>
      <c r="G57" s="249">
        <f t="shared" si="4"/>
        <v>7420</v>
      </c>
      <c r="I57" s="24">
        <v>51</v>
      </c>
      <c r="J57" s="25">
        <v>23181700</v>
      </c>
      <c r="K57" s="188" t="s">
        <v>342</v>
      </c>
      <c r="L57" s="189" t="s">
        <v>30</v>
      </c>
      <c r="M57" s="31">
        <v>1</v>
      </c>
      <c r="N57" s="190">
        <f t="shared" si="1"/>
        <v>5880.98</v>
      </c>
      <c r="O57" s="190">
        <f t="shared" si="2"/>
        <v>1117.3840000000009</v>
      </c>
      <c r="P57" s="191">
        <f t="shared" si="3"/>
        <v>6998.3640000000005</v>
      </c>
      <c r="R57" s="241">
        <v>6998.3640000000005</v>
      </c>
    </row>
    <row r="58" spans="2:18" s="5" customFormat="1">
      <c r="B58" s="125">
        <f>+COUNT(C$6:$D58)</f>
        <v>52</v>
      </c>
      <c r="C58" s="126">
        <v>23181700</v>
      </c>
      <c r="D58" s="127" t="s">
        <v>373</v>
      </c>
      <c r="E58" s="126" t="s">
        <v>30</v>
      </c>
      <c r="F58" s="242">
        <v>1</v>
      </c>
      <c r="G58" s="249">
        <f t="shared" si="4"/>
        <v>24710</v>
      </c>
      <c r="I58" s="24">
        <v>52</v>
      </c>
      <c r="J58" s="25">
        <v>23181700</v>
      </c>
      <c r="K58" s="188" t="s">
        <v>373</v>
      </c>
      <c r="L58" s="189" t="s">
        <v>30</v>
      </c>
      <c r="M58" s="31">
        <v>1</v>
      </c>
      <c r="N58" s="190">
        <f t="shared" si="1"/>
        <v>19582.46</v>
      </c>
      <c r="O58" s="190">
        <f t="shared" si="2"/>
        <v>3720.6730000000025</v>
      </c>
      <c r="P58" s="191">
        <f t="shared" si="3"/>
        <v>23303.133000000002</v>
      </c>
      <c r="R58" s="241">
        <v>23303.133000000002</v>
      </c>
    </row>
    <row r="59" spans="2:18" s="5" customFormat="1">
      <c r="B59" s="125">
        <f>+COUNT(C$6:$D59)</f>
        <v>53</v>
      </c>
      <c r="C59" s="126">
        <v>23181700</v>
      </c>
      <c r="D59" s="127" t="s">
        <v>374</v>
      </c>
      <c r="E59" s="126" t="s">
        <v>30</v>
      </c>
      <c r="F59" s="242">
        <v>1</v>
      </c>
      <c r="G59" s="249">
        <f t="shared" si="4"/>
        <v>28600</v>
      </c>
      <c r="I59" s="24">
        <v>53</v>
      </c>
      <c r="J59" s="25">
        <v>23181700</v>
      </c>
      <c r="K59" s="188" t="s">
        <v>374</v>
      </c>
      <c r="L59" s="189" t="s">
        <v>30</v>
      </c>
      <c r="M59" s="31">
        <v>1</v>
      </c>
      <c r="N59" s="190">
        <f t="shared" si="1"/>
        <v>22663.74</v>
      </c>
      <c r="O59" s="190">
        <f t="shared" si="2"/>
        <v>4306.1100000000006</v>
      </c>
      <c r="P59" s="191">
        <f t="shared" si="3"/>
        <v>26969.850000000002</v>
      </c>
      <c r="R59" s="241">
        <v>26969.850000000002</v>
      </c>
    </row>
    <row r="60" spans="2:18" s="5" customFormat="1">
      <c r="B60" s="125">
        <f>+COUNT(C$6:$D60)</f>
        <v>54</v>
      </c>
      <c r="C60" s="126">
        <v>23181700</v>
      </c>
      <c r="D60" s="127" t="s">
        <v>375</v>
      </c>
      <c r="E60" s="126" t="s">
        <v>30</v>
      </c>
      <c r="F60" s="242">
        <v>1</v>
      </c>
      <c r="G60" s="249">
        <f t="shared" si="4"/>
        <v>48460</v>
      </c>
      <c r="I60" s="24">
        <v>54</v>
      </c>
      <c r="J60" s="25">
        <v>23181700</v>
      </c>
      <c r="K60" s="188" t="s">
        <v>375</v>
      </c>
      <c r="L60" s="189" t="s">
        <v>30</v>
      </c>
      <c r="M60" s="31">
        <v>1</v>
      </c>
      <c r="N60" s="190">
        <f t="shared" si="1"/>
        <v>38405.79</v>
      </c>
      <c r="O60" s="190">
        <f t="shared" si="2"/>
        <v>7297.1010000000024</v>
      </c>
      <c r="P60" s="191">
        <f t="shared" si="3"/>
        <v>45702.891000000003</v>
      </c>
      <c r="R60" s="241">
        <v>45702.891000000003</v>
      </c>
    </row>
    <row r="61" spans="2:18" s="5" customFormat="1">
      <c r="B61" s="125">
        <f>+COUNT(C$6:$D61)</f>
        <v>55</v>
      </c>
      <c r="C61" s="126">
        <v>23181700</v>
      </c>
      <c r="D61" s="127" t="s">
        <v>376</v>
      </c>
      <c r="E61" s="126" t="s">
        <v>33</v>
      </c>
      <c r="F61" s="242">
        <v>1</v>
      </c>
      <c r="G61" s="249">
        <f t="shared" si="4"/>
        <v>188840</v>
      </c>
      <c r="I61" s="24">
        <v>55</v>
      </c>
      <c r="J61" s="25">
        <v>23181700</v>
      </c>
      <c r="K61" s="188" t="s">
        <v>376</v>
      </c>
      <c r="L61" s="189" t="s">
        <v>33</v>
      </c>
      <c r="M61" s="31">
        <v>1</v>
      </c>
      <c r="N61" s="190">
        <f t="shared" si="1"/>
        <v>149662.39000000001</v>
      </c>
      <c r="O61" s="190">
        <f t="shared" si="2"/>
        <v>28435.856</v>
      </c>
      <c r="P61" s="191">
        <f t="shared" si="3"/>
        <v>178098.24600000001</v>
      </c>
      <c r="R61" s="241">
        <v>178098.24600000001</v>
      </c>
    </row>
    <row r="62" spans="2:18" s="5" customFormat="1">
      <c r="B62" s="125">
        <f>+COUNT(C$6:$D62)</f>
        <v>56</v>
      </c>
      <c r="C62" s="126">
        <v>23181700</v>
      </c>
      <c r="D62" s="127" t="s">
        <v>347</v>
      </c>
      <c r="E62" s="126" t="s">
        <v>33</v>
      </c>
      <c r="F62" s="242">
        <v>1</v>
      </c>
      <c r="G62" s="249">
        <f t="shared" si="4"/>
        <v>249280</v>
      </c>
      <c r="I62" s="24">
        <v>56</v>
      </c>
      <c r="J62" s="25">
        <v>23181700</v>
      </c>
      <c r="K62" s="188" t="s">
        <v>347</v>
      </c>
      <c r="L62" s="189" t="s">
        <v>33</v>
      </c>
      <c r="M62" s="31">
        <v>1</v>
      </c>
      <c r="N62" s="190">
        <f t="shared" si="1"/>
        <v>197564.87</v>
      </c>
      <c r="O62" s="190">
        <f t="shared" si="2"/>
        <v>37537.324000000022</v>
      </c>
      <c r="P62" s="191">
        <f t="shared" si="3"/>
        <v>235102.19400000002</v>
      </c>
      <c r="R62" s="241">
        <v>235102.19400000002</v>
      </c>
    </row>
    <row r="63" spans="2:18" s="5" customFormat="1">
      <c r="B63" s="125">
        <f>+COUNT(C$6:$D63)</f>
        <v>57</v>
      </c>
      <c r="C63" s="126">
        <v>23181700</v>
      </c>
      <c r="D63" s="127" t="s">
        <v>377</v>
      </c>
      <c r="E63" s="126" t="s">
        <v>33</v>
      </c>
      <c r="F63" s="242">
        <v>1</v>
      </c>
      <c r="G63" s="249">
        <f t="shared" si="4"/>
        <v>211910</v>
      </c>
      <c r="I63" s="24">
        <v>57</v>
      </c>
      <c r="J63" s="25">
        <v>23181700</v>
      </c>
      <c r="K63" s="188" t="s">
        <v>377</v>
      </c>
      <c r="L63" s="189" t="s">
        <v>33</v>
      </c>
      <c r="M63" s="31">
        <v>1</v>
      </c>
      <c r="N63" s="190">
        <f t="shared" si="1"/>
        <v>167945.21</v>
      </c>
      <c r="O63" s="190">
        <f t="shared" si="2"/>
        <v>31909.591000000015</v>
      </c>
      <c r="P63" s="191">
        <f t="shared" si="3"/>
        <v>199854.80100000001</v>
      </c>
      <c r="R63" s="241">
        <v>199854.80100000001</v>
      </c>
    </row>
    <row r="64" spans="2:18" s="5" customFormat="1">
      <c r="B64" s="125">
        <f>+COUNT(C$6:$D64)</f>
        <v>58</v>
      </c>
      <c r="C64" s="126">
        <v>23181700</v>
      </c>
      <c r="D64" s="127" t="s">
        <v>61</v>
      </c>
      <c r="E64" s="126" t="s">
        <v>30</v>
      </c>
      <c r="F64" s="242">
        <v>1</v>
      </c>
      <c r="G64" s="249">
        <f t="shared" si="4"/>
        <v>155260</v>
      </c>
      <c r="I64" s="24">
        <v>58</v>
      </c>
      <c r="J64" s="25">
        <v>23181700</v>
      </c>
      <c r="K64" s="188" t="s">
        <v>61</v>
      </c>
      <c r="L64" s="189" t="s">
        <v>30</v>
      </c>
      <c r="M64" s="31">
        <v>1</v>
      </c>
      <c r="N64" s="190">
        <f t="shared" si="1"/>
        <v>123047.27</v>
      </c>
      <c r="O64" s="190">
        <f t="shared" si="2"/>
        <v>23378.976999999999</v>
      </c>
      <c r="P64" s="191">
        <f t="shared" si="3"/>
        <v>146426.247</v>
      </c>
      <c r="R64" s="241">
        <v>146426.247</v>
      </c>
    </row>
    <row r="65" spans="2:18" s="5" customFormat="1">
      <c r="B65" s="125">
        <f>+COUNT(C$6:$D65)</f>
        <v>59</v>
      </c>
      <c r="C65" s="126">
        <v>23181700</v>
      </c>
      <c r="D65" s="127" t="s">
        <v>378</v>
      </c>
      <c r="E65" s="126" t="s">
        <v>30</v>
      </c>
      <c r="F65" s="242">
        <v>1</v>
      </c>
      <c r="G65" s="249">
        <f t="shared" si="4"/>
        <v>175030</v>
      </c>
      <c r="I65" s="24">
        <v>59</v>
      </c>
      <c r="J65" s="25">
        <v>23181700</v>
      </c>
      <c r="K65" s="188" t="s">
        <v>378</v>
      </c>
      <c r="L65" s="189" t="s">
        <v>30</v>
      </c>
      <c r="M65" s="31">
        <v>1</v>
      </c>
      <c r="N65" s="190">
        <f t="shared" si="1"/>
        <v>138720.31</v>
      </c>
      <c r="O65" s="190">
        <f t="shared" si="2"/>
        <v>26356.853000000003</v>
      </c>
      <c r="P65" s="191">
        <f t="shared" si="3"/>
        <v>165077.163</v>
      </c>
      <c r="R65" s="241">
        <v>165077.163</v>
      </c>
    </row>
    <row r="66" spans="2:18" s="5" customFormat="1">
      <c r="B66" s="125">
        <f>+COUNT(C$6:$D66)</f>
        <v>60</v>
      </c>
      <c r="C66" s="126">
        <v>23181700</v>
      </c>
      <c r="D66" s="127" t="s">
        <v>379</v>
      </c>
      <c r="E66" s="126" t="s">
        <v>30</v>
      </c>
      <c r="F66" s="242">
        <v>1</v>
      </c>
      <c r="G66" s="249">
        <f t="shared" si="4"/>
        <v>1014960</v>
      </c>
      <c r="I66" s="24">
        <v>60</v>
      </c>
      <c r="J66" s="25">
        <v>23181700</v>
      </c>
      <c r="K66" s="188" t="s">
        <v>379</v>
      </c>
      <c r="L66" s="189" t="s">
        <v>30</v>
      </c>
      <c r="M66" s="31">
        <v>1</v>
      </c>
      <c r="N66" s="190">
        <f t="shared" si="1"/>
        <v>804401.54</v>
      </c>
      <c r="O66" s="190">
        <f t="shared" si="2"/>
        <v>152836.29099999997</v>
      </c>
      <c r="P66" s="191">
        <f t="shared" si="3"/>
        <v>957237.83100000001</v>
      </c>
      <c r="R66" s="241">
        <v>957237.83100000001</v>
      </c>
    </row>
    <row r="67" spans="2:18" s="5" customFormat="1">
      <c r="B67" s="125">
        <f>+COUNT(C$6:$D67)</f>
        <v>61</v>
      </c>
      <c r="C67" s="126">
        <v>23181700</v>
      </c>
      <c r="D67" s="127" t="s">
        <v>380</v>
      </c>
      <c r="E67" s="126" t="s">
        <v>30</v>
      </c>
      <c r="F67" s="242">
        <v>1</v>
      </c>
      <c r="G67" s="249">
        <f t="shared" si="4"/>
        <v>728170</v>
      </c>
      <c r="I67" s="24">
        <v>61</v>
      </c>
      <c r="J67" s="25">
        <v>23181700</v>
      </c>
      <c r="K67" s="188" t="s">
        <v>380</v>
      </c>
      <c r="L67" s="189" t="s">
        <v>30</v>
      </c>
      <c r="M67" s="31">
        <v>1</v>
      </c>
      <c r="N67" s="190">
        <f t="shared" si="1"/>
        <v>577106.59</v>
      </c>
      <c r="O67" s="190">
        <f t="shared" si="2"/>
        <v>109650.25400000007</v>
      </c>
      <c r="P67" s="191">
        <f t="shared" si="3"/>
        <v>686756.84400000004</v>
      </c>
      <c r="R67" s="241">
        <v>686756.84400000004</v>
      </c>
    </row>
    <row r="68" spans="2:18" s="5" customFormat="1">
      <c r="B68" s="125">
        <f>+COUNT(C$6:$D68)</f>
        <v>62</v>
      </c>
      <c r="C68" s="126">
        <v>23181700</v>
      </c>
      <c r="D68" s="127" t="s">
        <v>381</v>
      </c>
      <c r="E68" s="126" t="s">
        <v>30</v>
      </c>
      <c r="F68" s="242">
        <v>1</v>
      </c>
      <c r="G68" s="249">
        <f t="shared" si="4"/>
        <v>197010</v>
      </c>
      <c r="I68" s="24">
        <v>62</v>
      </c>
      <c r="J68" s="25">
        <v>23181700</v>
      </c>
      <c r="K68" s="188" t="s">
        <v>381</v>
      </c>
      <c r="L68" s="189" t="s">
        <v>30</v>
      </c>
      <c r="M68" s="31">
        <v>1</v>
      </c>
      <c r="N68" s="190">
        <f t="shared" si="1"/>
        <v>156135.76999999999</v>
      </c>
      <c r="O68" s="190">
        <f t="shared" si="2"/>
        <v>29665.801000000007</v>
      </c>
      <c r="P68" s="191">
        <f t="shared" si="3"/>
        <v>185801.571</v>
      </c>
      <c r="R68" s="241">
        <v>185801.571</v>
      </c>
    </row>
    <row r="69" spans="2:18" s="5" customFormat="1">
      <c r="B69" s="125">
        <f>+COUNT(C$6:$D69)</f>
        <v>63</v>
      </c>
      <c r="C69" s="126">
        <v>23181700</v>
      </c>
      <c r="D69" s="127" t="s">
        <v>382</v>
      </c>
      <c r="E69" s="126" t="s">
        <v>30</v>
      </c>
      <c r="F69" s="242">
        <v>1</v>
      </c>
      <c r="G69" s="249">
        <f t="shared" si="4"/>
        <v>370380</v>
      </c>
      <c r="I69" s="24">
        <v>63</v>
      </c>
      <c r="J69" s="25">
        <v>23181700</v>
      </c>
      <c r="K69" s="188" t="s">
        <v>382</v>
      </c>
      <c r="L69" s="189" t="s">
        <v>30</v>
      </c>
      <c r="M69" s="31">
        <v>1</v>
      </c>
      <c r="N69" s="190">
        <f t="shared" si="1"/>
        <v>293539.87</v>
      </c>
      <c r="O69" s="190">
        <f t="shared" si="2"/>
        <v>55772.576000000001</v>
      </c>
      <c r="P69" s="191">
        <f t="shared" si="3"/>
        <v>349312.446</v>
      </c>
      <c r="R69" s="241">
        <v>349312.446</v>
      </c>
    </row>
    <row r="70" spans="2:18" s="5" customFormat="1">
      <c r="B70" s="125">
        <f>+COUNT(C$6:$D70)</f>
        <v>64</v>
      </c>
      <c r="C70" s="126">
        <v>23181700</v>
      </c>
      <c r="D70" s="127" t="s">
        <v>383</v>
      </c>
      <c r="E70" s="126" t="s">
        <v>30</v>
      </c>
      <c r="F70" s="242">
        <v>1</v>
      </c>
      <c r="G70" s="249">
        <f t="shared" si="4"/>
        <v>92990</v>
      </c>
      <c r="I70" s="24">
        <v>64</v>
      </c>
      <c r="J70" s="25">
        <v>23181700</v>
      </c>
      <c r="K70" s="188" t="s">
        <v>383</v>
      </c>
      <c r="L70" s="189" t="s">
        <v>30</v>
      </c>
      <c r="M70" s="31">
        <v>1</v>
      </c>
      <c r="N70" s="190">
        <f t="shared" si="1"/>
        <v>73697.73</v>
      </c>
      <c r="O70" s="190">
        <f t="shared" si="2"/>
        <v>14002.572000000015</v>
      </c>
      <c r="P70" s="191">
        <f t="shared" si="3"/>
        <v>87700.302000000011</v>
      </c>
      <c r="R70" s="241">
        <v>87700.302000000011</v>
      </c>
    </row>
    <row r="71" spans="2:18" s="5" customFormat="1">
      <c r="B71" s="125">
        <f>+COUNT(C$6:$D71)</f>
        <v>65</v>
      </c>
      <c r="C71" s="126">
        <v>23181700</v>
      </c>
      <c r="D71" s="127" t="s">
        <v>384</v>
      </c>
      <c r="E71" s="126" t="s">
        <v>30</v>
      </c>
      <c r="F71" s="242">
        <v>1</v>
      </c>
      <c r="G71" s="249">
        <f t="shared" si="4"/>
        <v>140830</v>
      </c>
      <c r="I71" s="24">
        <v>65</v>
      </c>
      <c r="J71" s="25">
        <v>23181700</v>
      </c>
      <c r="K71" s="188" t="s">
        <v>384</v>
      </c>
      <c r="L71" s="189" t="s">
        <v>30</v>
      </c>
      <c r="M71" s="31">
        <v>1</v>
      </c>
      <c r="N71" s="190">
        <f t="shared" ref="N71:N135" si="5">+ROUND(R71/1.19,2)</f>
        <v>111611.05</v>
      </c>
      <c r="O71" s="190">
        <f t="shared" ref="O71:O135" si="6">+R71-N71</f>
        <v>21206.099000000002</v>
      </c>
      <c r="P71" s="191">
        <f t="shared" ref="P71:P135" si="7">+N71+O71</f>
        <v>132817.149</v>
      </c>
      <c r="R71" s="241">
        <v>132817.149</v>
      </c>
    </row>
    <row r="72" spans="2:18" s="5" customFormat="1">
      <c r="B72" s="125">
        <f>+COUNT(C$6:$D72)</f>
        <v>66</v>
      </c>
      <c r="C72" s="126">
        <v>23181700</v>
      </c>
      <c r="D72" s="127" t="s">
        <v>385</v>
      </c>
      <c r="E72" s="126" t="s">
        <v>30</v>
      </c>
      <c r="F72" s="242">
        <v>1</v>
      </c>
      <c r="G72" s="249">
        <f t="shared" si="4"/>
        <v>193980</v>
      </c>
      <c r="I72" s="24">
        <v>66</v>
      </c>
      <c r="J72" s="25">
        <v>23181700</v>
      </c>
      <c r="K72" s="188" t="s">
        <v>385</v>
      </c>
      <c r="L72" s="189" t="s">
        <v>30</v>
      </c>
      <c r="M72" s="31">
        <v>1</v>
      </c>
      <c r="N72" s="190">
        <f t="shared" si="5"/>
        <v>153740.76</v>
      </c>
      <c r="O72" s="190">
        <f t="shared" si="6"/>
        <v>29210.744999999995</v>
      </c>
      <c r="P72" s="191">
        <f t="shared" si="7"/>
        <v>182951.505</v>
      </c>
      <c r="R72" s="241">
        <v>182951.505</v>
      </c>
    </row>
    <row r="73" spans="2:18" s="5" customFormat="1">
      <c r="B73" s="125">
        <f>+COUNT(C$6:$D73)</f>
        <v>67</v>
      </c>
      <c r="C73" s="126">
        <v>26101700</v>
      </c>
      <c r="D73" s="127" t="s">
        <v>386</v>
      </c>
      <c r="E73" s="126" t="s">
        <v>30</v>
      </c>
      <c r="F73" s="242">
        <v>1</v>
      </c>
      <c r="G73" s="249">
        <f t="shared" si="4"/>
        <v>139470</v>
      </c>
      <c r="I73" s="24">
        <v>67</v>
      </c>
      <c r="J73" s="25">
        <v>26101700</v>
      </c>
      <c r="K73" s="188" t="s">
        <v>386</v>
      </c>
      <c r="L73" s="189" t="s">
        <v>30</v>
      </c>
      <c r="M73" s="31">
        <v>1</v>
      </c>
      <c r="N73" s="190">
        <f t="shared" si="5"/>
        <v>110534.45</v>
      </c>
      <c r="O73" s="190">
        <f t="shared" si="6"/>
        <v>21001.549000000014</v>
      </c>
      <c r="P73" s="191">
        <f t="shared" si="7"/>
        <v>131535.99900000001</v>
      </c>
      <c r="R73" s="241">
        <v>131535.99900000001</v>
      </c>
    </row>
    <row r="74" spans="2:18" s="5" customFormat="1">
      <c r="B74" s="125">
        <f>+COUNT(C$6:$D74)</f>
        <v>68</v>
      </c>
      <c r="C74" s="125">
        <v>31171504</v>
      </c>
      <c r="D74" s="127" t="s">
        <v>387</v>
      </c>
      <c r="E74" s="126" t="s">
        <v>30</v>
      </c>
      <c r="F74" s="242">
        <v>1</v>
      </c>
      <c r="G74" s="249">
        <f t="shared" si="4"/>
        <v>45490</v>
      </c>
      <c r="I74" s="24">
        <v>68</v>
      </c>
      <c r="J74" s="24">
        <v>31171504</v>
      </c>
      <c r="K74" s="188" t="s">
        <v>387</v>
      </c>
      <c r="L74" s="189" t="s">
        <v>30</v>
      </c>
      <c r="M74" s="31">
        <v>1</v>
      </c>
      <c r="N74" s="190">
        <f t="shared" si="5"/>
        <v>36052.18</v>
      </c>
      <c r="O74" s="190">
        <f t="shared" si="6"/>
        <v>6849.9199999999983</v>
      </c>
      <c r="P74" s="191">
        <f t="shared" si="7"/>
        <v>42902.1</v>
      </c>
      <c r="R74" s="241">
        <v>42902.1</v>
      </c>
    </row>
    <row r="75" spans="2:18" s="5" customFormat="1">
      <c r="B75" s="125">
        <f>+COUNT(C$6:$D75)</f>
        <v>69</v>
      </c>
      <c r="C75" s="126">
        <v>23181500</v>
      </c>
      <c r="D75" s="127" t="s">
        <v>388</v>
      </c>
      <c r="E75" s="126" t="s">
        <v>30</v>
      </c>
      <c r="F75" s="242">
        <v>1</v>
      </c>
      <c r="G75" s="249">
        <f t="shared" si="4"/>
        <v>306460</v>
      </c>
      <c r="I75" s="24">
        <v>69</v>
      </c>
      <c r="J75" s="25">
        <v>23181500</v>
      </c>
      <c r="K75" s="188" t="s">
        <v>388</v>
      </c>
      <c r="L75" s="189" t="s">
        <v>30</v>
      </c>
      <c r="M75" s="31">
        <v>1</v>
      </c>
      <c r="N75" s="190">
        <f t="shared" si="5"/>
        <v>242879.65</v>
      </c>
      <c r="O75" s="190">
        <f t="shared" si="6"/>
        <v>46147.133000000002</v>
      </c>
      <c r="P75" s="191">
        <f t="shared" si="7"/>
        <v>289026.783</v>
      </c>
      <c r="R75" s="241">
        <v>289026.783</v>
      </c>
    </row>
    <row r="76" spans="2:18" s="5" customFormat="1">
      <c r="B76" s="125">
        <f>+COUNT(C$6:$D76)</f>
        <v>70</v>
      </c>
      <c r="C76" s="126">
        <v>23181700</v>
      </c>
      <c r="D76" s="127" t="s">
        <v>389</v>
      </c>
      <c r="E76" s="126" t="s">
        <v>30</v>
      </c>
      <c r="F76" s="242">
        <v>1</v>
      </c>
      <c r="G76" s="249">
        <f t="shared" si="4"/>
        <v>848820</v>
      </c>
      <c r="I76" s="24">
        <v>70</v>
      </c>
      <c r="J76" s="25">
        <v>23181700</v>
      </c>
      <c r="K76" s="188" t="s">
        <v>389</v>
      </c>
      <c r="L76" s="189" t="s">
        <v>30</v>
      </c>
      <c r="M76" s="31">
        <v>1</v>
      </c>
      <c r="N76" s="190">
        <f t="shared" si="5"/>
        <v>672726.59</v>
      </c>
      <c r="O76" s="190">
        <f t="shared" si="6"/>
        <v>127818.05500000005</v>
      </c>
      <c r="P76" s="191">
        <f t="shared" si="7"/>
        <v>800544.64500000002</v>
      </c>
      <c r="R76" s="241">
        <v>800544.64500000002</v>
      </c>
    </row>
    <row r="77" spans="2:18" s="5" customFormat="1">
      <c r="B77" s="125">
        <f>+COUNT(C$6:$D77)</f>
        <v>71</v>
      </c>
      <c r="C77" s="105">
        <v>30264700</v>
      </c>
      <c r="D77" s="127" t="s">
        <v>390</v>
      </c>
      <c r="E77" s="126" t="s">
        <v>31</v>
      </c>
      <c r="F77" s="242">
        <v>1</v>
      </c>
      <c r="G77" s="249">
        <f t="shared" si="4"/>
        <v>386710</v>
      </c>
      <c r="I77" s="24">
        <v>71</v>
      </c>
      <c r="J77" s="105">
        <v>30264700</v>
      </c>
      <c r="K77" s="188" t="s">
        <v>390</v>
      </c>
      <c r="L77" s="189" t="s">
        <v>31</v>
      </c>
      <c r="M77" s="31">
        <v>1</v>
      </c>
      <c r="N77" s="190">
        <f t="shared" si="5"/>
        <v>306484.98</v>
      </c>
      <c r="O77" s="190">
        <f t="shared" si="6"/>
        <v>58232.145000000019</v>
      </c>
      <c r="P77" s="191">
        <f t="shared" si="7"/>
        <v>364717.125</v>
      </c>
      <c r="R77" s="241">
        <v>364717.125</v>
      </c>
    </row>
    <row r="78" spans="2:18" s="5" customFormat="1">
      <c r="B78" s="125">
        <f>+COUNT(C$6:$D78)</f>
        <v>72</v>
      </c>
      <c r="C78" s="126">
        <v>23181700</v>
      </c>
      <c r="D78" s="127" t="s">
        <v>391</v>
      </c>
      <c r="E78" s="126" t="s">
        <v>30</v>
      </c>
      <c r="F78" s="242">
        <v>1</v>
      </c>
      <c r="G78" s="249">
        <f t="shared" si="4"/>
        <v>118360</v>
      </c>
      <c r="I78" s="24">
        <v>72</v>
      </c>
      <c r="J78" s="25">
        <v>23181700</v>
      </c>
      <c r="K78" s="188" t="s">
        <v>391</v>
      </c>
      <c r="L78" s="189" t="s">
        <v>30</v>
      </c>
      <c r="M78" s="31">
        <v>1</v>
      </c>
      <c r="N78" s="190">
        <f t="shared" si="5"/>
        <v>93801.93</v>
      </c>
      <c r="O78" s="190">
        <f t="shared" si="6"/>
        <v>17822.37000000001</v>
      </c>
      <c r="P78" s="191">
        <f t="shared" si="7"/>
        <v>111624.3</v>
      </c>
      <c r="R78" s="241">
        <v>111624.3</v>
      </c>
    </row>
    <row r="79" spans="2:18" s="5" customFormat="1">
      <c r="B79" s="125">
        <f>+COUNT(C$6:$D79)</f>
        <v>73</v>
      </c>
      <c r="C79" s="126">
        <v>23181700</v>
      </c>
      <c r="D79" s="127" t="s">
        <v>392</v>
      </c>
      <c r="E79" s="126" t="s">
        <v>30</v>
      </c>
      <c r="F79" s="242">
        <v>1</v>
      </c>
      <c r="G79" s="249">
        <f t="shared" si="4"/>
        <v>118350</v>
      </c>
      <c r="I79" s="24">
        <v>73</v>
      </c>
      <c r="J79" s="25">
        <v>23181700</v>
      </c>
      <c r="K79" s="188" t="s">
        <v>392</v>
      </c>
      <c r="L79" s="189" t="s">
        <v>30</v>
      </c>
      <c r="M79" s="31">
        <v>1</v>
      </c>
      <c r="N79" s="190">
        <f t="shared" si="5"/>
        <v>93795.86</v>
      </c>
      <c r="O79" s="190">
        <f t="shared" si="6"/>
        <v>17821.213000000003</v>
      </c>
      <c r="P79" s="191">
        <f t="shared" si="7"/>
        <v>111617.073</v>
      </c>
      <c r="R79" s="241">
        <v>111617.073</v>
      </c>
    </row>
    <row r="80" spans="2:18" s="5" customFormat="1">
      <c r="B80" s="125">
        <f>+COUNT(C$6:$D80)</f>
        <v>74</v>
      </c>
      <c r="C80" s="126">
        <v>23181700</v>
      </c>
      <c r="D80" s="127" t="s">
        <v>393</v>
      </c>
      <c r="E80" s="126" t="s">
        <v>33</v>
      </c>
      <c r="F80" s="242">
        <v>1</v>
      </c>
      <c r="G80" s="249">
        <f t="shared" si="4"/>
        <v>31740</v>
      </c>
      <c r="I80" s="24">
        <v>74</v>
      </c>
      <c r="J80" s="25">
        <v>23181700</v>
      </c>
      <c r="K80" s="188" t="s">
        <v>393</v>
      </c>
      <c r="L80" s="189" t="s">
        <v>33</v>
      </c>
      <c r="M80" s="31">
        <v>1</v>
      </c>
      <c r="N80" s="190">
        <f t="shared" si="5"/>
        <v>25155.919999999998</v>
      </c>
      <c r="O80" s="190">
        <f t="shared" si="6"/>
        <v>4779.6280000000042</v>
      </c>
      <c r="P80" s="191">
        <f t="shared" si="7"/>
        <v>29935.548000000003</v>
      </c>
      <c r="R80" s="241">
        <v>29935.548000000003</v>
      </c>
    </row>
    <row r="81" spans="2:18" s="5" customFormat="1">
      <c r="B81" s="125">
        <f>+COUNT(C$6:$D81)</f>
        <v>75</v>
      </c>
      <c r="C81" s="126">
        <v>23181700</v>
      </c>
      <c r="D81" s="127" t="s">
        <v>367</v>
      </c>
      <c r="E81" s="126" t="s">
        <v>30</v>
      </c>
      <c r="F81" s="242">
        <v>1</v>
      </c>
      <c r="G81" s="249">
        <f t="shared" si="4"/>
        <v>26710</v>
      </c>
      <c r="I81" s="24">
        <v>75</v>
      </c>
      <c r="J81" s="25">
        <v>23181700</v>
      </c>
      <c r="K81" s="188" t="s">
        <v>367</v>
      </c>
      <c r="L81" s="189" t="s">
        <v>30</v>
      </c>
      <c r="M81" s="31">
        <v>1</v>
      </c>
      <c r="N81" s="190">
        <f t="shared" si="5"/>
        <v>21165.34</v>
      </c>
      <c r="O81" s="190">
        <f t="shared" si="6"/>
        <v>4021.4120000000003</v>
      </c>
      <c r="P81" s="191">
        <f t="shared" si="7"/>
        <v>25186.752</v>
      </c>
      <c r="R81" s="241">
        <v>25186.752</v>
      </c>
    </row>
    <row r="82" spans="2:18" s="5" customFormat="1">
      <c r="B82" s="125">
        <f>+COUNT(C$6:$D82)</f>
        <v>76</v>
      </c>
      <c r="C82" s="126">
        <v>23181700</v>
      </c>
      <c r="D82" s="127" t="s">
        <v>368</v>
      </c>
      <c r="E82" s="126" t="s">
        <v>30</v>
      </c>
      <c r="F82" s="242">
        <v>1</v>
      </c>
      <c r="G82" s="249">
        <f t="shared" si="4"/>
        <v>486430</v>
      </c>
      <c r="I82" s="24">
        <v>76</v>
      </c>
      <c r="J82" s="25">
        <v>23181700</v>
      </c>
      <c r="K82" s="188" t="s">
        <v>368</v>
      </c>
      <c r="L82" s="189" t="s">
        <v>30</v>
      </c>
      <c r="M82" s="31">
        <v>1</v>
      </c>
      <c r="N82" s="190">
        <f t="shared" si="5"/>
        <v>385518.77</v>
      </c>
      <c r="O82" s="190">
        <f t="shared" si="6"/>
        <v>73248.561999999976</v>
      </c>
      <c r="P82" s="191">
        <f t="shared" si="7"/>
        <v>458767.33199999999</v>
      </c>
      <c r="R82" s="241">
        <v>458767.33199999999</v>
      </c>
    </row>
    <row r="83" spans="2:18" s="5" customFormat="1" ht="24">
      <c r="B83" s="125">
        <f>+COUNT(C$6:$D83)</f>
        <v>77</v>
      </c>
      <c r="C83" s="126">
        <v>23181700</v>
      </c>
      <c r="D83" s="128" t="s">
        <v>394</v>
      </c>
      <c r="E83" s="126" t="s">
        <v>30</v>
      </c>
      <c r="F83" s="242">
        <v>1</v>
      </c>
      <c r="G83" s="249">
        <f t="shared" si="4"/>
        <v>59970</v>
      </c>
      <c r="I83" s="24">
        <v>77</v>
      </c>
      <c r="J83" s="25">
        <v>23181700</v>
      </c>
      <c r="K83" s="188" t="s">
        <v>394</v>
      </c>
      <c r="L83" s="189" t="s">
        <v>30</v>
      </c>
      <c r="M83" s="31">
        <v>1</v>
      </c>
      <c r="N83" s="190">
        <f t="shared" si="5"/>
        <v>47528.71</v>
      </c>
      <c r="O83" s="190">
        <f t="shared" si="6"/>
        <v>9030.4490000000005</v>
      </c>
      <c r="P83" s="191">
        <f t="shared" si="7"/>
        <v>56559.159</v>
      </c>
      <c r="R83" s="241">
        <v>56559.159</v>
      </c>
    </row>
    <row r="84" spans="2:18" s="5" customFormat="1" ht="24">
      <c r="B84" s="125">
        <f>+COUNT(C$6:$D84)</f>
        <v>78</v>
      </c>
      <c r="C84" s="126">
        <v>23181700</v>
      </c>
      <c r="D84" s="128" t="s">
        <v>395</v>
      </c>
      <c r="E84" s="126" t="s">
        <v>33</v>
      </c>
      <c r="F84" s="242">
        <v>1</v>
      </c>
      <c r="G84" s="249">
        <f t="shared" si="4"/>
        <v>113920</v>
      </c>
      <c r="I84" s="24">
        <v>78</v>
      </c>
      <c r="J84" s="25">
        <v>23181700</v>
      </c>
      <c r="K84" s="188" t="s">
        <v>395</v>
      </c>
      <c r="L84" s="189" t="s">
        <v>33</v>
      </c>
      <c r="M84" s="31">
        <v>1</v>
      </c>
      <c r="N84" s="190">
        <f t="shared" si="5"/>
        <v>90283.39</v>
      </c>
      <c r="O84" s="190">
        <f t="shared" si="6"/>
        <v>17153.849000000002</v>
      </c>
      <c r="P84" s="191">
        <f t="shared" si="7"/>
        <v>107437.239</v>
      </c>
      <c r="R84" s="241">
        <v>107437.239</v>
      </c>
    </row>
    <row r="85" spans="2:18" s="5" customFormat="1">
      <c r="B85" s="125">
        <f>+COUNT(C$6:$D85)</f>
        <v>79</v>
      </c>
      <c r="C85" s="126">
        <v>23181700</v>
      </c>
      <c r="D85" s="128" t="s">
        <v>396</v>
      </c>
      <c r="E85" s="126" t="s">
        <v>397</v>
      </c>
      <c r="F85" s="242">
        <v>1</v>
      </c>
      <c r="G85" s="249">
        <f t="shared" si="4"/>
        <v>648350</v>
      </c>
      <c r="I85" s="24">
        <v>79</v>
      </c>
      <c r="J85" s="25">
        <v>23181700</v>
      </c>
      <c r="K85" s="188" t="s">
        <v>396</v>
      </c>
      <c r="L85" s="189" t="s">
        <v>397</v>
      </c>
      <c r="M85" s="31">
        <v>1</v>
      </c>
      <c r="N85" s="190">
        <f t="shared" si="5"/>
        <v>513845.22</v>
      </c>
      <c r="O85" s="190">
        <f t="shared" si="6"/>
        <v>97630.59300000011</v>
      </c>
      <c r="P85" s="191">
        <f t="shared" si="7"/>
        <v>611475.81300000008</v>
      </c>
      <c r="R85" s="241">
        <v>611475.81300000008</v>
      </c>
    </row>
    <row r="86" spans="2:18" s="5" customFormat="1">
      <c r="B86" s="125">
        <f>+COUNT(C$6:$D86)</f>
        <v>80</v>
      </c>
      <c r="C86" s="126">
        <v>23181700</v>
      </c>
      <c r="D86" s="128" t="s">
        <v>398</v>
      </c>
      <c r="E86" s="126" t="s">
        <v>30</v>
      </c>
      <c r="F86" s="242">
        <v>1</v>
      </c>
      <c r="G86" s="249">
        <f t="shared" si="4"/>
        <v>289540</v>
      </c>
      <c r="I86" s="24">
        <v>80</v>
      </c>
      <c r="J86" s="25">
        <v>23181700</v>
      </c>
      <c r="K86" s="188" t="s">
        <v>398</v>
      </c>
      <c r="L86" s="189"/>
      <c r="M86" s="31">
        <v>1</v>
      </c>
      <c r="N86" s="190">
        <f t="shared" si="5"/>
        <v>229472.43</v>
      </c>
      <c r="O86" s="190">
        <f t="shared" si="6"/>
        <v>43599.765000000014</v>
      </c>
      <c r="P86" s="191">
        <f t="shared" si="7"/>
        <v>273072.19500000001</v>
      </c>
      <c r="R86" s="241">
        <v>273072.19500000001</v>
      </c>
    </row>
    <row r="87" spans="2:18" s="5" customFormat="1">
      <c r="B87" s="125">
        <f>+COUNT(C$6:$D87)</f>
        <v>81</v>
      </c>
      <c r="C87" s="126">
        <v>23181700</v>
      </c>
      <c r="D87" s="128" t="s">
        <v>399</v>
      </c>
      <c r="E87" s="126" t="s">
        <v>30</v>
      </c>
      <c r="F87" s="242">
        <v>1</v>
      </c>
      <c r="G87" s="249">
        <f t="shared" si="4"/>
        <v>95050</v>
      </c>
      <c r="I87" s="24">
        <v>81</v>
      </c>
      <c r="J87" s="25">
        <v>23181700</v>
      </c>
      <c r="K87" s="188" t="s">
        <v>399</v>
      </c>
      <c r="L87" s="189" t="s">
        <v>30</v>
      </c>
      <c r="M87" s="31">
        <v>1</v>
      </c>
      <c r="N87" s="190">
        <f t="shared" si="5"/>
        <v>75327.53</v>
      </c>
      <c r="O87" s="190">
        <f t="shared" si="6"/>
        <v>14312.236000000004</v>
      </c>
      <c r="P87" s="191">
        <f t="shared" si="7"/>
        <v>89639.766000000003</v>
      </c>
      <c r="R87" s="241">
        <v>89639.766000000003</v>
      </c>
    </row>
    <row r="88" spans="2:18" s="5" customFormat="1">
      <c r="B88" s="125">
        <f>+COUNT(C$6:$D88)</f>
        <v>82</v>
      </c>
      <c r="C88" s="126">
        <v>23181700</v>
      </c>
      <c r="D88" s="128" t="s">
        <v>400</v>
      </c>
      <c r="E88" s="126" t="s">
        <v>30</v>
      </c>
      <c r="F88" s="242">
        <v>1</v>
      </c>
      <c r="G88" s="249">
        <f t="shared" si="4"/>
        <v>95260</v>
      </c>
      <c r="I88" s="24">
        <v>82</v>
      </c>
      <c r="J88" s="25">
        <v>23181700</v>
      </c>
      <c r="K88" s="188" t="s">
        <v>400</v>
      </c>
      <c r="L88" s="189" t="s">
        <v>30</v>
      </c>
      <c r="M88" s="31">
        <v>1</v>
      </c>
      <c r="N88" s="190">
        <f t="shared" si="5"/>
        <v>75497.03</v>
      </c>
      <c r="O88" s="190">
        <f t="shared" si="6"/>
        <v>14344.435000000012</v>
      </c>
      <c r="P88" s="191">
        <f t="shared" si="7"/>
        <v>89841.465000000011</v>
      </c>
      <c r="R88" s="241">
        <v>89841.465000000011</v>
      </c>
    </row>
    <row r="89" spans="2:18">
      <c r="B89" s="122"/>
      <c r="C89" s="122"/>
      <c r="D89" s="123" t="s">
        <v>401</v>
      </c>
      <c r="E89" s="124"/>
      <c r="F89" s="124"/>
      <c r="G89" s="124"/>
      <c r="I89" s="183"/>
      <c r="J89" s="183"/>
      <c r="K89" s="184" t="s">
        <v>401</v>
      </c>
      <c r="L89" s="185"/>
      <c r="M89" s="195"/>
      <c r="N89" s="196"/>
      <c r="O89" s="196"/>
      <c r="P89" s="197"/>
    </row>
    <row r="90" spans="2:18">
      <c r="B90" s="125">
        <f>+COUNT(C$6:$D90)</f>
        <v>83</v>
      </c>
      <c r="C90" s="125">
        <v>26111513</v>
      </c>
      <c r="D90" s="131" t="s">
        <v>402</v>
      </c>
      <c r="E90" s="126" t="s">
        <v>30</v>
      </c>
      <c r="F90" s="242">
        <v>1</v>
      </c>
      <c r="G90" s="249">
        <f t="shared" ref="G90:G97" si="8">+ROUND(P90+(P90*$F$3),-1)</f>
        <v>370910</v>
      </c>
      <c r="I90" s="24">
        <v>83</v>
      </c>
      <c r="J90" s="24">
        <v>26111513</v>
      </c>
      <c r="K90" s="188" t="s">
        <v>402</v>
      </c>
      <c r="L90" s="189" t="s">
        <v>30</v>
      </c>
      <c r="M90" s="31">
        <v>1</v>
      </c>
      <c r="N90" s="190">
        <f t="shared" si="5"/>
        <v>293963.88</v>
      </c>
      <c r="O90" s="190">
        <f t="shared" si="6"/>
        <v>55853.141999999993</v>
      </c>
      <c r="P90" s="191">
        <f t="shared" si="7"/>
        <v>349817.022</v>
      </c>
      <c r="R90" s="240">
        <v>349817.022</v>
      </c>
    </row>
    <row r="91" spans="2:18">
      <c r="B91" s="125">
        <f>+COUNT(C$6:$D91)</f>
        <v>84</v>
      </c>
      <c r="C91" s="125">
        <v>26111513</v>
      </c>
      <c r="D91" s="131" t="s">
        <v>403</v>
      </c>
      <c r="E91" s="126" t="s">
        <v>30</v>
      </c>
      <c r="F91" s="242">
        <v>1</v>
      </c>
      <c r="G91" s="249">
        <f t="shared" si="8"/>
        <v>401340</v>
      </c>
      <c r="I91" s="24">
        <v>84</v>
      </c>
      <c r="J91" s="24">
        <v>26111513</v>
      </c>
      <c r="K91" s="188" t="s">
        <v>403</v>
      </c>
      <c r="L91" s="189" t="s">
        <v>30</v>
      </c>
      <c r="M91" s="31">
        <v>1</v>
      </c>
      <c r="N91" s="190">
        <f t="shared" si="5"/>
        <v>318083.51</v>
      </c>
      <c r="O91" s="190">
        <f t="shared" si="6"/>
        <v>60435.870999999985</v>
      </c>
      <c r="P91" s="191">
        <f t="shared" si="7"/>
        <v>378519.38099999999</v>
      </c>
      <c r="R91" s="240">
        <v>378519.38099999999</v>
      </c>
    </row>
    <row r="92" spans="2:18">
      <c r="B92" s="125">
        <f>+COUNT(C$6:$D92)</f>
        <v>85</v>
      </c>
      <c r="C92" s="125">
        <v>26111513</v>
      </c>
      <c r="D92" s="131" t="s">
        <v>404</v>
      </c>
      <c r="E92" s="126" t="s">
        <v>30</v>
      </c>
      <c r="F92" s="242">
        <v>1</v>
      </c>
      <c r="G92" s="249">
        <f t="shared" si="8"/>
        <v>344590</v>
      </c>
      <c r="I92" s="24">
        <v>85</v>
      </c>
      <c r="J92" s="24">
        <v>26111513</v>
      </c>
      <c r="K92" s="188" t="s">
        <v>404</v>
      </c>
      <c r="L92" s="189" t="s">
        <v>30</v>
      </c>
      <c r="M92" s="31">
        <v>1</v>
      </c>
      <c r="N92" s="190">
        <f t="shared" si="5"/>
        <v>273101.09999999998</v>
      </c>
      <c r="O92" s="190">
        <f t="shared" si="6"/>
        <v>51889.206000000064</v>
      </c>
      <c r="P92" s="191">
        <f t="shared" si="7"/>
        <v>324990.30600000004</v>
      </c>
      <c r="R92" s="240">
        <v>324990.30600000004</v>
      </c>
    </row>
    <row r="93" spans="2:18">
      <c r="B93" s="125">
        <f>+COUNT(C$6:$D93)</f>
        <v>86</v>
      </c>
      <c r="C93" s="125">
        <v>26111513</v>
      </c>
      <c r="D93" s="131" t="s">
        <v>405</v>
      </c>
      <c r="E93" s="126" t="s">
        <v>30</v>
      </c>
      <c r="F93" s="242">
        <v>1</v>
      </c>
      <c r="G93" s="249">
        <f t="shared" si="8"/>
        <v>209720</v>
      </c>
      <c r="I93" s="24">
        <v>86</v>
      </c>
      <c r="J93" s="24">
        <v>26111513</v>
      </c>
      <c r="K93" s="188" t="s">
        <v>405</v>
      </c>
      <c r="L93" s="189" t="s">
        <v>30</v>
      </c>
      <c r="M93" s="31">
        <v>1</v>
      </c>
      <c r="N93" s="190">
        <f t="shared" si="5"/>
        <v>166208.85</v>
      </c>
      <c r="O93" s="190">
        <f t="shared" si="6"/>
        <v>31579.686000000016</v>
      </c>
      <c r="P93" s="191">
        <f t="shared" si="7"/>
        <v>197788.53600000002</v>
      </c>
      <c r="R93" s="240">
        <v>197788.53600000002</v>
      </c>
    </row>
    <row r="94" spans="2:18">
      <c r="B94" s="125">
        <f>+COUNT(C$6:$D94)</f>
        <v>87</v>
      </c>
      <c r="C94" s="125">
        <v>26111513</v>
      </c>
      <c r="D94" s="131" t="s">
        <v>406</v>
      </c>
      <c r="E94" s="126" t="s">
        <v>30</v>
      </c>
      <c r="F94" s="242">
        <v>1</v>
      </c>
      <c r="G94" s="249">
        <f t="shared" si="8"/>
        <v>259810</v>
      </c>
      <c r="I94" s="24">
        <v>87</v>
      </c>
      <c r="J94" s="24">
        <v>26111513</v>
      </c>
      <c r="K94" s="188" t="s">
        <v>406</v>
      </c>
      <c r="L94" s="189" t="s">
        <v>30</v>
      </c>
      <c r="M94" s="31">
        <v>1</v>
      </c>
      <c r="N94" s="190">
        <f t="shared" si="5"/>
        <v>205908.22</v>
      </c>
      <c r="O94" s="190">
        <f t="shared" si="6"/>
        <v>39122.558000000019</v>
      </c>
      <c r="P94" s="191">
        <f t="shared" si="7"/>
        <v>245030.77800000002</v>
      </c>
      <c r="R94" s="240">
        <v>245030.77800000002</v>
      </c>
    </row>
    <row r="95" spans="2:18">
      <c r="B95" s="125">
        <f>+COUNT(C$6:$D95)</f>
        <v>88</v>
      </c>
      <c r="C95" s="125">
        <v>26111513</v>
      </c>
      <c r="D95" s="131" t="s">
        <v>407</v>
      </c>
      <c r="E95" s="126" t="s">
        <v>30</v>
      </c>
      <c r="F95" s="242">
        <v>1</v>
      </c>
      <c r="G95" s="249">
        <f t="shared" si="8"/>
        <v>19070</v>
      </c>
      <c r="I95" s="24">
        <v>88</v>
      </c>
      <c r="J95" s="24">
        <v>26111513</v>
      </c>
      <c r="K95" s="188" t="s">
        <v>407</v>
      </c>
      <c r="L95" s="189" t="s">
        <v>30</v>
      </c>
      <c r="M95" s="31">
        <v>1</v>
      </c>
      <c r="N95" s="190">
        <f t="shared" si="5"/>
        <v>15117.07</v>
      </c>
      <c r="O95" s="190">
        <f t="shared" si="6"/>
        <v>2872.2469999999994</v>
      </c>
      <c r="P95" s="191">
        <f t="shared" si="7"/>
        <v>17989.316999999999</v>
      </c>
      <c r="R95" s="240">
        <v>17989.316999999999</v>
      </c>
    </row>
    <row r="96" spans="2:18">
      <c r="B96" s="125">
        <f>+COUNT(C$6:$D96)</f>
        <v>89</v>
      </c>
      <c r="C96" s="125">
        <v>26111513</v>
      </c>
      <c r="D96" s="131" t="s">
        <v>52</v>
      </c>
      <c r="E96" s="126" t="s">
        <v>30</v>
      </c>
      <c r="F96" s="242">
        <v>1</v>
      </c>
      <c r="G96" s="249">
        <f t="shared" si="8"/>
        <v>57490</v>
      </c>
      <c r="I96" s="24">
        <v>89</v>
      </c>
      <c r="J96" s="24">
        <v>26111513</v>
      </c>
      <c r="K96" s="188" t="s">
        <v>52</v>
      </c>
      <c r="L96" s="189" t="s">
        <v>30</v>
      </c>
      <c r="M96" s="31">
        <v>1</v>
      </c>
      <c r="N96" s="190">
        <f t="shared" si="5"/>
        <v>45563.78</v>
      </c>
      <c r="O96" s="190">
        <f t="shared" si="6"/>
        <v>8657.1160000000018</v>
      </c>
      <c r="P96" s="191">
        <f t="shared" si="7"/>
        <v>54220.896000000001</v>
      </c>
      <c r="R96" s="240">
        <v>54220.896000000001</v>
      </c>
    </row>
    <row r="97" spans="2:18">
      <c r="B97" s="125">
        <f>+COUNT(C$6:$D97)</f>
        <v>90</v>
      </c>
      <c r="C97" s="125">
        <v>26111513</v>
      </c>
      <c r="D97" s="131" t="s">
        <v>53</v>
      </c>
      <c r="E97" s="126" t="s">
        <v>30</v>
      </c>
      <c r="F97" s="242">
        <v>1</v>
      </c>
      <c r="G97" s="249">
        <f t="shared" si="8"/>
        <v>613700</v>
      </c>
      <c r="I97" s="24">
        <v>90</v>
      </c>
      <c r="J97" s="24">
        <v>26111513</v>
      </c>
      <c r="K97" s="188" t="s">
        <v>53</v>
      </c>
      <c r="L97" s="189" t="s">
        <v>30</v>
      </c>
      <c r="M97" s="31">
        <v>1</v>
      </c>
      <c r="N97" s="190">
        <f t="shared" si="5"/>
        <v>486382.07</v>
      </c>
      <c r="O97" s="190">
        <f t="shared" si="6"/>
        <v>92412.592000000004</v>
      </c>
      <c r="P97" s="191">
        <f t="shared" si="7"/>
        <v>578794.66200000001</v>
      </c>
      <c r="R97" s="240">
        <v>578794.66200000001</v>
      </c>
    </row>
    <row r="98" spans="2:18">
      <c r="B98" s="132"/>
      <c r="C98" s="132"/>
      <c r="D98" s="198" t="s">
        <v>258</v>
      </c>
      <c r="E98" s="134"/>
      <c r="F98" s="134"/>
      <c r="G98" s="134"/>
      <c r="I98" s="133"/>
      <c r="J98" s="133"/>
      <c r="K98" s="198" t="s">
        <v>258</v>
      </c>
      <c r="L98" s="199"/>
      <c r="M98" s="195"/>
      <c r="N98" s="196"/>
      <c r="O98" s="196"/>
      <c r="P98" s="197"/>
    </row>
    <row r="99" spans="2:18">
      <c r="B99" s="125">
        <f>+COUNT(C$6:$D99)</f>
        <v>91</v>
      </c>
      <c r="C99" s="135">
        <v>26101700</v>
      </c>
      <c r="D99" s="131" t="s">
        <v>408</v>
      </c>
      <c r="E99" s="136" t="s">
        <v>109</v>
      </c>
      <c r="F99" s="242">
        <v>1</v>
      </c>
      <c r="G99" s="249">
        <f t="shared" ref="G99:G112" si="9">+ROUND(P99+(P99*$F$3),-1)</f>
        <v>51750</v>
      </c>
      <c r="I99" s="24">
        <v>91</v>
      </c>
      <c r="J99" s="27">
        <v>26101700</v>
      </c>
      <c r="K99" s="188" t="s">
        <v>408</v>
      </c>
      <c r="L99" s="200" t="s">
        <v>109</v>
      </c>
      <c r="M99" s="31">
        <v>1</v>
      </c>
      <c r="N99" s="190">
        <f t="shared" si="5"/>
        <v>41016.120000000003</v>
      </c>
      <c r="O99" s="190">
        <f t="shared" si="6"/>
        <v>7793.0670000000027</v>
      </c>
      <c r="P99" s="191">
        <f t="shared" si="7"/>
        <v>48809.187000000005</v>
      </c>
      <c r="R99" s="240">
        <v>48809.187000000005</v>
      </c>
    </row>
    <row r="100" spans="2:18">
      <c r="B100" s="125">
        <f>+COUNT(C$6:$D100)</f>
        <v>92</v>
      </c>
      <c r="C100" s="135">
        <v>26101700</v>
      </c>
      <c r="D100" s="131" t="s">
        <v>409</v>
      </c>
      <c r="E100" s="136" t="s">
        <v>109</v>
      </c>
      <c r="F100" s="242">
        <v>1</v>
      </c>
      <c r="G100" s="249">
        <f t="shared" si="9"/>
        <v>41140</v>
      </c>
      <c r="I100" s="24">
        <v>92</v>
      </c>
      <c r="J100" s="27">
        <v>26101700</v>
      </c>
      <c r="K100" s="188" t="s">
        <v>409</v>
      </c>
      <c r="L100" s="200" t="s">
        <v>109</v>
      </c>
      <c r="M100" s="31">
        <v>1</v>
      </c>
      <c r="N100" s="190">
        <f t="shared" si="5"/>
        <v>32607.08</v>
      </c>
      <c r="O100" s="190">
        <f t="shared" si="6"/>
        <v>6195.3399999999965</v>
      </c>
      <c r="P100" s="191">
        <f t="shared" si="7"/>
        <v>38802.42</v>
      </c>
      <c r="R100" s="240">
        <v>38802.42</v>
      </c>
    </row>
    <row r="101" spans="2:18">
      <c r="B101" s="125">
        <f>+COUNT(C$6:$D101)</f>
        <v>93</v>
      </c>
      <c r="C101" s="135">
        <v>26101700</v>
      </c>
      <c r="D101" s="131" t="s">
        <v>410</v>
      </c>
      <c r="E101" s="136" t="s">
        <v>109</v>
      </c>
      <c r="F101" s="242">
        <v>1</v>
      </c>
      <c r="G101" s="249">
        <f t="shared" si="9"/>
        <v>132950</v>
      </c>
      <c r="I101" s="24">
        <v>93</v>
      </c>
      <c r="J101" s="27">
        <v>26101700</v>
      </c>
      <c r="K101" s="188" t="s">
        <v>410</v>
      </c>
      <c r="L101" s="200" t="s">
        <v>109</v>
      </c>
      <c r="M101" s="31">
        <v>1</v>
      </c>
      <c r="N101" s="190">
        <f t="shared" si="5"/>
        <v>105372.86</v>
      </c>
      <c r="O101" s="190">
        <f t="shared" si="6"/>
        <v>20020.846000000005</v>
      </c>
      <c r="P101" s="191">
        <f t="shared" si="7"/>
        <v>125393.70600000001</v>
      </c>
      <c r="R101" s="240">
        <v>125393.70600000001</v>
      </c>
    </row>
    <row r="102" spans="2:18">
      <c r="B102" s="125">
        <f>+COUNT(C$6:$D102)</f>
        <v>94</v>
      </c>
      <c r="C102" s="135">
        <v>24101500</v>
      </c>
      <c r="D102" s="131" t="s">
        <v>411</v>
      </c>
      <c r="E102" s="136" t="s">
        <v>109</v>
      </c>
      <c r="F102" s="242">
        <v>1</v>
      </c>
      <c r="G102" s="249">
        <f t="shared" si="9"/>
        <v>144780</v>
      </c>
      <c r="I102" s="24">
        <v>94</v>
      </c>
      <c r="J102" s="27">
        <v>24101500</v>
      </c>
      <c r="K102" s="188" t="s">
        <v>411</v>
      </c>
      <c r="L102" s="200" t="s">
        <v>109</v>
      </c>
      <c r="M102" s="31">
        <v>1</v>
      </c>
      <c r="N102" s="190">
        <f t="shared" si="5"/>
        <v>114740.91</v>
      </c>
      <c r="O102" s="190">
        <f t="shared" si="6"/>
        <v>21800.771999999997</v>
      </c>
      <c r="P102" s="191">
        <f t="shared" si="7"/>
        <v>136541.682</v>
      </c>
      <c r="R102" s="240">
        <v>136541.682</v>
      </c>
    </row>
    <row r="103" spans="2:18">
      <c r="B103" s="125">
        <f>+COUNT(C$6:$D103)</f>
        <v>95</v>
      </c>
      <c r="C103" s="135">
        <v>24101500</v>
      </c>
      <c r="D103" s="131" t="s">
        <v>114</v>
      </c>
      <c r="E103" s="136" t="s">
        <v>109</v>
      </c>
      <c r="F103" s="242">
        <v>1</v>
      </c>
      <c r="G103" s="249">
        <f t="shared" si="9"/>
        <v>44750</v>
      </c>
      <c r="I103" s="24">
        <v>95</v>
      </c>
      <c r="J103" s="27">
        <v>24101500</v>
      </c>
      <c r="K103" s="188" t="s">
        <v>114</v>
      </c>
      <c r="L103" s="200" t="s">
        <v>109</v>
      </c>
      <c r="M103" s="31">
        <v>1</v>
      </c>
      <c r="N103" s="190">
        <f t="shared" si="5"/>
        <v>35465.85</v>
      </c>
      <c r="O103" s="190">
        <f t="shared" si="6"/>
        <v>6738.5160000000033</v>
      </c>
      <c r="P103" s="191">
        <f t="shared" si="7"/>
        <v>42204.366000000002</v>
      </c>
      <c r="R103" s="240">
        <v>42204.366000000002</v>
      </c>
    </row>
    <row r="104" spans="2:18">
      <c r="B104" s="125">
        <f>+COUNT(C$6:$D104)</f>
        <v>96</v>
      </c>
      <c r="C104" s="135">
        <v>26101700</v>
      </c>
      <c r="D104" s="131" t="s">
        <v>115</v>
      </c>
      <c r="E104" s="136" t="s">
        <v>109</v>
      </c>
      <c r="F104" s="242">
        <v>1</v>
      </c>
      <c r="G104" s="249">
        <f t="shared" si="9"/>
        <v>34360</v>
      </c>
      <c r="I104" s="24">
        <v>96</v>
      </c>
      <c r="J104" s="27">
        <v>26101700</v>
      </c>
      <c r="K104" s="188" t="s">
        <v>115</v>
      </c>
      <c r="L104" s="200" t="s">
        <v>109</v>
      </c>
      <c r="M104" s="31">
        <v>1</v>
      </c>
      <c r="N104" s="190">
        <f t="shared" si="5"/>
        <v>27229.06</v>
      </c>
      <c r="O104" s="190">
        <f t="shared" si="6"/>
        <v>5173.523000000001</v>
      </c>
      <c r="P104" s="191">
        <f t="shared" si="7"/>
        <v>32402.583000000002</v>
      </c>
      <c r="R104" s="240">
        <v>32402.583000000002</v>
      </c>
    </row>
    <row r="105" spans="2:18">
      <c r="B105" s="125">
        <f>+COUNT(C$6:$D105)</f>
        <v>97</v>
      </c>
      <c r="C105" s="135">
        <v>24101500</v>
      </c>
      <c r="D105" s="131" t="s">
        <v>412</v>
      </c>
      <c r="E105" s="136" t="s">
        <v>109</v>
      </c>
      <c r="F105" s="242">
        <v>1</v>
      </c>
      <c r="G105" s="249">
        <f t="shared" si="9"/>
        <v>103050</v>
      </c>
      <c r="I105" s="24">
        <v>97</v>
      </c>
      <c r="J105" s="27">
        <v>24101500</v>
      </c>
      <c r="K105" s="188" t="s">
        <v>412</v>
      </c>
      <c r="L105" s="200" t="s">
        <v>109</v>
      </c>
      <c r="M105" s="31">
        <v>1</v>
      </c>
      <c r="N105" s="190">
        <f t="shared" si="5"/>
        <v>81670.62</v>
      </c>
      <c r="O105" s="190">
        <f t="shared" si="6"/>
        <v>15517.419000000009</v>
      </c>
      <c r="P105" s="191">
        <f t="shared" si="7"/>
        <v>97188.039000000004</v>
      </c>
      <c r="R105" s="240">
        <v>97188.039000000004</v>
      </c>
    </row>
    <row r="106" spans="2:18">
      <c r="B106" s="125">
        <f>+COUNT(C$6:$D106)</f>
        <v>98</v>
      </c>
      <c r="C106" s="135">
        <v>24101500</v>
      </c>
      <c r="D106" s="131" t="s">
        <v>413</v>
      </c>
      <c r="E106" s="136" t="s">
        <v>109</v>
      </c>
      <c r="F106" s="242">
        <v>1</v>
      </c>
      <c r="G106" s="249">
        <f t="shared" si="9"/>
        <v>89850</v>
      </c>
      <c r="I106" s="24">
        <v>98</v>
      </c>
      <c r="J106" s="27">
        <v>24101500</v>
      </c>
      <c r="K106" s="188" t="s">
        <v>413</v>
      </c>
      <c r="L106" s="200" t="s">
        <v>109</v>
      </c>
      <c r="M106" s="31">
        <v>1</v>
      </c>
      <c r="N106" s="190">
        <f t="shared" si="5"/>
        <v>71206.649999999994</v>
      </c>
      <c r="O106" s="190">
        <f t="shared" si="6"/>
        <v>13529.268000000011</v>
      </c>
      <c r="P106" s="191">
        <f t="shared" si="7"/>
        <v>84735.918000000005</v>
      </c>
      <c r="R106" s="240">
        <v>84735.918000000005</v>
      </c>
    </row>
    <row r="107" spans="2:18">
      <c r="B107" s="125">
        <f>+COUNT(C$6:$D107)</f>
        <v>99</v>
      </c>
      <c r="C107" s="135">
        <v>24101500</v>
      </c>
      <c r="D107" s="131" t="s">
        <v>414</v>
      </c>
      <c r="E107" s="136" t="s">
        <v>109</v>
      </c>
      <c r="F107" s="242">
        <v>1</v>
      </c>
      <c r="G107" s="249">
        <f t="shared" si="9"/>
        <v>68970</v>
      </c>
      <c r="I107" s="24">
        <v>99</v>
      </c>
      <c r="J107" s="27">
        <v>24101500</v>
      </c>
      <c r="K107" s="188" t="s">
        <v>414</v>
      </c>
      <c r="L107" s="200" t="s">
        <v>109</v>
      </c>
      <c r="M107" s="31">
        <v>1</v>
      </c>
      <c r="N107" s="190">
        <f t="shared" si="5"/>
        <v>54662.95</v>
      </c>
      <c r="O107" s="190">
        <f t="shared" si="6"/>
        <v>10385.963000000003</v>
      </c>
      <c r="P107" s="191">
        <f t="shared" si="7"/>
        <v>65048.913</v>
      </c>
      <c r="R107" s="240">
        <v>65048.913</v>
      </c>
    </row>
    <row r="108" spans="2:18">
      <c r="B108" s="125">
        <f>+COUNT(C$6:$D108)</f>
        <v>100</v>
      </c>
      <c r="C108" s="135">
        <v>26101700</v>
      </c>
      <c r="D108" s="131" t="s">
        <v>116</v>
      </c>
      <c r="E108" s="136" t="s">
        <v>109</v>
      </c>
      <c r="F108" s="242">
        <v>1</v>
      </c>
      <c r="G108" s="249">
        <f t="shared" si="9"/>
        <v>224670</v>
      </c>
      <c r="I108" s="24">
        <v>100</v>
      </c>
      <c r="J108" s="27">
        <v>26101700</v>
      </c>
      <c r="K108" s="188" t="s">
        <v>116</v>
      </c>
      <c r="L108" s="200" t="s">
        <v>109</v>
      </c>
      <c r="M108" s="31">
        <v>1</v>
      </c>
      <c r="N108" s="190">
        <f t="shared" si="5"/>
        <v>178063.56</v>
      </c>
      <c r="O108" s="190">
        <f t="shared" si="6"/>
        <v>33832.080000000016</v>
      </c>
      <c r="P108" s="191">
        <f t="shared" si="7"/>
        <v>211895.64</v>
      </c>
      <c r="R108" s="240">
        <v>211895.64</v>
      </c>
    </row>
    <row r="109" spans="2:18">
      <c r="B109" s="125">
        <f>+COUNT(C$6:$D109)</f>
        <v>101</v>
      </c>
      <c r="C109" s="135">
        <v>26101700</v>
      </c>
      <c r="D109" s="131" t="s">
        <v>415</v>
      </c>
      <c r="E109" s="136" t="s">
        <v>109</v>
      </c>
      <c r="F109" s="242">
        <v>1</v>
      </c>
      <c r="G109" s="249">
        <f t="shared" si="9"/>
        <v>167260</v>
      </c>
      <c r="I109" s="24">
        <v>101</v>
      </c>
      <c r="J109" s="27">
        <v>26101700</v>
      </c>
      <c r="K109" s="188" t="s">
        <v>415</v>
      </c>
      <c r="L109" s="200" t="s">
        <v>109</v>
      </c>
      <c r="M109" s="31">
        <v>1</v>
      </c>
      <c r="N109" s="190">
        <f t="shared" si="5"/>
        <v>132563.82999999999</v>
      </c>
      <c r="O109" s="190">
        <f t="shared" si="6"/>
        <v>25187.126000000018</v>
      </c>
      <c r="P109" s="191">
        <f t="shared" si="7"/>
        <v>157750.95600000001</v>
      </c>
      <c r="R109" s="240">
        <v>157750.95600000001</v>
      </c>
    </row>
    <row r="110" spans="2:18">
      <c r="B110" s="125">
        <f>+COUNT(C$6:$D110)</f>
        <v>102</v>
      </c>
      <c r="C110" s="137">
        <v>32101625</v>
      </c>
      <c r="D110" s="131" t="s">
        <v>416</v>
      </c>
      <c r="E110" s="136" t="s">
        <v>109</v>
      </c>
      <c r="F110" s="242">
        <v>1</v>
      </c>
      <c r="G110" s="249">
        <f t="shared" si="9"/>
        <v>126570</v>
      </c>
      <c r="I110" s="24">
        <v>102</v>
      </c>
      <c r="J110" s="28">
        <v>32101625</v>
      </c>
      <c r="K110" s="188" t="s">
        <v>416</v>
      </c>
      <c r="L110" s="200" t="s">
        <v>109</v>
      </c>
      <c r="M110" s="31">
        <v>1</v>
      </c>
      <c r="N110" s="190">
        <f t="shared" si="5"/>
        <v>100312.31</v>
      </c>
      <c r="O110" s="190">
        <f t="shared" si="6"/>
        <v>19059.334000000003</v>
      </c>
      <c r="P110" s="191">
        <f t="shared" si="7"/>
        <v>119371.644</v>
      </c>
      <c r="R110" s="240">
        <v>119371.644</v>
      </c>
    </row>
    <row r="111" spans="2:18">
      <c r="B111" s="125">
        <f>+COUNT(C$6:$D111)</f>
        <v>103</v>
      </c>
      <c r="C111" s="137">
        <v>32101625</v>
      </c>
      <c r="D111" s="131" t="s">
        <v>417</v>
      </c>
      <c r="E111" s="136" t="s">
        <v>109</v>
      </c>
      <c r="F111" s="242">
        <v>1</v>
      </c>
      <c r="G111" s="249">
        <f t="shared" si="9"/>
        <v>218450</v>
      </c>
      <c r="I111" s="24">
        <v>103</v>
      </c>
      <c r="J111" s="28">
        <v>32101625</v>
      </c>
      <c r="K111" s="188" t="s">
        <v>417</v>
      </c>
      <c r="L111" s="200" t="s">
        <v>109</v>
      </c>
      <c r="M111" s="31">
        <v>1</v>
      </c>
      <c r="N111" s="190">
        <f t="shared" si="5"/>
        <v>173132.2</v>
      </c>
      <c r="O111" s="190">
        <f t="shared" si="6"/>
        <v>32895.116000000009</v>
      </c>
      <c r="P111" s="191">
        <f t="shared" si="7"/>
        <v>206027.31600000002</v>
      </c>
      <c r="R111" s="240">
        <v>206027.31600000002</v>
      </c>
    </row>
    <row r="112" spans="2:18">
      <c r="B112" s="125">
        <f>+COUNT(C$6:$D112)</f>
        <v>104</v>
      </c>
      <c r="C112" s="137">
        <v>32101625</v>
      </c>
      <c r="D112" s="131" t="s">
        <v>418</v>
      </c>
      <c r="E112" s="136" t="s">
        <v>109</v>
      </c>
      <c r="F112" s="242">
        <v>1</v>
      </c>
      <c r="G112" s="249">
        <f t="shared" si="9"/>
        <v>76110</v>
      </c>
      <c r="I112" s="24">
        <v>104</v>
      </c>
      <c r="J112" s="28">
        <v>32101625</v>
      </c>
      <c r="K112" s="188" t="s">
        <v>418</v>
      </c>
      <c r="L112" s="200" t="s">
        <v>109</v>
      </c>
      <c r="M112" s="31">
        <v>1</v>
      </c>
      <c r="N112" s="190">
        <f t="shared" si="5"/>
        <v>60321.99</v>
      </c>
      <c r="O112" s="190">
        <f t="shared" si="6"/>
        <v>11461.173000000003</v>
      </c>
      <c r="P112" s="191">
        <f t="shared" si="7"/>
        <v>71783.163</v>
      </c>
      <c r="R112" s="240">
        <v>71783.163</v>
      </c>
    </row>
    <row r="113" spans="2:18">
      <c r="B113" s="119"/>
      <c r="C113" s="119"/>
      <c r="D113" s="120" t="s">
        <v>1126</v>
      </c>
      <c r="E113" s="121"/>
      <c r="F113" s="121"/>
      <c r="G113" s="121"/>
      <c r="I113" s="201"/>
      <c r="J113" s="204"/>
      <c r="K113" s="188"/>
      <c r="L113" s="250"/>
      <c r="M113" s="31"/>
      <c r="N113" s="190"/>
      <c r="O113" s="190"/>
      <c r="P113" s="191"/>
    </row>
    <row r="114" spans="2:18" ht="24">
      <c r="B114" s="122"/>
      <c r="C114" s="122"/>
      <c r="D114" s="123" t="s">
        <v>419</v>
      </c>
      <c r="E114" s="124"/>
      <c r="F114" s="124"/>
      <c r="G114" s="124"/>
      <c r="I114" s="183"/>
      <c r="J114" s="183"/>
      <c r="K114" s="184" t="s">
        <v>419</v>
      </c>
      <c r="L114" s="185"/>
      <c r="M114" s="195"/>
      <c r="N114" s="196"/>
      <c r="O114" s="196"/>
      <c r="P114" s="197"/>
    </row>
    <row r="115" spans="2:18" ht="24">
      <c r="B115" s="125">
        <f>+COUNT(C$6:$D115)</f>
        <v>105</v>
      </c>
      <c r="C115" s="126">
        <v>24131500</v>
      </c>
      <c r="D115" s="127" t="s">
        <v>420</v>
      </c>
      <c r="E115" s="126" t="s">
        <v>30</v>
      </c>
      <c r="F115" s="242">
        <v>1</v>
      </c>
      <c r="G115" s="249">
        <f t="shared" ref="G115:G150" si="10">+ROUND(P115+(P115*$F$3),-1)</f>
        <v>403900</v>
      </c>
      <c r="I115" s="24">
        <v>105</v>
      </c>
      <c r="J115" s="25">
        <v>24131500</v>
      </c>
      <c r="K115" s="188" t="s">
        <v>420</v>
      </c>
      <c r="L115" s="189" t="s">
        <v>30</v>
      </c>
      <c r="M115" s="31">
        <v>1</v>
      </c>
      <c r="N115" s="190">
        <f t="shared" si="5"/>
        <v>320111.93</v>
      </c>
      <c r="O115" s="190">
        <f t="shared" si="6"/>
        <v>60821.269000000029</v>
      </c>
      <c r="P115" s="191">
        <f t="shared" si="7"/>
        <v>380933.19900000002</v>
      </c>
      <c r="R115" s="240">
        <v>380933.19900000002</v>
      </c>
    </row>
    <row r="116" spans="2:18" ht="60">
      <c r="B116" s="125">
        <f>+COUNT(C$6:$D116)</f>
        <v>106</v>
      </c>
      <c r="C116" s="126">
        <v>24131500</v>
      </c>
      <c r="D116" s="127" t="s">
        <v>421</v>
      </c>
      <c r="E116" s="126" t="s">
        <v>30</v>
      </c>
      <c r="F116" s="242">
        <v>1</v>
      </c>
      <c r="G116" s="249">
        <f t="shared" si="10"/>
        <v>151190</v>
      </c>
      <c r="I116" s="24">
        <v>106</v>
      </c>
      <c r="J116" s="25">
        <v>24131500</v>
      </c>
      <c r="K116" s="188" t="s">
        <v>421</v>
      </c>
      <c r="L116" s="189" t="s">
        <v>30</v>
      </c>
      <c r="M116" s="31">
        <v>1</v>
      </c>
      <c r="N116" s="190">
        <f t="shared" si="5"/>
        <v>119823</v>
      </c>
      <c r="O116" s="190">
        <f t="shared" si="6"/>
        <v>22766.366999999998</v>
      </c>
      <c r="P116" s="191">
        <f t="shared" si="7"/>
        <v>142589.367</v>
      </c>
      <c r="R116" s="240">
        <v>142589.367</v>
      </c>
    </row>
    <row r="117" spans="2:18" ht="48">
      <c r="B117" s="125">
        <f>+COUNT(C$6:$D117)</f>
        <v>107</v>
      </c>
      <c r="C117" s="126">
        <v>24131500</v>
      </c>
      <c r="D117" s="127" t="s">
        <v>422</v>
      </c>
      <c r="E117" s="126" t="s">
        <v>30</v>
      </c>
      <c r="F117" s="242">
        <v>1</v>
      </c>
      <c r="G117" s="249">
        <f t="shared" si="10"/>
        <v>370750</v>
      </c>
      <c r="I117" s="24">
        <v>107</v>
      </c>
      <c r="J117" s="25">
        <v>24131500</v>
      </c>
      <c r="K117" s="188" t="s">
        <v>422</v>
      </c>
      <c r="L117" s="189" t="s">
        <v>30</v>
      </c>
      <c r="M117" s="31">
        <v>1</v>
      </c>
      <c r="N117" s="190">
        <f>+ROUND(R117/1.19,2)</f>
        <v>293839.65999999997</v>
      </c>
      <c r="O117" s="190">
        <f t="shared" si="6"/>
        <v>55829.537000000069</v>
      </c>
      <c r="P117" s="191">
        <f t="shared" si="7"/>
        <v>349669.19700000004</v>
      </c>
      <c r="R117" s="240">
        <v>349669.19700000004</v>
      </c>
    </row>
    <row r="118" spans="2:18">
      <c r="B118" s="125">
        <f>+COUNT(C$6:$D118)</f>
        <v>108</v>
      </c>
      <c r="C118" s="126">
        <v>24131500</v>
      </c>
      <c r="D118" s="127" t="s">
        <v>423</v>
      </c>
      <c r="E118" s="126" t="s">
        <v>30</v>
      </c>
      <c r="F118" s="242">
        <v>1</v>
      </c>
      <c r="G118" s="249">
        <f t="shared" si="10"/>
        <v>197840</v>
      </c>
      <c r="I118" s="24">
        <v>108</v>
      </c>
      <c r="J118" s="25">
        <v>24131500</v>
      </c>
      <c r="K118" s="188" t="s">
        <v>423</v>
      </c>
      <c r="L118" s="189" t="s">
        <v>30</v>
      </c>
      <c r="M118" s="31">
        <v>1</v>
      </c>
      <c r="N118" s="190">
        <f t="shared" si="5"/>
        <v>156793.32999999999</v>
      </c>
      <c r="O118" s="190">
        <f t="shared" si="6"/>
        <v>29790.728000000032</v>
      </c>
      <c r="P118" s="191">
        <f t="shared" si="7"/>
        <v>186584.05800000002</v>
      </c>
      <c r="R118" s="240">
        <v>186584.05800000002</v>
      </c>
    </row>
    <row r="119" spans="2:18" ht="48">
      <c r="B119" s="125">
        <f>+COUNT(C$6:$D119)</f>
        <v>109</v>
      </c>
      <c r="C119" s="126">
        <v>24131500</v>
      </c>
      <c r="D119" s="127" t="s">
        <v>424</v>
      </c>
      <c r="E119" s="126" t="s">
        <v>30</v>
      </c>
      <c r="F119" s="242">
        <v>1</v>
      </c>
      <c r="G119" s="249">
        <f t="shared" si="10"/>
        <v>192960</v>
      </c>
      <c r="I119" s="24">
        <v>109</v>
      </c>
      <c r="J119" s="25">
        <v>24131500</v>
      </c>
      <c r="K119" s="188" t="s">
        <v>424</v>
      </c>
      <c r="L119" s="189" t="s">
        <v>30</v>
      </c>
      <c r="M119" s="31">
        <v>1</v>
      </c>
      <c r="N119" s="190">
        <f t="shared" si="5"/>
        <v>152932.48000000001</v>
      </c>
      <c r="O119" s="190">
        <f t="shared" si="6"/>
        <v>29057.176999999996</v>
      </c>
      <c r="P119" s="191">
        <f t="shared" si="7"/>
        <v>181989.65700000001</v>
      </c>
      <c r="R119" s="240">
        <v>181989.65700000001</v>
      </c>
    </row>
    <row r="120" spans="2:18" ht="48">
      <c r="B120" s="125">
        <f>+COUNT(C$6:$D120)</f>
        <v>110</v>
      </c>
      <c r="C120" s="126">
        <v>24131500</v>
      </c>
      <c r="D120" s="127" t="s">
        <v>425</v>
      </c>
      <c r="E120" s="126" t="s">
        <v>30</v>
      </c>
      <c r="F120" s="242">
        <v>1</v>
      </c>
      <c r="G120" s="249">
        <f t="shared" si="10"/>
        <v>124570</v>
      </c>
      <c r="I120" s="24">
        <v>110</v>
      </c>
      <c r="J120" s="25">
        <v>24131500</v>
      </c>
      <c r="K120" s="188" t="s">
        <v>425</v>
      </c>
      <c r="L120" s="189" t="s">
        <v>30</v>
      </c>
      <c r="M120" s="31">
        <v>1</v>
      </c>
      <c r="N120" s="190">
        <f t="shared" si="5"/>
        <v>98729.98</v>
      </c>
      <c r="O120" s="190">
        <f t="shared" si="6"/>
        <v>18758.702000000005</v>
      </c>
      <c r="P120" s="191">
        <f t="shared" si="7"/>
        <v>117488.682</v>
      </c>
      <c r="R120" s="240">
        <v>117488.682</v>
      </c>
    </row>
    <row r="121" spans="2:18">
      <c r="B121" s="125">
        <f>+COUNT(C$6:$D121)</f>
        <v>111</v>
      </c>
      <c r="C121" s="126">
        <v>24131500</v>
      </c>
      <c r="D121" s="127" t="s">
        <v>426</v>
      </c>
      <c r="E121" s="126" t="s">
        <v>30</v>
      </c>
      <c r="F121" s="242">
        <v>1</v>
      </c>
      <c r="G121" s="249">
        <f t="shared" si="10"/>
        <v>70020</v>
      </c>
      <c r="I121" s="24">
        <v>111</v>
      </c>
      <c r="J121" s="25">
        <v>24131500</v>
      </c>
      <c r="K121" s="188" t="s">
        <v>426</v>
      </c>
      <c r="L121" s="189" t="s">
        <v>30</v>
      </c>
      <c r="M121" s="31">
        <v>1</v>
      </c>
      <c r="N121" s="190">
        <f t="shared" si="5"/>
        <v>55491.66</v>
      </c>
      <c r="O121" s="190">
        <f t="shared" si="6"/>
        <v>10543.410000000003</v>
      </c>
      <c r="P121" s="191">
        <f t="shared" si="7"/>
        <v>66035.070000000007</v>
      </c>
      <c r="R121" s="240">
        <v>66035.070000000007</v>
      </c>
    </row>
    <row r="122" spans="2:18">
      <c r="B122" s="125">
        <f>+COUNT(C$6:$D122)</f>
        <v>112</v>
      </c>
      <c r="C122" s="126">
        <v>24131500</v>
      </c>
      <c r="D122" s="127" t="s">
        <v>427</v>
      </c>
      <c r="E122" s="126" t="s">
        <v>30</v>
      </c>
      <c r="F122" s="242">
        <v>1</v>
      </c>
      <c r="G122" s="249">
        <f t="shared" si="10"/>
        <v>110860</v>
      </c>
      <c r="I122" s="24">
        <v>112</v>
      </c>
      <c r="J122" s="25">
        <v>24131500</v>
      </c>
      <c r="K122" s="188" t="s">
        <v>427</v>
      </c>
      <c r="L122" s="189" t="s">
        <v>30</v>
      </c>
      <c r="M122" s="31">
        <v>1</v>
      </c>
      <c r="N122" s="190">
        <f t="shared" si="5"/>
        <v>87863.54</v>
      </c>
      <c r="O122" s="190">
        <f t="shared" si="6"/>
        <v>16694.068000000014</v>
      </c>
      <c r="P122" s="191">
        <f t="shared" si="7"/>
        <v>104557.60800000001</v>
      </c>
      <c r="R122" s="240">
        <v>104557.60800000001</v>
      </c>
    </row>
    <row r="123" spans="2:18" ht="36">
      <c r="B123" s="125">
        <f>+COUNT(C$6:$D123)</f>
        <v>113</v>
      </c>
      <c r="C123" s="126">
        <v>23181700</v>
      </c>
      <c r="D123" s="127" t="s">
        <v>428</v>
      </c>
      <c r="E123" s="126" t="s">
        <v>30</v>
      </c>
      <c r="F123" s="242">
        <v>1</v>
      </c>
      <c r="G123" s="249">
        <f t="shared" si="10"/>
        <v>1194350</v>
      </c>
      <c r="I123" s="24">
        <v>113</v>
      </c>
      <c r="J123" s="25">
        <v>23181700</v>
      </c>
      <c r="K123" s="188" t="s">
        <v>428</v>
      </c>
      <c r="L123" s="189" t="s">
        <v>30</v>
      </c>
      <c r="M123" s="31">
        <v>1</v>
      </c>
      <c r="N123" s="190">
        <f t="shared" si="5"/>
        <v>946577.44</v>
      </c>
      <c r="O123" s="190">
        <f t="shared" si="6"/>
        <v>179849.71700000018</v>
      </c>
      <c r="P123" s="191">
        <f t="shared" si="7"/>
        <v>1126427.1570000001</v>
      </c>
      <c r="R123" s="240">
        <v>1126427.1570000001</v>
      </c>
    </row>
    <row r="124" spans="2:18">
      <c r="B124" s="125">
        <f>+COUNT(C$6:$D124)</f>
        <v>114</v>
      </c>
      <c r="C124" s="126">
        <v>23181700</v>
      </c>
      <c r="D124" s="127" t="s">
        <v>429</v>
      </c>
      <c r="E124" s="126" t="s">
        <v>30</v>
      </c>
      <c r="F124" s="242">
        <v>1</v>
      </c>
      <c r="G124" s="249">
        <f t="shared" si="10"/>
        <v>143940</v>
      </c>
      <c r="I124" s="24">
        <v>114</v>
      </c>
      <c r="J124" s="25">
        <v>23181700</v>
      </c>
      <c r="K124" s="188" t="s">
        <v>429</v>
      </c>
      <c r="L124" s="189" t="s">
        <v>30</v>
      </c>
      <c r="M124" s="31">
        <v>1</v>
      </c>
      <c r="N124" s="190">
        <f t="shared" si="5"/>
        <v>114080.04</v>
      </c>
      <c r="O124" s="190">
        <f t="shared" si="6"/>
        <v>21675.213000000003</v>
      </c>
      <c r="P124" s="191">
        <f t="shared" si="7"/>
        <v>135755.253</v>
      </c>
      <c r="R124" s="240">
        <v>135755.253</v>
      </c>
    </row>
    <row r="125" spans="2:18">
      <c r="B125" s="125">
        <f>+COUNT(C$6:$D125)</f>
        <v>115</v>
      </c>
      <c r="C125" s="126">
        <v>23181700</v>
      </c>
      <c r="D125" s="127" t="s">
        <v>430</v>
      </c>
      <c r="E125" s="126" t="s">
        <v>30</v>
      </c>
      <c r="F125" s="242">
        <v>1</v>
      </c>
      <c r="G125" s="249">
        <f t="shared" si="10"/>
        <v>165120</v>
      </c>
      <c r="I125" s="24">
        <v>115</v>
      </c>
      <c r="J125" s="25">
        <v>23181700</v>
      </c>
      <c r="K125" s="188" t="s">
        <v>430</v>
      </c>
      <c r="L125" s="189" t="s">
        <v>30</v>
      </c>
      <c r="M125" s="31">
        <v>1</v>
      </c>
      <c r="N125" s="190">
        <f t="shared" si="5"/>
        <v>130861.7</v>
      </c>
      <c r="O125" s="190">
        <f t="shared" si="6"/>
        <v>24863.72500000002</v>
      </c>
      <c r="P125" s="191">
        <f t="shared" si="7"/>
        <v>155725.42500000002</v>
      </c>
      <c r="R125" s="240">
        <v>155725.42500000002</v>
      </c>
    </row>
    <row r="126" spans="2:18">
      <c r="B126" s="125">
        <f>+COUNT(C$6:$D126)</f>
        <v>116</v>
      </c>
      <c r="C126" s="126">
        <v>23181700</v>
      </c>
      <c r="D126" s="127" t="s">
        <v>431</v>
      </c>
      <c r="E126" s="126" t="s">
        <v>30</v>
      </c>
      <c r="F126" s="242">
        <v>1</v>
      </c>
      <c r="G126" s="249">
        <f t="shared" si="10"/>
        <v>87810</v>
      </c>
      <c r="I126" s="24">
        <v>116</v>
      </c>
      <c r="J126" s="25">
        <v>23181700</v>
      </c>
      <c r="K126" s="188" t="s">
        <v>431</v>
      </c>
      <c r="L126" s="189" t="s">
        <v>30</v>
      </c>
      <c r="M126" s="31">
        <v>1</v>
      </c>
      <c r="N126" s="190">
        <f t="shared" si="5"/>
        <v>69595.62</v>
      </c>
      <c r="O126" s="190">
        <f t="shared" si="6"/>
        <v>13223.172000000006</v>
      </c>
      <c r="P126" s="191">
        <f t="shared" si="7"/>
        <v>82818.792000000001</v>
      </c>
      <c r="R126" s="240">
        <v>82818.792000000001</v>
      </c>
    </row>
    <row r="127" spans="2:18">
      <c r="B127" s="125">
        <f>+COUNT(C$6:$D127)</f>
        <v>117</v>
      </c>
      <c r="C127" s="126">
        <v>23181700</v>
      </c>
      <c r="D127" s="127" t="s">
        <v>432</v>
      </c>
      <c r="E127" s="126" t="s">
        <v>30</v>
      </c>
      <c r="F127" s="242">
        <v>1</v>
      </c>
      <c r="G127" s="249">
        <f t="shared" si="10"/>
        <v>11130</v>
      </c>
      <c r="I127" s="24">
        <v>117</v>
      </c>
      <c r="J127" s="25">
        <v>23181700</v>
      </c>
      <c r="K127" s="188" t="s">
        <v>432</v>
      </c>
      <c r="L127" s="189" t="s">
        <v>30</v>
      </c>
      <c r="M127" s="31">
        <v>1</v>
      </c>
      <c r="N127" s="190">
        <f t="shared" si="5"/>
        <v>8819.81</v>
      </c>
      <c r="O127" s="190">
        <f t="shared" si="6"/>
        <v>1675.7650000000012</v>
      </c>
      <c r="P127" s="191">
        <f t="shared" si="7"/>
        <v>10495.575000000001</v>
      </c>
      <c r="R127" s="240">
        <v>10495.575000000001</v>
      </c>
    </row>
    <row r="128" spans="2:18">
      <c r="B128" s="125">
        <f>+COUNT(C$6:$D128)</f>
        <v>118</v>
      </c>
      <c r="C128" s="126">
        <v>24131500</v>
      </c>
      <c r="D128" s="127" t="s">
        <v>433</v>
      </c>
      <c r="E128" s="126" t="s">
        <v>30</v>
      </c>
      <c r="F128" s="242">
        <v>1</v>
      </c>
      <c r="G128" s="249">
        <f t="shared" si="10"/>
        <v>66630</v>
      </c>
      <c r="I128" s="24">
        <v>118</v>
      </c>
      <c r="J128" s="25">
        <v>24131500</v>
      </c>
      <c r="K128" s="188" t="s">
        <v>433</v>
      </c>
      <c r="L128" s="189" t="s">
        <v>30</v>
      </c>
      <c r="M128" s="31">
        <v>1</v>
      </c>
      <c r="N128" s="190">
        <f t="shared" si="5"/>
        <v>52809</v>
      </c>
      <c r="O128" s="190">
        <f t="shared" si="6"/>
        <v>10033.707000000002</v>
      </c>
      <c r="P128" s="191">
        <f t="shared" si="7"/>
        <v>62842.707000000002</v>
      </c>
      <c r="R128" s="240">
        <v>62842.707000000002</v>
      </c>
    </row>
    <row r="129" spans="2:18" ht="24">
      <c r="B129" s="125">
        <f>+COUNT(C$6:$D129)</f>
        <v>119</v>
      </c>
      <c r="C129" s="126">
        <v>24131500</v>
      </c>
      <c r="D129" s="127" t="s">
        <v>434</v>
      </c>
      <c r="E129" s="126" t="s">
        <v>30</v>
      </c>
      <c r="F129" s="242">
        <v>1</v>
      </c>
      <c r="G129" s="249">
        <f t="shared" si="10"/>
        <v>18230</v>
      </c>
      <c r="I129" s="24">
        <v>119</v>
      </c>
      <c r="J129" s="25">
        <v>24131500</v>
      </c>
      <c r="K129" s="188" t="s">
        <v>434</v>
      </c>
      <c r="L129" s="189" t="s">
        <v>30</v>
      </c>
      <c r="M129" s="31">
        <v>1</v>
      </c>
      <c r="N129" s="190">
        <f t="shared" si="5"/>
        <v>14449.58</v>
      </c>
      <c r="O129" s="190">
        <f t="shared" si="6"/>
        <v>2745.4240000000009</v>
      </c>
      <c r="P129" s="191">
        <f t="shared" si="7"/>
        <v>17195.004000000001</v>
      </c>
      <c r="R129" s="240">
        <v>17195.004000000001</v>
      </c>
    </row>
    <row r="130" spans="2:18">
      <c r="B130" s="125">
        <f>+COUNT(C$6:$D130)</f>
        <v>120</v>
      </c>
      <c r="C130" s="126">
        <v>24131500</v>
      </c>
      <c r="D130" s="127" t="s">
        <v>435</v>
      </c>
      <c r="E130" s="126" t="s">
        <v>30</v>
      </c>
      <c r="F130" s="242">
        <v>1</v>
      </c>
      <c r="G130" s="249">
        <f t="shared" si="10"/>
        <v>45410</v>
      </c>
      <c r="I130" s="24">
        <v>120</v>
      </c>
      <c r="J130" s="25">
        <v>24131500</v>
      </c>
      <c r="K130" s="188" t="s">
        <v>435</v>
      </c>
      <c r="L130" s="189" t="s">
        <v>30</v>
      </c>
      <c r="M130" s="31">
        <v>1</v>
      </c>
      <c r="N130" s="190">
        <f t="shared" si="5"/>
        <v>35990.9</v>
      </c>
      <c r="O130" s="190">
        <f t="shared" si="6"/>
        <v>6838.273000000001</v>
      </c>
      <c r="P130" s="191">
        <f t="shared" si="7"/>
        <v>42829.173000000003</v>
      </c>
      <c r="R130" s="240">
        <v>42829.173000000003</v>
      </c>
    </row>
    <row r="131" spans="2:18">
      <c r="B131" s="125">
        <f>+COUNT(C$6:$D131)</f>
        <v>121</v>
      </c>
      <c r="C131" s="126">
        <v>24131500</v>
      </c>
      <c r="D131" s="127" t="s">
        <v>436</v>
      </c>
      <c r="E131" s="126" t="s">
        <v>30</v>
      </c>
      <c r="F131" s="242">
        <v>1</v>
      </c>
      <c r="G131" s="249">
        <f t="shared" si="10"/>
        <v>41900</v>
      </c>
      <c r="I131" s="24">
        <v>121</v>
      </c>
      <c r="J131" s="25">
        <v>24131500</v>
      </c>
      <c r="K131" s="188" t="s">
        <v>436</v>
      </c>
      <c r="L131" s="189" t="s">
        <v>30</v>
      </c>
      <c r="M131" s="31">
        <v>1</v>
      </c>
      <c r="N131" s="190">
        <f t="shared" si="5"/>
        <v>33210.519999999997</v>
      </c>
      <c r="O131" s="190">
        <f t="shared" si="6"/>
        <v>6310.0010000000038</v>
      </c>
      <c r="P131" s="191">
        <f t="shared" si="7"/>
        <v>39520.521000000001</v>
      </c>
      <c r="R131" s="240">
        <v>39520.521000000001</v>
      </c>
    </row>
    <row r="132" spans="2:18">
      <c r="B132" s="125">
        <f>+COUNT(C$6:$D132)</f>
        <v>122</v>
      </c>
      <c r="C132" s="126">
        <v>24131500</v>
      </c>
      <c r="D132" s="127" t="s">
        <v>437</v>
      </c>
      <c r="E132" s="126" t="s">
        <v>30</v>
      </c>
      <c r="F132" s="242">
        <v>1</v>
      </c>
      <c r="G132" s="249">
        <f t="shared" si="10"/>
        <v>201270</v>
      </c>
      <c r="I132" s="24">
        <v>122</v>
      </c>
      <c r="J132" s="25">
        <v>24131500</v>
      </c>
      <c r="K132" s="188" t="s">
        <v>437</v>
      </c>
      <c r="L132" s="189" t="s">
        <v>30</v>
      </c>
      <c r="M132" s="31">
        <v>1</v>
      </c>
      <c r="N132" s="190">
        <f t="shared" si="5"/>
        <v>159518.5</v>
      </c>
      <c r="O132" s="190">
        <f t="shared" si="6"/>
        <v>30308.510000000009</v>
      </c>
      <c r="P132" s="191">
        <f t="shared" si="7"/>
        <v>189827.01</v>
      </c>
      <c r="R132" s="240">
        <v>189827.01</v>
      </c>
    </row>
    <row r="133" spans="2:18" ht="72">
      <c r="B133" s="125">
        <f>+COUNT(C$6:$D133)</f>
        <v>123</v>
      </c>
      <c r="C133" s="126">
        <v>24131500</v>
      </c>
      <c r="D133" s="127" t="s">
        <v>438</v>
      </c>
      <c r="E133" s="126" t="s">
        <v>30</v>
      </c>
      <c r="F133" s="242">
        <v>1</v>
      </c>
      <c r="G133" s="249">
        <f t="shared" si="10"/>
        <v>1205480</v>
      </c>
      <c r="I133" s="24">
        <v>123</v>
      </c>
      <c r="J133" s="25">
        <v>24131500</v>
      </c>
      <c r="K133" s="188" t="s">
        <v>438</v>
      </c>
      <c r="L133" s="189" t="s">
        <v>30</v>
      </c>
      <c r="M133" s="31">
        <v>1</v>
      </c>
      <c r="N133" s="190">
        <f t="shared" si="5"/>
        <v>955400.01</v>
      </c>
      <c r="O133" s="190">
        <f t="shared" si="6"/>
        <v>181526.00699999998</v>
      </c>
      <c r="P133" s="191">
        <f t="shared" si="7"/>
        <v>1136926.017</v>
      </c>
      <c r="R133" s="240">
        <v>1136926.017</v>
      </c>
    </row>
    <row r="134" spans="2:18">
      <c r="B134" s="125">
        <f>+COUNT(C$6:$D134)</f>
        <v>124</v>
      </c>
      <c r="C134" s="126">
        <v>24131500</v>
      </c>
      <c r="D134" s="127" t="s">
        <v>439</v>
      </c>
      <c r="E134" s="126" t="s">
        <v>30</v>
      </c>
      <c r="F134" s="242">
        <v>1</v>
      </c>
      <c r="G134" s="249">
        <f t="shared" si="10"/>
        <v>917800</v>
      </c>
      <c r="I134" s="24">
        <v>124</v>
      </c>
      <c r="J134" s="25">
        <v>24131500</v>
      </c>
      <c r="K134" s="188" t="s">
        <v>439</v>
      </c>
      <c r="L134" s="189" t="s">
        <v>30</v>
      </c>
      <c r="M134" s="31">
        <v>1</v>
      </c>
      <c r="N134" s="190">
        <f t="shared" si="5"/>
        <v>727401.14</v>
      </c>
      <c r="O134" s="190">
        <f t="shared" si="6"/>
        <v>138206.21499999997</v>
      </c>
      <c r="P134" s="191">
        <f t="shared" si="7"/>
        <v>865607.35499999998</v>
      </c>
      <c r="R134" s="240">
        <v>865607.35499999998</v>
      </c>
    </row>
    <row r="135" spans="2:18">
      <c r="B135" s="125">
        <f>+COUNT(C$6:$D135)</f>
        <v>125</v>
      </c>
      <c r="C135" s="105">
        <v>39121601</v>
      </c>
      <c r="D135" s="127" t="s">
        <v>440</v>
      </c>
      <c r="E135" s="125" t="s">
        <v>30</v>
      </c>
      <c r="F135" s="242">
        <v>1</v>
      </c>
      <c r="G135" s="249">
        <f t="shared" si="10"/>
        <v>223360</v>
      </c>
      <c r="I135" s="24">
        <v>125</v>
      </c>
      <c r="J135" s="105">
        <v>39121601</v>
      </c>
      <c r="K135" s="188" t="s">
        <v>440</v>
      </c>
      <c r="L135" s="201" t="s">
        <v>30</v>
      </c>
      <c r="M135" s="31">
        <v>1</v>
      </c>
      <c r="N135" s="190">
        <f t="shared" si="5"/>
        <v>177023.41</v>
      </c>
      <c r="O135" s="190">
        <f t="shared" si="6"/>
        <v>33634.44200000001</v>
      </c>
      <c r="P135" s="191">
        <f t="shared" si="7"/>
        <v>210657.85200000001</v>
      </c>
      <c r="R135" s="240">
        <v>210657.85200000001</v>
      </c>
    </row>
    <row r="136" spans="2:18">
      <c r="B136" s="125">
        <f>+COUNT(C$6:$D136)</f>
        <v>126</v>
      </c>
      <c r="C136" s="126">
        <v>26101700</v>
      </c>
      <c r="D136" s="127" t="s">
        <v>441</v>
      </c>
      <c r="E136" s="126" t="s">
        <v>30</v>
      </c>
      <c r="F136" s="242">
        <v>1</v>
      </c>
      <c r="G136" s="249">
        <f t="shared" si="10"/>
        <v>248760</v>
      </c>
      <c r="I136" s="24">
        <v>126</v>
      </c>
      <c r="J136" s="25">
        <v>26101700</v>
      </c>
      <c r="K136" s="188" t="s">
        <v>441</v>
      </c>
      <c r="L136" s="189" t="s">
        <v>30</v>
      </c>
      <c r="M136" s="31">
        <v>1</v>
      </c>
      <c r="N136" s="190">
        <f t="shared" ref="N136:N200" si="11">+ROUND(R136/1.19,2)</f>
        <v>197151.9</v>
      </c>
      <c r="O136" s="190">
        <f t="shared" ref="O136:O200" si="12">+R136-N136</f>
        <v>37458.858000000007</v>
      </c>
      <c r="P136" s="191">
        <f t="shared" ref="P136:P200" si="13">+N136+O136</f>
        <v>234610.758</v>
      </c>
      <c r="R136" s="240">
        <v>234610.758</v>
      </c>
    </row>
    <row r="137" spans="2:18">
      <c r="B137" s="125">
        <f>+COUNT(C$6:$D137)</f>
        <v>127</v>
      </c>
      <c r="C137" s="126">
        <v>26101700</v>
      </c>
      <c r="D137" s="127" t="s">
        <v>39</v>
      </c>
      <c r="E137" s="126" t="s">
        <v>30</v>
      </c>
      <c r="F137" s="242">
        <v>1</v>
      </c>
      <c r="G137" s="249">
        <f t="shared" si="10"/>
        <v>268530</v>
      </c>
      <c r="I137" s="24">
        <v>127</v>
      </c>
      <c r="J137" s="25">
        <v>26101700</v>
      </c>
      <c r="K137" s="188" t="s">
        <v>39</v>
      </c>
      <c r="L137" s="189" t="s">
        <v>30</v>
      </c>
      <c r="M137" s="31">
        <v>1</v>
      </c>
      <c r="N137" s="190">
        <f t="shared" si="11"/>
        <v>212822.73</v>
      </c>
      <c r="O137" s="190">
        <f t="shared" si="12"/>
        <v>40436.315999999992</v>
      </c>
      <c r="P137" s="191">
        <f t="shared" si="13"/>
        <v>253259.046</v>
      </c>
      <c r="R137" s="240">
        <v>253259.046</v>
      </c>
    </row>
    <row r="138" spans="2:18">
      <c r="B138" s="125">
        <f>+COUNT(C$6:$D138)</f>
        <v>128</v>
      </c>
      <c r="C138" s="125">
        <v>31171504</v>
      </c>
      <c r="D138" s="127" t="s">
        <v>442</v>
      </c>
      <c r="E138" s="126" t="s">
        <v>30</v>
      </c>
      <c r="F138" s="242">
        <v>1</v>
      </c>
      <c r="G138" s="249">
        <f t="shared" si="10"/>
        <v>88980</v>
      </c>
      <c r="I138" s="24">
        <v>128</v>
      </c>
      <c r="J138" s="24">
        <v>31171504</v>
      </c>
      <c r="K138" s="188" t="s">
        <v>442</v>
      </c>
      <c r="L138" s="189" t="s">
        <v>30</v>
      </c>
      <c r="M138" s="31">
        <v>1</v>
      </c>
      <c r="N138" s="190">
        <f t="shared" si="11"/>
        <v>70518.179999999993</v>
      </c>
      <c r="O138" s="190">
        <f t="shared" si="12"/>
        <v>13398.459000000017</v>
      </c>
      <c r="P138" s="191">
        <f t="shared" si="13"/>
        <v>83916.63900000001</v>
      </c>
      <c r="R138" s="240">
        <v>83916.63900000001</v>
      </c>
    </row>
    <row r="139" spans="2:18">
      <c r="B139" s="125">
        <f>+COUNT(C$6:$D139)</f>
        <v>129</v>
      </c>
      <c r="C139" s="126">
        <v>26101700</v>
      </c>
      <c r="D139" s="127" t="s">
        <v>443</v>
      </c>
      <c r="E139" s="126" t="s">
        <v>30</v>
      </c>
      <c r="F139" s="242">
        <v>1</v>
      </c>
      <c r="G139" s="249">
        <f t="shared" si="10"/>
        <v>73700</v>
      </c>
      <c r="I139" s="24">
        <v>129</v>
      </c>
      <c r="J139" s="25">
        <v>26101700</v>
      </c>
      <c r="K139" s="188" t="s">
        <v>443</v>
      </c>
      <c r="L139" s="189" t="s">
        <v>30</v>
      </c>
      <c r="M139" s="31">
        <v>1</v>
      </c>
      <c r="N139" s="190">
        <f t="shared" si="11"/>
        <v>58409.51</v>
      </c>
      <c r="O139" s="190">
        <f t="shared" si="12"/>
        <v>11097.805</v>
      </c>
      <c r="P139" s="191">
        <f t="shared" si="13"/>
        <v>69507.315000000002</v>
      </c>
      <c r="R139" s="240">
        <v>69507.315000000002</v>
      </c>
    </row>
    <row r="140" spans="2:18">
      <c r="B140" s="125">
        <f>+COUNT(C$6:$D140)</f>
        <v>130</v>
      </c>
      <c r="C140" s="126">
        <v>26101700</v>
      </c>
      <c r="D140" s="127" t="s">
        <v>444</v>
      </c>
      <c r="E140" s="126" t="s">
        <v>30</v>
      </c>
      <c r="F140" s="242">
        <v>1</v>
      </c>
      <c r="G140" s="249">
        <f t="shared" si="10"/>
        <v>128310</v>
      </c>
      <c r="I140" s="24">
        <v>130</v>
      </c>
      <c r="J140" s="25">
        <v>26101700</v>
      </c>
      <c r="K140" s="188" t="s">
        <v>444</v>
      </c>
      <c r="L140" s="189" t="s">
        <v>30</v>
      </c>
      <c r="M140" s="31">
        <v>1</v>
      </c>
      <c r="N140" s="190">
        <f t="shared" si="11"/>
        <v>101690.9</v>
      </c>
      <c r="O140" s="190">
        <f t="shared" si="12"/>
        <v>19321.273000000016</v>
      </c>
      <c r="P140" s="191">
        <f t="shared" si="13"/>
        <v>121012.17300000001</v>
      </c>
      <c r="R140" s="240">
        <v>121012.17300000001</v>
      </c>
    </row>
    <row r="141" spans="2:18" ht="24">
      <c r="B141" s="125">
        <f>+COUNT(C$6:$D141)</f>
        <v>131</v>
      </c>
      <c r="C141" s="126">
        <v>26101700</v>
      </c>
      <c r="D141" s="127" t="s">
        <v>445</v>
      </c>
      <c r="E141" s="126" t="s">
        <v>30</v>
      </c>
      <c r="F141" s="242">
        <v>1</v>
      </c>
      <c r="G141" s="249">
        <f t="shared" si="10"/>
        <v>55520</v>
      </c>
      <c r="I141" s="24">
        <v>131</v>
      </c>
      <c r="J141" s="25">
        <v>26101700</v>
      </c>
      <c r="K141" s="188" t="s">
        <v>445</v>
      </c>
      <c r="L141" s="189" t="s">
        <v>30</v>
      </c>
      <c r="M141" s="31">
        <v>1</v>
      </c>
      <c r="N141" s="190">
        <f t="shared" si="11"/>
        <v>44001.33</v>
      </c>
      <c r="O141" s="190">
        <f t="shared" si="12"/>
        <v>8360.2560000000012</v>
      </c>
      <c r="P141" s="191">
        <f t="shared" si="13"/>
        <v>52361.586000000003</v>
      </c>
      <c r="R141" s="240">
        <v>52361.586000000003</v>
      </c>
    </row>
    <row r="142" spans="2:18">
      <c r="B142" s="125">
        <f>+COUNT(C$6:$D142)</f>
        <v>132</v>
      </c>
      <c r="C142" s="105">
        <v>30264700</v>
      </c>
      <c r="D142" s="127" t="s">
        <v>446</v>
      </c>
      <c r="E142" s="126" t="s">
        <v>31</v>
      </c>
      <c r="F142" s="242">
        <v>1</v>
      </c>
      <c r="G142" s="249">
        <f t="shared" si="10"/>
        <v>11200</v>
      </c>
      <c r="I142" s="24">
        <v>132</v>
      </c>
      <c r="J142" s="105">
        <v>30264700</v>
      </c>
      <c r="K142" s="188" t="s">
        <v>446</v>
      </c>
      <c r="L142" s="189" t="s">
        <v>31</v>
      </c>
      <c r="M142" s="31">
        <v>1</v>
      </c>
      <c r="N142" s="190">
        <f t="shared" si="11"/>
        <v>8875.57</v>
      </c>
      <c r="O142" s="190">
        <f t="shared" si="12"/>
        <v>1686.362000000001</v>
      </c>
      <c r="P142" s="191">
        <f t="shared" si="13"/>
        <v>10561.932000000001</v>
      </c>
      <c r="R142" s="240">
        <v>10561.932000000001</v>
      </c>
    </row>
    <row r="143" spans="2:18">
      <c r="B143" s="125">
        <f>+COUNT(C$6:$D143)</f>
        <v>133</v>
      </c>
      <c r="C143" s="126">
        <v>26101700</v>
      </c>
      <c r="D143" s="127" t="s">
        <v>447</v>
      </c>
      <c r="E143" s="126" t="s">
        <v>30</v>
      </c>
      <c r="F143" s="242">
        <v>1</v>
      </c>
      <c r="G143" s="249">
        <f t="shared" si="10"/>
        <v>21410</v>
      </c>
      <c r="I143" s="24">
        <v>133</v>
      </c>
      <c r="J143" s="25">
        <v>26101700</v>
      </c>
      <c r="K143" s="188" t="s">
        <v>447</v>
      </c>
      <c r="L143" s="189" t="s">
        <v>30</v>
      </c>
      <c r="M143" s="31">
        <v>1</v>
      </c>
      <c r="N143" s="190">
        <f t="shared" si="11"/>
        <v>16967.16</v>
      </c>
      <c r="O143" s="190">
        <f t="shared" si="12"/>
        <v>3223.7639999999992</v>
      </c>
      <c r="P143" s="191">
        <f t="shared" si="13"/>
        <v>20190.923999999999</v>
      </c>
      <c r="R143" s="240">
        <v>20190.923999999999</v>
      </c>
    </row>
    <row r="144" spans="2:18">
      <c r="B144" s="125">
        <f>+COUNT(C$6:$D144)</f>
        <v>134</v>
      </c>
      <c r="C144" s="125">
        <v>26101401</v>
      </c>
      <c r="D144" s="127" t="s">
        <v>448</v>
      </c>
      <c r="E144" s="126" t="s">
        <v>30</v>
      </c>
      <c r="F144" s="242">
        <v>1</v>
      </c>
      <c r="G144" s="249">
        <f t="shared" si="10"/>
        <v>119240</v>
      </c>
      <c r="I144" s="24">
        <v>134</v>
      </c>
      <c r="J144" s="24">
        <v>26101401</v>
      </c>
      <c r="K144" s="188" t="s">
        <v>448</v>
      </c>
      <c r="L144" s="189" t="s">
        <v>30</v>
      </c>
      <c r="M144" s="31">
        <v>1</v>
      </c>
      <c r="N144" s="190">
        <f t="shared" si="11"/>
        <v>94505.31</v>
      </c>
      <c r="O144" s="190">
        <f t="shared" si="12"/>
        <v>17956.008000000002</v>
      </c>
      <c r="P144" s="191">
        <f t="shared" si="13"/>
        <v>112461.318</v>
      </c>
      <c r="R144" s="240">
        <v>112461.318</v>
      </c>
    </row>
    <row r="145" spans="2:18">
      <c r="B145" s="125">
        <f>+COUNT(C$6:$D145)</f>
        <v>135</v>
      </c>
      <c r="C145" s="126">
        <v>24131500</v>
      </c>
      <c r="D145" s="127" t="s">
        <v>449</v>
      </c>
      <c r="E145" s="126" t="s">
        <v>30</v>
      </c>
      <c r="F145" s="242">
        <v>1</v>
      </c>
      <c r="G145" s="249">
        <f t="shared" si="10"/>
        <v>33690</v>
      </c>
      <c r="I145" s="24">
        <v>135</v>
      </c>
      <c r="J145" s="25">
        <v>24131500</v>
      </c>
      <c r="K145" s="188" t="s">
        <v>449</v>
      </c>
      <c r="L145" s="189" t="s">
        <v>30</v>
      </c>
      <c r="M145" s="31">
        <v>1</v>
      </c>
      <c r="N145" s="190">
        <f t="shared" si="11"/>
        <v>26703.46</v>
      </c>
      <c r="O145" s="190">
        <f t="shared" si="12"/>
        <v>5073.6590000000033</v>
      </c>
      <c r="P145" s="191">
        <f t="shared" si="13"/>
        <v>31777.119000000002</v>
      </c>
      <c r="R145" s="240">
        <v>31777.119000000002</v>
      </c>
    </row>
    <row r="146" spans="2:18">
      <c r="B146" s="125">
        <f>+COUNT(C$6:$D146)</f>
        <v>136</v>
      </c>
      <c r="C146" s="126">
        <v>24131500</v>
      </c>
      <c r="D146" s="127" t="s">
        <v>450</v>
      </c>
      <c r="E146" s="126" t="s">
        <v>30</v>
      </c>
      <c r="F146" s="242">
        <v>1</v>
      </c>
      <c r="G146" s="249">
        <f t="shared" si="10"/>
        <v>213350</v>
      </c>
      <c r="I146" s="24">
        <v>136</v>
      </c>
      <c r="J146" s="25">
        <v>24131500</v>
      </c>
      <c r="K146" s="188" t="s">
        <v>450</v>
      </c>
      <c r="L146" s="189" t="s">
        <v>30</v>
      </c>
      <c r="M146" s="31">
        <v>1</v>
      </c>
      <c r="N146" s="190">
        <f t="shared" si="11"/>
        <v>169090.27</v>
      </c>
      <c r="O146" s="190">
        <f t="shared" si="12"/>
        <v>32127.149000000005</v>
      </c>
      <c r="P146" s="191">
        <f t="shared" si="13"/>
        <v>201217.41899999999</v>
      </c>
      <c r="R146" s="240">
        <v>201217.41899999999</v>
      </c>
    </row>
    <row r="147" spans="2:18" ht="36">
      <c r="B147" s="125">
        <f>+COUNT(C$6:$D147)</f>
        <v>137</v>
      </c>
      <c r="C147" s="126">
        <v>24131500</v>
      </c>
      <c r="D147" s="127" t="s">
        <v>451</v>
      </c>
      <c r="E147" s="126" t="s">
        <v>30</v>
      </c>
      <c r="F147" s="242">
        <v>1</v>
      </c>
      <c r="G147" s="249">
        <f t="shared" si="10"/>
        <v>125820</v>
      </c>
      <c r="I147" s="24">
        <v>137</v>
      </c>
      <c r="J147" s="25">
        <v>24131500</v>
      </c>
      <c r="K147" s="188" t="s">
        <v>451</v>
      </c>
      <c r="L147" s="189" t="s">
        <v>30</v>
      </c>
      <c r="M147" s="31">
        <v>1</v>
      </c>
      <c r="N147" s="190">
        <f t="shared" si="11"/>
        <v>99716.59</v>
      </c>
      <c r="O147" s="190">
        <f t="shared" si="12"/>
        <v>18946.151000000013</v>
      </c>
      <c r="P147" s="191">
        <f t="shared" si="13"/>
        <v>118662.74100000001</v>
      </c>
      <c r="R147" s="240">
        <v>118662.74100000001</v>
      </c>
    </row>
    <row r="148" spans="2:18" ht="24">
      <c r="B148" s="125">
        <f>+COUNT(C$6:$D148)</f>
        <v>138</v>
      </c>
      <c r="C148" s="126">
        <v>26101700</v>
      </c>
      <c r="D148" s="127" t="s">
        <v>452</v>
      </c>
      <c r="E148" s="126" t="s">
        <v>30</v>
      </c>
      <c r="F148" s="242">
        <v>1</v>
      </c>
      <c r="G148" s="249">
        <f t="shared" si="10"/>
        <v>103270</v>
      </c>
      <c r="I148" s="24">
        <v>138</v>
      </c>
      <c r="J148" s="25">
        <v>26101700</v>
      </c>
      <c r="K148" s="188" t="s">
        <v>452</v>
      </c>
      <c r="L148" s="189" t="s">
        <v>30</v>
      </c>
      <c r="M148" s="31">
        <v>1</v>
      </c>
      <c r="N148" s="190">
        <f t="shared" si="11"/>
        <v>81848.399999999994</v>
      </c>
      <c r="O148" s="190">
        <f t="shared" si="12"/>
        <v>15551.193000000014</v>
      </c>
      <c r="P148" s="191">
        <f t="shared" si="13"/>
        <v>97399.593000000008</v>
      </c>
      <c r="R148" s="240">
        <v>97399.593000000008</v>
      </c>
    </row>
    <row r="149" spans="2:18">
      <c r="B149" s="125">
        <f>+COUNT(C$6:$D149)</f>
        <v>139</v>
      </c>
      <c r="C149" s="126">
        <v>26101700</v>
      </c>
      <c r="D149" s="127" t="s">
        <v>453</v>
      </c>
      <c r="E149" s="126" t="s">
        <v>30</v>
      </c>
      <c r="F149" s="242">
        <v>1</v>
      </c>
      <c r="G149" s="249">
        <f t="shared" si="10"/>
        <v>114540</v>
      </c>
      <c r="I149" s="24">
        <v>139</v>
      </c>
      <c r="J149" s="25">
        <v>26101700</v>
      </c>
      <c r="K149" s="188" t="s">
        <v>453</v>
      </c>
      <c r="L149" s="189" t="s">
        <v>30</v>
      </c>
      <c r="M149" s="31">
        <v>1</v>
      </c>
      <c r="N149" s="190">
        <f t="shared" si="11"/>
        <v>90775.87</v>
      </c>
      <c r="O149" s="190">
        <f t="shared" si="12"/>
        <v>17247.413000000015</v>
      </c>
      <c r="P149" s="191">
        <f t="shared" si="13"/>
        <v>108023.28300000001</v>
      </c>
      <c r="R149" s="240">
        <v>108023.28300000001</v>
      </c>
    </row>
    <row r="150" spans="2:18" ht="24">
      <c r="B150" s="125">
        <f>+COUNT(C$6:$D150)</f>
        <v>140</v>
      </c>
      <c r="C150" s="126">
        <v>26101700</v>
      </c>
      <c r="D150" s="127" t="s">
        <v>454</v>
      </c>
      <c r="E150" s="126" t="s">
        <v>30</v>
      </c>
      <c r="F150" s="242">
        <v>1</v>
      </c>
      <c r="G150" s="249">
        <f t="shared" si="10"/>
        <v>46770</v>
      </c>
      <c r="I150" s="24">
        <v>140</v>
      </c>
      <c r="J150" s="25">
        <v>26101700</v>
      </c>
      <c r="K150" s="188" t="s">
        <v>454</v>
      </c>
      <c r="L150" s="189" t="s">
        <v>30</v>
      </c>
      <c r="M150" s="31">
        <v>1</v>
      </c>
      <c r="N150" s="190">
        <f t="shared" si="11"/>
        <v>37070.26</v>
      </c>
      <c r="O150" s="190">
        <f t="shared" si="12"/>
        <v>7043.3479999999981</v>
      </c>
      <c r="P150" s="191">
        <f t="shared" si="13"/>
        <v>44113.608</v>
      </c>
      <c r="R150" s="240">
        <v>44113.608</v>
      </c>
    </row>
    <row r="151" spans="2:18">
      <c r="B151" s="122"/>
      <c r="C151" s="122"/>
      <c r="D151" s="123" t="s">
        <v>455</v>
      </c>
      <c r="E151" s="124"/>
      <c r="F151" s="124"/>
      <c r="G151" s="124"/>
      <c r="I151" s="183"/>
      <c r="J151" s="183"/>
      <c r="K151" s="184" t="s">
        <v>455</v>
      </c>
      <c r="L151" s="185"/>
      <c r="M151" s="195"/>
      <c r="N151" s="196"/>
      <c r="O151" s="196"/>
      <c r="P151" s="197"/>
    </row>
    <row r="152" spans="2:18">
      <c r="B152" s="125">
        <f>+COUNT(C$6:$D152)</f>
        <v>141</v>
      </c>
      <c r="C152" s="126">
        <v>26101700</v>
      </c>
      <c r="D152" s="131" t="s">
        <v>456</v>
      </c>
      <c r="E152" s="126" t="s">
        <v>30</v>
      </c>
      <c r="F152" s="242">
        <v>1</v>
      </c>
      <c r="G152" s="249">
        <f t="shared" ref="G152:G160" si="14">+ROUND(P152+(P152*$F$3),-1)</f>
        <v>12120</v>
      </c>
      <c r="I152" s="24">
        <v>141</v>
      </c>
      <c r="J152" s="25">
        <v>26101700</v>
      </c>
      <c r="K152" s="188" t="s">
        <v>456</v>
      </c>
      <c r="L152" s="189" t="s">
        <v>30</v>
      </c>
      <c r="M152" s="31">
        <v>1</v>
      </c>
      <c r="N152" s="190">
        <f t="shared" si="11"/>
        <v>9603.7900000000009</v>
      </c>
      <c r="O152" s="190">
        <f t="shared" si="12"/>
        <v>1824.7250000000004</v>
      </c>
      <c r="P152" s="191">
        <f t="shared" si="13"/>
        <v>11428.515000000001</v>
      </c>
      <c r="R152" s="240">
        <v>11428.515000000001</v>
      </c>
    </row>
    <row r="153" spans="2:18">
      <c r="B153" s="125">
        <f>+COUNT(C$6:$D153)</f>
        <v>142</v>
      </c>
      <c r="C153" s="126">
        <v>26101700</v>
      </c>
      <c r="D153" s="131" t="s">
        <v>457</v>
      </c>
      <c r="E153" s="126" t="s">
        <v>37</v>
      </c>
      <c r="F153" s="242">
        <v>1</v>
      </c>
      <c r="G153" s="249">
        <f t="shared" si="14"/>
        <v>68680</v>
      </c>
      <c r="I153" s="24">
        <v>142</v>
      </c>
      <c r="J153" s="25">
        <v>26101700</v>
      </c>
      <c r="K153" s="188" t="s">
        <v>457</v>
      </c>
      <c r="L153" s="189" t="s">
        <v>37</v>
      </c>
      <c r="M153" s="31">
        <v>1</v>
      </c>
      <c r="N153" s="190">
        <f t="shared" si="11"/>
        <v>54432.17</v>
      </c>
      <c r="O153" s="190">
        <f t="shared" si="12"/>
        <v>10342.117000000006</v>
      </c>
      <c r="P153" s="191">
        <f t="shared" si="13"/>
        <v>64774.287000000004</v>
      </c>
      <c r="R153" s="240">
        <v>64774.287000000004</v>
      </c>
    </row>
    <row r="154" spans="2:18">
      <c r="B154" s="125">
        <f>+COUNT(C$6:$D154)</f>
        <v>143</v>
      </c>
      <c r="C154" s="126">
        <v>26101700</v>
      </c>
      <c r="D154" s="131" t="s">
        <v>458</v>
      </c>
      <c r="E154" s="126" t="s">
        <v>30</v>
      </c>
      <c r="F154" s="242">
        <v>1</v>
      </c>
      <c r="G154" s="249">
        <f t="shared" si="14"/>
        <v>251840</v>
      </c>
      <c r="I154" s="24">
        <v>143</v>
      </c>
      <c r="J154" s="25">
        <v>26101700</v>
      </c>
      <c r="K154" s="188" t="s">
        <v>458</v>
      </c>
      <c r="L154" s="189" t="s">
        <v>30</v>
      </c>
      <c r="M154" s="31">
        <v>1</v>
      </c>
      <c r="N154" s="190">
        <f t="shared" si="11"/>
        <v>199593.29</v>
      </c>
      <c r="O154" s="190">
        <f t="shared" si="12"/>
        <v>37922.722000000009</v>
      </c>
      <c r="P154" s="191">
        <f t="shared" si="13"/>
        <v>237516.01200000002</v>
      </c>
      <c r="R154" s="240">
        <v>237516.01200000002</v>
      </c>
    </row>
    <row r="155" spans="2:18">
      <c r="B155" s="125">
        <f>+COUNT(C$6:$D155)</f>
        <v>144</v>
      </c>
      <c r="C155" s="125">
        <v>26111513</v>
      </c>
      <c r="D155" s="131" t="s">
        <v>459</v>
      </c>
      <c r="E155" s="126" t="s">
        <v>30</v>
      </c>
      <c r="F155" s="242">
        <v>1</v>
      </c>
      <c r="G155" s="249">
        <f t="shared" si="14"/>
        <v>89780</v>
      </c>
      <c r="I155" s="24">
        <v>144</v>
      </c>
      <c r="J155" s="24">
        <v>26111513</v>
      </c>
      <c r="K155" s="188" t="s">
        <v>459</v>
      </c>
      <c r="L155" s="189" t="s">
        <v>30</v>
      </c>
      <c r="M155" s="31">
        <v>1</v>
      </c>
      <c r="N155" s="190">
        <f t="shared" si="11"/>
        <v>71150.89</v>
      </c>
      <c r="O155" s="190">
        <f t="shared" si="12"/>
        <v>13518.671000000002</v>
      </c>
      <c r="P155" s="191">
        <f t="shared" si="13"/>
        <v>84669.561000000002</v>
      </c>
      <c r="R155" s="240">
        <v>84669.561000000002</v>
      </c>
    </row>
    <row r="156" spans="2:18">
      <c r="B156" s="125">
        <f>+COUNT(C$6:$D156)</f>
        <v>145</v>
      </c>
      <c r="C156" s="125">
        <v>26111513</v>
      </c>
      <c r="D156" s="131" t="s">
        <v>460</v>
      </c>
      <c r="E156" s="126" t="s">
        <v>30</v>
      </c>
      <c r="F156" s="242">
        <v>1</v>
      </c>
      <c r="G156" s="249">
        <f t="shared" si="14"/>
        <v>28360</v>
      </c>
      <c r="I156" s="24">
        <v>145</v>
      </c>
      <c r="J156" s="24">
        <v>26111513</v>
      </c>
      <c r="K156" s="188" t="s">
        <v>460</v>
      </c>
      <c r="L156" s="189" t="s">
        <v>30</v>
      </c>
      <c r="M156" s="31">
        <v>1</v>
      </c>
      <c r="N156" s="190">
        <f t="shared" si="11"/>
        <v>22477.13</v>
      </c>
      <c r="O156" s="190">
        <f t="shared" si="12"/>
        <v>4270.6539999999986</v>
      </c>
      <c r="P156" s="191">
        <f t="shared" si="13"/>
        <v>26747.784</v>
      </c>
      <c r="R156" s="240">
        <v>26747.784</v>
      </c>
    </row>
    <row r="157" spans="2:18">
      <c r="B157" s="125">
        <f>+COUNT(C$6:$D157)</f>
        <v>146</v>
      </c>
      <c r="C157" s="125">
        <v>26111513</v>
      </c>
      <c r="D157" s="131" t="s">
        <v>461</v>
      </c>
      <c r="E157" s="126" t="s">
        <v>30</v>
      </c>
      <c r="F157" s="242">
        <v>1</v>
      </c>
      <c r="G157" s="249">
        <f t="shared" si="14"/>
        <v>303180</v>
      </c>
      <c r="I157" s="24">
        <v>146</v>
      </c>
      <c r="J157" s="24">
        <v>26111513</v>
      </c>
      <c r="K157" s="188" t="s">
        <v>461</v>
      </c>
      <c r="L157" s="189" t="s">
        <v>30</v>
      </c>
      <c r="M157" s="31">
        <v>1</v>
      </c>
      <c r="N157" s="190">
        <f t="shared" si="11"/>
        <v>240286.98</v>
      </c>
      <c r="O157" s="190">
        <f t="shared" si="12"/>
        <v>45654.530999999988</v>
      </c>
      <c r="P157" s="191">
        <f t="shared" si="13"/>
        <v>285941.511</v>
      </c>
      <c r="R157" s="240">
        <v>285941.511</v>
      </c>
    </row>
    <row r="158" spans="2:18">
      <c r="B158" s="125">
        <f>+COUNT(C$6:$D158)</f>
        <v>147</v>
      </c>
      <c r="C158" s="125">
        <v>26111513</v>
      </c>
      <c r="D158" s="131" t="s">
        <v>462</v>
      </c>
      <c r="E158" s="126" t="s">
        <v>30</v>
      </c>
      <c r="F158" s="242">
        <v>1</v>
      </c>
      <c r="G158" s="249">
        <f t="shared" si="14"/>
        <v>73640</v>
      </c>
      <c r="I158" s="24">
        <v>147</v>
      </c>
      <c r="J158" s="24">
        <v>26111513</v>
      </c>
      <c r="K158" s="188" t="s">
        <v>462</v>
      </c>
      <c r="L158" s="189" t="s">
        <v>30</v>
      </c>
      <c r="M158" s="31">
        <v>1</v>
      </c>
      <c r="N158" s="190">
        <f t="shared" si="11"/>
        <v>58361.48</v>
      </c>
      <c r="O158" s="190">
        <f t="shared" si="12"/>
        <v>11088.675999999999</v>
      </c>
      <c r="P158" s="191">
        <f t="shared" si="13"/>
        <v>69450.156000000003</v>
      </c>
      <c r="R158" s="240">
        <v>69450.156000000003</v>
      </c>
    </row>
    <row r="159" spans="2:18">
      <c r="B159" s="125">
        <f>+COUNT(C$6:$D159)</f>
        <v>148</v>
      </c>
      <c r="C159" s="125">
        <v>26111513</v>
      </c>
      <c r="D159" s="131" t="s">
        <v>463</v>
      </c>
      <c r="E159" s="126" t="s">
        <v>30</v>
      </c>
      <c r="F159" s="242">
        <v>1</v>
      </c>
      <c r="G159" s="249">
        <f t="shared" si="14"/>
        <v>86490</v>
      </c>
      <c r="I159" s="24">
        <v>148</v>
      </c>
      <c r="J159" s="24">
        <v>26111513</v>
      </c>
      <c r="K159" s="188" t="s">
        <v>463</v>
      </c>
      <c r="L159" s="189" t="s">
        <v>30</v>
      </c>
      <c r="M159" s="31">
        <v>1</v>
      </c>
      <c r="N159" s="190">
        <f t="shared" si="11"/>
        <v>68548.84</v>
      </c>
      <c r="O159" s="190">
        <f t="shared" si="12"/>
        <v>13024.280000000013</v>
      </c>
      <c r="P159" s="191">
        <f t="shared" si="13"/>
        <v>81573.12000000001</v>
      </c>
      <c r="R159" s="240">
        <v>81573.12000000001</v>
      </c>
    </row>
    <row r="160" spans="2:18">
      <c r="B160" s="125">
        <f>+COUNT(C$6:$D160)</f>
        <v>149</v>
      </c>
      <c r="C160" s="125">
        <v>26111513</v>
      </c>
      <c r="D160" s="131" t="s">
        <v>48</v>
      </c>
      <c r="E160" s="126" t="s">
        <v>30</v>
      </c>
      <c r="F160" s="242">
        <v>1</v>
      </c>
      <c r="G160" s="249">
        <f t="shared" si="14"/>
        <v>1584470</v>
      </c>
      <c r="I160" s="24">
        <v>149</v>
      </c>
      <c r="J160" s="24">
        <v>26111513</v>
      </c>
      <c r="K160" s="188" t="s">
        <v>48</v>
      </c>
      <c r="L160" s="189" t="s">
        <v>30</v>
      </c>
      <c r="M160" s="31">
        <v>1</v>
      </c>
      <c r="N160" s="190">
        <f t="shared" si="11"/>
        <v>1255766.6100000001</v>
      </c>
      <c r="O160" s="190">
        <f t="shared" si="12"/>
        <v>238595.65800000005</v>
      </c>
      <c r="P160" s="191">
        <f t="shared" si="13"/>
        <v>1494362.2680000002</v>
      </c>
      <c r="R160" s="240">
        <v>1494362.2680000002</v>
      </c>
    </row>
    <row r="161" spans="2:18" ht="24">
      <c r="B161" s="122"/>
      <c r="C161" s="122"/>
      <c r="D161" s="123" t="s">
        <v>36</v>
      </c>
      <c r="E161" s="124"/>
      <c r="F161" s="124"/>
      <c r="G161" s="124"/>
      <c r="I161" s="183"/>
      <c r="J161" s="183"/>
      <c r="K161" s="184" t="s">
        <v>36</v>
      </c>
      <c r="L161" s="185"/>
      <c r="M161" s="195"/>
      <c r="N161" s="196"/>
      <c r="O161" s="196"/>
      <c r="P161" s="197"/>
    </row>
    <row r="162" spans="2:18" ht="24">
      <c r="B162" s="125">
        <f>+COUNT(C$6:$D162)</f>
        <v>150</v>
      </c>
      <c r="C162" s="138">
        <v>73152101</v>
      </c>
      <c r="D162" s="139" t="s">
        <v>464</v>
      </c>
      <c r="E162" s="138" t="s">
        <v>30</v>
      </c>
      <c r="F162" s="243">
        <v>1</v>
      </c>
      <c r="G162" s="249">
        <f>+ROUND(P162+(P162*$F$3),-1)</f>
        <v>1409560</v>
      </c>
      <c r="I162" s="24">
        <v>150</v>
      </c>
      <c r="J162" s="29">
        <v>73152101</v>
      </c>
      <c r="K162" s="188" t="s">
        <v>464</v>
      </c>
      <c r="L162" s="202" t="s">
        <v>30</v>
      </c>
      <c r="M162" s="31">
        <v>1</v>
      </c>
      <c r="N162" s="190">
        <f t="shared" si="11"/>
        <v>1117143.48</v>
      </c>
      <c r="O162" s="190">
        <f t="shared" si="12"/>
        <v>212257.25699999998</v>
      </c>
      <c r="P162" s="191">
        <f t="shared" si="13"/>
        <v>1329400.737</v>
      </c>
      <c r="R162" s="240">
        <v>1329400.737</v>
      </c>
    </row>
    <row r="163" spans="2:18">
      <c r="B163" s="125">
        <f>+COUNT(C$6:$D163)</f>
        <v>151</v>
      </c>
      <c r="C163" s="138">
        <v>73152101</v>
      </c>
      <c r="D163" s="139" t="s">
        <v>465</v>
      </c>
      <c r="E163" s="138" t="s">
        <v>30</v>
      </c>
      <c r="F163" s="243">
        <v>1</v>
      </c>
      <c r="G163" s="249">
        <f>+ROUND(P163+(P163*$F$3),-1)</f>
        <v>226310</v>
      </c>
      <c r="I163" s="24">
        <v>151</v>
      </c>
      <c r="J163" s="29">
        <v>73152101</v>
      </c>
      <c r="K163" s="188" t="s">
        <v>465</v>
      </c>
      <c r="L163" s="202" t="s">
        <v>30</v>
      </c>
      <c r="M163" s="31">
        <v>1</v>
      </c>
      <c r="N163" s="190">
        <f t="shared" si="11"/>
        <v>179359.9</v>
      </c>
      <c r="O163" s="190">
        <f t="shared" si="12"/>
        <v>34078.376000000018</v>
      </c>
      <c r="P163" s="191">
        <f t="shared" si="13"/>
        <v>213438.27600000001</v>
      </c>
      <c r="R163" s="240">
        <v>213438.27600000001</v>
      </c>
    </row>
    <row r="164" spans="2:18" ht="24">
      <c r="B164" s="125">
        <f>+COUNT(C$6:$D164)</f>
        <v>152</v>
      </c>
      <c r="C164" s="138">
        <v>73152101</v>
      </c>
      <c r="D164" s="139" t="s">
        <v>466</v>
      </c>
      <c r="E164" s="138" t="s">
        <v>30</v>
      </c>
      <c r="F164" s="243">
        <v>1</v>
      </c>
      <c r="G164" s="249">
        <f>+ROUND(P164+(P164*$F$3),-1)</f>
        <v>243560</v>
      </c>
      <c r="I164" s="24">
        <v>152</v>
      </c>
      <c r="J164" s="29">
        <v>73152101</v>
      </c>
      <c r="K164" s="188" t="s">
        <v>466</v>
      </c>
      <c r="L164" s="202" t="s">
        <v>30</v>
      </c>
      <c r="M164" s="31">
        <v>1</v>
      </c>
      <c r="N164" s="190">
        <f t="shared" si="11"/>
        <v>193033.78</v>
      </c>
      <c r="O164" s="190">
        <f t="shared" si="12"/>
        <v>36676.415000000008</v>
      </c>
      <c r="P164" s="191">
        <f t="shared" si="13"/>
        <v>229710.19500000001</v>
      </c>
      <c r="R164" s="240">
        <v>229710.19500000001</v>
      </c>
    </row>
    <row r="165" spans="2:18">
      <c r="B165" s="125">
        <f>+COUNT(C$6:$D165)</f>
        <v>153</v>
      </c>
      <c r="C165" s="138">
        <v>73152101</v>
      </c>
      <c r="D165" s="139" t="s">
        <v>467</v>
      </c>
      <c r="E165" s="138" t="s">
        <v>30</v>
      </c>
      <c r="F165" s="243">
        <v>1</v>
      </c>
      <c r="G165" s="249">
        <f>+ROUND(P165+(P165*$F$3),-1)</f>
        <v>64860</v>
      </c>
      <c r="I165" s="24">
        <v>153</v>
      </c>
      <c r="J165" s="29">
        <v>73152101</v>
      </c>
      <c r="K165" s="188" t="s">
        <v>467</v>
      </c>
      <c r="L165" s="202" t="s">
        <v>30</v>
      </c>
      <c r="M165" s="31">
        <v>1</v>
      </c>
      <c r="N165" s="190">
        <f t="shared" si="11"/>
        <v>51402.239999999998</v>
      </c>
      <c r="O165" s="190">
        <f t="shared" si="12"/>
        <v>9766.4310000000041</v>
      </c>
      <c r="P165" s="191">
        <f t="shared" si="13"/>
        <v>61168.671000000002</v>
      </c>
      <c r="R165" s="240">
        <v>61168.671000000002</v>
      </c>
    </row>
    <row r="166" spans="2:18">
      <c r="B166" s="125">
        <f>+COUNT(C$6:$D166)</f>
        <v>154</v>
      </c>
      <c r="C166" s="138">
        <v>73152101</v>
      </c>
      <c r="D166" s="139" t="s">
        <v>468</v>
      </c>
      <c r="E166" s="138" t="s">
        <v>30</v>
      </c>
      <c r="F166" s="243">
        <v>1</v>
      </c>
      <c r="G166" s="249">
        <f>+ROUND(P166+(P166*$F$3),-1)</f>
        <v>141710</v>
      </c>
      <c r="I166" s="24">
        <v>154</v>
      </c>
      <c r="J166" s="29">
        <v>73152101</v>
      </c>
      <c r="K166" s="188" t="s">
        <v>468</v>
      </c>
      <c r="L166" s="202" t="s">
        <v>30</v>
      </c>
      <c r="M166" s="31">
        <v>1</v>
      </c>
      <c r="N166" s="190">
        <f t="shared" si="11"/>
        <v>112312.22</v>
      </c>
      <c r="O166" s="190">
        <f t="shared" si="12"/>
        <v>21339.319000000018</v>
      </c>
      <c r="P166" s="191">
        <f t="shared" si="13"/>
        <v>133651.53900000002</v>
      </c>
      <c r="R166" s="240">
        <v>133651.53900000002</v>
      </c>
    </row>
    <row r="167" spans="2:18">
      <c r="B167" s="119"/>
      <c r="C167" s="119"/>
      <c r="D167" s="120" t="s">
        <v>1127</v>
      </c>
      <c r="E167" s="121"/>
      <c r="F167" s="121"/>
      <c r="G167" s="121"/>
      <c r="I167" s="201"/>
      <c r="J167" s="202"/>
      <c r="K167" s="188"/>
      <c r="L167" s="251"/>
      <c r="M167" s="31"/>
      <c r="N167" s="190"/>
      <c r="O167" s="190"/>
      <c r="P167" s="191"/>
    </row>
    <row r="168" spans="2:18">
      <c r="B168" s="119"/>
      <c r="C168" s="119"/>
      <c r="D168" s="140" t="s">
        <v>469</v>
      </c>
      <c r="E168" s="121"/>
      <c r="F168" s="121"/>
      <c r="G168" s="121"/>
      <c r="I168" s="192"/>
      <c r="J168" s="192"/>
      <c r="K168" s="193" t="s">
        <v>469</v>
      </c>
      <c r="L168" s="203"/>
      <c r="M168" s="195"/>
      <c r="N168" s="196"/>
      <c r="O168" s="196"/>
      <c r="P168" s="197"/>
    </row>
    <row r="169" spans="2:18">
      <c r="B169" s="125">
        <f>+COUNT(C$6:$D169)</f>
        <v>155</v>
      </c>
      <c r="C169" s="126">
        <v>26101700</v>
      </c>
      <c r="D169" s="139" t="s">
        <v>1086</v>
      </c>
      <c r="E169" s="126" t="s">
        <v>30</v>
      </c>
      <c r="F169" s="242">
        <v>1</v>
      </c>
      <c r="G169" s="249">
        <f t="shared" ref="G169:G201" si="15">+ROUND(P169+(P169*$F$3),-1)</f>
        <v>468210</v>
      </c>
      <c r="I169" s="24">
        <v>155</v>
      </c>
      <c r="J169" s="25">
        <v>26101700</v>
      </c>
      <c r="K169" s="188" t="s">
        <v>1086</v>
      </c>
      <c r="L169" s="189" t="s">
        <v>30</v>
      </c>
      <c r="M169" s="31">
        <v>1</v>
      </c>
      <c r="N169" s="190">
        <f t="shared" si="11"/>
        <v>371076.91</v>
      </c>
      <c r="O169" s="190">
        <f t="shared" si="12"/>
        <v>70504.616000000038</v>
      </c>
      <c r="P169" s="191">
        <f t="shared" si="13"/>
        <v>441581.52600000001</v>
      </c>
      <c r="R169" s="240">
        <v>441581.52600000001</v>
      </c>
    </row>
    <row r="170" spans="2:18">
      <c r="B170" s="125">
        <f>+COUNT(C$6:$D170)</f>
        <v>156</v>
      </c>
      <c r="C170" s="126">
        <v>24131500</v>
      </c>
      <c r="D170" s="127" t="s">
        <v>470</v>
      </c>
      <c r="E170" s="126" t="s">
        <v>30</v>
      </c>
      <c r="F170" s="242">
        <v>1</v>
      </c>
      <c r="G170" s="249">
        <f t="shared" si="15"/>
        <v>843530</v>
      </c>
      <c r="I170" s="24">
        <v>156</v>
      </c>
      <c r="J170" s="25">
        <v>24131500</v>
      </c>
      <c r="K170" s="188" t="s">
        <v>470</v>
      </c>
      <c r="L170" s="189" t="s">
        <v>30</v>
      </c>
      <c r="M170" s="31">
        <v>1</v>
      </c>
      <c r="N170" s="190">
        <f t="shared" si="11"/>
        <v>668532.82999999996</v>
      </c>
      <c r="O170" s="190">
        <f t="shared" si="12"/>
        <v>127021.24300000013</v>
      </c>
      <c r="P170" s="191">
        <f t="shared" si="13"/>
        <v>795554.07300000009</v>
      </c>
      <c r="R170" s="240">
        <v>795554.07300000009</v>
      </c>
    </row>
    <row r="171" spans="2:18">
      <c r="B171" s="125">
        <f>+COUNT(C$6:$D171)</f>
        <v>157</v>
      </c>
      <c r="C171" s="126">
        <v>26101700</v>
      </c>
      <c r="D171" s="127" t="s">
        <v>471</v>
      </c>
      <c r="E171" s="126" t="s">
        <v>30</v>
      </c>
      <c r="F171" s="242">
        <v>1</v>
      </c>
      <c r="G171" s="249">
        <f t="shared" si="15"/>
        <v>218630</v>
      </c>
      <c r="I171" s="24">
        <v>157</v>
      </c>
      <c r="J171" s="25">
        <v>26101700</v>
      </c>
      <c r="K171" s="188" t="s">
        <v>471</v>
      </c>
      <c r="L171" s="189" t="s">
        <v>30</v>
      </c>
      <c r="M171" s="31">
        <v>1</v>
      </c>
      <c r="N171" s="190">
        <f t="shared" si="11"/>
        <v>173273.54</v>
      </c>
      <c r="O171" s="190">
        <f t="shared" si="12"/>
        <v>32921.967999999993</v>
      </c>
      <c r="P171" s="191">
        <f t="shared" si="13"/>
        <v>206195.508</v>
      </c>
      <c r="R171" s="240">
        <v>206195.508</v>
      </c>
    </row>
    <row r="172" spans="2:18">
      <c r="B172" s="125">
        <f>+COUNT(C$6:$D172)</f>
        <v>158</v>
      </c>
      <c r="C172" s="126">
        <v>23181700</v>
      </c>
      <c r="D172" s="127" t="s">
        <v>472</v>
      </c>
      <c r="E172" s="126" t="s">
        <v>30</v>
      </c>
      <c r="F172" s="242">
        <v>1</v>
      </c>
      <c r="G172" s="249">
        <f t="shared" si="15"/>
        <v>182630</v>
      </c>
      <c r="I172" s="24">
        <v>158</v>
      </c>
      <c r="J172" s="25">
        <v>23181700</v>
      </c>
      <c r="K172" s="188" t="s">
        <v>472</v>
      </c>
      <c r="L172" s="189" t="s">
        <v>30</v>
      </c>
      <c r="M172" s="31">
        <v>1</v>
      </c>
      <c r="N172" s="190">
        <f t="shared" si="11"/>
        <v>144745.93</v>
      </c>
      <c r="O172" s="190">
        <f t="shared" si="12"/>
        <v>27501.731000000029</v>
      </c>
      <c r="P172" s="191">
        <f t="shared" si="13"/>
        <v>172247.66100000002</v>
      </c>
      <c r="R172" s="240">
        <v>172247.66100000002</v>
      </c>
    </row>
    <row r="173" spans="2:18">
      <c r="B173" s="125">
        <f>+COUNT(C$6:$D173)</f>
        <v>159</v>
      </c>
      <c r="C173" s="126">
        <v>23181700</v>
      </c>
      <c r="D173" s="127" t="s">
        <v>473</v>
      </c>
      <c r="E173" s="126" t="s">
        <v>30</v>
      </c>
      <c r="F173" s="242">
        <v>1</v>
      </c>
      <c r="G173" s="249">
        <f t="shared" si="15"/>
        <v>337310</v>
      </c>
      <c r="I173" s="24">
        <v>159</v>
      </c>
      <c r="J173" s="25">
        <v>23181700</v>
      </c>
      <c r="K173" s="188" t="s">
        <v>473</v>
      </c>
      <c r="L173" s="189" t="s">
        <v>30</v>
      </c>
      <c r="M173" s="31">
        <v>1</v>
      </c>
      <c r="N173" s="190">
        <f t="shared" si="11"/>
        <v>267329.99</v>
      </c>
      <c r="O173" s="190">
        <f t="shared" si="12"/>
        <v>50792.695000000007</v>
      </c>
      <c r="P173" s="191">
        <f t="shared" si="13"/>
        <v>318122.685</v>
      </c>
      <c r="R173" s="240">
        <v>318122.685</v>
      </c>
    </row>
    <row r="174" spans="2:18">
      <c r="B174" s="125">
        <f>+COUNT(C$6:$D174)</f>
        <v>160</v>
      </c>
      <c r="C174" s="126">
        <v>24131500</v>
      </c>
      <c r="D174" s="127" t="s">
        <v>474</v>
      </c>
      <c r="E174" s="126" t="s">
        <v>30</v>
      </c>
      <c r="F174" s="242">
        <v>1</v>
      </c>
      <c r="G174" s="249">
        <f t="shared" si="15"/>
        <v>526790</v>
      </c>
      <c r="I174" s="24">
        <v>160</v>
      </c>
      <c r="J174" s="25">
        <v>24131500</v>
      </c>
      <c r="K174" s="188" t="s">
        <v>474</v>
      </c>
      <c r="L174" s="189" t="s">
        <v>30</v>
      </c>
      <c r="M174" s="31">
        <v>1</v>
      </c>
      <c r="N174" s="190">
        <f t="shared" si="11"/>
        <v>417503.07</v>
      </c>
      <c r="O174" s="190">
        <f t="shared" si="12"/>
        <v>79325.58600000001</v>
      </c>
      <c r="P174" s="191">
        <f t="shared" si="13"/>
        <v>496828.65600000002</v>
      </c>
      <c r="R174" s="240">
        <v>496828.65600000002</v>
      </c>
    </row>
    <row r="175" spans="2:18">
      <c r="B175" s="125">
        <f>+COUNT(C$6:$D175)</f>
        <v>161</v>
      </c>
      <c r="C175" s="126">
        <v>23181700</v>
      </c>
      <c r="D175" s="127" t="s">
        <v>475</v>
      </c>
      <c r="E175" s="126" t="s">
        <v>30</v>
      </c>
      <c r="F175" s="242">
        <v>1</v>
      </c>
      <c r="G175" s="249">
        <f t="shared" si="15"/>
        <v>126460</v>
      </c>
      <c r="I175" s="24">
        <v>161</v>
      </c>
      <c r="J175" s="25">
        <v>23181700</v>
      </c>
      <c r="K175" s="188" t="s">
        <v>475</v>
      </c>
      <c r="L175" s="189" t="s">
        <v>30</v>
      </c>
      <c r="M175" s="31">
        <v>1</v>
      </c>
      <c r="N175" s="190">
        <f t="shared" si="11"/>
        <v>100228.39</v>
      </c>
      <c r="O175" s="190">
        <f t="shared" si="12"/>
        <v>19043.39</v>
      </c>
      <c r="P175" s="191">
        <f t="shared" si="13"/>
        <v>119271.78</v>
      </c>
      <c r="R175" s="240">
        <v>119271.78</v>
      </c>
    </row>
    <row r="176" spans="2:18">
      <c r="B176" s="125">
        <f>+COUNT(C$6:$D176)</f>
        <v>162</v>
      </c>
      <c r="C176" s="126">
        <v>23181700</v>
      </c>
      <c r="D176" s="139" t="s">
        <v>476</v>
      </c>
      <c r="E176" s="126" t="s">
        <v>30</v>
      </c>
      <c r="F176" s="242">
        <v>1</v>
      </c>
      <c r="G176" s="249">
        <f t="shared" si="15"/>
        <v>77070</v>
      </c>
      <c r="I176" s="24">
        <v>162</v>
      </c>
      <c r="J176" s="25">
        <v>23181700</v>
      </c>
      <c r="K176" s="188" t="s">
        <v>476</v>
      </c>
      <c r="L176" s="189" t="s">
        <v>30</v>
      </c>
      <c r="M176" s="31">
        <v>1</v>
      </c>
      <c r="N176" s="190">
        <f t="shared" si="11"/>
        <v>61084.44</v>
      </c>
      <c r="O176" s="190">
        <f t="shared" si="12"/>
        <v>11606.039999999994</v>
      </c>
      <c r="P176" s="191">
        <f t="shared" si="13"/>
        <v>72690.48</v>
      </c>
      <c r="R176" s="240">
        <v>72690.48</v>
      </c>
    </row>
    <row r="177" spans="2:18">
      <c r="B177" s="125">
        <f>+COUNT(C$6:$D177)</f>
        <v>163</v>
      </c>
      <c r="C177" s="126">
        <v>26101700</v>
      </c>
      <c r="D177" s="127" t="s">
        <v>477</v>
      </c>
      <c r="E177" s="126" t="s">
        <v>30</v>
      </c>
      <c r="F177" s="242">
        <v>1</v>
      </c>
      <c r="G177" s="249">
        <f t="shared" si="15"/>
        <v>1011350</v>
      </c>
      <c r="I177" s="24">
        <v>163</v>
      </c>
      <c r="J177" s="25">
        <v>26101700</v>
      </c>
      <c r="K177" s="188" t="s">
        <v>477</v>
      </c>
      <c r="L177" s="189" t="s">
        <v>30</v>
      </c>
      <c r="M177" s="31">
        <v>1</v>
      </c>
      <c r="N177" s="190">
        <f t="shared" si="11"/>
        <v>801544.97</v>
      </c>
      <c r="O177" s="190">
        <f t="shared" si="12"/>
        <v>152293.54300000006</v>
      </c>
      <c r="P177" s="191">
        <f t="shared" si="13"/>
        <v>953838.51300000004</v>
      </c>
      <c r="R177" s="240">
        <v>953838.51300000004</v>
      </c>
    </row>
    <row r="178" spans="2:18">
      <c r="B178" s="125">
        <f>+COUNT(C$6:$D178)</f>
        <v>164</v>
      </c>
      <c r="C178" s="126">
        <v>26101700</v>
      </c>
      <c r="D178" s="127" t="s">
        <v>478</v>
      </c>
      <c r="E178" s="126" t="s">
        <v>30</v>
      </c>
      <c r="F178" s="242">
        <v>1</v>
      </c>
      <c r="G178" s="249">
        <f t="shared" si="15"/>
        <v>73100</v>
      </c>
      <c r="I178" s="24">
        <v>164</v>
      </c>
      <c r="J178" s="25">
        <v>26101700</v>
      </c>
      <c r="K178" s="188" t="s">
        <v>478</v>
      </c>
      <c r="L178" s="189" t="s">
        <v>30</v>
      </c>
      <c r="M178" s="31">
        <v>1</v>
      </c>
      <c r="N178" s="190">
        <f t="shared" si="11"/>
        <v>57938.57</v>
      </c>
      <c r="O178" s="190">
        <f t="shared" si="12"/>
        <v>11008.324000000001</v>
      </c>
      <c r="P178" s="191">
        <f t="shared" si="13"/>
        <v>68946.894</v>
      </c>
      <c r="R178" s="240">
        <v>68946.894</v>
      </c>
    </row>
    <row r="179" spans="2:18">
      <c r="B179" s="125">
        <f>+COUNT(C$6:$D179)</f>
        <v>165</v>
      </c>
      <c r="C179" s="125">
        <v>31170000</v>
      </c>
      <c r="D179" s="127" t="s">
        <v>479</v>
      </c>
      <c r="E179" s="126" t="s">
        <v>30</v>
      </c>
      <c r="F179" s="242">
        <v>1</v>
      </c>
      <c r="G179" s="249">
        <f t="shared" si="15"/>
        <v>176970</v>
      </c>
      <c r="I179" s="24">
        <v>165</v>
      </c>
      <c r="J179" s="24">
        <v>31170000</v>
      </c>
      <c r="K179" s="188" t="s">
        <v>479</v>
      </c>
      <c r="L179" s="189" t="s">
        <v>30</v>
      </c>
      <c r="M179" s="31">
        <v>1</v>
      </c>
      <c r="N179" s="190">
        <f t="shared" si="11"/>
        <v>140260.67000000001</v>
      </c>
      <c r="O179" s="190">
        <f t="shared" si="12"/>
        <v>26649.522999999986</v>
      </c>
      <c r="P179" s="191">
        <f t="shared" si="13"/>
        <v>166910.193</v>
      </c>
      <c r="R179" s="240">
        <v>166910.193</v>
      </c>
    </row>
    <row r="180" spans="2:18">
      <c r="B180" s="125">
        <f>+COUNT(C$6:$D180)</f>
        <v>166</v>
      </c>
      <c r="C180" s="126">
        <v>26101700</v>
      </c>
      <c r="D180" s="127" t="s">
        <v>480</v>
      </c>
      <c r="E180" s="126" t="s">
        <v>30</v>
      </c>
      <c r="F180" s="242">
        <v>1</v>
      </c>
      <c r="G180" s="249">
        <f t="shared" si="15"/>
        <v>156630</v>
      </c>
      <c r="I180" s="24">
        <v>166</v>
      </c>
      <c r="J180" s="25">
        <v>26101700</v>
      </c>
      <c r="K180" s="188" t="s">
        <v>480</v>
      </c>
      <c r="L180" s="189" t="s">
        <v>30</v>
      </c>
      <c r="M180" s="31">
        <v>1</v>
      </c>
      <c r="N180" s="190">
        <f t="shared" si="11"/>
        <v>124139.87</v>
      </c>
      <c r="O180" s="190">
        <f t="shared" si="12"/>
        <v>23586.580000000016</v>
      </c>
      <c r="P180" s="191">
        <f t="shared" si="13"/>
        <v>147726.45000000001</v>
      </c>
      <c r="R180" s="240">
        <v>147726.45000000001</v>
      </c>
    </row>
    <row r="181" spans="2:18">
      <c r="B181" s="125">
        <f>+COUNT(C$6:$D181)</f>
        <v>167</v>
      </c>
      <c r="C181" s="126">
        <v>26101700</v>
      </c>
      <c r="D181" s="127" t="s">
        <v>481</v>
      </c>
      <c r="E181" s="126" t="s">
        <v>30</v>
      </c>
      <c r="F181" s="242">
        <v>1</v>
      </c>
      <c r="G181" s="249">
        <f t="shared" si="15"/>
        <v>113200</v>
      </c>
      <c r="I181" s="24">
        <v>167</v>
      </c>
      <c r="J181" s="25">
        <v>26101700</v>
      </c>
      <c r="K181" s="188" t="s">
        <v>481</v>
      </c>
      <c r="L181" s="189" t="s">
        <v>30</v>
      </c>
      <c r="M181" s="31">
        <v>1</v>
      </c>
      <c r="N181" s="190">
        <f t="shared" si="11"/>
        <v>89714.18</v>
      </c>
      <c r="O181" s="190">
        <f t="shared" si="12"/>
        <v>17045.69200000001</v>
      </c>
      <c r="P181" s="191">
        <f t="shared" si="13"/>
        <v>106759.872</v>
      </c>
      <c r="R181" s="240">
        <v>106759.872</v>
      </c>
    </row>
    <row r="182" spans="2:18">
      <c r="B182" s="125">
        <f>+COUNT(C$6:$D182)</f>
        <v>168</v>
      </c>
      <c r="C182" s="126">
        <v>26101700</v>
      </c>
      <c r="D182" s="127" t="s">
        <v>482</v>
      </c>
      <c r="E182" s="126" t="s">
        <v>43</v>
      </c>
      <c r="F182" s="242">
        <v>1</v>
      </c>
      <c r="G182" s="249">
        <f t="shared" si="15"/>
        <v>192020</v>
      </c>
      <c r="I182" s="24">
        <v>168</v>
      </c>
      <c r="J182" s="25">
        <v>26101700</v>
      </c>
      <c r="K182" s="188" t="s">
        <v>482</v>
      </c>
      <c r="L182" s="189" t="s">
        <v>43</v>
      </c>
      <c r="M182" s="31">
        <v>1</v>
      </c>
      <c r="N182" s="190">
        <f t="shared" si="11"/>
        <v>152184.39000000001</v>
      </c>
      <c r="O182" s="190">
        <f t="shared" si="12"/>
        <v>28915.032000000007</v>
      </c>
      <c r="P182" s="191">
        <f t="shared" si="13"/>
        <v>181099.42200000002</v>
      </c>
      <c r="R182" s="240">
        <v>181099.42200000002</v>
      </c>
    </row>
    <row r="183" spans="2:18">
      <c r="B183" s="125">
        <f>+COUNT(C$6:$D183)</f>
        <v>169</v>
      </c>
      <c r="C183" s="126">
        <v>26101700</v>
      </c>
      <c r="D183" s="127" t="s">
        <v>483</v>
      </c>
      <c r="E183" s="126" t="s">
        <v>43</v>
      </c>
      <c r="F183" s="242">
        <v>1</v>
      </c>
      <c r="G183" s="249">
        <f t="shared" si="15"/>
        <v>245860</v>
      </c>
      <c r="I183" s="24">
        <v>169</v>
      </c>
      <c r="J183" s="25">
        <v>26101700</v>
      </c>
      <c r="K183" s="188" t="s">
        <v>483</v>
      </c>
      <c r="L183" s="189" t="s">
        <v>43</v>
      </c>
      <c r="M183" s="31">
        <v>1</v>
      </c>
      <c r="N183" s="190">
        <f t="shared" si="11"/>
        <v>194854.61</v>
      </c>
      <c r="O183" s="190">
        <f t="shared" si="12"/>
        <v>37022.371000000014</v>
      </c>
      <c r="P183" s="191">
        <f t="shared" si="13"/>
        <v>231876.981</v>
      </c>
      <c r="R183" s="240">
        <v>231876.981</v>
      </c>
    </row>
    <row r="184" spans="2:18">
      <c r="B184" s="125">
        <f>+COUNT(C$6:$D184)</f>
        <v>170</v>
      </c>
      <c r="C184" s="126">
        <v>24101500</v>
      </c>
      <c r="D184" s="127" t="s">
        <v>484</v>
      </c>
      <c r="E184" s="126" t="s">
        <v>30</v>
      </c>
      <c r="F184" s="242">
        <v>1</v>
      </c>
      <c r="G184" s="249">
        <f t="shared" si="15"/>
        <v>22490</v>
      </c>
      <c r="I184" s="24">
        <v>170</v>
      </c>
      <c r="J184" s="25">
        <v>24101500</v>
      </c>
      <c r="K184" s="188" t="s">
        <v>484</v>
      </c>
      <c r="L184" s="189" t="s">
        <v>30</v>
      </c>
      <c r="M184" s="31">
        <v>1</v>
      </c>
      <c r="N184" s="190">
        <f t="shared" si="11"/>
        <v>17821.259999999998</v>
      </c>
      <c r="O184" s="190">
        <f t="shared" si="12"/>
        <v>3386.0430000000015</v>
      </c>
      <c r="P184" s="191">
        <f t="shared" si="13"/>
        <v>21207.303</v>
      </c>
      <c r="R184" s="240">
        <v>21207.303</v>
      </c>
    </row>
    <row r="185" spans="2:18">
      <c r="B185" s="125">
        <f>+COUNT(C$6:$D185)</f>
        <v>171</v>
      </c>
      <c r="C185" s="126">
        <v>26101700</v>
      </c>
      <c r="D185" s="127" t="s">
        <v>485</v>
      </c>
      <c r="E185" s="126" t="s">
        <v>30</v>
      </c>
      <c r="F185" s="242">
        <v>1</v>
      </c>
      <c r="G185" s="249">
        <f t="shared" si="15"/>
        <v>37750</v>
      </c>
      <c r="I185" s="24">
        <v>171</v>
      </c>
      <c r="J185" s="25">
        <v>26101700</v>
      </c>
      <c r="K185" s="188" t="s">
        <v>485</v>
      </c>
      <c r="L185" s="189" t="s">
        <v>30</v>
      </c>
      <c r="M185" s="31">
        <v>1</v>
      </c>
      <c r="N185" s="190">
        <f t="shared" si="11"/>
        <v>29916.69</v>
      </c>
      <c r="O185" s="190">
        <f t="shared" si="12"/>
        <v>5684.1690000000053</v>
      </c>
      <c r="P185" s="191">
        <f t="shared" si="13"/>
        <v>35600.859000000004</v>
      </c>
      <c r="R185" s="240">
        <v>35600.859000000004</v>
      </c>
    </row>
    <row r="186" spans="2:18">
      <c r="B186" s="125">
        <f>+COUNT(C$6:$D186)</f>
        <v>172</v>
      </c>
      <c r="C186" s="126">
        <v>26101700</v>
      </c>
      <c r="D186" s="127" t="s">
        <v>486</v>
      </c>
      <c r="E186" s="126" t="s">
        <v>30</v>
      </c>
      <c r="F186" s="242">
        <v>1</v>
      </c>
      <c r="G186" s="249">
        <f t="shared" si="15"/>
        <v>407870</v>
      </c>
      <c r="I186" s="24">
        <v>172</v>
      </c>
      <c r="J186" s="25">
        <v>26101700</v>
      </c>
      <c r="K186" s="188" t="s">
        <v>486</v>
      </c>
      <c r="L186" s="189" t="s">
        <v>30</v>
      </c>
      <c r="M186" s="31">
        <v>1</v>
      </c>
      <c r="N186" s="190">
        <f t="shared" si="11"/>
        <v>323256.7</v>
      </c>
      <c r="O186" s="190">
        <f t="shared" si="12"/>
        <v>61418.771000000008</v>
      </c>
      <c r="P186" s="191">
        <f t="shared" si="13"/>
        <v>384675.47100000002</v>
      </c>
      <c r="R186" s="240">
        <v>384675.47100000002</v>
      </c>
    </row>
    <row r="187" spans="2:18">
      <c r="B187" s="125">
        <f>+COUNT(C$6:$D187)</f>
        <v>173</v>
      </c>
      <c r="C187" s="126">
        <v>26101700</v>
      </c>
      <c r="D187" s="127" t="s">
        <v>487</v>
      </c>
      <c r="E187" s="126" t="s">
        <v>30</v>
      </c>
      <c r="F187" s="242">
        <v>1</v>
      </c>
      <c r="G187" s="249">
        <f t="shared" si="15"/>
        <v>167400</v>
      </c>
      <c r="I187" s="24">
        <v>173</v>
      </c>
      <c r="J187" s="25">
        <v>26101700</v>
      </c>
      <c r="K187" s="188" t="s">
        <v>487</v>
      </c>
      <c r="L187" s="189" t="s">
        <v>30</v>
      </c>
      <c r="M187" s="31">
        <v>1</v>
      </c>
      <c r="N187" s="190">
        <f t="shared" si="11"/>
        <v>132671.49</v>
      </c>
      <c r="O187" s="190">
        <f t="shared" si="12"/>
        <v>25207.581000000006</v>
      </c>
      <c r="P187" s="191">
        <f t="shared" si="13"/>
        <v>157879.071</v>
      </c>
      <c r="R187" s="240">
        <v>157879.071</v>
      </c>
    </row>
    <row r="188" spans="2:18">
      <c r="B188" s="125">
        <f>+COUNT(C$6:$D188)</f>
        <v>174</v>
      </c>
      <c r="C188" s="126">
        <v>26101700</v>
      </c>
      <c r="D188" s="127" t="s">
        <v>488</v>
      </c>
      <c r="E188" s="126" t="s">
        <v>30</v>
      </c>
      <c r="F188" s="242">
        <v>1</v>
      </c>
      <c r="G188" s="249">
        <f t="shared" si="15"/>
        <v>114790</v>
      </c>
      <c r="I188" s="24">
        <v>174</v>
      </c>
      <c r="J188" s="25">
        <v>26101700</v>
      </c>
      <c r="K188" s="188" t="s">
        <v>488</v>
      </c>
      <c r="L188" s="189" t="s">
        <v>30</v>
      </c>
      <c r="M188" s="31">
        <v>1</v>
      </c>
      <c r="N188" s="190">
        <f t="shared" si="11"/>
        <v>90978.49</v>
      </c>
      <c r="O188" s="190">
        <f t="shared" si="12"/>
        <v>17285.911999999997</v>
      </c>
      <c r="P188" s="191">
        <f t="shared" si="13"/>
        <v>108264.402</v>
      </c>
      <c r="R188" s="240">
        <v>108264.402</v>
      </c>
    </row>
    <row r="189" spans="2:18">
      <c r="B189" s="125">
        <f>+COUNT(C$6:$D189)</f>
        <v>175</v>
      </c>
      <c r="C189" s="126">
        <v>26101700</v>
      </c>
      <c r="D189" s="127" t="s">
        <v>489</v>
      </c>
      <c r="E189" s="126" t="s">
        <v>30</v>
      </c>
      <c r="F189" s="242">
        <v>1</v>
      </c>
      <c r="G189" s="249">
        <f t="shared" si="15"/>
        <v>650710</v>
      </c>
      <c r="I189" s="24">
        <v>175</v>
      </c>
      <c r="J189" s="25">
        <v>26101700</v>
      </c>
      <c r="K189" s="188" t="s">
        <v>489</v>
      </c>
      <c r="L189" s="189" t="s">
        <v>30</v>
      </c>
      <c r="M189" s="31">
        <v>1</v>
      </c>
      <c r="N189" s="190">
        <f t="shared" si="11"/>
        <v>515719.05</v>
      </c>
      <c r="O189" s="190">
        <f t="shared" si="12"/>
        <v>97986.620999999985</v>
      </c>
      <c r="P189" s="191">
        <f t="shared" si="13"/>
        <v>613705.67099999997</v>
      </c>
      <c r="R189" s="240">
        <v>613705.67099999997</v>
      </c>
    </row>
    <row r="190" spans="2:18">
      <c r="B190" s="125">
        <f>+COUNT(C$6:$D190)</f>
        <v>176</v>
      </c>
      <c r="C190" s="126">
        <v>26101700</v>
      </c>
      <c r="D190" s="127" t="s">
        <v>490</v>
      </c>
      <c r="E190" s="126" t="s">
        <v>30</v>
      </c>
      <c r="F190" s="242">
        <v>1</v>
      </c>
      <c r="G190" s="249">
        <f t="shared" si="15"/>
        <v>1262260</v>
      </c>
      <c r="I190" s="24">
        <v>176</v>
      </c>
      <c r="J190" s="25">
        <v>26101700</v>
      </c>
      <c r="K190" s="188" t="s">
        <v>490</v>
      </c>
      <c r="L190" s="189" t="s">
        <v>30</v>
      </c>
      <c r="M190" s="31">
        <v>1</v>
      </c>
      <c r="N190" s="190">
        <f t="shared" si="11"/>
        <v>1000401.2</v>
      </c>
      <c r="O190" s="190">
        <f t="shared" si="12"/>
        <v>190076.23000000021</v>
      </c>
      <c r="P190" s="191">
        <f t="shared" si="13"/>
        <v>1190477.4300000002</v>
      </c>
      <c r="R190" s="240">
        <v>1190477.4300000002</v>
      </c>
    </row>
    <row r="191" spans="2:18">
      <c r="B191" s="125">
        <f>+COUNT(C$6:$D191)</f>
        <v>177</v>
      </c>
      <c r="C191" s="126">
        <v>26101700</v>
      </c>
      <c r="D191" s="127" t="s">
        <v>491</v>
      </c>
      <c r="E191" s="126" t="s">
        <v>44</v>
      </c>
      <c r="F191" s="242">
        <v>1</v>
      </c>
      <c r="G191" s="249">
        <f t="shared" si="15"/>
        <v>167810</v>
      </c>
      <c r="I191" s="24">
        <v>177</v>
      </c>
      <c r="J191" s="25">
        <v>26101700</v>
      </c>
      <c r="K191" s="188" t="s">
        <v>491</v>
      </c>
      <c r="L191" s="189" t="s">
        <v>44</v>
      </c>
      <c r="M191" s="31">
        <v>1</v>
      </c>
      <c r="N191" s="190">
        <f t="shared" si="11"/>
        <v>132997.78</v>
      </c>
      <c r="O191" s="190">
        <f t="shared" si="12"/>
        <v>25269.578000000009</v>
      </c>
      <c r="P191" s="191">
        <f t="shared" si="13"/>
        <v>158267.35800000001</v>
      </c>
      <c r="R191" s="240">
        <v>158267.35800000001</v>
      </c>
    </row>
    <row r="192" spans="2:18">
      <c r="B192" s="125">
        <f>+COUNT(C$6:$D192)</f>
        <v>178</v>
      </c>
      <c r="C192" s="125">
        <v>31171504</v>
      </c>
      <c r="D192" s="139" t="s">
        <v>492</v>
      </c>
      <c r="E192" s="126" t="s">
        <v>30</v>
      </c>
      <c r="F192" s="242">
        <v>1</v>
      </c>
      <c r="G192" s="249">
        <f t="shared" si="15"/>
        <v>79120</v>
      </c>
      <c r="I192" s="24">
        <v>178</v>
      </c>
      <c r="J192" s="24">
        <v>31171504</v>
      </c>
      <c r="K192" s="188" t="s">
        <v>492</v>
      </c>
      <c r="L192" s="189" t="s">
        <v>30</v>
      </c>
      <c r="M192" s="31">
        <v>1</v>
      </c>
      <c r="N192" s="190">
        <f t="shared" si="11"/>
        <v>62703.75</v>
      </c>
      <c r="O192" s="190">
        <f t="shared" si="12"/>
        <v>11913.71100000001</v>
      </c>
      <c r="P192" s="191">
        <f t="shared" si="13"/>
        <v>74617.46100000001</v>
      </c>
      <c r="R192" s="240">
        <v>74617.46100000001</v>
      </c>
    </row>
    <row r="193" spans="2:18">
      <c r="B193" s="125">
        <f>+COUNT(C$6:$D193)</f>
        <v>179</v>
      </c>
      <c r="C193" s="125">
        <v>32101625</v>
      </c>
      <c r="D193" s="127" t="s">
        <v>493</v>
      </c>
      <c r="E193" s="126" t="s">
        <v>30</v>
      </c>
      <c r="F193" s="242">
        <v>1</v>
      </c>
      <c r="G193" s="249">
        <f t="shared" si="15"/>
        <v>272670</v>
      </c>
      <c r="I193" s="24">
        <v>179</v>
      </c>
      <c r="J193" s="24">
        <v>32101625</v>
      </c>
      <c r="K193" s="188" t="s">
        <v>493</v>
      </c>
      <c r="L193" s="189" t="s">
        <v>30</v>
      </c>
      <c r="M193" s="31">
        <v>1</v>
      </c>
      <c r="N193" s="190">
        <f t="shared" si="11"/>
        <v>216105.52</v>
      </c>
      <c r="O193" s="190">
        <f t="shared" si="12"/>
        <v>41060.04800000001</v>
      </c>
      <c r="P193" s="191">
        <f t="shared" si="13"/>
        <v>257165.568</v>
      </c>
      <c r="R193" s="240">
        <v>257165.568</v>
      </c>
    </row>
    <row r="194" spans="2:18">
      <c r="B194" s="125">
        <f>+COUNT(C$6:$D194)</f>
        <v>180</v>
      </c>
      <c r="C194" s="126">
        <v>26101700</v>
      </c>
      <c r="D194" s="127" t="s">
        <v>494</v>
      </c>
      <c r="E194" s="126" t="s">
        <v>30</v>
      </c>
      <c r="F194" s="242">
        <v>1</v>
      </c>
      <c r="G194" s="249">
        <f t="shared" si="15"/>
        <v>26600</v>
      </c>
      <c r="I194" s="24">
        <v>180</v>
      </c>
      <c r="J194" s="25">
        <v>26101700</v>
      </c>
      <c r="K194" s="188" t="s">
        <v>494</v>
      </c>
      <c r="L194" s="189" t="s">
        <v>30</v>
      </c>
      <c r="M194" s="31">
        <v>1</v>
      </c>
      <c r="N194" s="190">
        <f t="shared" si="11"/>
        <v>21078.66</v>
      </c>
      <c r="O194" s="190">
        <f t="shared" si="12"/>
        <v>4004.9430000000029</v>
      </c>
      <c r="P194" s="191">
        <f t="shared" si="13"/>
        <v>25083.603000000003</v>
      </c>
      <c r="R194" s="240">
        <v>25083.603000000003</v>
      </c>
    </row>
    <row r="195" spans="2:18">
      <c r="B195" s="125">
        <f>+COUNT(C$6:$D195)</f>
        <v>181</v>
      </c>
      <c r="C195" s="126">
        <v>26101700</v>
      </c>
      <c r="D195" s="127" t="s">
        <v>495</v>
      </c>
      <c r="E195" s="126" t="s">
        <v>30</v>
      </c>
      <c r="F195" s="242">
        <v>1</v>
      </c>
      <c r="G195" s="249">
        <f t="shared" si="15"/>
        <v>26390</v>
      </c>
      <c r="I195" s="24">
        <v>181</v>
      </c>
      <c r="J195" s="25">
        <v>26101700</v>
      </c>
      <c r="K195" s="188" t="s">
        <v>495</v>
      </c>
      <c r="L195" s="189" t="s">
        <v>30</v>
      </c>
      <c r="M195" s="31">
        <v>1</v>
      </c>
      <c r="N195" s="190">
        <f t="shared" si="11"/>
        <v>20913.580000000002</v>
      </c>
      <c r="O195" s="190">
        <f t="shared" si="12"/>
        <v>3973.5799999999981</v>
      </c>
      <c r="P195" s="191">
        <f t="shared" si="13"/>
        <v>24887.16</v>
      </c>
      <c r="R195" s="240">
        <v>24887.16</v>
      </c>
    </row>
    <row r="196" spans="2:18">
      <c r="B196" s="125">
        <f>+COUNT(C$6:$D196)</f>
        <v>182</v>
      </c>
      <c r="C196" s="126">
        <v>26101700</v>
      </c>
      <c r="D196" s="127" t="s">
        <v>496</v>
      </c>
      <c r="E196" s="126" t="s">
        <v>30</v>
      </c>
      <c r="F196" s="242">
        <v>1</v>
      </c>
      <c r="G196" s="249">
        <f t="shared" si="15"/>
        <v>64660</v>
      </c>
      <c r="I196" s="24">
        <v>182</v>
      </c>
      <c r="J196" s="25">
        <v>26101700</v>
      </c>
      <c r="K196" s="188" t="s">
        <v>496</v>
      </c>
      <c r="L196" s="189" t="s">
        <v>30</v>
      </c>
      <c r="M196" s="31">
        <v>1</v>
      </c>
      <c r="N196" s="190">
        <f t="shared" si="11"/>
        <v>51245.45</v>
      </c>
      <c r="O196" s="190">
        <f t="shared" si="12"/>
        <v>9736.6330000000089</v>
      </c>
      <c r="P196" s="191">
        <f t="shared" si="13"/>
        <v>60982.083000000006</v>
      </c>
      <c r="R196" s="240">
        <v>60982.083000000006</v>
      </c>
    </row>
    <row r="197" spans="2:18">
      <c r="B197" s="125">
        <f>+COUNT(C$6:$D197)</f>
        <v>183</v>
      </c>
      <c r="C197" s="126">
        <v>26101700</v>
      </c>
      <c r="D197" s="127" t="s">
        <v>497</v>
      </c>
      <c r="E197" s="126" t="s">
        <v>30</v>
      </c>
      <c r="F197" s="242">
        <v>1</v>
      </c>
      <c r="G197" s="249">
        <f t="shared" si="15"/>
        <v>57980</v>
      </c>
      <c r="I197" s="24">
        <v>183</v>
      </c>
      <c r="J197" s="25">
        <v>26101700</v>
      </c>
      <c r="K197" s="188" t="s">
        <v>497</v>
      </c>
      <c r="L197" s="189" t="s">
        <v>30</v>
      </c>
      <c r="M197" s="31">
        <v>1</v>
      </c>
      <c r="N197" s="190">
        <f t="shared" si="11"/>
        <v>45950.8</v>
      </c>
      <c r="O197" s="190">
        <f t="shared" si="12"/>
        <v>8730.6529999999984</v>
      </c>
      <c r="P197" s="191">
        <f t="shared" si="13"/>
        <v>54681.453000000001</v>
      </c>
      <c r="R197" s="240">
        <v>54681.453000000001</v>
      </c>
    </row>
    <row r="198" spans="2:18">
      <c r="B198" s="125">
        <f>+COUNT(C$6:$D198)</f>
        <v>184</v>
      </c>
      <c r="C198" s="126">
        <v>26101700</v>
      </c>
      <c r="D198" s="127" t="s">
        <v>498</v>
      </c>
      <c r="E198" s="126" t="s">
        <v>30</v>
      </c>
      <c r="F198" s="242">
        <v>1</v>
      </c>
      <c r="G198" s="249">
        <f t="shared" si="15"/>
        <v>63640</v>
      </c>
      <c r="I198" s="24">
        <v>184</v>
      </c>
      <c r="J198" s="25">
        <v>26101700</v>
      </c>
      <c r="K198" s="188" t="s">
        <v>498</v>
      </c>
      <c r="L198" s="189" t="s">
        <v>30</v>
      </c>
      <c r="M198" s="31">
        <v>1</v>
      </c>
      <c r="N198" s="190">
        <f t="shared" si="11"/>
        <v>50440.480000000003</v>
      </c>
      <c r="O198" s="190">
        <f t="shared" si="12"/>
        <v>9583.6970000000001</v>
      </c>
      <c r="P198" s="191">
        <f t="shared" si="13"/>
        <v>60024.177000000003</v>
      </c>
      <c r="R198" s="240">
        <v>60024.177000000003</v>
      </c>
    </row>
    <row r="199" spans="2:18">
      <c r="B199" s="125">
        <f>+COUNT(C$6:$D199)</f>
        <v>185</v>
      </c>
      <c r="C199" s="126">
        <v>26101700</v>
      </c>
      <c r="D199" s="127" t="s">
        <v>482</v>
      </c>
      <c r="E199" s="126" t="s">
        <v>43</v>
      </c>
      <c r="F199" s="242">
        <v>1</v>
      </c>
      <c r="G199" s="249">
        <f t="shared" si="15"/>
        <v>44810</v>
      </c>
      <c r="I199" s="24">
        <v>185</v>
      </c>
      <c r="J199" s="25">
        <v>26101700</v>
      </c>
      <c r="K199" s="188" t="s">
        <v>482</v>
      </c>
      <c r="L199" s="189" t="s">
        <v>43</v>
      </c>
      <c r="M199" s="31">
        <v>1</v>
      </c>
      <c r="N199" s="190">
        <f t="shared" si="11"/>
        <v>35511.129999999997</v>
      </c>
      <c r="O199" s="190">
        <f t="shared" si="12"/>
        <v>6747.1100000000079</v>
      </c>
      <c r="P199" s="191">
        <f t="shared" si="13"/>
        <v>42258.240000000005</v>
      </c>
      <c r="R199" s="240">
        <v>42258.240000000005</v>
      </c>
    </row>
    <row r="200" spans="2:18">
      <c r="B200" s="125">
        <f>+COUNT(C$6:$D200)</f>
        <v>186</v>
      </c>
      <c r="C200" s="126">
        <v>26101700</v>
      </c>
      <c r="D200" s="127" t="s">
        <v>483</v>
      </c>
      <c r="E200" s="126" t="s">
        <v>43</v>
      </c>
      <c r="F200" s="242">
        <v>1</v>
      </c>
      <c r="G200" s="249">
        <f t="shared" si="15"/>
        <v>71180</v>
      </c>
      <c r="I200" s="24">
        <v>186</v>
      </c>
      <c r="J200" s="25">
        <v>26101700</v>
      </c>
      <c r="K200" s="188" t="s">
        <v>483</v>
      </c>
      <c r="L200" s="189" t="s">
        <v>43</v>
      </c>
      <c r="M200" s="31">
        <v>1</v>
      </c>
      <c r="N200" s="190">
        <f t="shared" si="11"/>
        <v>56415.32</v>
      </c>
      <c r="O200" s="190">
        <f t="shared" si="12"/>
        <v>10718.911</v>
      </c>
      <c r="P200" s="191">
        <f t="shared" si="13"/>
        <v>67134.231</v>
      </c>
      <c r="R200" s="240">
        <v>67134.231</v>
      </c>
    </row>
    <row r="201" spans="2:18">
      <c r="B201" s="125">
        <f>+COUNT(C$6:$D201)</f>
        <v>187</v>
      </c>
      <c r="C201" s="126">
        <v>26101700</v>
      </c>
      <c r="D201" s="127" t="s">
        <v>499</v>
      </c>
      <c r="E201" s="126" t="s">
        <v>30</v>
      </c>
      <c r="F201" s="242">
        <v>1</v>
      </c>
      <c r="G201" s="249">
        <f t="shared" si="15"/>
        <v>411800</v>
      </c>
      <c r="I201" s="24">
        <v>187</v>
      </c>
      <c r="J201" s="25">
        <v>26101700</v>
      </c>
      <c r="K201" s="188" t="s">
        <v>499</v>
      </c>
      <c r="L201" s="189" t="s">
        <v>30</v>
      </c>
      <c r="M201" s="31">
        <v>1</v>
      </c>
      <c r="N201" s="190">
        <f t="shared" ref="N201:N264" si="16">+ROUND(R201/1.19,2)</f>
        <v>326371.65000000002</v>
      </c>
      <c r="O201" s="190">
        <f t="shared" ref="O201:O264" si="17">+R201-N201</f>
        <v>62010.614999999991</v>
      </c>
      <c r="P201" s="191">
        <f t="shared" ref="P201:P264" si="18">+N201+O201</f>
        <v>388382.26500000001</v>
      </c>
      <c r="R201" s="240">
        <v>388382.26500000001</v>
      </c>
    </row>
    <row r="202" spans="2:18">
      <c r="B202" s="122"/>
      <c r="C202" s="122"/>
      <c r="D202" s="123" t="s">
        <v>500</v>
      </c>
      <c r="E202" s="124"/>
      <c r="F202" s="124"/>
      <c r="G202" s="124"/>
      <c r="I202" s="183"/>
      <c r="J202" s="183"/>
      <c r="K202" s="184" t="s">
        <v>500</v>
      </c>
      <c r="L202" s="185"/>
      <c r="M202" s="195"/>
      <c r="N202" s="196"/>
      <c r="O202" s="196"/>
      <c r="P202" s="197"/>
    </row>
    <row r="203" spans="2:18">
      <c r="B203" s="125">
        <f>+COUNT(C$6:$D203)</f>
        <v>188</v>
      </c>
      <c r="C203" s="126">
        <v>26101700</v>
      </c>
      <c r="D203" s="139" t="s">
        <v>1086</v>
      </c>
      <c r="E203" s="126" t="s">
        <v>30</v>
      </c>
      <c r="F203" s="242">
        <v>1</v>
      </c>
      <c r="G203" s="249">
        <f t="shared" ref="G203:G231" si="19">+ROUND(P203+(P203*$F$3),-1)</f>
        <v>579880</v>
      </c>
      <c r="I203" s="24">
        <v>188</v>
      </c>
      <c r="J203" s="25">
        <v>26101700</v>
      </c>
      <c r="K203" s="188" t="s">
        <v>1086</v>
      </c>
      <c r="L203" s="189" t="s">
        <v>30</v>
      </c>
      <c r="M203" s="31">
        <v>1</v>
      </c>
      <c r="N203" s="190">
        <f t="shared" si="16"/>
        <v>459583.09</v>
      </c>
      <c r="O203" s="190">
        <f t="shared" si="17"/>
        <v>87320.791999999958</v>
      </c>
      <c r="P203" s="191">
        <f t="shared" si="18"/>
        <v>546903.88199999998</v>
      </c>
      <c r="R203" s="240">
        <v>546903.88199999998</v>
      </c>
    </row>
    <row r="204" spans="2:18">
      <c r="B204" s="125">
        <f>+COUNT(C$6:$D204)</f>
        <v>189</v>
      </c>
      <c r="C204" s="126">
        <v>24131500</v>
      </c>
      <c r="D204" s="127" t="s">
        <v>501</v>
      </c>
      <c r="E204" s="126" t="s">
        <v>30</v>
      </c>
      <c r="F204" s="242">
        <v>1</v>
      </c>
      <c r="G204" s="249">
        <f t="shared" si="19"/>
        <v>1721630</v>
      </c>
      <c r="I204" s="24">
        <v>189</v>
      </c>
      <c r="J204" s="25">
        <v>24131500</v>
      </c>
      <c r="K204" s="188" t="s">
        <v>501</v>
      </c>
      <c r="L204" s="189" t="s">
        <v>30</v>
      </c>
      <c r="M204" s="31">
        <v>1</v>
      </c>
      <c r="N204" s="190">
        <f t="shared" si="16"/>
        <v>1364473.06</v>
      </c>
      <c r="O204" s="190">
        <f t="shared" si="17"/>
        <v>259249.88000000012</v>
      </c>
      <c r="P204" s="191">
        <f t="shared" si="18"/>
        <v>1623722.9400000002</v>
      </c>
      <c r="R204" s="240">
        <v>1623722.9400000002</v>
      </c>
    </row>
    <row r="205" spans="2:18">
      <c r="B205" s="125">
        <f>+COUNT(C$6:$D205)</f>
        <v>190</v>
      </c>
      <c r="C205" s="126">
        <v>26101700</v>
      </c>
      <c r="D205" s="127" t="s">
        <v>502</v>
      </c>
      <c r="E205" s="126" t="s">
        <v>30</v>
      </c>
      <c r="F205" s="242">
        <v>1</v>
      </c>
      <c r="G205" s="249">
        <f t="shared" si="19"/>
        <v>108920</v>
      </c>
      <c r="I205" s="24">
        <v>190</v>
      </c>
      <c r="J205" s="25">
        <v>26101700</v>
      </c>
      <c r="K205" s="188" t="s">
        <v>502</v>
      </c>
      <c r="L205" s="189" t="s">
        <v>30</v>
      </c>
      <c r="M205" s="31">
        <v>1</v>
      </c>
      <c r="N205" s="190">
        <f t="shared" si="16"/>
        <v>86323.17</v>
      </c>
      <c r="O205" s="190">
        <f t="shared" si="17"/>
        <v>16401.40800000001</v>
      </c>
      <c r="P205" s="191">
        <f t="shared" si="18"/>
        <v>102724.57800000001</v>
      </c>
      <c r="R205" s="240">
        <v>102724.57800000001</v>
      </c>
    </row>
    <row r="206" spans="2:18">
      <c r="B206" s="125">
        <f>+COUNT(C$6:$D206)</f>
        <v>191</v>
      </c>
      <c r="C206" s="126">
        <v>23181700</v>
      </c>
      <c r="D206" s="127" t="s">
        <v>472</v>
      </c>
      <c r="E206" s="126" t="s">
        <v>30</v>
      </c>
      <c r="F206" s="242">
        <v>1</v>
      </c>
      <c r="G206" s="249">
        <f t="shared" si="19"/>
        <v>393660</v>
      </c>
      <c r="I206" s="24">
        <v>191</v>
      </c>
      <c r="J206" s="25">
        <v>23181700</v>
      </c>
      <c r="K206" s="188" t="s">
        <v>472</v>
      </c>
      <c r="L206" s="189" t="s">
        <v>30</v>
      </c>
      <c r="M206" s="31">
        <v>1</v>
      </c>
      <c r="N206" s="190">
        <f t="shared" si="16"/>
        <v>311993.84000000003</v>
      </c>
      <c r="O206" s="190">
        <f t="shared" si="17"/>
        <v>59278.831000000006</v>
      </c>
      <c r="P206" s="191">
        <f t="shared" si="18"/>
        <v>371272.67100000003</v>
      </c>
      <c r="R206" s="240">
        <v>371272.67100000003</v>
      </c>
    </row>
    <row r="207" spans="2:18">
      <c r="B207" s="125">
        <f>+COUNT(C$6:$D207)</f>
        <v>192</v>
      </c>
      <c r="C207" s="126">
        <v>23181700</v>
      </c>
      <c r="D207" s="127" t="s">
        <v>473</v>
      </c>
      <c r="E207" s="126" t="s">
        <v>30</v>
      </c>
      <c r="F207" s="242">
        <v>1</v>
      </c>
      <c r="G207" s="249">
        <f t="shared" si="19"/>
        <v>562710</v>
      </c>
      <c r="I207" s="24">
        <v>192</v>
      </c>
      <c r="J207" s="25">
        <v>23181700</v>
      </c>
      <c r="K207" s="188" t="s">
        <v>473</v>
      </c>
      <c r="L207" s="189" t="s">
        <v>30</v>
      </c>
      <c r="M207" s="31">
        <v>1</v>
      </c>
      <c r="N207" s="190">
        <f t="shared" si="16"/>
        <v>445973.26</v>
      </c>
      <c r="O207" s="190">
        <f t="shared" si="17"/>
        <v>84734.915000000037</v>
      </c>
      <c r="P207" s="191">
        <f t="shared" si="18"/>
        <v>530708.17500000005</v>
      </c>
      <c r="R207" s="240">
        <v>530708.17500000005</v>
      </c>
    </row>
    <row r="208" spans="2:18">
      <c r="B208" s="125">
        <f>+COUNT(C$6:$D208)</f>
        <v>193</v>
      </c>
      <c r="C208" s="126">
        <v>24131500</v>
      </c>
      <c r="D208" s="127" t="s">
        <v>474</v>
      </c>
      <c r="E208" s="126" t="s">
        <v>30</v>
      </c>
      <c r="F208" s="242">
        <v>1</v>
      </c>
      <c r="G208" s="249">
        <f t="shared" si="19"/>
        <v>276600</v>
      </c>
      <c r="I208" s="24">
        <v>193</v>
      </c>
      <c r="J208" s="25">
        <v>24131500</v>
      </c>
      <c r="K208" s="188" t="s">
        <v>474</v>
      </c>
      <c r="L208" s="189" t="s">
        <v>30</v>
      </c>
      <c r="M208" s="31">
        <v>1</v>
      </c>
      <c r="N208" s="190">
        <f t="shared" si="16"/>
        <v>219218.82</v>
      </c>
      <c r="O208" s="190">
        <f t="shared" si="17"/>
        <v>41651.570999999996</v>
      </c>
      <c r="P208" s="191">
        <f t="shared" si="18"/>
        <v>260870.391</v>
      </c>
      <c r="R208" s="240">
        <v>260870.391</v>
      </c>
    </row>
    <row r="209" spans="2:18">
      <c r="B209" s="125">
        <f>+COUNT(C$6:$D209)</f>
        <v>194</v>
      </c>
      <c r="C209" s="126">
        <v>23181700</v>
      </c>
      <c r="D209" s="127" t="s">
        <v>475</v>
      </c>
      <c r="E209" s="126" t="s">
        <v>30</v>
      </c>
      <c r="F209" s="242">
        <v>1</v>
      </c>
      <c r="G209" s="249">
        <f t="shared" si="19"/>
        <v>125930</v>
      </c>
      <c r="I209" s="24">
        <v>194</v>
      </c>
      <c r="J209" s="25">
        <v>23181700</v>
      </c>
      <c r="K209" s="188" t="s">
        <v>475</v>
      </c>
      <c r="L209" s="189" t="s">
        <v>30</v>
      </c>
      <c r="M209" s="31">
        <v>1</v>
      </c>
      <c r="N209" s="190">
        <f t="shared" si="16"/>
        <v>99803.82</v>
      </c>
      <c r="O209" s="190">
        <f t="shared" si="17"/>
        <v>18962.726999999999</v>
      </c>
      <c r="P209" s="191">
        <f t="shared" si="18"/>
        <v>118766.54700000001</v>
      </c>
      <c r="R209" s="240">
        <v>118766.54700000001</v>
      </c>
    </row>
    <row r="210" spans="2:18">
      <c r="B210" s="125">
        <f>+COUNT(C$6:$D210)</f>
        <v>195</v>
      </c>
      <c r="C210" s="126">
        <v>23181700</v>
      </c>
      <c r="D210" s="139" t="s">
        <v>476</v>
      </c>
      <c r="E210" s="126" t="s">
        <v>30</v>
      </c>
      <c r="F210" s="242">
        <v>1</v>
      </c>
      <c r="G210" s="249">
        <f t="shared" si="19"/>
        <v>91460</v>
      </c>
      <c r="I210" s="24">
        <v>195</v>
      </c>
      <c r="J210" s="25">
        <v>23181700</v>
      </c>
      <c r="K210" s="188" t="s">
        <v>476</v>
      </c>
      <c r="L210" s="189" t="s">
        <v>30</v>
      </c>
      <c r="M210" s="31">
        <v>1</v>
      </c>
      <c r="N210" s="190">
        <f t="shared" si="16"/>
        <v>72487.53</v>
      </c>
      <c r="O210" s="190">
        <f t="shared" si="17"/>
        <v>13772.628000000012</v>
      </c>
      <c r="P210" s="191">
        <f t="shared" si="18"/>
        <v>86260.15800000001</v>
      </c>
      <c r="R210" s="240">
        <v>86260.15800000001</v>
      </c>
    </row>
    <row r="211" spans="2:18">
      <c r="B211" s="125">
        <f>+COUNT(C$6:$D211)</f>
        <v>196</v>
      </c>
      <c r="C211" s="126">
        <v>26101700</v>
      </c>
      <c r="D211" s="127" t="s">
        <v>477</v>
      </c>
      <c r="E211" s="126" t="s">
        <v>30</v>
      </c>
      <c r="F211" s="242">
        <v>1</v>
      </c>
      <c r="G211" s="249">
        <f t="shared" si="19"/>
        <v>1539850</v>
      </c>
      <c r="I211" s="24">
        <v>196</v>
      </c>
      <c r="J211" s="25">
        <v>26101700</v>
      </c>
      <c r="K211" s="188" t="s">
        <v>477</v>
      </c>
      <c r="L211" s="189" t="s">
        <v>30</v>
      </c>
      <c r="M211" s="31">
        <v>1</v>
      </c>
      <c r="N211" s="190">
        <f t="shared" si="16"/>
        <v>1220404</v>
      </c>
      <c r="O211" s="190">
        <f t="shared" si="17"/>
        <v>231876.76100000017</v>
      </c>
      <c r="P211" s="191">
        <f t="shared" si="18"/>
        <v>1452280.7610000002</v>
      </c>
      <c r="R211" s="240">
        <v>1452280.7610000002</v>
      </c>
    </row>
    <row r="212" spans="2:18">
      <c r="B212" s="125">
        <f>+COUNT(C$6:$D212)</f>
        <v>197</v>
      </c>
      <c r="C212" s="126">
        <v>26101700</v>
      </c>
      <c r="D212" s="127" t="s">
        <v>478</v>
      </c>
      <c r="E212" s="126" t="s">
        <v>30</v>
      </c>
      <c r="F212" s="242">
        <v>1</v>
      </c>
      <c r="G212" s="249">
        <f t="shared" si="19"/>
        <v>75790</v>
      </c>
      <c r="I212" s="24">
        <v>197</v>
      </c>
      <c r="J212" s="25">
        <v>26101700</v>
      </c>
      <c r="K212" s="188" t="s">
        <v>478</v>
      </c>
      <c r="L212" s="189" t="s">
        <v>30</v>
      </c>
      <c r="M212" s="31">
        <v>1</v>
      </c>
      <c r="N212" s="190">
        <f t="shared" si="16"/>
        <v>60068.57</v>
      </c>
      <c r="O212" s="190">
        <f t="shared" si="17"/>
        <v>11413.030000000006</v>
      </c>
      <c r="P212" s="191">
        <f t="shared" si="18"/>
        <v>71481.600000000006</v>
      </c>
      <c r="R212" s="240">
        <v>71481.600000000006</v>
      </c>
    </row>
    <row r="213" spans="2:18">
      <c r="B213" s="125">
        <f>+COUNT(C$6:$D213)</f>
        <v>198</v>
      </c>
      <c r="C213" s="125">
        <v>31170000</v>
      </c>
      <c r="D213" s="127" t="s">
        <v>479</v>
      </c>
      <c r="E213" s="126" t="s">
        <v>30</v>
      </c>
      <c r="F213" s="242">
        <v>1</v>
      </c>
      <c r="G213" s="249">
        <f t="shared" si="19"/>
        <v>181670</v>
      </c>
      <c r="I213" s="24">
        <v>198</v>
      </c>
      <c r="J213" s="24">
        <v>31170000</v>
      </c>
      <c r="K213" s="188" t="s">
        <v>479</v>
      </c>
      <c r="L213" s="189" t="s">
        <v>30</v>
      </c>
      <c r="M213" s="31">
        <v>1</v>
      </c>
      <c r="N213" s="190">
        <f t="shared" si="16"/>
        <v>143985.69</v>
      </c>
      <c r="O213" s="190">
        <f t="shared" si="17"/>
        <v>27357.282000000007</v>
      </c>
      <c r="P213" s="191">
        <f t="shared" si="18"/>
        <v>171342.97200000001</v>
      </c>
      <c r="R213" s="240">
        <v>171342.97200000001</v>
      </c>
    </row>
    <row r="214" spans="2:18">
      <c r="B214" s="125">
        <f>+COUNT(C$6:$D214)</f>
        <v>199</v>
      </c>
      <c r="C214" s="126">
        <v>26101700</v>
      </c>
      <c r="D214" s="127" t="s">
        <v>480</v>
      </c>
      <c r="E214" s="126" t="s">
        <v>30</v>
      </c>
      <c r="F214" s="242">
        <v>1</v>
      </c>
      <c r="G214" s="249">
        <f t="shared" si="19"/>
        <v>117460</v>
      </c>
      <c r="I214" s="24">
        <v>199</v>
      </c>
      <c r="J214" s="25">
        <v>26101700</v>
      </c>
      <c r="K214" s="188" t="s">
        <v>480</v>
      </c>
      <c r="L214" s="189" t="s">
        <v>30</v>
      </c>
      <c r="M214" s="31">
        <v>1</v>
      </c>
      <c r="N214" s="190">
        <f t="shared" si="16"/>
        <v>93095.8</v>
      </c>
      <c r="O214" s="190">
        <f t="shared" si="17"/>
        <v>17688.197</v>
      </c>
      <c r="P214" s="191">
        <f t="shared" si="18"/>
        <v>110783.997</v>
      </c>
      <c r="R214" s="240">
        <v>110783.997</v>
      </c>
    </row>
    <row r="215" spans="2:18">
      <c r="B215" s="125">
        <f>+COUNT(C$6:$D215)</f>
        <v>200</v>
      </c>
      <c r="C215" s="126">
        <v>26101700</v>
      </c>
      <c r="D215" s="127" t="s">
        <v>481</v>
      </c>
      <c r="E215" s="126" t="s">
        <v>30</v>
      </c>
      <c r="F215" s="242">
        <v>1</v>
      </c>
      <c r="G215" s="249">
        <f t="shared" si="19"/>
        <v>126460</v>
      </c>
      <c r="I215" s="24">
        <v>200</v>
      </c>
      <c r="J215" s="25">
        <v>26101700</v>
      </c>
      <c r="K215" s="188" t="s">
        <v>481</v>
      </c>
      <c r="L215" s="189" t="s">
        <v>30</v>
      </c>
      <c r="M215" s="31">
        <v>1</v>
      </c>
      <c r="N215" s="190">
        <f t="shared" si="16"/>
        <v>100224.52</v>
      </c>
      <c r="O215" s="190">
        <f t="shared" si="17"/>
        <v>19042.661000000007</v>
      </c>
      <c r="P215" s="191">
        <f t="shared" si="18"/>
        <v>119267.18100000001</v>
      </c>
      <c r="R215" s="240">
        <v>119267.18100000001</v>
      </c>
    </row>
    <row r="216" spans="2:18">
      <c r="B216" s="125">
        <f>+COUNT(C$6:$D216)</f>
        <v>201</v>
      </c>
      <c r="C216" s="126">
        <v>26101700</v>
      </c>
      <c r="D216" s="127" t="s">
        <v>482</v>
      </c>
      <c r="E216" s="126" t="s">
        <v>43</v>
      </c>
      <c r="F216" s="242">
        <v>1</v>
      </c>
      <c r="G216" s="249">
        <f t="shared" si="19"/>
        <v>216630</v>
      </c>
      <c r="I216" s="24">
        <v>201</v>
      </c>
      <c r="J216" s="25">
        <v>26101700</v>
      </c>
      <c r="K216" s="188" t="s">
        <v>482</v>
      </c>
      <c r="L216" s="189" t="s">
        <v>43</v>
      </c>
      <c r="M216" s="31">
        <v>1</v>
      </c>
      <c r="N216" s="190">
        <f t="shared" si="16"/>
        <v>171685.69</v>
      </c>
      <c r="O216" s="190">
        <f t="shared" si="17"/>
        <v>32620.285999999993</v>
      </c>
      <c r="P216" s="191">
        <f t="shared" si="18"/>
        <v>204305.976</v>
      </c>
      <c r="R216" s="240">
        <v>204305.976</v>
      </c>
    </row>
    <row r="217" spans="2:18">
      <c r="B217" s="125">
        <f>+COUNT(C$6:$D217)</f>
        <v>202</v>
      </c>
      <c r="C217" s="126">
        <v>26101700</v>
      </c>
      <c r="D217" s="127" t="s">
        <v>503</v>
      </c>
      <c r="E217" s="126" t="s">
        <v>43</v>
      </c>
      <c r="F217" s="242">
        <v>1</v>
      </c>
      <c r="G217" s="249">
        <f t="shared" si="19"/>
        <v>263000</v>
      </c>
      <c r="I217" s="24">
        <v>202</v>
      </c>
      <c r="J217" s="25">
        <v>26101700</v>
      </c>
      <c r="K217" s="188" t="s">
        <v>503</v>
      </c>
      <c r="L217" s="189" t="s">
        <v>43</v>
      </c>
      <c r="M217" s="31">
        <v>1</v>
      </c>
      <c r="N217" s="190">
        <f t="shared" si="16"/>
        <v>208440.15</v>
      </c>
      <c r="O217" s="190">
        <f t="shared" si="17"/>
        <v>39603.630000000005</v>
      </c>
      <c r="P217" s="191">
        <f t="shared" si="18"/>
        <v>248043.78</v>
      </c>
      <c r="R217" s="240">
        <v>248043.78</v>
      </c>
    </row>
    <row r="218" spans="2:18">
      <c r="B218" s="125">
        <f>+COUNT(C$6:$D218)</f>
        <v>203</v>
      </c>
      <c r="C218" s="126">
        <v>24101500</v>
      </c>
      <c r="D218" s="127" t="s">
        <v>484</v>
      </c>
      <c r="E218" s="126" t="s">
        <v>30</v>
      </c>
      <c r="F218" s="242">
        <v>1</v>
      </c>
      <c r="G218" s="249">
        <f t="shared" si="19"/>
        <v>37130</v>
      </c>
      <c r="I218" s="24">
        <v>203</v>
      </c>
      <c r="J218" s="25">
        <v>24101500</v>
      </c>
      <c r="K218" s="188" t="s">
        <v>484</v>
      </c>
      <c r="L218" s="189" t="s">
        <v>30</v>
      </c>
      <c r="M218" s="31">
        <v>1</v>
      </c>
      <c r="N218" s="190">
        <f t="shared" si="16"/>
        <v>29426.97</v>
      </c>
      <c r="O218" s="190">
        <f t="shared" si="17"/>
        <v>5591.1299999999974</v>
      </c>
      <c r="P218" s="191">
        <f t="shared" si="18"/>
        <v>35018.1</v>
      </c>
      <c r="R218" s="240">
        <v>35018.1</v>
      </c>
    </row>
    <row r="219" spans="2:18">
      <c r="B219" s="125">
        <f>+COUNT(C$6:$D219)</f>
        <v>204</v>
      </c>
      <c r="C219" s="126">
        <v>26101700</v>
      </c>
      <c r="D219" s="127" t="s">
        <v>504</v>
      </c>
      <c r="E219" s="126" t="s">
        <v>30</v>
      </c>
      <c r="F219" s="242">
        <v>1</v>
      </c>
      <c r="G219" s="249">
        <f t="shared" si="19"/>
        <v>50410</v>
      </c>
      <c r="I219" s="24">
        <v>204</v>
      </c>
      <c r="J219" s="25">
        <v>26101700</v>
      </c>
      <c r="K219" s="188" t="s">
        <v>504</v>
      </c>
      <c r="L219" s="189" t="s">
        <v>30</v>
      </c>
      <c r="M219" s="31">
        <v>1</v>
      </c>
      <c r="N219" s="190">
        <f t="shared" si="16"/>
        <v>39954.43</v>
      </c>
      <c r="O219" s="190">
        <f t="shared" si="17"/>
        <v>7591.346000000005</v>
      </c>
      <c r="P219" s="191">
        <f t="shared" si="18"/>
        <v>47545.776000000005</v>
      </c>
      <c r="R219" s="240">
        <v>47545.776000000005</v>
      </c>
    </row>
    <row r="220" spans="2:18">
      <c r="B220" s="125">
        <f>+COUNT(C$6:$D220)</f>
        <v>205</v>
      </c>
      <c r="C220" s="126">
        <v>26101700</v>
      </c>
      <c r="D220" s="127" t="s">
        <v>505</v>
      </c>
      <c r="E220" s="126" t="s">
        <v>30</v>
      </c>
      <c r="F220" s="242">
        <v>1</v>
      </c>
      <c r="G220" s="249">
        <f t="shared" si="19"/>
        <v>1143550</v>
      </c>
      <c r="I220" s="24">
        <v>205</v>
      </c>
      <c r="J220" s="25">
        <v>26101700</v>
      </c>
      <c r="K220" s="188" t="s">
        <v>505</v>
      </c>
      <c r="L220" s="189" t="s">
        <v>30</v>
      </c>
      <c r="M220" s="31">
        <v>1</v>
      </c>
      <c r="N220" s="190">
        <f t="shared" si="16"/>
        <v>906312.73</v>
      </c>
      <c r="O220" s="190">
        <f t="shared" si="17"/>
        <v>172199.41700000013</v>
      </c>
      <c r="P220" s="191">
        <f t="shared" si="18"/>
        <v>1078512.1470000001</v>
      </c>
      <c r="R220" s="240">
        <v>1078512.1470000001</v>
      </c>
    </row>
    <row r="221" spans="2:18">
      <c r="B221" s="125">
        <f>+COUNT(C$6:$D221)</f>
        <v>206</v>
      </c>
      <c r="C221" s="126">
        <v>26101700</v>
      </c>
      <c r="D221" s="127" t="s">
        <v>487</v>
      </c>
      <c r="E221" s="126" t="s">
        <v>30</v>
      </c>
      <c r="F221" s="242">
        <v>1</v>
      </c>
      <c r="G221" s="249">
        <f t="shared" si="19"/>
        <v>356200</v>
      </c>
      <c r="I221" s="24">
        <v>206</v>
      </c>
      <c r="J221" s="25">
        <v>26101700</v>
      </c>
      <c r="K221" s="188" t="s">
        <v>487</v>
      </c>
      <c r="L221" s="189" t="s">
        <v>30</v>
      </c>
      <c r="M221" s="31">
        <v>1</v>
      </c>
      <c r="N221" s="190">
        <f t="shared" si="16"/>
        <v>282306.27</v>
      </c>
      <c r="O221" s="190">
        <f t="shared" si="17"/>
        <v>53638.196999999986</v>
      </c>
      <c r="P221" s="191">
        <f t="shared" si="18"/>
        <v>335944.467</v>
      </c>
      <c r="R221" s="240">
        <v>335944.467</v>
      </c>
    </row>
    <row r="222" spans="2:18">
      <c r="B222" s="125">
        <f>+COUNT(C$6:$D222)</f>
        <v>207</v>
      </c>
      <c r="C222" s="126">
        <v>26101700</v>
      </c>
      <c r="D222" s="127" t="s">
        <v>488</v>
      </c>
      <c r="E222" s="126" t="s">
        <v>30</v>
      </c>
      <c r="F222" s="242">
        <v>1</v>
      </c>
      <c r="G222" s="249">
        <f t="shared" si="19"/>
        <v>312180</v>
      </c>
      <c r="I222" s="24">
        <v>207</v>
      </c>
      <c r="J222" s="25">
        <v>26101700</v>
      </c>
      <c r="K222" s="188" t="s">
        <v>488</v>
      </c>
      <c r="L222" s="189" t="s">
        <v>30</v>
      </c>
      <c r="M222" s="31">
        <v>1</v>
      </c>
      <c r="N222" s="190">
        <f t="shared" si="16"/>
        <v>247414.05</v>
      </c>
      <c r="O222" s="190">
        <f t="shared" si="17"/>
        <v>47008.673999999999</v>
      </c>
      <c r="P222" s="191">
        <f t="shared" si="18"/>
        <v>294422.72399999999</v>
      </c>
      <c r="R222" s="240">
        <v>294422.72399999999</v>
      </c>
    </row>
    <row r="223" spans="2:18">
      <c r="B223" s="125">
        <f>+COUNT(C$6:$D223)</f>
        <v>208</v>
      </c>
      <c r="C223" s="126">
        <v>26101700</v>
      </c>
      <c r="D223" s="127" t="s">
        <v>489</v>
      </c>
      <c r="E223" s="126" t="s">
        <v>30</v>
      </c>
      <c r="F223" s="242">
        <v>1</v>
      </c>
      <c r="G223" s="249">
        <f t="shared" si="19"/>
        <v>668980</v>
      </c>
      <c r="I223" s="24">
        <v>208</v>
      </c>
      <c r="J223" s="25">
        <v>26101700</v>
      </c>
      <c r="K223" s="188" t="s">
        <v>489</v>
      </c>
      <c r="L223" s="189" t="s">
        <v>30</v>
      </c>
      <c r="M223" s="31">
        <v>1</v>
      </c>
      <c r="N223" s="190">
        <f t="shared" si="16"/>
        <v>530198.44999999995</v>
      </c>
      <c r="O223" s="190">
        <f t="shared" si="17"/>
        <v>100737.7030000001</v>
      </c>
      <c r="P223" s="191">
        <f t="shared" si="18"/>
        <v>630936.15300000005</v>
      </c>
      <c r="R223" s="240">
        <v>630936.15300000005</v>
      </c>
    </row>
    <row r="224" spans="2:18">
      <c r="B224" s="125">
        <f>+COUNT(C$6:$D224)</f>
        <v>209</v>
      </c>
      <c r="C224" s="126">
        <v>26101700</v>
      </c>
      <c r="D224" s="127" t="s">
        <v>506</v>
      </c>
      <c r="E224" s="126" t="s">
        <v>44</v>
      </c>
      <c r="F224" s="242">
        <v>1</v>
      </c>
      <c r="G224" s="249">
        <f t="shared" si="19"/>
        <v>271380</v>
      </c>
      <c r="I224" s="24">
        <v>209</v>
      </c>
      <c r="J224" s="25">
        <v>26101700</v>
      </c>
      <c r="K224" s="188" t="s">
        <v>506</v>
      </c>
      <c r="L224" s="189" t="s">
        <v>44</v>
      </c>
      <c r="M224" s="31">
        <v>1</v>
      </c>
      <c r="N224" s="190">
        <f t="shared" si="16"/>
        <v>215078.06</v>
      </c>
      <c r="O224" s="190">
        <f t="shared" si="17"/>
        <v>40864.831000000006</v>
      </c>
      <c r="P224" s="191">
        <f t="shared" si="18"/>
        <v>255942.891</v>
      </c>
      <c r="R224" s="240">
        <v>255942.891</v>
      </c>
    </row>
    <row r="225" spans="2:18">
      <c r="B225" s="125">
        <f>+COUNT(C$6:$D225)</f>
        <v>210</v>
      </c>
      <c r="C225" s="125">
        <v>31171504</v>
      </c>
      <c r="D225" s="139" t="s">
        <v>507</v>
      </c>
      <c r="E225" s="126" t="s">
        <v>30</v>
      </c>
      <c r="F225" s="242">
        <v>1</v>
      </c>
      <c r="G225" s="249">
        <f t="shared" si="19"/>
        <v>88450</v>
      </c>
      <c r="I225" s="24">
        <v>210</v>
      </c>
      <c r="J225" s="24">
        <v>31171504</v>
      </c>
      <c r="K225" s="188" t="s">
        <v>507</v>
      </c>
      <c r="L225" s="189" t="s">
        <v>30</v>
      </c>
      <c r="M225" s="31">
        <v>1</v>
      </c>
      <c r="N225" s="190">
        <f t="shared" si="16"/>
        <v>70098.039999999994</v>
      </c>
      <c r="O225" s="190">
        <f t="shared" si="17"/>
        <v>13318.622000000003</v>
      </c>
      <c r="P225" s="191">
        <f t="shared" si="18"/>
        <v>83416.661999999997</v>
      </c>
      <c r="R225" s="240">
        <v>83416.661999999997</v>
      </c>
    </row>
    <row r="226" spans="2:18">
      <c r="B226" s="125">
        <f>+COUNT(C$6:$D226)</f>
        <v>211</v>
      </c>
      <c r="C226" s="125">
        <v>32101625</v>
      </c>
      <c r="D226" s="127" t="s">
        <v>508</v>
      </c>
      <c r="E226" s="126" t="s">
        <v>30</v>
      </c>
      <c r="F226" s="242">
        <v>1</v>
      </c>
      <c r="G226" s="249">
        <f t="shared" si="19"/>
        <v>490760</v>
      </c>
      <c r="I226" s="24">
        <v>211</v>
      </c>
      <c r="J226" s="24">
        <v>32101625</v>
      </c>
      <c r="K226" s="188" t="s">
        <v>508</v>
      </c>
      <c r="L226" s="189" t="s">
        <v>30</v>
      </c>
      <c r="M226" s="31">
        <v>1</v>
      </c>
      <c r="N226" s="190">
        <f t="shared" si="16"/>
        <v>388950.63</v>
      </c>
      <c r="O226" s="190">
        <f t="shared" si="17"/>
        <v>73900.614000000001</v>
      </c>
      <c r="P226" s="191">
        <f t="shared" si="18"/>
        <v>462851.24400000001</v>
      </c>
      <c r="R226" s="240">
        <v>462851.24400000001</v>
      </c>
    </row>
    <row r="227" spans="2:18">
      <c r="B227" s="125">
        <f>+COUNT(C$6:$D227)</f>
        <v>212</v>
      </c>
      <c r="C227" s="126">
        <v>26101700</v>
      </c>
      <c r="D227" s="127" t="s">
        <v>509</v>
      </c>
      <c r="E227" s="126" t="s">
        <v>30</v>
      </c>
      <c r="F227" s="242">
        <v>1</v>
      </c>
      <c r="G227" s="249">
        <f t="shared" si="19"/>
        <v>16200</v>
      </c>
      <c r="I227" s="24">
        <v>212</v>
      </c>
      <c r="J227" s="25">
        <v>26101700</v>
      </c>
      <c r="K227" s="188" t="s">
        <v>509</v>
      </c>
      <c r="L227" s="189" t="s">
        <v>30</v>
      </c>
      <c r="M227" s="31">
        <v>1</v>
      </c>
      <c r="N227" s="190">
        <f t="shared" si="16"/>
        <v>12842.42</v>
      </c>
      <c r="O227" s="190">
        <f t="shared" si="17"/>
        <v>2440.0570000000007</v>
      </c>
      <c r="P227" s="191">
        <f t="shared" si="18"/>
        <v>15282.477000000001</v>
      </c>
      <c r="R227" s="240">
        <v>15282.477000000001</v>
      </c>
    </row>
    <row r="228" spans="2:18">
      <c r="B228" s="125">
        <f>+COUNT(C$6:$D228)</f>
        <v>213</v>
      </c>
      <c r="C228" s="126">
        <v>26101700</v>
      </c>
      <c r="D228" s="127" t="s">
        <v>510</v>
      </c>
      <c r="E228" s="126" t="s">
        <v>30</v>
      </c>
      <c r="F228" s="242">
        <v>1</v>
      </c>
      <c r="G228" s="249">
        <f t="shared" si="19"/>
        <v>61620</v>
      </c>
      <c r="I228" s="24">
        <v>213</v>
      </c>
      <c r="J228" s="25">
        <v>26101700</v>
      </c>
      <c r="K228" s="188" t="s">
        <v>510</v>
      </c>
      <c r="L228" s="189" t="s">
        <v>30</v>
      </c>
      <c r="M228" s="31">
        <v>1</v>
      </c>
      <c r="N228" s="190">
        <f t="shared" si="16"/>
        <v>48839.94</v>
      </c>
      <c r="O228" s="190">
        <f t="shared" si="17"/>
        <v>9279.5939999999973</v>
      </c>
      <c r="P228" s="191">
        <f t="shared" si="18"/>
        <v>58119.534</v>
      </c>
      <c r="R228" s="240">
        <v>58119.534</v>
      </c>
    </row>
    <row r="229" spans="2:18">
      <c r="B229" s="125">
        <f>+COUNT(C$6:$D229)</f>
        <v>214</v>
      </c>
      <c r="C229" s="126">
        <v>26101700</v>
      </c>
      <c r="D229" s="127" t="s">
        <v>496</v>
      </c>
      <c r="E229" s="126" t="s">
        <v>30</v>
      </c>
      <c r="F229" s="242">
        <v>1</v>
      </c>
      <c r="G229" s="249">
        <f t="shared" si="19"/>
        <v>114990</v>
      </c>
      <c r="I229" s="24">
        <v>214</v>
      </c>
      <c r="J229" s="25">
        <v>26101700</v>
      </c>
      <c r="K229" s="188" t="s">
        <v>496</v>
      </c>
      <c r="L229" s="189" t="s">
        <v>30</v>
      </c>
      <c r="M229" s="31">
        <v>1</v>
      </c>
      <c r="N229" s="190">
        <f t="shared" si="16"/>
        <v>91133.63</v>
      </c>
      <c r="O229" s="190">
        <f t="shared" si="17"/>
        <v>17315.388999999996</v>
      </c>
      <c r="P229" s="191">
        <f t="shared" si="18"/>
        <v>108449.019</v>
      </c>
      <c r="R229" s="240">
        <v>108449.019</v>
      </c>
    </row>
    <row r="230" spans="2:18">
      <c r="B230" s="125">
        <f>+COUNT(C$6:$D230)</f>
        <v>215</v>
      </c>
      <c r="C230" s="126">
        <v>26101700</v>
      </c>
      <c r="D230" s="127" t="s">
        <v>497</v>
      </c>
      <c r="E230" s="126" t="s">
        <v>30</v>
      </c>
      <c r="F230" s="242">
        <v>1</v>
      </c>
      <c r="G230" s="249">
        <f t="shared" si="19"/>
        <v>89420</v>
      </c>
      <c r="I230" s="24">
        <v>215</v>
      </c>
      <c r="J230" s="25">
        <v>26101700</v>
      </c>
      <c r="K230" s="188" t="s">
        <v>497</v>
      </c>
      <c r="L230" s="189" t="s">
        <v>30</v>
      </c>
      <c r="M230" s="31">
        <v>1</v>
      </c>
      <c r="N230" s="190">
        <f t="shared" si="16"/>
        <v>70871.53</v>
      </c>
      <c r="O230" s="190">
        <f t="shared" si="17"/>
        <v>13465.589000000007</v>
      </c>
      <c r="P230" s="191">
        <f t="shared" si="18"/>
        <v>84337.119000000006</v>
      </c>
      <c r="R230" s="240">
        <v>84337.119000000006</v>
      </c>
    </row>
    <row r="231" spans="2:18">
      <c r="B231" s="125">
        <f>+COUNT(C$6:$D231)</f>
        <v>216</v>
      </c>
      <c r="C231" s="125">
        <v>32101625</v>
      </c>
      <c r="D231" s="128" t="s">
        <v>511</v>
      </c>
      <c r="E231" s="126" t="s">
        <v>30</v>
      </c>
      <c r="F231" s="242">
        <v>1</v>
      </c>
      <c r="G231" s="249">
        <f t="shared" si="19"/>
        <v>55570</v>
      </c>
      <c r="I231" s="24">
        <v>216</v>
      </c>
      <c r="J231" s="24">
        <v>32101625</v>
      </c>
      <c r="K231" s="188" t="s">
        <v>511</v>
      </c>
      <c r="L231" s="189" t="s">
        <v>30</v>
      </c>
      <c r="M231" s="31">
        <v>1</v>
      </c>
      <c r="N231" s="190">
        <f t="shared" si="16"/>
        <v>44041.08</v>
      </c>
      <c r="O231" s="190">
        <f t="shared" si="17"/>
        <v>8367.8099999999977</v>
      </c>
      <c r="P231" s="191">
        <f t="shared" si="18"/>
        <v>52408.89</v>
      </c>
      <c r="R231" s="240">
        <v>52408.89</v>
      </c>
    </row>
    <row r="232" spans="2:18">
      <c r="B232" s="129"/>
      <c r="C232" s="129"/>
      <c r="D232" s="140" t="s">
        <v>45</v>
      </c>
      <c r="E232" s="130"/>
      <c r="F232" s="130"/>
      <c r="G232" s="130"/>
      <c r="I232" s="192"/>
      <c r="J232" s="192"/>
      <c r="K232" s="193" t="s">
        <v>45</v>
      </c>
      <c r="L232" s="194"/>
      <c r="M232" s="195"/>
      <c r="N232" s="196"/>
      <c r="O232" s="196"/>
      <c r="P232" s="197"/>
    </row>
    <row r="233" spans="2:18">
      <c r="B233" s="125">
        <f>+COUNT(C$6:$D233)</f>
        <v>217</v>
      </c>
      <c r="C233" s="125">
        <v>32101625</v>
      </c>
      <c r="D233" s="128" t="s">
        <v>512</v>
      </c>
      <c r="E233" s="126" t="s">
        <v>30</v>
      </c>
      <c r="F233" s="242">
        <v>1</v>
      </c>
      <c r="G233" s="249">
        <f>+ROUND(P233+(P233*$F$3),-1)</f>
        <v>90920</v>
      </c>
      <c r="I233" s="24">
        <v>217</v>
      </c>
      <c r="J233" s="24">
        <v>32101625</v>
      </c>
      <c r="K233" s="188" t="s">
        <v>512</v>
      </c>
      <c r="L233" s="189" t="s">
        <v>30</v>
      </c>
      <c r="M233" s="31">
        <v>1</v>
      </c>
      <c r="N233" s="190">
        <f t="shared" si="16"/>
        <v>72056.89</v>
      </c>
      <c r="O233" s="190">
        <f t="shared" si="17"/>
        <v>13690.808000000005</v>
      </c>
      <c r="P233" s="191">
        <f t="shared" si="18"/>
        <v>85747.698000000004</v>
      </c>
      <c r="R233" s="240">
        <v>85747.698000000004</v>
      </c>
    </row>
    <row r="234" spans="2:18">
      <c r="B234" s="125">
        <f>+COUNT(C$6:$D234)</f>
        <v>218</v>
      </c>
      <c r="C234" s="125">
        <v>32101625</v>
      </c>
      <c r="D234" s="128" t="s">
        <v>513</v>
      </c>
      <c r="E234" s="126" t="s">
        <v>30</v>
      </c>
      <c r="F234" s="242">
        <v>1</v>
      </c>
      <c r="G234" s="249">
        <f>+ROUND(P234+(P234*$F$3),-1)</f>
        <v>189720</v>
      </c>
      <c r="I234" s="24">
        <v>218</v>
      </c>
      <c r="J234" s="24">
        <v>32101625</v>
      </c>
      <c r="K234" s="188" t="s">
        <v>513</v>
      </c>
      <c r="L234" s="189" t="s">
        <v>30</v>
      </c>
      <c r="M234" s="31">
        <v>1</v>
      </c>
      <c r="N234" s="190">
        <f t="shared" si="16"/>
        <v>150364.10999999999</v>
      </c>
      <c r="O234" s="190">
        <f t="shared" si="17"/>
        <v>28569.183000000019</v>
      </c>
      <c r="P234" s="191">
        <f t="shared" si="18"/>
        <v>178933.29300000001</v>
      </c>
      <c r="R234" s="240">
        <v>178933.29300000001</v>
      </c>
    </row>
    <row r="235" spans="2:18">
      <c r="B235" s="125">
        <f>+COUNT(C$6:$D235)</f>
        <v>219</v>
      </c>
      <c r="C235" s="125">
        <v>32101625</v>
      </c>
      <c r="D235" s="127" t="s">
        <v>514</v>
      </c>
      <c r="E235" s="126" t="s">
        <v>30</v>
      </c>
      <c r="F235" s="242">
        <v>1</v>
      </c>
      <c r="G235" s="249">
        <f>+ROUND(P235+(P235*$F$3),-1)</f>
        <v>127780</v>
      </c>
      <c r="I235" s="24">
        <v>219</v>
      </c>
      <c r="J235" s="24">
        <v>32101625</v>
      </c>
      <c r="K235" s="188" t="s">
        <v>514</v>
      </c>
      <c r="L235" s="189" t="s">
        <v>30</v>
      </c>
      <c r="M235" s="31">
        <v>1</v>
      </c>
      <c r="N235" s="190">
        <f t="shared" si="16"/>
        <v>101275.17</v>
      </c>
      <c r="O235" s="190">
        <f t="shared" si="17"/>
        <v>19242.282000000007</v>
      </c>
      <c r="P235" s="191">
        <f t="shared" si="18"/>
        <v>120517.452</v>
      </c>
      <c r="R235" s="240">
        <v>120517.452</v>
      </c>
    </row>
    <row r="236" spans="2:18">
      <c r="B236" s="125">
        <f>+COUNT(C$6:$D236)</f>
        <v>220</v>
      </c>
      <c r="C236" s="125">
        <v>32101625</v>
      </c>
      <c r="D236" s="128" t="s">
        <v>511</v>
      </c>
      <c r="E236" s="126" t="s">
        <v>30</v>
      </c>
      <c r="F236" s="242">
        <v>1</v>
      </c>
      <c r="G236" s="249">
        <f>+ROUND(P236+(P236*$F$3),-1)</f>
        <v>56260</v>
      </c>
      <c r="I236" s="24">
        <v>220</v>
      </c>
      <c r="J236" s="24">
        <v>32101625</v>
      </c>
      <c r="K236" s="188" t="s">
        <v>511</v>
      </c>
      <c r="L236" s="189" t="s">
        <v>30</v>
      </c>
      <c r="M236" s="31">
        <v>1</v>
      </c>
      <c r="N236" s="190">
        <f t="shared" si="16"/>
        <v>44585.46</v>
      </c>
      <c r="O236" s="190">
        <f t="shared" si="17"/>
        <v>8471.2320000000036</v>
      </c>
      <c r="P236" s="191">
        <f t="shared" si="18"/>
        <v>53056.692000000003</v>
      </c>
      <c r="R236" s="240">
        <v>53056.692000000003</v>
      </c>
    </row>
    <row r="237" spans="2:18">
      <c r="B237" s="122"/>
      <c r="C237" s="122"/>
      <c r="D237" s="123" t="s">
        <v>515</v>
      </c>
      <c r="E237" s="124"/>
      <c r="F237" s="124"/>
      <c r="G237" s="124"/>
      <c r="I237" s="183"/>
      <c r="J237" s="183"/>
      <c r="K237" s="184" t="s">
        <v>515</v>
      </c>
      <c r="L237" s="185"/>
      <c r="M237" s="195"/>
      <c r="N237" s="196"/>
      <c r="O237" s="196"/>
      <c r="P237" s="197"/>
    </row>
    <row r="238" spans="2:18">
      <c r="B238" s="125">
        <f>+COUNT(C$6:$D238)</f>
        <v>221</v>
      </c>
      <c r="C238" s="126">
        <v>26101700</v>
      </c>
      <c r="D238" s="127" t="s">
        <v>516</v>
      </c>
      <c r="E238" s="126" t="s">
        <v>30</v>
      </c>
      <c r="F238" s="242">
        <v>1</v>
      </c>
      <c r="G238" s="249">
        <f t="shared" ref="G238:G243" si="20">+ROUND(P238+(P238*$F$3),-1)</f>
        <v>192090</v>
      </c>
      <c r="I238" s="24">
        <v>221</v>
      </c>
      <c r="J238" s="25">
        <v>26101700</v>
      </c>
      <c r="K238" s="188" t="s">
        <v>516</v>
      </c>
      <c r="L238" s="189" t="s">
        <v>30</v>
      </c>
      <c r="M238" s="31">
        <v>1</v>
      </c>
      <c r="N238" s="190">
        <f t="shared" si="16"/>
        <v>152236.29</v>
      </c>
      <c r="O238" s="190">
        <f t="shared" si="17"/>
        <v>28924.890000000014</v>
      </c>
      <c r="P238" s="191">
        <f t="shared" si="18"/>
        <v>181161.18000000002</v>
      </c>
      <c r="R238" s="240">
        <v>181161.18000000002</v>
      </c>
    </row>
    <row r="239" spans="2:18">
      <c r="B239" s="125">
        <f>+COUNT(C$6:$D239)</f>
        <v>222</v>
      </c>
      <c r="C239" s="126">
        <v>26101700</v>
      </c>
      <c r="D239" s="127" t="s">
        <v>517</v>
      </c>
      <c r="E239" s="126" t="s">
        <v>30</v>
      </c>
      <c r="F239" s="242">
        <v>1</v>
      </c>
      <c r="G239" s="249">
        <f t="shared" si="20"/>
        <v>103990</v>
      </c>
      <c r="I239" s="24">
        <v>222</v>
      </c>
      <c r="J239" s="25">
        <v>26101700</v>
      </c>
      <c r="K239" s="188" t="s">
        <v>517</v>
      </c>
      <c r="L239" s="189" t="s">
        <v>30</v>
      </c>
      <c r="M239" s="31">
        <v>1</v>
      </c>
      <c r="N239" s="190">
        <f t="shared" si="16"/>
        <v>82413.2</v>
      </c>
      <c r="O239" s="190">
        <f t="shared" si="17"/>
        <v>15658.504000000001</v>
      </c>
      <c r="P239" s="191">
        <f t="shared" si="18"/>
        <v>98071.703999999998</v>
      </c>
      <c r="R239" s="240">
        <v>98071.703999999998</v>
      </c>
    </row>
    <row r="240" spans="2:18">
      <c r="B240" s="125">
        <f>+COUNT(C$6:$D240)</f>
        <v>223</v>
      </c>
      <c r="C240" s="126">
        <v>26101700</v>
      </c>
      <c r="D240" s="127" t="s">
        <v>518</v>
      </c>
      <c r="E240" s="126" t="s">
        <v>30</v>
      </c>
      <c r="F240" s="242">
        <v>1</v>
      </c>
      <c r="G240" s="249">
        <f t="shared" si="20"/>
        <v>163780</v>
      </c>
      <c r="I240" s="24">
        <v>223</v>
      </c>
      <c r="J240" s="25">
        <v>26101700</v>
      </c>
      <c r="K240" s="188" t="s">
        <v>518</v>
      </c>
      <c r="L240" s="189" t="s">
        <v>30</v>
      </c>
      <c r="M240" s="31">
        <v>1</v>
      </c>
      <c r="N240" s="190">
        <f t="shared" si="16"/>
        <v>129800.56</v>
      </c>
      <c r="O240" s="190">
        <f t="shared" si="17"/>
        <v>24662.111000000004</v>
      </c>
      <c r="P240" s="191">
        <f t="shared" si="18"/>
        <v>154462.671</v>
      </c>
      <c r="R240" s="240">
        <v>154462.671</v>
      </c>
    </row>
    <row r="241" spans="2:18">
      <c r="B241" s="125">
        <f>+COUNT(C$6:$D241)</f>
        <v>224</v>
      </c>
      <c r="C241" s="126">
        <v>26101700</v>
      </c>
      <c r="D241" s="127" t="s">
        <v>519</v>
      </c>
      <c r="E241" s="126" t="s">
        <v>30</v>
      </c>
      <c r="F241" s="242">
        <v>1</v>
      </c>
      <c r="G241" s="249">
        <f t="shared" si="20"/>
        <v>200200</v>
      </c>
      <c r="I241" s="24">
        <v>224</v>
      </c>
      <c r="J241" s="25">
        <v>26101700</v>
      </c>
      <c r="K241" s="188" t="s">
        <v>519</v>
      </c>
      <c r="L241" s="189" t="s">
        <v>30</v>
      </c>
      <c r="M241" s="31">
        <v>1</v>
      </c>
      <c r="N241" s="190">
        <f t="shared" si="16"/>
        <v>158668.26</v>
      </c>
      <c r="O241" s="190">
        <f t="shared" si="17"/>
        <v>30146.97</v>
      </c>
      <c r="P241" s="191">
        <f t="shared" si="18"/>
        <v>188815.23</v>
      </c>
      <c r="R241" s="240">
        <v>188815.23</v>
      </c>
    </row>
    <row r="242" spans="2:18">
      <c r="B242" s="125">
        <f>+COUNT(C$6:$D242)</f>
        <v>225</v>
      </c>
      <c r="C242" s="126">
        <v>26101700</v>
      </c>
      <c r="D242" s="127" t="s">
        <v>520</v>
      </c>
      <c r="E242" s="126" t="s">
        <v>30</v>
      </c>
      <c r="F242" s="242">
        <v>1</v>
      </c>
      <c r="G242" s="249">
        <f t="shared" si="20"/>
        <v>199260</v>
      </c>
      <c r="I242" s="24">
        <v>225</v>
      </c>
      <c r="J242" s="25">
        <v>26101700</v>
      </c>
      <c r="K242" s="188" t="s">
        <v>520</v>
      </c>
      <c r="L242" s="189" t="s">
        <v>30</v>
      </c>
      <c r="M242" s="31">
        <v>1</v>
      </c>
      <c r="N242" s="190">
        <f t="shared" si="16"/>
        <v>157920.16</v>
      </c>
      <c r="O242" s="190">
        <f t="shared" si="17"/>
        <v>30004.834999999992</v>
      </c>
      <c r="P242" s="191">
        <f t="shared" si="18"/>
        <v>187924.995</v>
      </c>
      <c r="R242" s="240">
        <v>187924.995</v>
      </c>
    </row>
    <row r="243" spans="2:18">
      <c r="B243" s="125">
        <f>+COUNT(C$6:$D243)</f>
        <v>226</v>
      </c>
      <c r="C243" s="126">
        <v>23181700</v>
      </c>
      <c r="D243" s="127" t="s">
        <v>521</v>
      </c>
      <c r="E243" s="126" t="s">
        <v>30</v>
      </c>
      <c r="F243" s="242">
        <v>1</v>
      </c>
      <c r="G243" s="249">
        <f t="shared" si="20"/>
        <v>26920</v>
      </c>
      <c r="I243" s="24">
        <v>226</v>
      </c>
      <c r="J243" s="25">
        <v>23181700</v>
      </c>
      <c r="K243" s="188" t="s">
        <v>521</v>
      </c>
      <c r="L243" s="189" t="s">
        <v>30</v>
      </c>
      <c r="M243" s="31">
        <v>1</v>
      </c>
      <c r="N243" s="190">
        <f t="shared" si="16"/>
        <v>21338.15</v>
      </c>
      <c r="O243" s="190">
        <f t="shared" si="17"/>
        <v>4054.2429999999986</v>
      </c>
      <c r="P243" s="191">
        <f t="shared" si="18"/>
        <v>25392.393</v>
      </c>
      <c r="R243" s="240">
        <v>25392.393</v>
      </c>
    </row>
    <row r="244" spans="2:18">
      <c r="B244" s="119"/>
      <c r="C244" s="119"/>
      <c r="D244" s="140" t="s">
        <v>522</v>
      </c>
      <c r="E244" s="121"/>
      <c r="F244" s="121"/>
      <c r="G244" s="121"/>
      <c r="I244" s="192"/>
      <c r="J244" s="192"/>
      <c r="K244" s="193" t="s">
        <v>522</v>
      </c>
      <c r="L244" s="203"/>
      <c r="M244" s="195"/>
      <c r="N244" s="196"/>
      <c r="O244" s="196"/>
      <c r="P244" s="197"/>
    </row>
    <row r="245" spans="2:18">
      <c r="B245" s="125">
        <f>+COUNT(C$6:$D245)</f>
        <v>227</v>
      </c>
      <c r="C245" s="126">
        <v>26101700</v>
      </c>
      <c r="D245" s="127" t="s">
        <v>523</v>
      </c>
      <c r="E245" s="126" t="s">
        <v>30</v>
      </c>
      <c r="F245" s="242">
        <v>1</v>
      </c>
      <c r="G245" s="249">
        <f t="shared" ref="G245:G250" si="21">+ROUND(P245+(P245*$F$3),-1)</f>
        <v>219370</v>
      </c>
      <c r="I245" s="24">
        <v>227</v>
      </c>
      <c r="J245" s="25">
        <v>26101700</v>
      </c>
      <c r="K245" s="188" t="s">
        <v>523</v>
      </c>
      <c r="L245" s="189" t="s">
        <v>30</v>
      </c>
      <c r="M245" s="31">
        <v>1</v>
      </c>
      <c r="N245" s="190">
        <f t="shared" si="16"/>
        <v>173862.08</v>
      </c>
      <c r="O245" s="190">
        <f t="shared" si="17"/>
        <v>33033.790000000008</v>
      </c>
      <c r="P245" s="191">
        <f t="shared" si="18"/>
        <v>206895.87</v>
      </c>
      <c r="R245" s="240">
        <v>206895.87</v>
      </c>
    </row>
    <row r="246" spans="2:18">
      <c r="B246" s="125">
        <f>+COUNT(C$6:$D246)</f>
        <v>228</v>
      </c>
      <c r="C246" s="126">
        <v>26101700</v>
      </c>
      <c r="D246" s="127" t="s">
        <v>524</v>
      </c>
      <c r="E246" s="126" t="s">
        <v>30</v>
      </c>
      <c r="F246" s="242">
        <v>1</v>
      </c>
      <c r="G246" s="249">
        <f t="shared" si="21"/>
        <v>142340</v>
      </c>
      <c r="I246" s="24">
        <v>228</v>
      </c>
      <c r="J246" s="25">
        <v>26101700</v>
      </c>
      <c r="K246" s="188" t="s">
        <v>524</v>
      </c>
      <c r="L246" s="189" t="s">
        <v>30</v>
      </c>
      <c r="M246" s="31">
        <v>1</v>
      </c>
      <c r="N246" s="190">
        <f t="shared" si="16"/>
        <v>112813.53</v>
      </c>
      <c r="O246" s="190">
        <f t="shared" si="17"/>
        <v>21434.565000000002</v>
      </c>
      <c r="P246" s="191">
        <f t="shared" si="18"/>
        <v>134248.095</v>
      </c>
      <c r="R246" s="240">
        <v>134248.095</v>
      </c>
    </row>
    <row r="247" spans="2:18">
      <c r="B247" s="125">
        <f>+COUNT(C$6:$D247)</f>
        <v>229</v>
      </c>
      <c r="C247" s="126">
        <v>26101700</v>
      </c>
      <c r="D247" s="127" t="s">
        <v>42</v>
      </c>
      <c r="E247" s="126" t="s">
        <v>30</v>
      </c>
      <c r="F247" s="242">
        <v>1</v>
      </c>
      <c r="G247" s="249">
        <f t="shared" si="21"/>
        <v>139080</v>
      </c>
      <c r="I247" s="24">
        <v>229</v>
      </c>
      <c r="J247" s="25">
        <v>26101700</v>
      </c>
      <c r="K247" s="188" t="s">
        <v>42</v>
      </c>
      <c r="L247" s="189" t="s">
        <v>30</v>
      </c>
      <c r="M247" s="31">
        <v>1</v>
      </c>
      <c r="N247" s="190">
        <f t="shared" si="16"/>
        <v>110230.8</v>
      </c>
      <c r="O247" s="190">
        <f t="shared" si="17"/>
        <v>20943.849000000002</v>
      </c>
      <c r="P247" s="191">
        <f t="shared" si="18"/>
        <v>131174.649</v>
      </c>
      <c r="R247" s="240">
        <v>131174.649</v>
      </c>
    </row>
    <row r="248" spans="2:18">
      <c r="B248" s="125">
        <f>+COUNT(C$6:$D248)</f>
        <v>230</v>
      </c>
      <c r="C248" s="126">
        <v>26101700</v>
      </c>
      <c r="D248" s="127" t="s">
        <v>519</v>
      </c>
      <c r="E248" s="126" t="s">
        <v>30</v>
      </c>
      <c r="F248" s="242">
        <v>1</v>
      </c>
      <c r="G248" s="249">
        <f t="shared" si="21"/>
        <v>146700</v>
      </c>
      <c r="I248" s="24">
        <v>230</v>
      </c>
      <c r="J248" s="25">
        <v>26101700</v>
      </c>
      <c r="K248" s="188" t="s">
        <v>519</v>
      </c>
      <c r="L248" s="189" t="s">
        <v>30</v>
      </c>
      <c r="M248" s="31">
        <v>1</v>
      </c>
      <c r="N248" s="190">
        <f t="shared" si="16"/>
        <v>116262.5</v>
      </c>
      <c r="O248" s="190">
        <f t="shared" si="17"/>
        <v>22089.874000000011</v>
      </c>
      <c r="P248" s="191">
        <f t="shared" si="18"/>
        <v>138352.37400000001</v>
      </c>
      <c r="R248" s="240">
        <v>138352.37400000001</v>
      </c>
    </row>
    <row r="249" spans="2:18">
      <c r="B249" s="125">
        <f>+COUNT(C$6:$D249)</f>
        <v>231</v>
      </c>
      <c r="C249" s="126">
        <v>26101700</v>
      </c>
      <c r="D249" s="127" t="s">
        <v>525</v>
      </c>
      <c r="E249" s="126" t="s">
        <v>30</v>
      </c>
      <c r="F249" s="242">
        <v>1</v>
      </c>
      <c r="G249" s="249">
        <f t="shared" si="21"/>
        <v>221910</v>
      </c>
      <c r="I249" s="24">
        <v>231</v>
      </c>
      <c r="J249" s="25">
        <v>26101700</v>
      </c>
      <c r="K249" s="188" t="s">
        <v>525</v>
      </c>
      <c r="L249" s="189" t="s">
        <v>30</v>
      </c>
      <c r="M249" s="31">
        <v>1</v>
      </c>
      <c r="N249" s="190">
        <f t="shared" si="16"/>
        <v>175870.62</v>
      </c>
      <c r="O249" s="190">
        <f t="shared" si="17"/>
        <v>33415.416000000027</v>
      </c>
      <c r="P249" s="191">
        <f t="shared" si="18"/>
        <v>209286.03600000002</v>
      </c>
      <c r="R249" s="240">
        <v>209286.03600000002</v>
      </c>
    </row>
    <row r="250" spans="2:18">
      <c r="B250" s="125">
        <f>+COUNT(C$6:$D250)</f>
        <v>232</v>
      </c>
      <c r="C250" s="126">
        <v>23181700</v>
      </c>
      <c r="D250" s="127" t="s">
        <v>526</v>
      </c>
      <c r="E250" s="126" t="s">
        <v>30</v>
      </c>
      <c r="F250" s="242">
        <v>1</v>
      </c>
      <c r="G250" s="249">
        <f t="shared" si="21"/>
        <v>75670</v>
      </c>
      <c r="I250" s="24">
        <v>232</v>
      </c>
      <c r="J250" s="25">
        <v>23181700</v>
      </c>
      <c r="K250" s="188" t="s">
        <v>526</v>
      </c>
      <c r="L250" s="189" t="s">
        <v>30</v>
      </c>
      <c r="M250" s="31">
        <v>1</v>
      </c>
      <c r="N250" s="190">
        <f t="shared" si="16"/>
        <v>59972.51</v>
      </c>
      <c r="O250" s="190">
        <f t="shared" si="17"/>
        <v>11394.772000000004</v>
      </c>
      <c r="P250" s="191">
        <f t="shared" si="18"/>
        <v>71367.282000000007</v>
      </c>
      <c r="R250" s="240">
        <v>71367.282000000007</v>
      </c>
    </row>
    <row r="251" spans="2:18">
      <c r="B251" s="119"/>
      <c r="C251" s="119"/>
      <c r="D251" s="140" t="s">
        <v>260</v>
      </c>
      <c r="E251" s="121"/>
      <c r="F251" s="121"/>
      <c r="G251" s="121"/>
      <c r="I251" s="192"/>
      <c r="J251" s="192"/>
      <c r="K251" s="193" t="s">
        <v>260</v>
      </c>
      <c r="L251" s="203"/>
      <c r="M251" s="195"/>
      <c r="N251" s="196"/>
      <c r="O251" s="196"/>
      <c r="P251" s="197"/>
    </row>
    <row r="252" spans="2:18" ht="36">
      <c r="B252" s="125">
        <f>+COUNT(C$6:$D252)</f>
        <v>233</v>
      </c>
      <c r="C252" s="105">
        <v>30264700</v>
      </c>
      <c r="D252" s="127" t="s">
        <v>527</v>
      </c>
      <c r="E252" s="126" t="s">
        <v>31</v>
      </c>
      <c r="F252" s="242">
        <v>1</v>
      </c>
      <c r="G252" s="249">
        <f t="shared" ref="G252:G267" si="22">+ROUND(P252+(P252*$F$3),-1)</f>
        <v>15840</v>
      </c>
      <c r="I252" s="24">
        <v>233</v>
      </c>
      <c r="J252" s="105">
        <v>30264700</v>
      </c>
      <c r="K252" s="188" t="s">
        <v>527</v>
      </c>
      <c r="L252" s="189" t="s">
        <v>31</v>
      </c>
      <c r="M252" s="31">
        <v>1</v>
      </c>
      <c r="N252" s="190">
        <f t="shared" si="16"/>
        <v>12552.56</v>
      </c>
      <c r="O252" s="190">
        <f t="shared" si="17"/>
        <v>2384.992000000002</v>
      </c>
      <c r="P252" s="191">
        <f t="shared" si="18"/>
        <v>14937.552000000001</v>
      </c>
      <c r="R252" s="240">
        <v>14937.552000000001</v>
      </c>
    </row>
    <row r="253" spans="2:18" ht="36">
      <c r="B253" s="125">
        <f>+COUNT(C$6:$D253)</f>
        <v>234</v>
      </c>
      <c r="C253" s="105">
        <v>30264700</v>
      </c>
      <c r="D253" s="127" t="s">
        <v>528</v>
      </c>
      <c r="E253" s="125" t="s">
        <v>37</v>
      </c>
      <c r="F253" s="242">
        <v>1</v>
      </c>
      <c r="G253" s="249">
        <f t="shared" si="22"/>
        <v>16290</v>
      </c>
      <c r="I253" s="24">
        <v>234</v>
      </c>
      <c r="J253" s="105">
        <v>30264700</v>
      </c>
      <c r="K253" s="188" t="s">
        <v>528</v>
      </c>
      <c r="L253" s="201" t="s">
        <v>37</v>
      </c>
      <c r="M253" s="31">
        <v>1</v>
      </c>
      <c r="N253" s="190">
        <f t="shared" si="16"/>
        <v>12910.33</v>
      </c>
      <c r="O253" s="190">
        <f t="shared" si="17"/>
        <v>2452.9580000000005</v>
      </c>
      <c r="P253" s="191">
        <f t="shared" si="18"/>
        <v>15363.288</v>
      </c>
      <c r="R253" s="240">
        <v>15363.288</v>
      </c>
    </row>
    <row r="254" spans="2:18" ht="24">
      <c r="B254" s="125">
        <f>+COUNT(C$6:$D254)</f>
        <v>235</v>
      </c>
      <c r="C254" s="126">
        <v>23181700</v>
      </c>
      <c r="D254" s="127" t="s">
        <v>529</v>
      </c>
      <c r="E254" s="126" t="s">
        <v>31</v>
      </c>
      <c r="F254" s="242">
        <v>1</v>
      </c>
      <c r="G254" s="249">
        <f t="shared" si="22"/>
        <v>46780</v>
      </c>
      <c r="I254" s="24">
        <v>235</v>
      </c>
      <c r="J254" s="25">
        <v>23181700</v>
      </c>
      <c r="K254" s="188" t="s">
        <v>529</v>
      </c>
      <c r="L254" s="189" t="s">
        <v>31</v>
      </c>
      <c r="M254" s="31">
        <v>1</v>
      </c>
      <c r="N254" s="190">
        <f t="shared" si="16"/>
        <v>37076.879999999997</v>
      </c>
      <c r="O254" s="190">
        <f t="shared" si="17"/>
        <v>7044.612000000001</v>
      </c>
      <c r="P254" s="191">
        <f t="shared" si="18"/>
        <v>44121.491999999998</v>
      </c>
      <c r="R254" s="240">
        <v>44121.491999999998</v>
      </c>
    </row>
    <row r="255" spans="2:18">
      <c r="B255" s="125">
        <f>+COUNT(C$6:$D255)</f>
        <v>236</v>
      </c>
      <c r="C255" s="126">
        <v>23181700</v>
      </c>
      <c r="D255" s="127" t="s">
        <v>530</v>
      </c>
      <c r="E255" s="126" t="s">
        <v>30</v>
      </c>
      <c r="F255" s="242">
        <v>1</v>
      </c>
      <c r="G255" s="249">
        <f t="shared" si="22"/>
        <v>261220</v>
      </c>
      <c r="I255" s="24">
        <v>236</v>
      </c>
      <c r="J255" s="25">
        <v>23181700</v>
      </c>
      <c r="K255" s="188" t="s">
        <v>530</v>
      </c>
      <c r="L255" s="189" t="s">
        <v>30</v>
      </c>
      <c r="M255" s="31">
        <v>1</v>
      </c>
      <c r="N255" s="190">
        <f t="shared" si="16"/>
        <v>207026.77</v>
      </c>
      <c r="O255" s="190">
        <f t="shared" si="17"/>
        <v>39335.090000000026</v>
      </c>
      <c r="P255" s="191">
        <f t="shared" si="18"/>
        <v>246361.86000000002</v>
      </c>
      <c r="R255" s="240">
        <v>246361.86000000002</v>
      </c>
    </row>
    <row r="256" spans="2:18" ht="24">
      <c r="B256" s="125">
        <f>+COUNT(C$6:$D256)</f>
        <v>237</v>
      </c>
      <c r="C256" s="126">
        <v>23181700</v>
      </c>
      <c r="D256" s="127" t="s">
        <v>531</v>
      </c>
      <c r="E256" s="126" t="s">
        <v>30</v>
      </c>
      <c r="F256" s="242">
        <v>1</v>
      </c>
      <c r="G256" s="249">
        <f t="shared" si="22"/>
        <v>227390</v>
      </c>
      <c r="I256" s="24">
        <v>237</v>
      </c>
      <c r="J256" s="25">
        <v>23181700</v>
      </c>
      <c r="K256" s="188" t="s">
        <v>531</v>
      </c>
      <c r="L256" s="189" t="s">
        <v>30</v>
      </c>
      <c r="M256" s="31">
        <v>1</v>
      </c>
      <c r="N256" s="190">
        <f t="shared" si="16"/>
        <v>180214.55</v>
      </c>
      <c r="O256" s="190">
        <f t="shared" si="17"/>
        <v>34240.762000000017</v>
      </c>
      <c r="P256" s="191">
        <f t="shared" si="18"/>
        <v>214455.31200000001</v>
      </c>
      <c r="R256" s="240">
        <v>214455.31200000001</v>
      </c>
    </row>
    <row r="257" spans="2:18" ht="60">
      <c r="B257" s="125">
        <f>+COUNT(C$6:$D257)</f>
        <v>238</v>
      </c>
      <c r="C257" s="126">
        <v>23181700</v>
      </c>
      <c r="D257" s="127" t="s">
        <v>532</v>
      </c>
      <c r="E257" s="126" t="s">
        <v>30</v>
      </c>
      <c r="F257" s="242">
        <v>1</v>
      </c>
      <c r="G257" s="249">
        <f t="shared" si="22"/>
        <v>72350</v>
      </c>
      <c r="I257" s="24">
        <v>238</v>
      </c>
      <c r="J257" s="25">
        <v>23181700</v>
      </c>
      <c r="K257" s="188" t="s">
        <v>532</v>
      </c>
      <c r="L257" s="189" t="s">
        <v>30</v>
      </c>
      <c r="M257" s="31">
        <v>1</v>
      </c>
      <c r="N257" s="190">
        <f t="shared" si="16"/>
        <v>57337.88</v>
      </c>
      <c r="O257" s="190">
        <f t="shared" si="17"/>
        <v>10894.198000000011</v>
      </c>
      <c r="P257" s="191">
        <f t="shared" si="18"/>
        <v>68232.078000000009</v>
      </c>
      <c r="R257" s="240">
        <v>68232.078000000009</v>
      </c>
    </row>
    <row r="258" spans="2:18">
      <c r="B258" s="125">
        <f>+COUNT(C$6:$D258)</f>
        <v>239</v>
      </c>
      <c r="C258" s="126">
        <v>23181700</v>
      </c>
      <c r="D258" s="127" t="s">
        <v>533</v>
      </c>
      <c r="E258" s="126" t="s">
        <v>30</v>
      </c>
      <c r="F258" s="242">
        <v>1</v>
      </c>
      <c r="G258" s="249">
        <f t="shared" si="22"/>
        <v>376440</v>
      </c>
      <c r="I258" s="24">
        <v>239</v>
      </c>
      <c r="J258" s="25">
        <v>23181700</v>
      </c>
      <c r="K258" s="188" t="s">
        <v>533</v>
      </c>
      <c r="L258" s="189" t="s">
        <v>30</v>
      </c>
      <c r="M258" s="31">
        <v>1</v>
      </c>
      <c r="N258" s="190">
        <f t="shared" si="16"/>
        <v>298347.01</v>
      </c>
      <c r="O258" s="190">
        <f t="shared" si="17"/>
        <v>56685.934999999998</v>
      </c>
      <c r="P258" s="191">
        <f t="shared" si="18"/>
        <v>355032.94500000001</v>
      </c>
      <c r="R258" s="240">
        <v>355032.94500000001</v>
      </c>
    </row>
    <row r="259" spans="2:18">
      <c r="B259" s="125">
        <f>+COUNT(C$6:$D259)</f>
        <v>240</v>
      </c>
      <c r="C259" s="126">
        <v>23181700</v>
      </c>
      <c r="D259" s="127" t="s">
        <v>534</v>
      </c>
      <c r="E259" s="126" t="s">
        <v>30</v>
      </c>
      <c r="F259" s="242">
        <v>1</v>
      </c>
      <c r="G259" s="249">
        <f t="shared" si="22"/>
        <v>382230</v>
      </c>
      <c r="I259" s="24">
        <v>240</v>
      </c>
      <c r="J259" s="25">
        <v>23181700</v>
      </c>
      <c r="K259" s="188" t="s">
        <v>534</v>
      </c>
      <c r="L259" s="189" t="s">
        <v>30</v>
      </c>
      <c r="M259" s="31">
        <v>1</v>
      </c>
      <c r="N259" s="190">
        <f t="shared" si="16"/>
        <v>302936.63</v>
      </c>
      <c r="O259" s="190">
        <f t="shared" si="17"/>
        <v>57557.956000000006</v>
      </c>
      <c r="P259" s="191">
        <f t="shared" si="18"/>
        <v>360494.58600000001</v>
      </c>
      <c r="R259" s="240">
        <v>360494.58600000001</v>
      </c>
    </row>
    <row r="260" spans="2:18">
      <c r="B260" s="125">
        <f>+COUNT(C$6:$D260)</f>
        <v>241</v>
      </c>
      <c r="C260" s="126">
        <v>23181700</v>
      </c>
      <c r="D260" s="127" t="s">
        <v>535</v>
      </c>
      <c r="E260" s="126" t="s">
        <v>30</v>
      </c>
      <c r="F260" s="242">
        <v>1</v>
      </c>
      <c r="G260" s="249">
        <f t="shared" si="22"/>
        <v>108420</v>
      </c>
      <c r="I260" s="24">
        <v>241</v>
      </c>
      <c r="J260" s="25">
        <v>23181700</v>
      </c>
      <c r="K260" s="188" t="s">
        <v>535</v>
      </c>
      <c r="L260" s="189" t="s">
        <v>30</v>
      </c>
      <c r="M260" s="31">
        <v>1</v>
      </c>
      <c r="N260" s="190">
        <f t="shared" si="16"/>
        <v>85927.32</v>
      </c>
      <c r="O260" s="190">
        <f t="shared" si="17"/>
        <v>16326.188999999998</v>
      </c>
      <c r="P260" s="191">
        <f t="shared" si="18"/>
        <v>102253.50900000001</v>
      </c>
      <c r="R260" s="240">
        <v>102253.50900000001</v>
      </c>
    </row>
    <row r="261" spans="2:18">
      <c r="B261" s="125">
        <f>+COUNT(C$6:$D261)</f>
        <v>242</v>
      </c>
      <c r="C261" s="126">
        <v>23181700</v>
      </c>
      <c r="D261" s="139" t="s">
        <v>536</v>
      </c>
      <c r="E261" s="126" t="s">
        <v>30</v>
      </c>
      <c r="F261" s="242">
        <v>1</v>
      </c>
      <c r="G261" s="249">
        <f t="shared" si="22"/>
        <v>53690</v>
      </c>
      <c r="I261" s="24">
        <v>242</v>
      </c>
      <c r="J261" s="25">
        <v>23181700</v>
      </c>
      <c r="K261" s="188" t="s">
        <v>536</v>
      </c>
      <c r="L261" s="189" t="s">
        <v>30</v>
      </c>
      <c r="M261" s="31">
        <v>1</v>
      </c>
      <c r="N261" s="190">
        <f t="shared" si="16"/>
        <v>42551.519999999997</v>
      </c>
      <c r="O261" s="190">
        <f t="shared" si="17"/>
        <v>8084.7840000000069</v>
      </c>
      <c r="P261" s="191">
        <f t="shared" si="18"/>
        <v>50636.304000000004</v>
      </c>
      <c r="R261" s="240">
        <v>50636.304000000004</v>
      </c>
    </row>
    <row r="262" spans="2:18">
      <c r="B262" s="125">
        <f>+COUNT(C$6:$D262)</f>
        <v>243</v>
      </c>
      <c r="C262" s="126">
        <v>23181700</v>
      </c>
      <c r="D262" s="127" t="s">
        <v>537</v>
      </c>
      <c r="E262" s="126" t="s">
        <v>30</v>
      </c>
      <c r="F262" s="242">
        <v>1</v>
      </c>
      <c r="G262" s="249">
        <f t="shared" si="22"/>
        <v>57570</v>
      </c>
      <c r="I262" s="24">
        <v>243</v>
      </c>
      <c r="J262" s="25">
        <v>23181700</v>
      </c>
      <c r="K262" s="188" t="s">
        <v>537</v>
      </c>
      <c r="L262" s="189" t="s">
        <v>30</v>
      </c>
      <c r="M262" s="31">
        <v>1</v>
      </c>
      <c r="N262" s="190">
        <f t="shared" si="16"/>
        <v>45627.27</v>
      </c>
      <c r="O262" s="190">
        <f t="shared" si="17"/>
        <v>8669.1810000000041</v>
      </c>
      <c r="P262" s="191">
        <f t="shared" si="18"/>
        <v>54296.451000000001</v>
      </c>
      <c r="R262" s="240">
        <v>54296.451000000001</v>
      </c>
    </row>
    <row r="263" spans="2:18">
      <c r="B263" s="125">
        <f>+COUNT(C$6:$D263)</f>
        <v>244</v>
      </c>
      <c r="C263" s="126">
        <v>23181700</v>
      </c>
      <c r="D263" s="127" t="s">
        <v>538</v>
      </c>
      <c r="E263" s="126" t="s">
        <v>30</v>
      </c>
      <c r="F263" s="242">
        <v>1</v>
      </c>
      <c r="G263" s="249">
        <f t="shared" si="22"/>
        <v>21840</v>
      </c>
      <c r="I263" s="24">
        <v>244</v>
      </c>
      <c r="J263" s="25">
        <v>23181700</v>
      </c>
      <c r="K263" s="188" t="s">
        <v>538</v>
      </c>
      <c r="L263" s="189" t="s">
        <v>30</v>
      </c>
      <c r="M263" s="31">
        <v>1</v>
      </c>
      <c r="N263" s="190">
        <f t="shared" si="16"/>
        <v>17312.23</v>
      </c>
      <c r="O263" s="190">
        <f t="shared" si="17"/>
        <v>3289.3190000000031</v>
      </c>
      <c r="P263" s="191">
        <f t="shared" si="18"/>
        <v>20601.549000000003</v>
      </c>
      <c r="R263" s="240">
        <v>20601.549000000003</v>
      </c>
    </row>
    <row r="264" spans="2:18">
      <c r="B264" s="125">
        <f>+COUNT(C$6:$D264)</f>
        <v>245</v>
      </c>
      <c r="C264" s="126">
        <v>23181700</v>
      </c>
      <c r="D264" s="127" t="s">
        <v>539</v>
      </c>
      <c r="E264" s="126" t="s">
        <v>30</v>
      </c>
      <c r="F264" s="242">
        <v>1</v>
      </c>
      <c r="G264" s="249">
        <f t="shared" si="22"/>
        <v>625030</v>
      </c>
      <c r="I264" s="24">
        <v>245</v>
      </c>
      <c r="J264" s="25">
        <v>23181700</v>
      </c>
      <c r="K264" s="188" t="s">
        <v>539</v>
      </c>
      <c r="L264" s="189" t="s">
        <v>30</v>
      </c>
      <c r="M264" s="31">
        <v>1</v>
      </c>
      <c r="N264" s="190">
        <f t="shared" si="16"/>
        <v>495364.75</v>
      </c>
      <c r="O264" s="190">
        <f t="shared" si="17"/>
        <v>94119.302000000025</v>
      </c>
      <c r="P264" s="191">
        <f t="shared" si="18"/>
        <v>589484.05200000003</v>
      </c>
      <c r="R264" s="240">
        <v>589484.05200000003</v>
      </c>
    </row>
    <row r="265" spans="2:18">
      <c r="B265" s="125">
        <f>+COUNT(C$6:$D265)</f>
        <v>246</v>
      </c>
      <c r="C265" s="126">
        <v>23181700</v>
      </c>
      <c r="D265" s="127" t="s">
        <v>540</v>
      </c>
      <c r="E265" s="126" t="s">
        <v>30</v>
      </c>
      <c r="F265" s="242">
        <v>1</v>
      </c>
      <c r="G265" s="249">
        <f t="shared" si="22"/>
        <v>60910</v>
      </c>
      <c r="I265" s="24">
        <v>246</v>
      </c>
      <c r="J265" s="25">
        <v>23181700</v>
      </c>
      <c r="K265" s="188" t="s">
        <v>540</v>
      </c>
      <c r="L265" s="189" t="s">
        <v>30</v>
      </c>
      <c r="M265" s="31">
        <v>1</v>
      </c>
      <c r="N265" s="190">
        <f t="shared" ref="N265:N329" si="23">+ROUND(R265/1.19,2)</f>
        <v>48272.94</v>
      </c>
      <c r="O265" s="190">
        <f t="shared" ref="O265:O329" si="24">+R265-N265</f>
        <v>9171.8550000000032</v>
      </c>
      <c r="P265" s="191">
        <f t="shared" ref="P265:P329" si="25">+N265+O265</f>
        <v>57444.795000000006</v>
      </c>
      <c r="R265" s="240">
        <v>57444.795000000006</v>
      </c>
    </row>
    <row r="266" spans="2:18">
      <c r="B266" s="125">
        <f>+COUNT(C$6:$D266)</f>
        <v>247</v>
      </c>
      <c r="C266" s="126">
        <v>23181700</v>
      </c>
      <c r="D266" s="127" t="s">
        <v>541</v>
      </c>
      <c r="E266" s="126" t="s">
        <v>30</v>
      </c>
      <c r="F266" s="242">
        <v>1</v>
      </c>
      <c r="G266" s="249">
        <f t="shared" si="22"/>
        <v>178940</v>
      </c>
      <c r="I266" s="24">
        <v>247</v>
      </c>
      <c r="J266" s="25">
        <v>23181700</v>
      </c>
      <c r="K266" s="188" t="s">
        <v>541</v>
      </c>
      <c r="L266" s="189" t="s">
        <v>30</v>
      </c>
      <c r="M266" s="31">
        <v>1</v>
      </c>
      <c r="N266" s="190">
        <f t="shared" si="23"/>
        <v>141820.35</v>
      </c>
      <c r="O266" s="190">
        <f t="shared" si="24"/>
        <v>26945.867999999988</v>
      </c>
      <c r="P266" s="191">
        <f t="shared" si="25"/>
        <v>168766.21799999999</v>
      </c>
      <c r="R266" s="240">
        <v>168766.21799999999</v>
      </c>
    </row>
    <row r="267" spans="2:18">
      <c r="B267" s="125">
        <f>+COUNT(C$6:$D267)</f>
        <v>248</v>
      </c>
      <c r="C267" s="126">
        <v>23181700</v>
      </c>
      <c r="D267" s="127" t="s">
        <v>542</v>
      </c>
      <c r="E267" s="126" t="s">
        <v>30</v>
      </c>
      <c r="F267" s="242">
        <v>1</v>
      </c>
      <c r="G267" s="249">
        <f t="shared" si="22"/>
        <v>114040</v>
      </c>
      <c r="I267" s="24">
        <v>248</v>
      </c>
      <c r="J267" s="25">
        <v>23181700</v>
      </c>
      <c r="K267" s="188" t="s">
        <v>542</v>
      </c>
      <c r="L267" s="189" t="s">
        <v>30</v>
      </c>
      <c r="M267" s="31">
        <v>1</v>
      </c>
      <c r="N267" s="190">
        <f t="shared" si="23"/>
        <v>90384.43</v>
      </c>
      <c r="O267" s="190">
        <f t="shared" si="24"/>
        <v>17173.040000000008</v>
      </c>
      <c r="P267" s="191">
        <f t="shared" si="25"/>
        <v>107557.47</v>
      </c>
      <c r="R267" s="240">
        <v>107557.47</v>
      </c>
    </row>
    <row r="268" spans="2:18">
      <c r="B268" s="119"/>
      <c r="C268" s="119"/>
      <c r="D268" s="140" t="s">
        <v>543</v>
      </c>
      <c r="E268" s="121"/>
      <c r="F268" s="121"/>
      <c r="G268" s="121"/>
      <c r="I268" s="192"/>
      <c r="J268" s="192"/>
      <c r="K268" s="193" t="s">
        <v>543</v>
      </c>
      <c r="L268" s="203"/>
      <c r="M268" s="195"/>
      <c r="N268" s="196"/>
      <c r="O268" s="196"/>
      <c r="P268" s="197"/>
    </row>
    <row r="269" spans="2:18">
      <c r="B269" s="125">
        <f>+COUNT(C$6:$D269)</f>
        <v>249</v>
      </c>
      <c r="C269" s="126">
        <v>26101500</v>
      </c>
      <c r="D269" s="141" t="s">
        <v>544</v>
      </c>
      <c r="E269" s="137" t="s">
        <v>109</v>
      </c>
      <c r="F269" s="242">
        <v>1</v>
      </c>
      <c r="G269" s="249">
        <f t="shared" ref="G269:G284" si="26">+ROUND(P269+(P269*$F$3),-1)</f>
        <v>1421110</v>
      </c>
      <c r="I269" s="24">
        <v>249</v>
      </c>
      <c r="J269" s="25">
        <v>26101500</v>
      </c>
      <c r="K269" s="188" t="s">
        <v>544</v>
      </c>
      <c r="L269" s="204" t="s">
        <v>109</v>
      </c>
      <c r="M269" s="31">
        <v>1</v>
      </c>
      <c r="N269" s="190">
        <f t="shared" si="23"/>
        <v>1126294</v>
      </c>
      <c r="O269" s="190">
        <f t="shared" si="24"/>
        <v>213995.85499999998</v>
      </c>
      <c r="P269" s="191">
        <f t="shared" si="25"/>
        <v>1340289.855</v>
      </c>
      <c r="R269" s="240">
        <v>1340289.855</v>
      </c>
    </row>
    <row r="270" spans="2:18">
      <c r="B270" s="125">
        <f>+COUNT(C$6:$D270)</f>
        <v>250</v>
      </c>
      <c r="C270" s="126">
        <v>40161504</v>
      </c>
      <c r="D270" s="141" t="s">
        <v>111</v>
      </c>
      <c r="E270" s="137" t="s">
        <v>109</v>
      </c>
      <c r="F270" s="242">
        <v>1</v>
      </c>
      <c r="G270" s="249">
        <f t="shared" si="26"/>
        <v>98150</v>
      </c>
      <c r="I270" s="24">
        <v>250</v>
      </c>
      <c r="J270" s="25">
        <v>26101500</v>
      </c>
      <c r="K270" s="188" t="s">
        <v>111</v>
      </c>
      <c r="L270" s="204" t="s">
        <v>109</v>
      </c>
      <c r="M270" s="31">
        <v>1</v>
      </c>
      <c r="N270" s="190">
        <f t="shared" si="23"/>
        <v>77789.350000000006</v>
      </c>
      <c r="O270" s="190">
        <f t="shared" si="24"/>
        <v>14779.978999999992</v>
      </c>
      <c r="P270" s="191">
        <f t="shared" si="25"/>
        <v>92569.328999999998</v>
      </c>
      <c r="R270" s="240">
        <v>92569.328999999998</v>
      </c>
    </row>
    <row r="271" spans="2:18">
      <c r="B271" s="125">
        <f>+COUNT(C$6:$D271)</f>
        <v>251</v>
      </c>
      <c r="C271" s="126">
        <v>40161504</v>
      </c>
      <c r="D271" s="141" t="s">
        <v>545</v>
      </c>
      <c r="E271" s="137" t="s">
        <v>109</v>
      </c>
      <c r="F271" s="242">
        <v>1</v>
      </c>
      <c r="G271" s="249">
        <f t="shared" si="26"/>
        <v>87640</v>
      </c>
      <c r="I271" s="24">
        <v>251</v>
      </c>
      <c r="J271" s="25">
        <v>26101500</v>
      </c>
      <c r="K271" s="188" t="s">
        <v>545</v>
      </c>
      <c r="L271" s="204" t="s">
        <v>109</v>
      </c>
      <c r="M271" s="31">
        <v>1</v>
      </c>
      <c r="N271" s="190">
        <f t="shared" si="23"/>
        <v>69457.05</v>
      </c>
      <c r="O271" s="190">
        <f t="shared" si="24"/>
        <v>13196.835000000006</v>
      </c>
      <c r="P271" s="191">
        <f t="shared" si="25"/>
        <v>82653.885000000009</v>
      </c>
      <c r="R271" s="240">
        <v>82653.885000000009</v>
      </c>
    </row>
    <row r="272" spans="2:18">
      <c r="B272" s="125">
        <f>+COUNT(C$6:$D272)</f>
        <v>252</v>
      </c>
      <c r="C272" s="126">
        <v>40161504</v>
      </c>
      <c r="D272" s="141" t="s">
        <v>546</v>
      </c>
      <c r="E272" s="137" t="s">
        <v>109</v>
      </c>
      <c r="F272" s="242">
        <v>1</v>
      </c>
      <c r="G272" s="249">
        <f t="shared" si="26"/>
        <v>61020</v>
      </c>
      <c r="I272" s="24">
        <v>252</v>
      </c>
      <c r="J272" s="25">
        <v>40161504</v>
      </c>
      <c r="K272" s="188" t="s">
        <v>546</v>
      </c>
      <c r="L272" s="204" t="s">
        <v>109</v>
      </c>
      <c r="M272" s="31">
        <v>1</v>
      </c>
      <c r="N272" s="190">
        <f t="shared" si="23"/>
        <v>48358.51</v>
      </c>
      <c r="O272" s="190">
        <f t="shared" si="24"/>
        <v>9188.1200000000026</v>
      </c>
      <c r="P272" s="191">
        <f t="shared" si="25"/>
        <v>57546.630000000005</v>
      </c>
      <c r="R272" s="240">
        <v>57546.630000000005</v>
      </c>
    </row>
    <row r="273" spans="2:18">
      <c r="B273" s="125">
        <f>+COUNT(C$6:$D273)</f>
        <v>253</v>
      </c>
      <c r="C273" s="126">
        <v>40161504</v>
      </c>
      <c r="D273" s="141" t="s">
        <v>547</v>
      </c>
      <c r="E273" s="137" t="s">
        <v>109</v>
      </c>
      <c r="F273" s="242">
        <v>1</v>
      </c>
      <c r="G273" s="249">
        <f t="shared" si="26"/>
        <v>89450</v>
      </c>
      <c r="I273" s="24">
        <v>253</v>
      </c>
      <c r="J273" s="25">
        <v>40161504</v>
      </c>
      <c r="K273" s="188" t="s">
        <v>547</v>
      </c>
      <c r="L273" s="204" t="s">
        <v>109</v>
      </c>
      <c r="M273" s="31">
        <v>1</v>
      </c>
      <c r="N273" s="190">
        <f t="shared" si="23"/>
        <v>70894.16</v>
      </c>
      <c r="O273" s="190">
        <f t="shared" si="24"/>
        <v>13469.895999999993</v>
      </c>
      <c r="P273" s="191">
        <f t="shared" si="25"/>
        <v>84364.055999999997</v>
      </c>
      <c r="R273" s="240">
        <v>84364.055999999997</v>
      </c>
    </row>
    <row r="274" spans="2:18">
      <c r="B274" s="125">
        <f>+COUNT(C$6:$D274)</f>
        <v>254</v>
      </c>
      <c r="C274" s="126">
        <v>40161513</v>
      </c>
      <c r="D274" s="141" t="s">
        <v>548</v>
      </c>
      <c r="E274" s="137" t="s">
        <v>109</v>
      </c>
      <c r="F274" s="242">
        <v>1</v>
      </c>
      <c r="G274" s="249">
        <f t="shared" si="26"/>
        <v>46590</v>
      </c>
      <c r="I274" s="24">
        <v>254</v>
      </c>
      <c r="J274" s="25">
        <v>40161513</v>
      </c>
      <c r="K274" s="188" t="s">
        <v>548</v>
      </c>
      <c r="L274" s="204" t="s">
        <v>109</v>
      </c>
      <c r="M274" s="31">
        <v>1</v>
      </c>
      <c r="N274" s="190">
        <f t="shared" si="23"/>
        <v>36923.4</v>
      </c>
      <c r="O274" s="190">
        <f t="shared" si="24"/>
        <v>7015.4460000000036</v>
      </c>
      <c r="P274" s="191">
        <f t="shared" si="25"/>
        <v>43938.846000000005</v>
      </c>
      <c r="R274" s="240">
        <v>43938.846000000005</v>
      </c>
    </row>
    <row r="275" spans="2:18">
      <c r="B275" s="125">
        <f>+COUNT(C$6:$D275)</f>
        <v>255</v>
      </c>
      <c r="C275" s="126">
        <v>40161505</v>
      </c>
      <c r="D275" s="141" t="s">
        <v>549</v>
      </c>
      <c r="E275" s="137" t="s">
        <v>109</v>
      </c>
      <c r="F275" s="242">
        <v>1</v>
      </c>
      <c r="G275" s="249">
        <f t="shared" si="26"/>
        <v>91000</v>
      </c>
      <c r="I275" s="24">
        <v>255</v>
      </c>
      <c r="J275" s="25">
        <v>40161505</v>
      </c>
      <c r="K275" s="188" t="s">
        <v>549</v>
      </c>
      <c r="L275" s="204" t="s">
        <v>109</v>
      </c>
      <c r="M275" s="31">
        <v>1</v>
      </c>
      <c r="N275" s="190">
        <f t="shared" si="23"/>
        <v>72123.69</v>
      </c>
      <c r="O275" s="190">
        <f t="shared" si="24"/>
        <v>13703.505000000005</v>
      </c>
      <c r="P275" s="191">
        <f t="shared" si="25"/>
        <v>85827.195000000007</v>
      </c>
      <c r="R275" s="240">
        <v>85827.195000000007</v>
      </c>
    </row>
    <row r="276" spans="2:18">
      <c r="B276" s="125">
        <f>+COUNT(C$6:$D276)</f>
        <v>256</v>
      </c>
      <c r="C276" s="126">
        <v>40161504</v>
      </c>
      <c r="D276" s="141" t="s">
        <v>550</v>
      </c>
      <c r="E276" s="137" t="s">
        <v>109</v>
      </c>
      <c r="F276" s="242">
        <v>1</v>
      </c>
      <c r="G276" s="249">
        <f t="shared" si="26"/>
        <v>276380</v>
      </c>
      <c r="I276" s="24">
        <v>256</v>
      </c>
      <c r="J276" s="25">
        <v>40161505</v>
      </c>
      <c r="K276" s="188" t="s">
        <v>550</v>
      </c>
      <c r="L276" s="204" t="s">
        <v>109</v>
      </c>
      <c r="M276" s="31">
        <v>1</v>
      </c>
      <c r="N276" s="190">
        <f t="shared" si="23"/>
        <v>219043.25</v>
      </c>
      <c r="O276" s="190">
        <f t="shared" si="24"/>
        <v>41618.215000000026</v>
      </c>
      <c r="P276" s="191">
        <f t="shared" si="25"/>
        <v>260661.46500000003</v>
      </c>
      <c r="R276" s="240">
        <v>260661.46500000003</v>
      </c>
    </row>
    <row r="277" spans="2:18">
      <c r="B277" s="125">
        <f>+COUNT(C$6:$D277)</f>
        <v>257</v>
      </c>
      <c r="C277" s="126">
        <v>40161504</v>
      </c>
      <c r="D277" s="141" t="s">
        <v>551</v>
      </c>
      <c r="E277" s="137" t="s">
        <v>109</v>
      </c>
      <c r="F277" s="242">
        <v>1</v>
      </c>
      <c r="G277" s="249">
        <f t="shared" si="26"/>
        <v>620090</v>
      </c>
      <c r="I277" s="24">
        <v>257</v>
      </c>
      <c r="J277" s="25">
        <v>40161505</v>
      </c>
      <c r="K277" s="188" t="s">
        <v>551</v>
      </c>
      <c r="L277" s="204" t="s">
        <v>109</v>
      </c>
      <c r="M277" s="31">
        <v>1</v>
      </c>
      <c r="N277" s="190">
        <f t="shared" si="23"/>
        <v>491453.12</v>
      </c>
      <c r="O277" s="190">
        <f t="shared" si="24"/>
        <v>93376.087000000058</v>
      </c>
      <c r="P277" s="191">
        <f t="shared" si="25"/>
        <v>584829.20700000005</v>
      </c>
      <c r="R277" s="240">
        <v>584829.20700000005</v>
      </c>
    </row>
    <row r="278" spans="2:18">
      <c r="B278" s="125">
        <f>+COUNT(C$6:$D278)</f>
        <v>258</v>
      </c>
      <c r="C278" s="126">
        <v>26101700</v>
      </c>
      <c r="D278" s="141" t="s">
        <v>552</v>
      </c>
      <c r="E278" s="137" t="s">
        <v>109</v>
      </c>
      <c r="F278" s="242">
        <v>1</v>
      </c>
      <c r="G278" s="249">
        <f t="shared" si="26"/>
        <v>255850</v>
      </c>
      <c r="I278" s="24">
        <v>258</v>
      </c>
      <c r="J278" s="25">
        <v>26101700</v>
      </c>
      <c r="K278" s="188" t="s">
        <v>552</v>
      </c>
      <c r="L278" s="204" t="s">
        <v>109</v>
      </c>
      <c r="M278" s="31">
        <v>1</v>
      </c>
      <c r="N278" s="190">
        <f t="shared" si="23"/>
        <v>202772.28</v>
      </c>
      <c r="O278" s="190">
        <f t="shared" si="24"/>
        <v>38526.738000000012</v>
      </c>
      <c r="P278" s="191">
        <f t="shared" si="25"/>
        <v>241299.01800000001</v>
      </c>
      <c r="R278" s="240">
        <v>241299.01800000001</v>
      </c>
    </row>
    <row r="279" spans="2:18">
      <c r="B279" s="125">
        <f>+COUNT(C$6:$D279)</f>
        <v>259</v>
      </c>
      <c r="C279" s="126">
        <v>26101700</v>
      </c>
      <c r="D279" s="141" t="s">
        <v>553</v>
      </c>
      <c r="E279" s="137" t="s">
        <v>109</v>
      </c>
      <c r="F279" s="242">
        <v>1</v>
      </c>
      <c r="G279" s="249">
        <f t="shared" si="26"/>
        <v>273040</v>
      </c>
      <c r="I279" s="24">
        <v>259</v>
      </c>
      <c r="J279" s="25">
        <v>26101700</v>
      </c>
      <c r="K279" s="188" t="s">
        <v>553</v>
      </c>
      <c r="L279" s="204" t="s">
        <v>109</v>
      </c>
      <c r="M279" s="31">
        <v>1</v>
      </c>
      <c r="N279" s="190">
        <f t="shared" si="23"/>
        <v>216393.72</v>
      </c>
      <c r="O279" s="190">
        <f t="shared" si="24"/>
        <v>41114.801999999996</v>
      </c>
      <c r="P279" s="191">
        <f t="shared" si="25"/>
        <v>257508.522</v>
      </c>
      <c r="R279" s="240">
        <v>257508.522</v>
      </c>
    </row>
    <row r="280" spans="2:18">
      <c r="B280" s="125">
        <f>+COUNT(C$6:$D280)</f>
        <v>260</v>
      </c>
      <c r="C280" s="126">
        <v>40142008</v>
      </c>
      <c r="D280" s="141" t="s">
        <v>554</v>
      </c>
      <c r="E280" s="137" t="s">
        <v>109</v>
      </c>
      <c r="F280" s="242">
        <v>1</v>
      </c>
      <c r="G280" s="249">
        <f t="shared" si="26"/>
        <v>287240</v>
      </c>
      <c r="I280" s="24">
        <v>260</v>
      </c>
      <c r="J280" s="25">
        <v>26101700</v>
      </c>
      <c r="K280" s="188" t="s">
        <v>554</v>
      </c>
      <c r="L280" s="204" t="s">
        <v>109</v>
      </c>
      <c r="M280" s="31">
        <v>1</v>
      </c>
      <c r="N280" s="190">
        <f t="shared" si="23"/>
        <v>227652.71</v>
      </c>
      <c r="O280" s="190">
        <f t="shared" si="24"/>
        <v>43254.013000000006</v>
      </c>
      <c r="P280" s="191">
        <f t="shared" si="25"/>
        <v>270906.723</v>
      </c>
      <c r="R280" s="240">
        <v>270906.723</v>
      </c>
    </row>
    <row r="281" spans="2:18">
      <c r="B281" s="125">
        <f>+COUNT(C$6:$D281)</f>
        <v>261</v>
      </c>
      <c r="C281" s="126">
        <v>41111959</v>
      </c>
      <c r="D281" s="141" t="s">
        <v>555</v>
      </c>
      <c r="E281" s="137" t="s">
        <v>109</v>
      </c>
      <c r="F281" s="242">
        <v>1</v>
      </c>
      <c r="G281" s="249">
        <f t="shared" si="26"/>
        <v>112820</v>
      </c>
      <c r="I281" s="24">
        <v>261</v>
      </c>
      <c r="J281" s="25">
        <v>41111959</v>
      </c>
      <c r="K281" s="188" t="s">
        <v>555</v>
      </c>
      <c r="L281" s="204" t="s">
        <v>109</v>
      </c>
      <c r="M281" s="31">
        <v>1</v>
      </c>
      <c r="N281" s="190">
        <f t="shared" si="23"/>
        <v>89418.25</v>
      </c>
      <c r="O281" s="190">
        <f t="shared" si="24"/>
        <v>16989.47</v>
      </c>
      <c r="P281" s="191">
        <f t="shared" si="25"/>
        <v>106407.72</v>
      </c>
      <c r="R281" s="240">
        <v>106407.72</v>
      </c>
    </row>
    <row r="282" spans="2:18">
      <c r="B282" s="125">
        <f>+COUNT(C$6:$D282)</f>
        <v>262</v>
      </c>
      <c r="C282" s="126">
        <v>26101500</v>
      </c>
      <c r="D282" s="141" t="s">
        <v>556</v>
      </c>
      <c r="E282" s="137" t="s">
        <v>109</v>
      </c>
      <c r="F282" s="242">
        <v>1</v>
      </c>
      <c r="G282" s="249">
        <f t="shared" si="26"/>
        <v>91010</v>
      </c>
      <c r="I282" s="24">
        <v>262</v>
      </c>
      <c r="J282" s="25">
        <v>41111959</v>
      </c>
      <c r="K282" s="188" t="s">
        <v>556</v>
      </c>
      <c r="L282" s="204" t="s">
        <v>109</v>
      </c>
      <c r="M282" s="31">
        <v>1</v>
      </c>
      <c r="N282" s="190">
        <f t="shared" si="23"/>
        <v>72127.56</v>
      </c>
      <c r="O282" s="190">
        <f t="shared" si="24"/>
        <v>13704.234000000011</v>
      </c>
      <c r="P282" s="191">
        <f t="shared" si="25"/>
        <v>85831.794000000009</v>
      </c>
      <c r="R282" s="240">
        <v>85831.794000000009</v>
      </c>
    </row>
    <row r="283" spans="2:18">
      <c r="B283" s="125">
        <f>+COUNT(C$6:$D283)</f>
        <v>263</v>
      </c>
      <c r="C283" s="126">
        <v>26101500</v>
      </c>
      <c r="D283" s="141" t="s">
        <v>557</v>
      </c>
      <c r="E283" s="137" t="s">
        <v>109</v>
      </c>
      <c r="F283" s="242">
        <v>1</v>
      </c>
      <c r="G283" s="249">
        <f t="shared" si="26"/>
        <v>765970</v>
      </c>
      <c r="I283" s="24">
        <v>263</v>
      </c>
      <c r="J283" s="25">
        <v>41111959</v>
      </c>
      <c r="K283" s="188" t="s">
        <v>557</v>
      </c>
      <c r="L283" s="204" t="s">
        <v>109</v>
      </c>
      <c r="M283" s="31">
        <v>1</v>
      </c>
      <c r="N283" s="190">
        <f t="shared" si="23"/>
        <v>607062.48</v>
      </c>
      <c r="O283" s="190">
        <f t="shared" si="24"/>
        <v>115341.87</v>
      </c>
      <c r="P283" s="191">
        <f t="shared" si="25"/>
        <v>722404.35</v>
      </c>
      <c r="R283" s="240">
        <v>722404.35</v>
      </c>
    </row>
    <row r="284" spans="2:18">
      <c r="B284" s="125">
        <f>+COUNT(C$6:$D284)</f>
        <v>264</v>
      </c>
      <c r="C284" s="126">
        <v>26101500</v>
      </c>
      <c r="D284" s="141" t="s">
        <v>558</v>
      </c>
      <c r="E284" s="137" t="s">
        <v>109</v>
      </c>
      <c r="F284" s="242">
        <v>1</v>
      </c>
      <c r="G284" s="249">
        <f t="shared" si="26"/>
        <v>1153840</v>
      </c>
      <c r="I284" s="24">
        <v>264</v>
      </c>
      <c r="J284" s="25">
        <v>41111959</v>
      </c>
      <c r="K284" s="188" t="s">
        <v>558</v>
      </c>
      <c r="L284" s="204" t="s">
        <v>109</v>
      </c>
      <c r="M284" s="31">
        <v>1</v>
      </c>
      <c r="N284" s="190">
        <f t="shared" si="23"/>
        <v>914472.78</v>
      </c>
      <c r="O284" s="190">
        <f t="shared" si="24"/>
        <v>173749.82700000005</v>
      </c>
      <c r="P284" s="191">
        <f t="shared" si="25"/>
        <v>1088222.6070000001</v>
      </c>
      <c r="R284" s="240">
        <v>1088222.6070000001</v>
      </c>
    </row>
    <row r="285" spans="2:18">
      <c r="B285" s="119"/>
      <c r="C285" s="119"/>
      <c r="D285" s="120" t="s">
        <v>1128</v>
      </c>
      <c r="E285" s="121"/>
      <c r="F285" s="121"/>
      <c r="G285" s="121"/>
      <c r="I285" s="201"/>
      <c r="J285" s="189"/>
      <c r="K285" s="188"/>
      <c r="L285" s="252"/>
      <c r="M285" s="31"/>
      <c r="N285" s="190"/>
      <c r="O285" s="190"/>
      <c r="P285" s="191"/>
    </row>
    <row r="286" spans="2:18" ht="24">
      <c r="B286" s="122"/>
      <c r="C286" s="122"/>
      <c r="D286" s="123" t="s">
        <v>559</v>
      </c>
      <c r="E286" s="124"/>
      <c r="F286" s="124"/>
      <c r="G286" s="124"/>
      <c r="I286" s="183"/>
      <c r="J286" s="183"/>
      <c r="K286" s="184" t="s">
        <v>559</v>
      </c>
      <c r="L286" s="185"/>
      <c r="M286" s="195"/>
      <c r="N286" s="196"/>
      <c r="O286" s="196"/>
      <c r="P286" s="197"/>
    </row>
    <row r="287" spans="2:18">
      <c r="B287" s="125">
        <f>+COUNT(C$6:$D287)</f>
        <v>265</v>
      </c>
      <c r="C287" s="125">
        <v>32101625</v>
      </c>
      <c r="D287" s="131" t="s">
        <v>560</v>
      </c>
      <c r="E287" s="126" t="s">
        <v>30</v>
      </c>
      <c r="F287" s="242">
        <v>1</v>
      </c>
      <c r="G287" s="249">
        <f t="shared" ref="G287:G301" si="27">+ROUND(P287+(P287*$F$3),-1)</f>
        <v>9490</v>
      </c>
      <c r="I287" s="24">
        <v>265</v>
      </c>
      <c r="J287" s="24">
        <v>32101625</v>
      </c>
      <c r="K287" s="188" t="s">
        <v>560</v>
      </c>
      <c r="L287" s="189" t="s">
        <v>30</v>
      </c>
      <c r="M287" s="31">
        <v>1</v>
      </c>
      <c r="N287" s="190">
        <f t="shared" si="23"/>
        <v>7520.17</v>
      </c>
      <c r="O287" s="190">
        <f t="shared" si="24"/>
        <v>1428.8270000000011</v>
      </c>
      <c r="P287" s="191">
        <f t="shared" si="25"/>
        <v>8948.9970000000012</v>
      </c>
      <c r="R287" s="240">
        <v>8948.9970000000012</v>
      </c>
    </row>
    <row r="288" spans="2:18">
      <c r="B288" s="125">
        <f>+COUNT(C$6:$D288)</f>
        <v>266</v>
      </c>
      <c r="C288" s="125">
        <v>32101625</v>
      </c>
      <c r="D288" s="131" t="s">
        <v>561</v>
      </c>
      <c r="E288" s="126" t="s">
        <v>30</v>
      </c>
      <c r="F288" s="242">
        <v>1</v>
      </c>
      <c r="G288" s="249">
        <f t="shared" si="27"/>
        <v>61940</v>
      </c>
      <c r="I288" s="24">
        <v>266</v>
      </c>
      <c r="J288" s="24">
        <v>32101625</v>
      </c>
      <c r="K288" s="188" t="s">
        <v>561</v>
      </c>
      <c r="L288" s="189" t="s">
        <v>30</v>
      </c>
      <c r="M288" s="31">
        <v>1</v>
      </c>
      <c r="N288" s="190">
        <f t="shared" si="23"/>
        <v>49091.7</v>
      </c>
      <c r="O288" s="190">
        <f t="shared" si="24"/>
        <v>9327.4260000000068</v>
      </c>
      <c r="P288" s="191">
        <f t="shared" si="25"/>
        <v>58419.126000000004</v>
      </c>
      <c r="R288" s="240">
        <v>58419.126000000004</v>
      </c>
    </row>
    <row r="289" spans="2:18">
      <c r="B289" s="125">
        <f>+COUNT(C$6:$D289)</f>
        <v>267</v>
      </c>
      <c r="C289" s="125">
        <v>32101625</v>
      </c>
      <c r="D289" s="131" t="s">
        <v>562</v>
      </c>
      <c r="E289" s="126" t="s">
        <v>30</v>
      </c>
      <c r="F289" s="242">
        <v>1</v>
      </c>
      <c r="G289" s="249">
        <f t="shared" si="27"/>
        <v>278360</v>
      </c>
      <c r="I289" s="24">
        <v>267</v>
      </c>
      <c r="J289" s="24">
        <v>32101625</v>
      </c>
      <c r="K289" s="188" t="s">
        <v>562</v>
      </c>
      <c r="L289" s="189" t="s">
        <v>30</v>
      </c>
      <c r="M289" s="31">
        <v>1</v>
      </c>
      <c r="N289" s="190">
        <f t="shared" si="23"/>
        <v>220613.97</v>
      </c>
      <c r="O289" s="190">
        <f t="shared" si="24"/>
        <v>41916.660000000003</v>
      </c>
      <c r="P289" s="191">
        <f t="shared" si="25"/>
        <v>262530.63</v>
      </c>
      <c r="R289" s="240">
        <v>262530.63</v>
      </c>
    </row>
    <row r="290" spans="2:18">
      <c r="B290" s="125">
        <f>+COUNT(C$6:$D290)</f>
        <v>268</v>
      </c>
      <c r="C290" s="126">
        <v>26101700</v>
      </c>
      <c r="D290" s="131" t="s">
        <v>563</v>
      </c>
      <c r="E290" s="126" t="s">
        <v>30</v>
      </c>
      <c r="F290" s="242">
        <v>1</v>
      </c>
      <c r="G290" s="249">
        <f t="shared" si="27"/>
        <v>40410</v>
      </c>
      <c r="I290" s="24">
        <v>268</v>
      </c>
      <c r="J290" s="25">
        <v>26101700</v>
      </c>
      <c r="K290" s="188" t="s">
        <v>563</v>
      </c>
      <c r="L290" s="189" t="s">
        <v>30</v>
      </c>
      <c r="M290" s="31">
        <v>1</v>
      </c>
      <c r="N290" s="190">
        <f t="shared" si="23"/>
        <v>32028.47</v>
      </c>
      <c r="O290" s="190">
        <f t="shared" si="24"/>
        <v>6085.413999999997</v>
      </c>
      <c r="P290" s="191">
        <f t="shared" si="25"/>
        <v>38113.883999999998</v>
      </c>
      <c r="R290" s="240">
        <v>38113.883999999998</v>
      </c>
    </row>
    <row r="291" spans="2:18">
      <c r="B291" s="125">
        <f>+COUNT(C$6:$D291)</f>
        <v>269</v>
      </c>
      <c r="C291" s="126">
        <v>26101700</v>
      </c>
      <c r="D291" s="131" t="s">
        <v>564</v>
      </c>
      <c r="E291" s="126" t="s">
        <v>30</v>
      </c>
      <c r="F291" s="242">
        <v>1</v>
      </c>
      <c r="G291" s="249">
        <f t="shared" si="27"/>
        <v>85890</v>
      </c>
      <c r="I291" s="24">
        <v>269</v>
      </c>
      <c r="J291" s="25">
        <v>26101700</v>
      </c>
      <c r="K291" s="188" t="s">
        <v>564</v>
      </c>
      <c r="L291" s="189" t="s">
        <v>30</v>
      </c>
      <c r="M291" s="31">
        <v>1</v>
      </c>
      <c r="N291" s="190">
        <f t="shared" si="23"/>
        <v>68071.27</v>
      </c>
      <c r="O291" s="190">
        <f t="shared" si="24"/>
        <v>12933.544999999998</v>
      </c>
      <c r="P291" s="191">
        <f t="shared" si="25"/>
        <v>81004.815000000002</v>
      </c>
      <c r="R291" s="240">
        <v>81004.815000000002</v>
      </c>
    </row>
    <row r="292" spans="2:18">
      <c r="B292" s="125">
        <f>+COUNT(C$6:$D292)</f>
        <v>270</v>
      </c>
      <c r="C292" s="126">
        <v>26101700</v>
      </c>
      <c r="D292" s="139" t="s">
        <v>565</v>
      </c>
      <c r="E292" s="126" t="s">
        <v>30</v>
      </c>
      <c r="F292" s="242">
        <v>1</v>
      </c>
      <c r="G292" s="249">
        <f t="shared" si="27"/>
        <v>107100</v>
      </c>
      <c r="I292" s="24">
        <v>270</v>
      </c>
      <c r="J292" s="25">
        <v>26101700</v>
      </c>
      <c r="K292" s="188" t="s">
        <v>565</v>
      </c>
      <c r="L292" s="189" t="s">
        <v>30</v>
      </c>
      <c r="M292" s="31">
        <v>1</v>
      </c>
      <c r="N292" s="190">
        <f t="shared" si="23"/>
        <v>84883.85</v>
      </c>
      <c r="O292" s="190">
        <f t="shared" si="24"/>
        <v>16127.929000000004</v>
      </c>
      <c r="P292" s="191">
        <f t="shared" si="25"/>
        <v>101011.77900000001</v>
      </c>
      <c r="R292" s="240">
        <v>101011.77900000001</v>
      </c>
    </row>
    <row r="293" spans="2:18" ht="72">
      <c r="B293" s="125">
        <f>+COUNT(C$6:$D293)</f>
        <v>271</v>
      </c>
      <c r="C293" s="126">
        <v>26101700</v>
      </c>
      <c r="D293" s="131" t="s">
        <v>566</v>
      </c>
      <c r="E293" s="126" t="s">
        <v>30</v>
      </c>
      <c r="F293" s="242">
        <v>1</v>
      </c>
      <c r="G293" s="249">
        <f t="shared" si="27"/>
        <v>12170</v>
      </c>
      <c r="I293" s="24">
        <v>271</v>
      </c>
      <c r="J293" s="25">
        <v>26101700</v>
      </c>
      <c r="K293" s="188" t="s">
        <v>566</v>
      </c>
      <c r="L293" s="189" t="s">
        <v>30</v>
      </c>
      <c r="M293" s="31">
        <v>1</v>
      </c>
      <c r="N293" s="190">
        <f t="shared" si="23"/>
        <v>9647.9599999999991</v>
      </c>
      <c r="O293" s="190">
        <f t="shared" si="24"/>
        <v>1833.1150000000016</v>
      </c>
      <c r="P293" s="191">
        <f t="shared" si="25"/>
        <v>11481.075000000001</v>
      </c>
      <c r="R293" s="240">
        <v>11481.075000000001</v>
      </c>
    </row>
    <row r="294" spans="2:18">
      <c r="B294" s="125">
        <f>+COUNT(C$6:$D294)</f>
        <v>272</v>
      </c>
      <c r="C294" s="126">
        <v>26101700</v>
      </c>
      <c r="D294" s="131" t="s">
        <v>567</v>
      </c>
      <c r="E294" s="126" t="s">
        <v>30</v>
      </c>
      <c r="F294" s="242">
        <v>1</v>
      </c>
      <c r="G294" s="249">
        <f t="shared" si="27"/>
        <v>14240</v>
      </c>
      <c r="I294" s="24">
        <v>272</v>
      </c>
      <c r="J294" s="25">
        <v>26101700</v>
      </c>
      <c r="K294" s="188" t="s">
        <v>567</v>
      </c>
      <c r="L294" s="189" t="s">
        <v>30</v>
      </c>
      <c r="M294" s="31">
        <v>1</v>
      </c>
      <c r="N294" s="190">
        <f t="shared" si="23"/>
        <v>11283.84</v>
      </c>
      <c r="O294" s="190">
        <f t="shared" si="24"/>
        <v>2143.9260000000013</v>
      </c>
      <c r="P294" s="191">
        <f t="shared" si="25"/>
        <v>13427.766000000001</v>
      </c>
      <c r="R294" s="240">
        <v>13427.766000000001</v>
      </c>
    </row>
    <row r="295" spans="2:18">
      <c r="B295" s="125">
        <f>+COUNT(C$6:$D295)</f>
        <v>273</v>
      </c>
      <c r="C295" s="125">
        <v>23191202</v>
      </c>
      <c r="D295" s="127" t="s">
        <v>568</v>
      </c>
      <c r="E295" s="126" t="s">
        <v>30</v>
      </c>
      <c r="F295" s="242">
        <v>1</v>
      </c>
      <c r="G295" s="249">
        <f t="shared" si="27"/>
        <v>87550</v>
      </c>
      <c r="I295" s="24">
        <v>273</v>
      </c>
      <c r="J295" s="24">
        <v>23191202</v>
      </c>
      <c r="K295" s="188" t="s">
        <v>568</v>
      </c>
      <c r="L295" s="189" t="s">
        <v>30</v>
      </c>
      <c r="M295" s="31">
        <v>1</v>
      </c>
      <c r="N295" s="190">
        <f t="shared" si="23"/>
        <v>69385.83</v>
      </c>
      <c r="O295" s="190">
        <f t="shared" si="24"/>
        <v>13183.301999999996</v>
      </c>
      <c r="P295" s="191">
        <f t="shared" si="25"/>
        <v>82569.131999999998</v>
      </c>
      <c r="R295" s="240">
        <v>82569.131999999998</v>
      </c>
    </row>
    <row r="296" spans="2:18">
      <c r="B296" s="125">
        <f>+COUNT(C$6:$D296)</f>
        <v>274</v>
      </c>
      <c r="C296" s="126">
        <v>31171557</v>
      </c>
      <c r="D296" s="127" t="s">
        <v>569</v>
      </c>
      <c r="E296" s="126" t="s">
        <v>30</v>
      </c>
      <c r="F296" s="242">
        <v>1</v>
      </c>
      <c r="G296" s="249">
        <f t="shared" si="27"/>
        <v>179120</v>
      </c>
      <c r="I296" s="24">
        <v>274</v>
      </c>
      <c r="J296" s="25">
        <v>31171557</v>
      </c>
      <c r="K296" s="188" t="s">
        <v>569</v>
      </c>
      <c r="L296" s="189" t="s">
        <v>30</v>
      </c>
      <c r="M296" s="31">
        <v>1</v>
      </c>
      <c r="N296" s="190">
        <f t="shared" si="23"/>
        <v>141963.35</v>
      </c>
      <c r="O296" s="190">
        <f t="shared" si="24"/>
        <v>26973.030999999988</v>
      </c>
      <c r="P296" s="191">
        <f t="shared" si="25"/>
        <v>168936.38099999999</v>
      </c>
      <c r="R296" s="240">
        <v>168936.38099999999</v>
      </c>
    </row>
    <row r="297" spans="2:18">
      <c r="B297" s="125">
        <f>+COUNT(C$6:$D297)</f>
        <v>275</v>
      </c>
      <c r="C297" s="125">
        <v>31171504</v>
      </c>
      <c r="D297" s="127" t="s">
        <v>570</v>
      </c>
      <c r="E297" s="126" t="s">
        <v>30</v>
      </c>
      <c r="F297" s="242">
        <v>1</v>
      </c>
      <c r="G297" s="249">
        <f t="shared" si="27"/>
        <v>47330</v>
      </c>
      <c r="I297" s="24">
        <v>275</v>
      </c>
      <c r="J297" s="24">
        <v>31171504</v>
      </c>
      <c r="K297" s="188" t="s">
        <v>570</v>
      </c>
      <c r="L297" s="189" t="s">
        <v>30</v>
      </c>
      <c r="M297" s="31">
        <v>1</v>
      </c>
      <c r="N297" s="190">
        <f t="shared" si="23"/>
        <v>37510.839999999997</v>
      </c>
      <c r="O297" s="190">
        <f t="shared" si="24"/>
        <v>7127.0540000000037</v>
      </c>
      <c r="P297" s="191">
        <f t="shared" si="25"/>
        <v>44637.894</v>
      </c>
      <c r="R297" s="240">
        <v>44637.894</v>
      </c>
    </row>
    <row r="298" spans="2:18">
      <c r="B298" s="125">
        <f>+COUNT(C$6:$D298)</f>
        <v>276</v>
      </c>
      <c r="C298" s="105">
        <v>30264700</v>
      </c>
      <c r="D298" s="127" t="s">
        <v>571</v>
      </c>
      <c r="E298" s="126" t="s">
        <v>31</v>
      </c>
      <c r="F298" s="242">
        <v>1</v>
      </c>
      <c r="G298" s="249">
        <f t="shared" si="27"/>
        <v>2960</v>
      </c>
      <c r="I298" s="24">
        <v>276</v>
      </c>
      <c r="J298" s="105">
        <v>30264700</v>
      </c>
      <c r="K298" s="188" t="s">
        <v>571</v>
      </c>
      <c r="L298" s="189" t="s">
        <v>31</v>
      </c>
      <c r="M298" s="31">
        <v>1</v>
      </c>
      <c r="N298" s="190">
        <f t="shared" si="23"/>
        <v>2344.77</v>
      </c>
      <c r="O298" s="190">
        <f t="shared" si="24"/>
        <v>445.50900000000001</v>
      </c>
      <c r="P298" s="191">
        <f t="shared" si="25"/>
        <v>2790.279</v>
      </c>
      <c r="R298" s="240">
        <v>2790.279</v>
      </c>
    </row>
    <row r="299" spans="2:18">
      <c r="B299" s="125">
        <f>+COUNT(C$6:$D299)</f>
        <v>277</v>
      </c>
      <c r="C299" s="125">
        <v>32101625</v>
      </c>
      <c r="D299" s="127" t="s">
        <v>572</v>
      </c>
      <c r="E299" s="126" t="s">
        <v>30</v>
      </c>
      <c r="F299" s="242">
        <v>1</v>
      </c>
      <c r="G299" s="249">
        <f t="shared" si="27"/>
        <v>474690</v>
      </c>
      <c r="I299" s="24">
        <v>277</v>
      </c>
      <c r="J299" s="24">
        <v>32101625</v>
      </c>
      <c r="K299" s="188" t="s">
        <v>572</v>
      </c>
      <c r="L299" s="189" t="s">
        <v>30</v>
      </c>
      <c r="M299" s="31">
        <v>1</v>
      </c>
      <c r="N299" s="190">
        <f t="shared" si="23"/>
        <v>376214.21</v>
      </c>
      <c r="O299" s="190">
        <f t="shared" si="24"/>
        <v>71480.701000000001</v>
      </c>
      <c r="P299" s="191">
        <f t="shared" si="25"/>
        <v>447694.91100000002</v>
      </c>
      <c r="R299" s="240">
        <v>447694.91100000002</v>
      </c>
    </row>
    <row r="300" spans="2:18">
      <c r="B300" s="125">
        <f>+COUNT(C$6:$D300)</f>
        <v>278</v>
      </c>
      <c r="C300" s="126">
        <v>23181500</v>
      </c>
      <c r="D300" s="127" t="s">
        <v>573</v>
      </c>
      <c r="E300" s="126" t="s">
        <v>30</v>
      </c>
      <c r="F300" s="242">
        <v>1</v>
      </c>
      <c r="G300" s="249">
        <f t="shared" si="27"/>
        <v>328610</v>
      </c>
      <c r="I300" s="24">
        <v>278</v>
      </c>
      <c r="J300" s="25">
        <v>23181500</v>
      </c>
      <c r="K300" s="188" t="s">
        <v>573</v>
      </c>
      <c r="L300" s="189" t="s">
        <v>30</v>
      </c>
      <c r="M300" s="31">
        <v>1</v>
      </c>
      <c r="N300" s="190">
        <f t="shared" si="23"/>
        <v>260437.56</v>
      </c>
      <c r="O300" s="190">
        <f t="shared" si="24"/>
        <v>49483.136999999988</v>
      </c>
      <c r="P300" s="191">
        <f t="shared" si="25"/>
        <v>309920.69699999999</v>
      </c>
      <c r="R300" s="240">
        <v>309920.69699999999</v>
      </c>
    </row>
    <row r="301" spans="2:18">
      <c r="B301" s="125">
        <f>+COUNT(C$6:$D301)</f>
        <v>279</v>
      </c>
      <c r="C301" s="126">
        <v>23181700</v>
      </c>
      <c r="D301" s="127" t="s">
        <v>574</v>
      </c>
      <c r="E301" s="126" t="s">
        <v>30</v>
      </c>
      <c r="F301" s="242">
        <v>1</v>
      </c>
      <c r="G301" s="249">
        <f t="shared" si="27"/>
        <v>621350</v>
      </c>
      <c r="I301" s="24">
        <v>279</v>
      </c>
      <c r="J301" s="25">
        <v>23181700</v>
      </c>
      <c r="K301" s="188" t="s">
        <v>574</v>
      </c>
      <c r="L301" s="189" t="s">
        <v>30</v>
      </c>
      <c r="M301" s="31">
        <v>1</v>
      </c>
      <c r="N301" s="190">
        <f t="shared" si="23"/>
        <v>492451.31</v>
      </c>
      <c r="O301" s="190">
        <f t="shared" si="24"/>
        <v>93565.753000000084</v>
      </c>
      <c r="P301" s="191">
        <f t="shared" si="25"/>
        <v>586017.06300000008</v>
      </c>
      <c r="R301" s="240">
        <v>586017.06300000008</v>
      </c>
    </row>
    <row r="302" spans="2:18">
      <c r="B302" s="129"/>
      <c r="C302" s="129"/>
      <c r="D302" s="140" t="s">
        <v>575</v>
      </c>
      <c r="E302" s="130"/>
      <c r="F302" s="130"/>
      <c r="G302" s="130"/>
      <c r="I302" s="192"/>
      <c r="J302" s="192"/>
      <c r="K302" s="193" t="s">
        <v>575</v>
      </c>
      <c r="L302" s="194"/>
      <c r="M302" s="195"/>
      <c r="N302" s="196"/>
      <c r="O302" s="196"/>
      <c r="P302" s="197"/>
    </row>
    <row r="303" spans="2:18">
      <c r="B303" s="125">
        <f>+COUNT(C$6:$D303)</f>
        <v>280</v>
      </c>
      <c r="C303" s="125">
        <v>32101625</v>
      </c>
      <c r="D303" s="131" t="s">
        <v>560</v>
      </c>
      <c r="E303" s="126" t="s">
        <v>30</v>
      </c>
      <c r="F303" s="242">
        <v>1</v>
      </c>
      <c r="G303" s="249">
        <f t="shared" ref="G303:G310" si="28">+ROUND(P303+(P303*$F$3),-1)</f>
        <v>7630</v>
      </c>
      <c r="I303" s="24">
        <v>280</v>
      </c>
      <c r="J303" s="24">
        <v>32101625</v>
      </c>
      <c r="K303" s="188" t="s">
        <v>560</v>
      </c>
      <c r="L303" s="189" t="s">
        <v>30</v>
      </c>
      <c r="M303" s="31">
        <v>1</v>
      </c>
      <c r="N303" s="190">
        <f t="shared" si="23"/>
        <v>6046.61</v>
      </c>
      <c r="O303" s="190">
        <f t="shared" si="24"/>
        <v>1148.8540000000003</v>
      </c>
      <c r="P303" s="191">
        <f t="shared" si="25"/>
        <v>7195.4639999999999</v>
      </c>
      <c r="R303" s="240">
        <v>7195.4639999999999</v>
      </c>
    </row>
    <row r="304" spans="2:18">
      <c r="B304" s="125">
        <f>+COUNT(C$6:$D304)</f>
        <v>281</v>
      </c>
      <c r="C304" s="125">
        <v>32101625</v>
      </c>
      <c r="D304" s="131" t="s">
        <v>46</v>
      </c>
      <c r="E304" s="126" t="s">
        <v>30</v>
      </c>
      <c r="F304" s="242">
        <v>1</v>
      </c>
      <c r="G304" s="249">
        <f t="shared" si="28"/>
        <v>56750</v>
      </c>
      <c r="I304" s="24">
        <v>281</v>
      </c>
      <c r="J304" s="24">
        <v>32101625</v>
      </c>
      <c r="K304" s="188" t="s">
        <v>46</v>
      </c>
      <c r="L304" s="189" t="s">
        <v>30</v>
      </c>
      <c r="M304" s="31">
        <v>1</v>
      </c>
      <c r="N304" s="190">
        <f t="shared" si="23"/>
        <v>44974.69</v>
      </c>
      <c r="O304" s="190">
        <f t="shared" si="24"/>
        <v>8545.1869999999981</v>
      </c>
      <c r="P304" s="191">
        <f t="shared" si="25"/>
        <v>53519.877</v>
      </c>
      <c r="R304" s="240">
        <v>53519.877</v>
      </c>
    </row>
    <row r="305" spans="2:18">
      <c r="B305" s="125">
        <f>+COUNT(C$6:$D305)</f>
        <v>282</v>
      </c>
      <c r="C305" s="125">
        <v>32101625</v>
      </c>
      <c r="D305" s="131" t="s">
        <v>576</v>
      </c>
      <c r="E305" s="126" t="s">
        <v>30</v>
      </c>
      <c r="F305" s="242">
        <v>1</v>
      </c>
      <c r="G305" s="249">
        <f t="shared" si="28"/>
        <v>234390</v>
      </c>
      <c r="I305" s="24">
        <v>282</v>
      </c>
      <c r="J305" s="24">
        <v>32101625</v>
      </c>
      <c r="K305" s="188" t="s">
        <v>576</v>
      </c>
      <c r="L305" s="189" t="s">
        <v>30</v>
      </c>
      <c r="M305" s="31">
        <v>1</v>
      </c>
      <c r="N305" s="190">
        <f t="shared" si="23"/>
        <v>185767.03</v>
      </c>
      <c r="O305" s="190">
        <f t="shared" si="24"/>
        <v>35295.731</v>
      </c>
      <c r="P305" s="191">
        <f t="shared" si="25"/>
        <v>221062.761</v>
      </c>
      <c r="R305" s="240">
        <v>221062.761</v>
      </c>
    </row>
    <row r="306" spans="2:18">
      <c r="B306" s="125">
        <f>+COUNT(C$6:$D306)</f>
        <v>283</v>
      </c>
      <c r="C306" s="126">
        <v>26101700</v>
      </c>
      <c r="D306" s="131" t="s">
        <v>563</v>
      </c>
      <c r="E306" s="126" t="s">
        <v>30</v>
      </c>
      <c r="F306" s="242">
        <v>1</v>
      </c>
      <c r="G306" s="249">
        <f t="shared" si="28"/>
        <v>36060</v>
      </c>
      <c r="I306" s="24">
        <v>283</v>
      </c>
      <c r="J306" s="25">
        <v>26101700</v>
      </c>
      <c r="K306" s="188" t="s">
        <v>563</v>
      </c>
      <c r="L306" s="189" t="s">
        <v>30</v>
      </c>
      <c r="M306" s="31">
        <v>1</v>
      </c>
      <c r="N306" s="190">
        <f t="shared" si="23"/>
        <v>28582.26</v>
      </c>
      <c r="O306" s="190">
        <f t="shared" si="24"/>
        <v>5430.630000000001</v>
      </c>
      <c r="P306" s="191">
        <f t="shared" si="25"/>
        <v>34012.89</v>
      </c>
      <c r="R306" s="240">
        <v>34012.89</v>
      </c>
    </row>
    <row r="307" spans="2:18">
      <c r="B307" s="125">
        <f>+COUNT(C$6:$D307)</f>
        <v>284</v>
      </c>
      <c r="C307" s="126">
        <v>26101700</v>
      </c>
      <c r="D307" s="131" t="s">
        <v>577</v>
      </c>
      <c r="E307" s="126" t="s">
        <v>30</v>
      </c>
      <c r="F307" s="242">
        <v>1</v>
      </c>
      <c r="G307" s="249">
        <f t="shared" si="28"/>
        <v>54080</v>
      </c>
      <c r="I307" s="24">
        <v>284</v>
      </c>
      <c r="J307" s="25">
        <v>26101700</v>
      </c>
      <c r="K307" s="188" t="s">
        <v>577</v>
      </c>
      <c r="L307" s="189" t="s">
        <v>30</v>
      </c>
      <c r="M307" s="31">
        <v>1</v>
      </c>
      <c r="N307" s="190">
        <f t="shared" si="23"/>
        <v>42864.01</v>
      </c>
      <c r="O307" s="190">
        <f t="shared" si="24"/>
        <v>8144.1560000000027</v>
      </c>
      <c r="P307" s="191">
        <f t="shared" si="25"/>
        <v>51008.166000000005</v>
      </c>
      <c r="R307" s="240">
        <v>51008.166000000005</v>
      </c>
    </row>
    <row r="308" spans="2:18">
      <c r="B308" s="125">
        <f>+COUNT(C$6:$D308)</f>
        <v>285</v>
      </c>
      <c r="C308" s="126">
        <v>26101700</v>
      </c>
      <c r="D308" s="131" t="s">
        <v>578</v>
      </c>
      <c r="E308" s="126" t="s">
        <v>30</v>
      </c>
      <c r="F308" s="242">
        <v>1</v>
      </c>
      <c r="G308" s="249">
        <f t="shared" si="28"/>
        <v>147150</v>
      </c>
      <c r="I308" s="24">
        <v>285</v>
      </c>
      <c r="J308" s="25">
        <v>26101700</v>
      </c>
      <c r="K308" s="188" t="s">
        <v>578</v>
      </c>
      <c r="L308" s="189" t="s">
        <v>30</v>
      </c>
      <c r="M308" s="31">
        <v>1</v>
      </c>
      <c r="N308" s="190">
        <f t="shared" si="23"/>
        <v>116625.23</v>
      </c>
      <c r="O308" s="190">
        <f t="shared" si="24"/>
        <v>22158.79300000002</v>
      </c>
      <c r="P308" s="191">
        <f t="shared" si="25"/>
        <v>138784.02300000002</v>
      </c>
      <c r="R308" s="240">
        <v>138784.02300000002</v>
      </c>
    </row>
    <row r="309" spans="2:18" ht="48">
      <c r="B309" s="125">
        <f>+COUNT(C$6:$D309)</f>
        <v>286</v>
      </c>
      <c r="C309" s="126">
        <v>26101700</v>
      </c>
      <c r="D309" s="131" t="s">
        <v>579</v>
      </c>
      <c r="E309" s="126" t="s">
        <v>30</v>
      </c>
      <c r="F309" s="242">
        <v>1</v>
      </c>
      <c r="G309" s="249">
        <f t="shared" si="28"/>
        <v>13370</v>
      </c>
      <c r="I309" s="24">
        <v>286</v>
      </c>
      <c r="J309" s="25">
        <v>26101700</v>
      </c>
      <c r="K309" s="188" t="s">
        <v>579</v>
      </c>
      <c r="L309" s="189" t="s">
        <v>30</v>
      </c>
      <c r="M309" s="31">
        <v>1</v>
      </c>
      <c r="N309" s="190">
        <f t="shared" si="23"/>
        <v>10598.68</v>
      </c>
      <c r="O309" s="190">
        <f t="shared" si="24"/>
        <v>2013.7489999999998</v>
      </c>
      <c r="P309" s="191">
        <f t="shared" si="25"/>
        <v>12612.429</v>
      </c>
      <c r="R309" s="240">
        <v>12612.429</v>
      </c>
    </row>
    <row r="310" spans="2:18">
      <c r="B310" s="125">
        <f>+COUNT(C$6:$D310)</f>
        <v>287</v>
      </c>
      <c r="C310" s="126">
        <v>26101700</v>
      </c>
      <c r="D310" s="131" t="s">
        <v>580</v>
      </c>
      <c r="E310" s="126" t="s">
        <v>30</v>
      </c>
      <c r="F310" s="242">
        <v>1</v>
      </c>
      <c r="G310" s="249">
        <f t="shared" si="28"/>
        <v>15020</v>
      </c>
      <c r="I310" s="24">
        <v>287</v>
      </c>
      <c r="J310" s="25">
        <v>26101700</v>
      </c>
      <c r="K310" s="188" t="s">
        <v>580</v>
      </c>
      <c r="L310" s="189" t="s">
        <v>30</v>
      </c>
      <c r="M310" s="31">
        <v>1</v>
      </c>
      <c r="N310" s="190">
        <f t="shared" si="23"/>
        <v>11902.19</v>
      </c>
      <c r="O310" s="190">
        <f t="shared" si="24"/>
        <v>2261.4159999999993</v>
      </c>
      <c r="P310" s="191">
        <f t="shared" si="25"/>
        <v>14163.606</v>
      </c>
      <c r="R310" s="240">
        <v>14163.606</v>
      </c>
    </row>
    <row r="311" spans="2:18">
      <c r="B311" s="119"/>
      <c r="C311" s="119"/>
      <c r="D311" s="140" t="s">
        <v>581</v>
      </c>
      <c r="E311" s="121"/>
      <c r="F311" s="121"/>
      <c r="G311" s="121"/>
      <c r="I311" s="192"/>
      <c r="J311" s="192"/>
      <c r="K311" s="193" t="s">
        <v>581</v>
      </c>
      <c r="L311" s="203"/>
      <c r="M311" s="195"/>
      <c r="N311" s="196"/>
      <c r="O311" s="196"/>
      <c r="P311" s="197"/>
    </row>
    <row r="312" spans="2:18">
      <c r="B312" s="125">
        <f>+COUNT(C$6:$D312)</f>
        <v>288</v>
      </c>
      <c r="C312" s="126">
        <v>23191202</v>
      </c>
      <c r="D312" s="139" t="s">
        <v>582</v>
      </c>
      <c r="E312" s="126" t="s">
        <v>30</v>
      </c>
      <c r="F312" s="242">
        <v>1</v>
      </c>
      <c r="G312" s="249">
        <f t="shared" ref="G312:G319" si="29">+ROUND(P312+(P312*$F$3),-1)</f>
        <v>175310</v>
      </c>
      <c r="I312" s="24">
        <v>288</v>
      </c>
      <c r="J312" s="25">
        <v>23191202</v>
      </c>
      <c r="K312" s="188" t="s">
        <v>582</v>
      </c>
      <c r="L312" s="189" t="s">
        <v>30</v>
      </c>
      <c r="M312" s="31">
        <v>1</v>
      </c>
      <c r="N312" s="190">
        <f t="shared" si="23"/>
        <v>138942.79999999999</v>
      </c>
      <c r="O312" s="190">
        <f t="shared" si="24"/>
        <v>26399.13400000002</v>
      </c>
      <c r="P312" s="191">
        <f t="shared" si="25"/>
        <v>165341.93400000001</v>
      </c>
      <c r="R312" s="240">
        <v>165341.93400000001</v>
      </c>
    </row>
    <row r="313" spans="2:18">
      <c r="B313" s="125">
        <f>+COUNT(C$6:$D313)</f>
        <v>289</v>
      </c>
      <c r="C313" s="126">
        <v>23191202</v>
      </c>
      <c r="D313" s="139" t="s">
        <v>583</v>
      </c>
      <c r="E313" s="126" t="s">
        <v>30</v>
      </c>
      <c r="F313" s="242">
        <v>1</v>
      </c>
      <c r="G313" s="249">
        <f t="shared" si="29"/>
        <v>60240</v>
      </c>
      <c r="I313" s="24">
        <v>289</v>
      </c>
      <c r="J313" s="25">
        <v>23191202</v>
      </c>
      <c r="K313" s="188" t="s">
        <v>583</v>
      </c>
      <c r="L313" s="189" t="s">
        <v>30</v>
      </c>
      <c r="M313" s="31">
        <v>1</v>
      </c>
      <c r="N313" s="190">
        <f t="shared" si="23"/>
        <v>47740.160000000003</v>
      </c>
      <c r="O313" s="190">
        <f t="shared" si="24"/>
        <v>9070.6299999999974</v>
      </c>
      <c r="P313" s="191">
        <f t="shared" si="25"/>
        <v>56810.79</v>
      </c>
      <c r="R313" s="240">
        <v>56810.79</v>
      </c>
    </row>
    <row r="314" spans="2:18">
      <c r="B314" s="125">
        <f>+COUNT(C$6:$D314)</f>
        <v>290</v>
      </c>
      <c r="C314" s="126">
        <v>23181700</v>
      </c>
      <c r="D314" s="139" t="s">
        <v>584</v>
      </c>
      <c r="E314" s="126" t="s">
        <v>30</v>
      </c>
      <c r="F314" s="242">
        <v>1</v>
      </c>
      <c r="G314" s="249">
        <f t="shared" si="29"/>
        <v>255590</v>
      </c>
      <c r="I314" s="24">
        <v>290</v>
      </c>
      <c r="J314" s="25">
        <v>23181700</v>
      </c>
      <c r="K314" s="188" t="s">
        <v>584</v>
      </c>
      <c r="L314" s="189" t="s">
        <v>30</v>
      </c>
      <c r="M314" s="31">
        <v>1</v>
      </c>
      <c r="N314" s="190">
        <f t="shared" si="23"/>
        <v>202568.01</v>
      </c>
      <c r="O314" s="190">
        <f t="shared" si="24"/>
        <v>38487.918000000005</v>
      </c>
      <c r="P314" s="191">
        <f t="shared" si="25"/>
        <v>241055.92800000001</v>
      </c>
      <c r="R314" s="240">
        <v>241055.92800000001</v>
      </c>
    </row>
    <row r="315" spans="2:18">
      <c r="B315" s="125">
        <f>+COUNT(C$6:$D315)</f>
        <v>291</v>
      </c>
      <c r="C315" s="126">
        <v>23191202</v>
      </c>
      <c r="D315" s="139" t="s">
        <v>585</v>
      </c>
      <c r="E315" s="126" t="s">
        <v>30</v>
      </c>
      <c r="F315" s="242">
        <v>1</v>
      </c>
      <c r="G315" s="249">
        <f t="shared" si="29"/>
        <v>26280</v>
      </c>
      <c r="I315" s="24">
        <v>291</v>
      </c>
      <c r="J315" s="25">
        <v>23191202</v>
      </c>
      <c r="K315" s="188" t="s">
        <v>585</v>
      </c>
      <c r="L315" s="189" t="s">
        <v>30</v>
      </c>
      <c r="M315" s="31">
        <v>1</v>
      </c>
      <c r="N315" s="190">
        <f t="shared" si="23"/>
        <v>20826.900000000001</v>
      </c>
      <c r="O315" s="190">
        <f t="shared" si="24"/>
        <v>3957.1110000000008</v>
      </c>
      <c r="P315" s="191">
        <f t="shared" si="25"/>
        <v>24784.011000000002</v>
      </c>
      <c r="R315" s="240">
        <v>24784.011000000002</v>
      </c>
    </row>
    <row r="316" spans="2:18">
      <c r="B316" s="125">
        <f>+COUNT(C$6:$D316)</f>
        <v>292</v>
      </c>
      <c r="C316" s="126">
        <v>23181700</v>
      </c>
      <c r="D316" s="139" t="s">
        <v>586</v>
      </c>
      <c r="E316" s="126" t="s">
        <v>30</v>
      </c>
      <c r="F316" s="242">
        <v>1</v>
      </c>
      <c r="G316" s="249">
        <f t="shared" si="29"/>
        <v>140720</v>
      </c>
      <c r="I316" s="24">
        <v>292</v>
      </c>
      <c r="J316" s="25">
        <v>23181700</v>
      </c>
      <c r="K316" s="188" t="s">
        <v>586</v>
      </c>
      <c r="L316" s="189" t="s">
        <v>30</v>
      </c>
      <c r="M316" s="31">
        <v>1</v>
      </c>
      <c r="N316" s="190">
        <f t="shared" si="23"/>
        <v>111524.92</v>
      </c>
      <c r="O316" s="190">
        <f t="shared" si="24"/>
        <v>21189.737000000008</v>
      </c>
      <c r="P316" s="191">
        <f t="shared" si="25"/>
        <v>132714.65700000001</v>
      </c>
      <c r="R316" s="240">
        <v>132714.65700000001</v>
      </c>
    </row>
    <row r="317" spans="2:18">
      <c r="B317" s="125">
        <f>+COUNT(C$6:$D317)</f>
        <v>293</v>
      </c>
      <c r="C317" s="126">
        <v>23181700</v>
      </c>
      <c r="D317" s="139" t="s">
        <v>587</v>
      </c>
      <c r="E317" s="126" t="s">
        <v>30</v>
      </c>
      <c r="F317" s="242">
        <v>1</v>
      </c>
      <c r="G317" s="249">
        <f t="shared" si="29"/>
        <v>129670</v>
      </c>
      <c r="I317" s="24">
        <v>293</v>
      </c>
      <c r="J317" s="25">
        <v>23181700</v>
      </c>
      <c r="K317" s="188" t="s">
        <v>587</v>
      </c>
      <c r="L317" s="189" t="s">
        <v>30</v>
      </c>
      <c r="M317" s="31">
        <v>1</v>
      </c>
      <c r="N317" s="190">
        <f t="shared" si="23"/>
        <v>102771.92</v>
      </c>
      <c r="O317" s="190">
        <f t="shared" si="24"/>
        <v>19526.659000000014</v>
      </c>
      <c r="P317" s="191">
        <f t="shared" si="25"/>
        <v>122298.57900000001</v>
      </c>
      <c r="R317" s="240">
        <v>122298.57900000001</v>
      </c>
    </row>
    <row r="318" spans="2:18">
      <c r="B318" s="125">
        <f>+COUNT(C$6:$D318)</f>
        <v>294</v>
      </c>
      <c r="C318" s="126">
        <v>23191202</v>
      </c>
      <c r="D318" s="139" t="s">
        <v>588</v>
      </c>
      <c r="E318" s="126" t="s">
        <v>30</v>
      </c>
      <c r="F318" s="242">
        <v>1</v>
      </c>
      <c r="G318" s="249">
        <f t="shared" si="29"/>
        <v>790340</v>
      </c>
      <c r="I318" s="24">
        <v>294</v>
      </c>
      <c r="J318" s="25">
        <v>23191202</v>
      </c>
      <c r="K318" s="188" t="s">
        <v>588</v>
      </c>
      <c r="L318" s="189" t="s">
        <v>30</v>
      </c>
      <c r="M318" s="31">
        <v>1</v>
      </c>
      <c r="N318" s="190">
        <f t="shared" si="23"/>
        <v>626383.80000000005</v>
      </c>
      <c r="O318" s="190">
        <f t="shared" si="24"/>
        <v>119012.92200000002</v>
      </c>
      <c r="P318" s="191">
        <f t="shared" si="25"/>
        <v>745396.72200000007</v>
      </c>
      <c r="R318" s="240">
        <v>745396.72200000007</v>
      </c>
    </row>
    <row r="319" spans="2:18">
      <c r="B319" s="125">
        <f>+COUNT(C$6:$D319)</f>
        <v>295</v>
      </c>
      <c r="C319" s="126">
        <v>23191202</v>
      </c>
      <c r="D319" s="139" t="s">
        <v>589</v>
      </c>
      <c r="E319" s="126" t="s">
        <v>30</v>
      </c>
      <c r="F319" s="242">
        <v>1</v>
      </c>
      <c r="G319" s="249">
        <f t="shared" si="29"/>
        <v>72680</v>
      </c>
      <c r="I319" s="24">
        <v>295</v>
      </c>
      <c r="J319" s="25">
        <v>23191202</v>
      </c>
      <c r="K319" s="188" t="s">
        <v>589</v>
      </c>
      <c r="L319" s="189" t="s">
        <v>30</v>
      </c>
      <c r="M319" s="31">
        <v>1</v>
      </c>
      <c r="N319" s="190">
        <f t="shared" si="23"/>
        <v>57605.65</v>
      </c>
      <c r="O319" s="190">
        <f t="shared" si="24"/>
        <v>10945.072999999997</v>
      </c>
      <c r="P319" s="191">
        <f t="shared" si="25"/>
        <v>68550.722999999998</v>
      </c>
      <c r="R319" s="240">
        <v>68550.722999999998</v>
      </c>
    </row>
    <row r="320" spans="2:18">
      <c r="B320" s="142"/>
      <c r="C320" s="142"/>
      <c r="D320" s="143" t="s">
        <v>590</v>
      </c>
      <c r="E320" s="144"/>
      <c r="F320" s="144"/>
      <c r="G320" s="144"/>
      <c r="I320" s="205"/>
      <c r="J320" s="205"/>
      <c r="K320" s="206" t="s">
        <v>590</v>
      </c>
      <c r="L320" s="207"/>
      <c r="M320" s="195"/>
      <c r="N320" s="196"/>
      <c r="O320" s="196"/>
      <c r="P320" s="197"/>
    </row>
    <row r="321" spans="2:18">
      <c r="B321" s="125">
        <f>+COUNT(C$6:$D321)</f>
        <v>296</v>
      </c>
      <c r="C321" s="126">
        <v>23181500</v>
      </c>
      <c r="D321" s="127" t="s">
        <v>591</v>
      </c>
      <c r="E321" s="126" t="s">
        <v>30</v>
      </c>
      <c r="F321" s="242">
        <v>1</v>
      </c>
      <c r="G321" s="249">
        <f>+ROUND(P321+(P321*$F$3),-1)</f>
        <v>108390</v>
      </c>
      <c r="I321" s="24">
        <v>296</v>
      </c>
      <c r="J321" s="25">
        <v>23181500</v>
      </c>
      <c r="K321" s="188" t="s">
        <v>591</v>
      </c>
      <c r="L321" s="189" t="s">
        <v>30</v>
      </c>
      <c r="M321" s="31">
        <v>1</v>
      </c>
      <c r="N321" s="190">
        <f t="shared" si="23"/>
        <v>85903.03</v>
      </c>
      <c r="O321" s="190">
        <f t="shared" si="24"/>
        <v>16321.571000000011</v>
      </c>
      <c r="P321" s="191">
        <f t="shared" si="25"/>
        <v>102224.60100000001</v>
      </c>
      <c r="R321" s="240">
        <v>102224.60100000001</v>
      </c>
    </row>
    <row r="322" spans="2:18" ht="36">
      <c r="B322" s="125">
        <f>+COUNT(C$6:$D322)</f>
        <v>297</v>
      </c>
      <c r="C322" s="137">
        <v>48101536</v>
      </c>
      <c r="D322" s="127" t="s">
        <v>592</v>
      </c>
      <c r="E322" s="126" t="s">
        <v>30</v>
      </c>
      <c r="F322" s="242">
        <v>1</v>
      </c>
      <c r="G322" s="249">
        <f>+ROUND(P322+(P322*$F$3),-1)</f>
        <v>23500</v>
      </c>
      <c r="I322" s="24">
        <v>297</v>
      </c>
      <c r="J322" s="28">
        <v>48101536</v>
      </c>
      <c r="K322" s="188" t="s">
        <v>592</v>
      </c>
      <c r="L322" s="189" t="s">
        <v>30</v>
      </c>
      <c r="M322" s="31">
        <v>1</v>
      </c>
      <c r="N322" s="190">
        <f t="shared" si="23"/>
        <v>18621.259999999998</v>
      </c>
      <c r="O322" s="190">
        <f t="shared" si="24"/>
        <v>3538.0360000000037</v>
      </c>
      <c r="P322" s="191">
        <f t="shared" si="25"/>
        <v>22159.296000000002</v>
      </c>
      <c r="R322" s="240">
        <v>22159.296000000002</v>
      </c>
    </row>
    <row r="323" spans="2:18">
      <c r="B323" s="125">
        <f>+COUNT(C$6:$D323)</f>
        <v>298</v>
      </c>
      <c r="C323" s="126">
        <v>24131500</v>
      </c>
      <c r="D323" s="127" t="s">
        <v>429</v>
      </c>
      <c r="E323" s="126" t="s">
        <v>30</v>
      </c>
      <c r="F323" s="242">
        <v>1</v>
      </c>
      <c r="G323" s="249">
        <f>+ROUND(P323+(P323*$F$3),-1)</f>
        <v>389550</v>
      </c>
      <c r="I323" s="24">
        <v>298</v>
      </c>
      <c r="J323" s="25">
        <v>24131500</v>
      </c>
      <c r="K323" s="188" t="s">
        <v>429</v>
      </c>
      <c r="L323" s="189" t="s">
        <v>30</v>
      </c>
      <c r="M323" s="31">
        <v>1</v>
      </c>
      <c r="N323" s="190">
        <f t="shared" si="23"/>
        <v>308737</v>
      </c>
      <c r="O323" s="190">
        <f t="shared" si="24"/>
        <v>58660.027999999991</v>
      </c>
      <c r="P323" s="191">
        <f t="shared" si="25"/>
        <v>367397.02799999999</v>
      </c>
      <c r="R323" s="240">
        <v>367397.02799999999</v>
      </c>
    </row>
    <row r="324" spans="2:18" ht="24">
      <c r="B324" s="125">
        <f>+COUNT(C$6:$D324)</f>
        <v>299</v>
      </c>
      <c r="C324" s="126">
        <v>23181500</v>
      </c>
      <c r="D324" s="127" t="s">
        <v>593</v>
      </c>
      <c r="E324" s="126" t="s">
        <v>30</v>
      </c>
      <c r="F324" s="242">
        <v>1</v>
      </c>
      <c r="G324" s="249">
        <f>+ROUND(P324+(P324*$F$3),-1)</f>
        <v>161410</v>
      </c>
      <c r="I324" s="24">
        <v>299</v>
      </c>
      <c r="J324" s="25">
        <v>23181500</v>
      </c>
      <c r="K324" s="188" t="s">
        <v>593</v>
      </c>
      <c r="L324" s="189" t="s">
        <v>30</v>
      </c>
      <c r="M324" s="31">
        <v>1</v>
      </c>
      <c r="N324" s="190">
        <f t="shared" si="23"/>
        <v>127928.39</v>
      </c>
      <c r="O324" s="190">
        <f t="shared" si="24"/>
        <v>24306.394000000015</v>
      </c>
      <c r="P324" s="191">
        <f t="shared" si="25"/>
        <v>152234.78400000001</v>
      </c>
      <c r="R324" s="240">
        <v>152234.78400000001</v>
      </c>
    </row>
    <row r="325" spans="2:18" ht="60">
      <c r="B325" s="125">
        <f>+COUNT(C$6:$D325)</f>
        <v>300</v>
      </c>
      <c r="C325" s="137">
        <v>31191500</v>
      </c>
      <c r="D325" s="127" t="s">
        <v>594</v>
      </c>
      <c r="E325" s="126" t="s">
        <v>30</v>
      </c>
      <c r="F325" s="242">
        <v>1</v>
      </c>
      <c r="G325" s="249">
        <f>+ROUND(P325+(P325*$F$3),-1)</f>
        <v>376360</v>
      </c>
      <c r="I325" s="24">
        <v>300</v>
      </c>
      <c r="J325" s="28">
        <v>31191500</v>
      </c>
      <c r="K325" s="188" t="s">
        <v>594</v>
      </c>
      <c r="L325" s="189" t="s">
        <v>30</v>
      </c>
      <c r="M325" s="31">
        <v>1</v>
      </c>
      <c r="N325" s="190">
        <f t="shared" si="23"/>
        <v>298279.09999999998</v>
      </c>
      <c r="O325" s="190">
        <f t="shared" si="24"/>
        <v>56673.034000000043</v>
      </c>
      <c r="P325" s="191">
        <f t="shared" si="25"/>
        <v>354952.13400000002</v>
      </c>
      <c r="R325" s="240">
        <v>354952.13400000002</v>
      </c>
    </row>
    <row r="326" spans="2:18">
      <c r="B326" s="119"/>
      <c r="C326" s="119"/>
      <c r="D326" s="140" t="s">
        <v>29</v>
      </c>
      <c r="E326" s="121"/>
      <c r="F326" s="121"/>
      <c r="G326" s="121"/>
      <c r="I326" s="192"/>
      <c r="J326" s="192"/>
      <c r="K326" s="193" t="s">
        <v>29</v>
      </c>
      <c r="L326" s="203"/>
      <c r="M326" s="195"/>
      <c r="N326" s="196"/>
      <c r="O326" s="196"/>
      <c r="P326" s="197"/>
    </row>
    <row r="327" spans="2:18">
      <c r="B327" s="125">
        <f>+COUNT(C$6:$D327)</f>
        <v>301</v>
      </c>
      <c r="C327" s="125">
        <v>23191202</v>
      </c>
      <c r="D327" s="127" t="s">
        <v>595</v>
      </c>
      <c r="E327" s="126" t="s">
        <v>30</v>
      </c>
      <c r="F327" s="242">
        <v>1</v>
      </c>
      <c r="G327" s="249">
        <f t="shared" ref="G327:G338" si="30">+ROUND(P327+(P327*$F$3),-1)</f>
        <v>173280</v>
      </c>
      <c r="I327" s="24">
        <v>301</v>
      </c>
      <c r="J327" s="24">
        <v>23191202</v>
      </c>
      <c r="K327" s="188" t="s">
        <v>595</v>
      </c>
      <c r="L327" s="189" t="s">
        <v>30</v>
      </c>
      <c r="M327" s="31">
        <v>1</v>
      </c>
      <c r="N327" s="190">
        <f t="shared" si="23"/>
        <v>137332.32</v>
      </c>
      <c r="O327" s="190">
        <f t="shared" si="24"/>
        <v>26093.14499999999</v>
      </c>
      <c r="P327" s="191">
        <f t="shared" si="25"/>
        <v>163425.465</v>
      </c>
      <c r="R327" s="240">
        <v>163425.465</v>
      </c>
    </row>
    <row r="328" spans="2:18">
      <c r="B328" s="125">
        <f>+COUNT(C$6:$D328)</f>
        <v>302</v>
      </c>
      <c r="C328" s="126">
        <v>31171557</v>
      </c>
      <c r="D328" s="127" t="s">
        <v>596</v>
      </c>
      <c r="E328" s="126" t="s">
        <v>30</v>
      </c>
      <c r="F328" s="242">
        <v>1</v>
      </c>
      <c r="G328" s="249">
        <f t="shared" si="30"/>
        <v>200890</v>
      </c>
      <c r="I328" s="24">
        <v>302</v>
      </c>
      <c r="J328" s="25">
        <v>31171557</v>
      </c>
      <c r="K328" s="188" t="s">
        <v>596</v>
      </c>
      <c r="L328" s="189" t="s">
        <v>30</v>
      </c>
      <c r="M328" s="31">
        <v>1</v>
      </c>
      <c r="N328" s="190">
        <f t="shared" si="23"/>
        <v>159211.53</v>
      </c>
      <c r="O328" s="190">
        <f t="shared" si="24"/>
        <v>30250.188000000024</v>
      </c>
      <c r="P328" s="191">
        <f t="shared" si="25"/>
        <v>189461.71800000002</v>
      </c>
      <c r="R328" s="240">
        <v>189461.71800000002</v>
      </c>
    </row>
    <row r="329" spans="2:18">
      <c r="B329" s="125">
        <f>+COUNT(C$6:$D329)</f>
        <v>303</v>
      </c>
      <c r="C329" s="125">
        <v>31171504</v>
      </c>
      <c r="D329" s="127" t="s">
        <v>597</v>
      </c>
      <c r="E329" s="126" t="s">
        <v>30</v>
      </c>
      <c r="F329" s="242">
        <v>1</v>
      </c>
      <c r="G329" s="249">
        <f t="shared" si="30"/>
        <v>65390</v>
      </c>
      <c r="I329" s="24">
        <v>303</v>
      </c>
      <c r="J329" s="24">
        <v>31171504</v>
      </c>
      <c r="K329" s="188" t="s">
        <v>597</v>
      </c>
      <c r="L329" s="189" t="s">
        <v>30</v>
      </c>
      <c r="M329" s="31">
        <v>1</v>
      </c>
      <c r="N329" s="190">
        <f t="shared" si="23"/>
        <v>51826.81</v>
      </c>
      <c r="O329" s="190">
        <f t="shared" si="24"/>
        <v>9847.0940000000046</v>
      </c>
      <c r="P329" s="191">
        <f t="shared" si="25"/>
        <v>61673.904000000002</v>
      </c>
      <c r="R329" s="240">
        <v>61673.904000000002</v>
      </c>
    </row>
    <row r="330" spans="2:18">
      <c r="B330" s="125">
        <f>+COUNT(C$6:$D330)</f>
        <v>304</v>
      </c>
      <c r="C330" s="105">
        <v>30264700</v>
      </c>
      <c r="D330" s="127" t="s">
        <v>598</v>
      </c>
      <c r="E330" s="126" t="s">
        <v>31</v>
      </c>
      <c r="F330" s="242">
        <v>1</v>
      </c>
      <c r="G330" s="249">
        <f t="shared" si="30"/>
        <v>5220</v>
      </c>
      <c r="I330" s="24">
        <v>304</v>
      </c>
      <c r="J330" s="105">
        <v>30264700</v>
      </c>
      <c r="K330" s="188" t="s">
        <v>598</v>
      </c>
      <c r="L330" s="189" t="s">
        <v>31</v>
      </c>
      <c r="M330" s="31">
        <v>1</v>
      </c>
      <c r="N330" s="190">
        <f t="shared" ref="N330:N394" si="31">+ROUND(R330/1.19,2)</f>
        <v>4137.4399999999996</v>
      </c>
      <c r="O330" s="190">
        <f t="shared" ref="O330:O394" si="32">+R330-N330</f>
        <v>786.11800000000039</v>
      </c>
      <c r="P330" s="191">
        <f t="shared" ref="P330:P394" si="33">+N330+O330</f>
        <v>4923.558</v>
      </c>
      <c r="R330" s="240">
        <v>4923.558</v>
      </c>
    </row>
    <row r="331" spans="2:18">
      <c r="B331" s="125">
        <f>+COUNT(C$6:$D331)</f>
        <v>305</v>
      </c>
      <c r="C331" s="125">
        <v>32101625</v>
      </c>
      <c r="D331" s="127" t="s">
        <v>599</v>
      </c>
      <c r="E331" s="126" t="s">
        <v>30</v>
      </c>
      <c r="F331" s="242">
        <v>1</v>
      </c>
      <c r="G331" s="249">
        <f t="shared" si="30"/>
        <v>102140</v>
      </c>
      <c r="I331" s="24">
        <v>305</v>
      </c>
      <c r="J331" s="24">
        <v>32101625</v>
      </c>
      <c r="K331" s="188" t="s">
        <v>599</v>
      </c>
      <c r="L331" s="189" t="s">
        <v>30</v>
      </c>
      <c r="M331" s="31">
        <v>1</v>
      </c>
      <c r="N331" s="190">
        <f t="shared" si="31"/>
        <v>80952.34</v>
      </c>
      <c r="O331" s="190">
        <f t="shared" si="32"/>
        <v>15380.94200000001</v>
      </c>
      <c r="P331" s="191">
        <f t="shared" si="33"/>
        <v>96333.282000000007</v>
      </c>
      <c r="R331" s="240">
        <v>96333.282000000007</v>
      </c>
    </row>
    <row r="332" spans="2:18">
      <c r="B332" s="125">
        <f>+COUNT(C$6:$D332)</f>
        <v>306</v>
      </c>
      <c r="C332" s="126">
        <v>23181500</v>
      </c>
      <c r="D332" s="127" t="s">
        <v>600</v>
      </c>
      <c r="E332" s="126" t="s">
        <v>30</v>
      </c>
      <c r="F332" s="242">
        <v>1</v>
      </c>
      <c r="G332" s="249">
        <f t="shared" si="30"/>
        <v>157910</v>
      </c>
      <c r="I332" s="24">
        <v>306</v>
      </c>
      <c r="J332" s="25">
        <v>23181500</v>
      </c>
      <c r="K332" s="188" t="s">
        <v>600</v>
      </c>
      <c r="L332" s="189" t="s">
        <v>30</v>
      </c>
      <c r="M332" s="31">
        <v>1</v>
      </c>
      <c r="N332" s="190">
        <f t="shared" si="31"/>
        <v>125151.32</v>
      </c>
      <c r="O332" s="190">
        <f t="shared" si="32"/>
        <v>23778.753999999986</v>
      </c>
      <c r="P332" s="191">
        <f t="shared" si="33"/>
        <v>148930.07399999999</v>
      </c>
      <c r="R332" s="240">
        <v>148930.07399999999</v>
      </c>
    </row>
    <row r="333" spans="2:18">
      <c r="B333" s="125">
        <f>+COUNT(C$6:$D333)</f>
        <v>307</v>
      </c>
      <c r="C333" s="126">
        <v>23181700</v>
      </c>
      <c r="D333" s="127" t="s">
        <v>574</v>
      </c>
      <c r="E333" s="126" t="s">
        <v>30</v>
      </c>
      <c r="F333" s="242">
        <v>1</v>
      </c>
      <c r="G333" s="249">
        <f t="shared" si="30"/>
        <v>72040</v>
      </c>
      <c r="I333" s="24">
        <v>307</v>
      </c>
      <c r="J333" s="25">
        <v>23181700</v>
      </c>
      <c r="K333" s="188" t="s">
        <v>574</v>
      </c>
      <c r="L333" s="189" t="s">
        <v>30</v>
      </c>
      <c r="M333" s="31">
        <v>1</v>
      </c>
      <c r="N333" s="190">
        <f t="shared" si="31"/>
        <v>57098.27</v>
      </c>
      <c r="O333" s="190">
        <f t="shared" si="32"/>
        <v>10848.670000000006</v>
      </c>
      <c r="P333" s="191">
        <f t="shared" si="33"/>
        <v>67946.94</v>
      </c>
      <c r="R333" s="240">
        <v>67946.94</v>
      </c>
    </row>
    <row r="334" spans="2:18">
      <c r="B334" s="125">
        <f>+COUNT(C$6:$D334)</f>
        <v>308</v>
      </c>
      <c r="C334" s="105">
        <v>30264700</v>
      </c>
      <c r="D334" s="127" t="s">
        <v>601</v>
      </c>
      <c r="E334" s="126" t="s">
        <v>31</v>
      </c>
      <c r="F334" s="242">
        <v>1</v>
      </c>
      <c r="G334" s="249">
        <f t="shared" si="30"/>
        <v>7670</v>
      </c>
      <c r="I334" s="24">
        <v>308</v>
      </c>
      <c r="J334" s="105">
        <v>30264700</v>
      </c>
      <c r="K334" s="188" t="s">
        <v>601</v>
      </c>
      <c r="L334" s="189" t="s">
        <v>31</v>
      </c>
      <c r="M334" s="31">
        <v>1</v>
      </c>
      <c r="N334" s="190">
        <f t="shared" si="31"/>
        <v>6077.53</v>
      </c>
      <c r="O334" s="190">
        <f t="shared" si="32"/>
        <v>1154.7260000000006</v>
      </c>
      <c r="P334" s="191">
        <f t="shared" si="33"/>
        <v>7232.2560000000003</v>
      </c>
      <c r="R334" s="240">
        <v>7232.2560000000003</v>
      </c>
    </row>
    <row r="335" spans="2:18">
      <c r="B335" s="125">
        <f>+COUNT(C$6:$D335)</f>
        <v>309</v>
      </c>
      <c r="C335" s="137">
        <v>39131707</v>
      </c>
      <c r="D335" s="127" t="s">
        <v>602</v>
      </c>
      <c r="E335" s="126" t="s">
        <v>30</v>
      </c>
      <c r="F335" s="242">
        <v>1</v>
      </c>
      <c r="G335" s="249">
        <f t="shared" si="30"/>
        <v>95990</v>
      </c>
      <c r="I335" s="24">
        <v>309</v>
      </c>
      <c r="J335" s="28">
        <v>39131707</v>
      </c>
      <c r="K335" s="188" t="s">
        <v>602</v>
      </c>
      <c r="L335" s="189" t="s">
        <v>30</v>
      </c>
      <c r="M335" s="31">
        <v>1</v>
      </c>
      <c r="N335" s="190">
        <f t="shared" si="31"/>
        <v>76077.289999999994</v>
      </c>
      <c r="O335" s="190">
        <f t="shared" si="32"/>
        <v>14454.682000000015</v>
      </c>
      <c r="P335" s="191">
        <f t="shared" si="33"/>
        <v>90531.972000000009</v>
      </c>
      <c r="R335" s="240">
        <v>90531.972000000009</v>
      </c>
    </row>
    <row r="336" spans="2:18" ht="24">
      <c r="B336" s="125">
        <f>+COUNT(C$6:$D336)</f>
        <v>310</v>
      </c>
      <c r="C336" s="126">
        <v>23181500</v>
      </c>
      <c r="D336" s="127" t="s">
        <v>603</v>
      </c>
      <c r="E336" s="126" t="s">
        <v>30</v>
      </c>
      <c r="F336" s="242">
        <v>1</v>
      </c>
      <c r="G336" s="249">
        <f t="shared" si="30"/>
        <v>188000</v>
      </c>
      <c r="I336" s="24">
        <v>310</v>
      </c>
      <c r="J336" s="25">
        <v>23181500</v>
      </c>
      <c r="K336" s="188" t="s">
        <v>603</v>
      </c>
      <c r="L336" s="189" t="s">
        <v>30</v>
      </c>
      <c r="M336" s="31">
        <v>1</v>
      </c>
      <c r="N336" s="190">
        <f t="shared" si="31"/>
        <v>148999.32</v>
      </c>
      <c r="O336" s="190">
        <f t="shared" si="32"/>
        <v>28309.869000000006</v>
      </c>
      <c r="P336" s="191">
        <f t="shared" si="33"/>
        <v>177309.18900000001</v>
      </c>
      <c r="R336" s="240">
        <v>177309.18900000001</v>
      </c>
    </row>
    <row r="337" spans="2:18" ht="24">
      <c r="B337" s="125">
        <f>+COUNT(C$6:$D337)</f>
        <v>311</v>
      </c>
      <c r="C337" s="137">
        <v>39131709</v>
      </c>
      <c r="D337" s="127" t="s">
        <v>604</v>
      </c>
      <c r="E337" s="126" t="s">
        <v>30</v>
      </c>
      <c r="F337" s="242">
        <v>1</v>
      </c>
      <c r="G337" s="249">
        <f t="shared" si="30"/>
        <v>2560</v>
      </c>
      <c r="I337" s="24">
        <v>311</v>
      </c>
      <c r="J337" s="28">
        <v>39131709</v>
      </c>
      <c r="K337" s="188" t="s">
        <v>604</v>
      </c>
      <c r="L337" s="189" t="s">
        <v>30</v>
      </c>
      <c r="M337" s="31">
        <v>1</v>
      </c>
      <c r="N337" s="190">
        <f t="shared" si="31"/>
        <v>2030.07</v>
      </c>
      <c r="O337" s="190">
        <f t="shared" si="32"/>
        <v>385.71900000000028</v>
      </c>
      <c r="P337" s="191">
        <f t="shared" si="33"/>
        <v>2415.7890000000002</v>
      </c>
      <c r="R337" s="240">
        <v>2415.7890000000002</v>
      </c>
    </row>
    <row r="338" spans="2:18" ht="24">
      <c r="B338" s="125">
        <f>+COUNT(C$6:$D338)</f>
        <v>312</v>
      </c>
      <c r="C338" s="126">
        <v>23181500</v>
      </c>
      <c r="D338" s="127" t="s">
        <v>593</v>
      </c>
      <c r="E338" s="126" t="s">
        <v>30</v>
      </c>
      <c r="F338" s="242">
        <v>1</v>
      </c>
      <c r="G338" s="249">
        <f t="shared" si="30"/>
        <v>69480</v>
      </c>
      <c r="I338" s="24">
        <v>312</v>
      </c>
      <c r="J338" s="25">
        <v>23181500</v>
      </c>
      <c r="K338" s="188" t="s">
        <v>593</v>
      </c>
      <c r="L338" s="189" t="s">
        <v>30</v>
      </c>
      <c r="M338" s="31">
        <v>1</v>
      </c>
      <c r="N338" s="190">
        <f t="shared" si="31"/>
        <v>55067.09</v>
      </c>
      <c r="O338" s="190">
        <f t="shared" si="32"/>
        <v>10462.747000000003</v>
      </c>
      <c r="P338" s="191">
        <f t="shared" si="33"/>
        <v>65529.837</v>
      </c>
      <c r="R338" s="240">
        <v>65529.837</v>
      </c>
    </row>
    <row r="339" spans="2:18">
      <c r="B339" s="119"/>
      <c r="C339" s="119"/>
      <c r="D339" s="140" t="s">
        <v>54</v>
      </c>
      <c r="E339" s="121"/>
      <c r="F339" s="121"/>
      <c r="G339" s="121"/>
      <c r="I339" s="192"/>
      <c r="J339" s="192"/>
      <c r="K339" s="193" t="s">
        <v>54</v>
      </c>
      <c r="L339" s="203"/>
      <c r="M339" s="195"/>
      <c r="N339" s="196"/>
      <c r="O339" s="196"/>
      <c r="P339" s="197"/>
    </row>
    <row r="340" spans="2:18">
      <c r="B340" s="125">
        <f>+COUNT(C$6:$D340)</f>
        <v>313</v>
      </c>
      <c r="C340" s="126">
        <v>23181700</v>
      </c>
      <c r="D340" s="139" t="s">
        <v>605</v>
      </c>
      <c r="E340" s="126" t="s">
        <v>30</v>
      </c>
      <c r="F340" s="242">
        <v>1</v>
      </c>
      <c r="G340" s="249">
        <f t="shared" ref="G340:G350" si="34">+ROUND(P340+(P340*$F$3),-1)</f>
        <v>87530</v>
      </c>
      <c r="I340" s="24">
        <v>313</v>
      </c>
      <c r="J340" s="25">
        <v>23181700</v>
      </c>
      <c r="K340" s="188" t="s">
        <v>605</v>
      </c>
      <c r="L340" s="189" t="s">
        <v>30</v>
      </c>
      <c r="M340" s="31">
        <v>1</v>
      </c>
      <c r="N340" s="190">
        <f t="shared" si="31"/>
        <v>69369.81</v>
      </c>
      <c r="O340" s="190">
        <f t="shared" si="32"/>
        <v>13180.269</v>
      </c>
      <c r="P340" s="191">
        <f t="shared" si="33"/>
        <v>82550.078999999998</v>
      </c>
      <c r="R340" s="240">
        <v>82550.078999999998</v>
      </c>
    </row>
    <row r="341" spans="2:18">
      <c r="B341" s="125">
        <f>+COUNT(C$6:$D341)</f>
        <v>314</v>
      </c>
      <c r="C341" s="126">
        <v>23181700</v>
      </c>
      <c r="D341" s="127" t="s">
        <v>606</v>
      </c>
      <c r="E341" s="126" t="s">
        <v>30</v>
      </c>
      <c r="F341" s="242">
        <v>1</v>
      </c>
      <c r="G341" s="249">
        <f t="shared" si="34"/>
        <v>223360</v>
      </c>
      <c r="I341" s="24">
        <v>314</v>
      </c>
      <c r="J341" s="25">
        <v>23181700</v>
      </c>
      <c r="K341" s="188" t="s">
        <v>606</v>
      </c>
      <c r="L341" s="189" t="s">
        <v>30</v>
      </c>
      <c r="M341" s="31">
        <v>1</v>
      </c>
      <c r="N341" s="190">
        <f t="shared" si="31"/>
        <v>177022.85</v>
      </c>
      <c r="O341" s="190">
        <f t="shared" si="32"/>
        <v>33634.345000000001</v>
      </c>
      <c r="P341" s="191">
        <f t="shared" si="33"/>
        <v>210657.19500000001</v>
      </c>
      <c r="R341" s="240">
        <v>210657.19500000001</v>
      </c>
    </row>
    <row r="342" spans="2:18">
      <c r="B342" s="125">
        <f>+COUNT(C$6:$D342)</f>
        <v>315</v>
      </c>
      <c r="C342" s="126">
        <v>23181700</v>
      </c>
      <c r="D342" s="127" t="s">
        <v>607</v>
      </c>
      <c r="E342" s="126" t="s">
        <v>30</v>
      </c>
      <c r="F342" s="242">
        <v>1</v>
      </c>
      <c r="G342" s="249">
        <f t="shared" si="34"/>
        <v>3560</v>
      </c>
      <c r="I342" s="24">
        <v>315</v>
      </c>
      <c r="J342" s="25">
        <v>23181700</v>
      </c>
      <c r="K342" s="188" t="s">
        <v>607</v>
      </c>
      <c r="L342" s="189" t="s">
        <v>30</v>
      </c>
      <c r="M342" s="31">
        <v>1</v>
      </c>
      <c r="N342" s="190">
        <f t="shared" si="31"/>
        <v>2823.44</v>
      </c>
      <c r="O342" s="190">
        <f t="shared" si="32"/>
        <v>536.45800000000008</v>
      </c>
      <c r="P342" s="191">
        <f t="shared" si="33"/>
        <v>3359.8980000000001</v>
      </c>
      <c r="R342" s="240">
        <v>3359.8980000000001</v>
      </c>
    </row>
    <row r="343" spans="2:18" ht="96">
      <c r="B343" s="125">
        <f>+COUNT(C$6:$D343)</f>
        <v>316</v>
      </c>
      <c r="C343" s="126">
        <v>23181700</v>
      </c>
      <c r="D343" s="127" t="s">
        <v>1129</v>
      </c>
      <c r="E343" s="126" t="s">
        <v>30</v>
      </c>
      <c r="F343" s="242">
        <v>1</v>
      </c>
      <c r="G343" s="249">
        <f t="shared" si="34"/>
        <v>391790</v>
      </c>
      <c r="I343" s="24">
        <v>316</v>
      </c>
      <c r="J343" s="25">
        <v>23181700</v>
      </c>
      <c r="K343" s="188" t="s">
        <v>881</v>
      </c>
      <c r="L343" s="189" t="s">
        <v>30</v>
      </c>
      <c r="M343" s="31">
        <v>1</v>
      </c>
      <c r="N343" s="190">
        <f t="shared" si="31"/>
        <v>310512</v>
      </c>
      <c r="O343" s="190">
        <f t="shared" si="32"/>
        <v>58997.282999999996</v>
      </c>
      <c r="P343" s="191">
        <f t="shared" si="33"/>
        <v>369509.283</v>
      </c>
      <c r="R343" s="240">
        <v>369509.283</v>
      </c>
    </row>
    <row r="344" spans="2:18">
      <c r="B344" s="125">
        <f>+COUNT(C$6:$D344)</f>
        <v>317</v>
      </c>
      <c r="C344" s="126">
        <v>23181500</v>
      </c>
      <c r="D344" s="127" t="s">
        <v>55</v>
      </c>
      <c r="E344" s="126" t="s">
        <v>30</v>
      </c>
      <c r="F344" s="242">
        <v>1</v>
      </c>
      <c r="G344" s="249">
        <f t="shared" si="34"/>
        <v>315990</v>
      </c>
      <c r="I344" s="24">
        <v>317</v>
      </c>
      <c r="J344" s="25">
        <v>23181500</v>
      </c>
      <c r="K344" s="188" t="s">
        <v>55</v>
      </c>
      <c r="L344" s="189" t="s">
        <v>30</v>
      </c>
      <c r="M344" s="31">
        <v>1</v>
      </c>
      <c r="N344" s="190">
        <f t="shared" si="31"/>
        <v>250435.15</v>
      </c>
      <c r="O344" s="190">
        <f t="shared" si="32"/>
        <v>47582.678000000044</v>
      </c>
      <c r="P344" s="191">
        <f t="shared" si="33"/>
        <v>298017.82800000004</v>
      </c>
      <c r="R344" s="240">
        <v>298017.82800000004</v>
      </c>
    </row>
    <row r="345" spans="2:18">
      <c r="B345" s="125">
        <f>+COUNT(C$6:$D345)</f>
        <v>318</v>
      </c>
      <c r="C345" s="126">
        <v>23181700</v>
      </c>
      <c r="D345" s="127" t="s">
        <v>608</v>
      </c>
      <c r="E345" s="126" t="s">
        <v>30</v>
      </c>
      <c r="F345" s="242">
        <v>1</v>
      </c>
      <c r="G345" s="249">
        <f t="shared" si="34"/>
        <v>27290</v>
      </c>
      <c r="I345" s="24">
        <v>318</v>
      </c>
      <c r="J345" s="25">
        <v>23181700</v>
      </c>
      <c r="K345" s="188" t="s">
        <v>608</v>
      </c>
      <c r="L345" s="189" t="s">
        <v>30</v>
      </c>
      <c r="M345" s="31">
        <v>1</v>
      </c>
      <c r="N345" s="190">
        <f t="shared" si="31"/>
        <v>21627.45</v>
      </c>
      <c r="O345" s="190">
        <f t="shared" si="32"/>
        <v>4109.2109999999993</v>
      </c>
      <c r="P345" s="191">
        <f t="shared" si="33"/>
        <v>25736.661</v>
      </c>
      <c r="R345" s="240">
        <v>25736.661</v>
      </c>
    </row>
    <row r="346" spans="2:18">
      <c r="B346" s="125">
        <f>+COUNT(C$6:$D346)</f>
        <v>319</v>
      </c>
      <c r="C346" s="126">
        <v>23181500</v>
      </c>
      <c r="D346" s="127" t="s">
        <v>609</v>
      </c>
      <c r="E346" s="126" t="s">
        <v>30</v>
      </c>
      <c r="F346" s="242">
        <v>1</v>
      </c>
      <c r="G346" s="249">
        <f t="shared" si="34"/>
        <v>19660</v>
      </c>
      <c r="I346" s="24">
        <v>319</v>
      </c>
      <c r="J346" s="25">
        <v>23181500</v>
      </c>
      <c r="K346" s="188" t="s">
        <v>609</v>
      </c>
      <c r="L346" s="189" t="s">
        <v>30</v>
      </c>
      <c r="M346" s="31">
        <v>1</v>
      </c>
      <c r="N346" s="190">
        <f t="shared" si="31"/>
        <v>15583.05</v>
      </c>
      <c r="O346" s="190">
        <f t="shared" si="32"/>
        <v>2960.7750000000015</v>
      </c>
      <c r="P346" s="191">
        <f t="shared" si="33"/>
        <v>18543.825000000001</v>
      </c>
      <c r="R346" s="240">
        <v>18543.825000000001</v>
      </c>
    </row>
    <row r="347" spans="2:18">
      <c r="B347" s="125">
        <f>+COUNT(C$6:$D347)</f>
        <v>320</v>
      </c>
      <c r="C347" s="126">
        <v>26101700</v>
      </c>
      <c r="D347" s="127" t="s">
        <v>610</v>
      </c>
      <c r="E347" s="126" t="s">
        <v>30</v>
      </c>
      <c r="F347" s="242">
        <v>1</v>
      </c>
      <c r="G347" s="249">
        <f t="shared" si="34"/>
        <v>312510</v>
      </c>
      <c r="I347" s="24">
        <v>320</v>
      </c>
      <c r="J347" s="25">
        <v>26101700</v>
      </c>
      <c r="K347" s="188" t="s">
        <v>610</v>
      </c>
      <c r="L347" s="189" t="s">
        <v>30</v>
      </c>
      <c r="M347" s="31">
        <v>1</v>
      </c>
      <c r="N347" s="190">
        <f t="shared" si="31"/>
        <v>247676.3</v>
      </c>
      <c r="O347" s="190">
        <f t="shared" si="32"/>
        <v>47058.499000000011</v>
      </c>
      <c r="P347" s="191">
        <f t="shared" si="33"/>
        <v>294734.799</v>
      </c>
      <c r="R347" s="240">
        <v>294734.799</v>
      </c>
    </row>
    <row r="348" spans="2:18">
      <c r="B348" s="125">
        <f>+COUNT(C$6:$D348)</f>
        <v>321</v>
      </c>
      <c r="C348" s="126">
        <v>23181500</v>
      </c>
      <c r="D348" s="127" t="s">
        <v>361</v>
      </c>
      <c r="E348" s="126" t="s">
        <v>30</v>
      </c>
      <c r="F348" s="242">
        <v>1</v>
      </c>
      <c r="G348" s="249">
        <f t="shared" si="34"/>
        <v>47150</v>
      </c>
      <c r="I348" s="24">
        <v>321</v>
      </c>
      <c r="J348" s="25">
        <v>23181500</v>
      </c>
      <c r="K348" s="188" t="s">
        <v>361</v>
      </c>
      <c r="L348" s="189" t="s">
        <v>30</v>
      </c>
      <c r="M348" s="31">
        <v>1</v>
      </c>
      <c r="N348" s="190">
        <f t="shared" si="31"/>
        <v>37368.39</v>
      </c>
      <c r="O348" s="190">
        <f t="shared" si="32"/>
        <v>7099.9979999999996</v>
      </c>
      <c r="P348" s="191">
        <f t="shared" si="33"/>
        <v>44468.387999999999</v>
      </c>
      <c r="R348" s="240">
        <v>44468.387999999999</v>
      </c>
    </row>
    <row r="349" spans="2:18">
      <c r="B349" s="125">
        <f>+COUNT(C$6:$D349)</f>
        <v>322</v>
      </c>
      <c r="C349" s="126">
        <v>23181500</v>
      </c>
      <c r="D349" s="127" t="s">
        <v>611</v>
      </c>
      <c r="E349" s="126" t="s">
        <v>30</v>
      </c>
      <c r="F349" s="242">
        <v>1</v>
      </c>
      <c r="G349" s="249">
        <f t="shared" si="34"/>
        <v>92180</v>
      </c>
      <c r="I349" s="24">
        <v>322</v>
      </c>
      <c r="J349" s="25">
        <v>23181500</v>
      </c>
      <c r="K349" s="188" t="s">
        <v>611</v>
      </c>
      <c r="L349" s="189" t="s">
        <v>30</v>
      </c>
      <c r="M349" s="31">
        <v>1</v>
      </c>
      <c r="N349" s="190">
        <f t="shared" si="31"/>
        <v>73058.399999999994</v>
      </c>
      <c r="O349" s="190">
        <f t="shared" si="32"/>
        <v>13881.096000000005</v>
      </c>
      <c r="P349" s="191">
        <f t="shared" si="33"/>
        <v>86939.495999999999</v>
      </c>
      <c r="R349" s="240">
        <v>86939.495999999999</v>
      </c>
    </row>
    <row r="350" spans="2:18">
      <c r="B350" s="125">
        <f>+COUNT(C$6:$D350)</f>
        <v>323</v>
      </c>
      <c r="C350" s="105">
        <v>30264700</v>
      </c>
      <c r="D350" s="127" t="s">
        <v>612</v>
      </c>
      <c r="E350" s="126" t="s">
        <v>31</v>
      </c>
      <c r="F350" s="242">
        <v>1</v>
      </c>
      <c r="G350" s="249">
        <f t="shared" si="34"/>
        <v>6890</v>
      </c>
      <c r="I350" s="24">
        <v>323</v>
      </c>
      <c r="J350" s="105">
        <v>30264700</v>
      </c>
      <c r="K350" s="188" t="s">
        <v>612</v>
      </c>
      <c r="L350" s="189" t="s">
        <v>31</v>
      </c>
      <c r="M350" s="31">
        <v>1</v>
      </c>
      <c r="N350" s="190">
        <f t="shared" si="31"/>
        <v>5457.52</v>
      </c>
      <c r="O350" s="190">
        <f t="shared" si="32"/>
        <v>1036.9250000000002</v>
      </c>
      <c r="P350" s="191">
        <f t="shared" si="33"/>
        <v>6494.4450000000006</v>
      </c>
      <c r="R350" s="240">
        <v>6494.4450000000006</v>
      </c>
    </row>
    <row r="351" spans="2:18">
      <c r="B351" s="119"/>
      <c r="C351" s="119"/>
      <c r="D351" s="120" t="s">
        <v>1130</v>
      </c>
      <c r="E351" s="121"/>
      <c r="F351" s="121"/>
      <c r="G351" s="121"/>
      <c r="I351" s="201"/>
      <c r="J351" s="253"/>
      <c r="K351" s="188"/>
      <c r="L351" s="254"/>
      <c r="M351" s="31"/>
      <c r="N351" s="190"/>
      <c r="O351" s="190"/>
      <c r="P351" s="191"/>
    </row>
    <row r="352" spans="2:18">
      <c r="B352" s="119"/>
      <c r="C352" s="119"/>
      <c r="D352" s="140" t="s">
        <v>613</v>
      </c>
      <c r="E352" s="121"/>
      <c r="F352" s="121"/>
      <c r="G352" s="121"/>
      <c r="I352" s="192"/>
      <c r="J352" s="192"/>
      <c r="K352" s="193" t="s">
        <v>613</v>
      </c>
      <c r="L352" s="203"/>
      <c r="M352" s="195"/>
      <c r="N352" s="196"/>
      <c r="O352" s="196"/>
      <c r="P352" s="197"/>
    </row>
    <row r="353" spans="2:18">
      <c r="B353" s="125">
        <f>+COUNT(C$6:$D353)</f>
        <v>324</v>
      </c>
      <c r="C353" s="126">
        <v>23181700</v>
      </c>
      <c r="D353" s="145" t="s">
        <v>614</v>
      </c>
      <c r="E353" s="146" t="s">
        <v>30</v>
      </c>
      <c r="F353" s="242">
        <v>1</v>
      </c>
      <c r="G353" s="249">
        <f t="shared" ref="G353:G372" si="35">+ROUND(P353+(P353*$F$3),-1)</f>
        <v>372410</v>
      </c>
      <c r="I353" s="24">
        <v>324</v>
      </c>
      <c r="J353" s="25">
        <v>23181700</v>
      </c>
      <c r="K353" s="188" t="s">
        <v>614</v>
      </c>
      <c r="L353" s="208" t="s">
        <v>30</v>
      </c>
      <c r="M353" s="31">
        <v>1</v>
      </c>
      <c r="N353" s="190">
        <f t="shared" si="31"/>
        <v>295154.77</v>
      </c>
      <c r="O353" s="190">
        <f t="shared" si="32"/>
        <v>56079.401000000013</v>
      </c>
      <c r="P353" s="191">
        <f t="shared" si="33"/>
        <v>351234.17100000003</v>
      </c>
      <c r="R353" s="240">
        <v>351234.17100000003</v>
      </c>
    </row>
    <row r="354" spans="2:18">
      <c r="B354" s="125">
        <f>+COUNT(C$6:$D354)</f>
        <v>325</v>
      </c>
      <c r="C354" s="106">
        <v>23121600</v>
      </c>
      <c r="D354" s="145" t="s">
        <v>615</v>
      </c>
      <c r="E354" s="146" t="s">
        <v>30</v>
      </c>
      <c r="F354" s="242">
        <v>1</v>
      </c>
      <c r="G354" s="249">
        <f t="shared" si="35"/>
        <v>579420</v>
      </c>
      <c r="I354" s="24">
        <v>325</v>
      </c>
      <c r="J354" s="106">
        <v>23121600</v>
      </c>
      <c r="K354" s="188" t="s">
        <v>615</v>
      </c>
      <c r="L354" s="208" t="s">
        <v>30</v>
      </c>
      <c r="M354" s="31">
        <v>1</v>
      </c>
      <c r="N354" s="190">
        <f t="shared" si="31"/>
        <v>459220.36</v>
      </c>
      <c r="O354" s="190">
        <f t="shared" si="32"/>
        <v>87251.873000000021</v>
      </c>
      <c r="P354" s="191">
        <f t="shared" si="33"/>
        <v>546472.23300000001</v>
      </c>
      <c r="R354" s="240">
        <v>546472.23300000001</v>
      </c>
    </row>
    <row r="355" spans="2:18">
      <c r="B355" s="125">
        <f>+COUNT(C$6:$D355)</f>
        <v>326</v>
      </c>
      <c r="C355" s="106">
        <v>23121600</v>
      </c>
      <c r="D355" s="147" t="s">
        <v>69</v>
      </c>
      <c r="E355" s="146" t="s">
        <v>30</v>
      </c>
      <c r="F355" s="242">
        <v>1</v>
      </c>
      <c r="G355" s="249">
        <f t="shared" si="35"/>
        <v>861580</v>
      </c>
      <c r="I355" s="24">
        <v>326</v>
      </c>
      <c r="J355" s="106">
        <v>23121600</v>
      </c>
      <c r="K355" s="188" t="s">
        <v>69</v>
      </c>
      <c r="L355" s="208" t="s">
        <v>30</v>
      </c>
      <c r="M355" s="31">
        <v>1</v>
      </c>
      <c r="N355" s="190">
        <f t="shared" si="31"/>
        <v>682842.74</v>
      </c>
      <c r="O355" s="190">
        <f t="shared" si="32"/>
        <v>129740.11600000004</v>
      </c>
      <c r="P355" s="191">
        <f t="shared" si="33"/>
        <v>812582.85600000003</v>
      </c>
      <c r="R355" s="240">
        <v>812582.85600000003</v>
      </c>
    </row>
    <row r="356" spans="2:18">
      <c r="B356" s="125">
        <f>+COUNT(C$6:$D356)</f>
        <v>327</v>
      </c>
      <c r="C356" s="106">
        <v>23121600</v>
      </c>
      <c r="D356" s="145" t="s">
        <v>616</v>
      </c>
      <c r="E356" s="146" t="s">
        <v>30</v>
      </c>
      <c r="F356" s="242">
        <v>1</v>
      </c>
      <c r="G356" s="249">
        <f t="shared" si="35"/>
        <v>321780</v>
      </c>
      <c r="I356" s="24">
        <v>327</v>
      </c>
      <c r="J356" s="106">
        <v>23121600</v>
      </c>
      <c r="K356" s="188" t="s">
        <v>616</v>
      </c>
      <c r="L356" s="208" t="s">
        <v>30</v>
      </c>
      <c r="M356" s="31">
        <v>1</v>
      </c>
      <c r="N356" s="190">
        <f t="shared" si="31"/>
        <v>255026.42</v>
      </c>
      <c r="O356" s="190">
        <f t="shared" si="32"/>
        <v>48455.01999999999</v>
      </c>
      <c r="P356" s="191">
        <f t="shared" si="33"/>
        <v>303481.44</v>
      </c>
      <c r="R356" s="240">
        <v>303481.44</v>
      </c>
    </row>
    <row r="357" spans="2:18">
      <c r="B357" s="125">
        <f>+COUNT(C$6:$D357)</f>
        <v>328</v>
      </c>
      <c r="C357" s="106">
        <v>23121600</v>
      </c>
      <c r="D357" s="145" t="s">
        <v>70</v>
      </c>
      <c r="E357" s="146" t="s">
        <v>30</v>
      </c>
      <c r="F357" s="242">
        <v>1</v>
      </c>
      <c r="G357" s="249">
        <f t="shared" si="35"/>
        <v>475240</v>
      </c>
      <c r="I357" s="24">
        <v>328</v>
      </c>
      <c r="J357" s="106">
        <v>23121600</v>
      </c>
      <c r="K357" s="188" t="s">
        <v>70</v>
      </c>
      <c r="L357" s="208" t="s">
        <v>30</v>
      </c>
      <c r="M357" s="31">
        <v>1</v>
      </c>
      <c r="N357" s="190">
        <f t="shared" si="31"/>
        <v>376649.27</v>
      </c>
      <c r="O357" s="190">
        <f t="shared" si="32"/>
        <v>71563.357000000018</v>
      </c>
      <c r="P357" s="191">
        <f t="shared" si="33"/>
        <v>448212.62700000004</v>
      </c>
      <c r="R357" s="240">
        <v>448212.62700000004</v>
      </c>
    </row>
    <row r="358" spans="2:18">
      <c r="B358" s="125">
        <f>+COUNT(C$6:$D358)</f>
        <v>329</v>
      </c>
      <c r="C358" s="106">
        <v>23121600</v>
      </c>
      <c r="D358" s="145" t="s">
        <v>71</v>
      </c>
      <c r="E358" s="146" t="s">
        <v>30</v>
      </c>
      <c r="F358" s="242">
        <v>1</v>
      </c>
      <c r="G358" s="249">
        <f t="shared" si="35"/>
        <v>4970</v>
      </c>
      <c r="I358" s="24">
        <v>329</v>
      </c>
      <c r="J358" s="106">
        <v>23121600</v>
      </c>
      <c r="K358" s="188" t="s">
        <v>71</v>
      </c>
      <c r="L358" s="208" t="s">
        <v>30</v>
      </c>
      <c r="M358" s="31">
        <v>1</v>
      </c>
      <c r="N358" s="190">
        <f t="shared" si="31"/>
        <v>3939.24</v>
      </c>
      <c r="O358" s="190">
        <f t="shared" si="32"/>
        <v>748.45500000000084</v>
      </c>
      <c r="P358" s="191">
        <f t="shared" si="33"/>
        <v>4687.6950000000006</v>
      </c>
      <c r="R358" s="240">
        <v>4687.6950000000006</v>
      </c>
    </row>
    <row r="359" spans="2:18">
      <c r="B359" s="125">
        <f>+COUNT(C$6:$D359)</f>
        <v>330</v>
      </c>
      <c r="C359" s="106">
        <v>23121600</v>
      </c>
      <c r="D359" s="147" t="s">
        <v>72</v>
      </c>
      <c r="E359" s="146" t="s">
        <v>30</v>
      </c>
      <c r="F359" s="242">
        <v>1</v>
      </c>
      <c r="G359" s="249">
        <f t="shared" si="35"/>
        <v>187120</v>
      </c>
      <c r="I359" s="24">
        <v>330</v>
      </c>
      <c r="J359" s="106">
        <v>23121600</v>
      </c>
      <c r="K359" s="188" t="s">
        <v>72</v>
      </c>
      <c r="L359" s="208" t="s">
        <v>30</v>
      </c>
      <c r="M359" s="31">
        <v>1</v>
      </c>
      <c r="N359" s="190">
        <f t="shared" si="31"/>
        <v>148300.35999999999</v>
      </c>
      <c r="O359" s="190">
        <f t="shared" si="32"/>
        <v>28177.06700000001</v>
      </c>
      <c r="P359" s="191">
        <f t="shared" si="33"/>
        <v>176477.427</v>
      </c>
      <c r="R359" s="240">
        <v>176477.427</v>
      </c>
    </row>
    <row r="360" spans="2:18">
      <c r="B360" s="125">
        <f>+COUNT(C$6:$D360)</f>
        <v>331</v>
      </c>
      <c r="C360" s="30">
        <v>23121600</v>
      </c>
      <c r="D360" s="147" t="s">
        <v>73</v>
      </c>
      <c r="E360" s="146" t="s">
        <v>30</v>
      </c>
      <c r="F360" s="242">
        <v>1</v>
      </c>
      <c r="G360" s="249">
        <f t="shared" si="35"/>
        <v>3600</v>
      </c>
      <c r="I360" s="24">
        <v>331</v>
      </c>
      <c r="J360" s="30">
        <v>23121600</v>
      </c>
      <c r="K360" s="188" t="s">
        <v>73</v>
      </c>
      <c r="L360" s="208" t="s">
        <v>30</v>
      </c>
      <c r="M360" s="31">
        <v>1</v>
      </c>
      <c r="N360" s="190">
        <f t="shared" si="31"/>
        <v>2854.91</v>
      </c>
      <c r="O360" s="190">
        <f t="shared" si="32"/>
        <v>542.43700000000035</v>
      </c>
      <c r="P360" s="191">
        <f t="shared" si="33"/>
        <v>3397.3470000000002</v>
      </c>
      <c r="R360" s="240">
        <v>3397.3470000000002</v>
      </c>
    </row>
    <row r="361" spans="2:18">
      <c r="B361" s="125">
        <f>+COUNT(C$6:$D361)</f>
        <v>332</v>
      </c>
      <c r="C361" s="30">
        <v>23121600</v>
      </c>
      <c r="D361" s="147" t="s">
        <v>74</v>
      </c>
      <c r="E361" s="146" t="s">
        <v>30</v>
      </c>
      <c r="F361" s="242">
        <v>1</v>
      </c>
      <c r="G361" s="249">
        <f t="shared" si="35"/>
        <v>146640</v>
      </c>
      <c r="I361" s="24">
        <v>332</v>
      </c>
      <c r="J361" s="30">
        <v>23121600</v>
      </c>
      <c r="K361" s="188" t="s">
        <v>74</v>
      </c>
      <c r="L361" s="208" t="s">
        <v>30</v>
      </c>
      <c r="M361" s="31">
        <v>1</v>
      </c>
      <c r="N361" s="190">
        <f t="shared" si="31"/>
        <v>116219.44</v>
      </c>
      <c r="O361" s="190">
        <f t="shared" si="32"/>
        <v>22081.687999999995</v>
      </c>
      <c r="P361" s="191">
        <f t="shared" si="33"/>
        <v>138301.128</v>
      </c>
      <c r="R361" s="240">
        <v>138301.128</v>
      </c>
    </row>
    <row r="362" spans="2:18">
      <c r="B362" s="125">
        <f>+COUNT(C$6:$D362)</f>
        <v>333</v>
      </c>
      <c r="C362" s="30">
        <v>23121600</v>
      </c>
      <c r="D362" s="147" t="s">
        <v>75</v>
      </c>
      <c r="E362" s="146" t="s">
        <v>30</v>
      </c>
      <c r="F362" s="242">
        <v>1</v>
      </c>
      <c r="G362" s="249">
        <f t="shared" si="35"/>
        <v>45970</v>
      </c>
      <c r="I362" s="24">
        <v>333</v>
      </c>
      <c r="J362" s="30">
        <v>23121600</v>
      </c>
      <c r="K362" s="188" t="s">
        <v>75</v>
      </c>
      <c r="L362" s="208" t="s">
        <v>30</v>
      </c>
      <c r="M362" s="31">
        <v>1</v>
      </c>
      <c r="N362" s="190">
        <f t="shared" si="31"/>
        <v>36430.93</v>
      </c>
      <c r="O362" s="190">
        <f t="shared" si="32"/>
        <v>6921.872000000003</v>
      </c>
      <c r="P362" s="191">
        <f t="shared" si="33"/>
        <v>43352.802000000003</v>
      </c>
      <c r="R362" s="240">
        <v>43352.802000000003</v>
      </c>
    </row>
    <row r="363" spans="2:18">
      <c r="B363" s="125">
        <f>+COUNT(C$6:$D363)</f>
        <v>334</v>
      </c>
      <c r="C363" s="106">
        <v>23121600</v>
      </c>
      <c r="D363" s="147" t="s">
        <v>47</v>
      </c>
      <c r="E363" s="146" t="s">
        <v>30</v>
      </c>
      <c r="F363" s="242">
        <v>1</v>
      </c>
      <c r="G363" s="249">
        <f t="shared" si="35"/>
        <v>143840</v>
      </c>
      <c r="I363" s="24">
        <v>334</v>
      </c>
      <c r="J363" s="106">
        <v>23121600</v>
      </c>
      <c r="K363" s="188" t="s">
        <v>47</v>
      </c>
      <c r="L363" s="208" t="s">
        <v>30</v>
      </c>
      <c r="M363" s="31">
        <v>1</v>
      </c>
      <c r="N363" s="190">
        <f t="shared" si="31"/>
        <v>113998.33</v>
      </c>
      <c r="O363" s="190">
        <f t="shared" si="32"/>
        <v>21659.686999999991</v>
      </c>
      <c r="P363" s="191">
        <f t="shared" si="33"/>
        <v>135658.01699999999</v>
      </c>
      <c r="R363" s="240">
        <v>135658.01699999999</v>
      </c>
    </row>
    <row r="364" spans="2:18">
      <c r="B364" s="125">
        <f>+COUNT(C$6:$D364)</f>
        <v>335</v>
      </c>
      <c r="C364" s="30">
        <v>23121600</v>
      </c>
      <c r="D364" s="145" t="s">
        <v>617</v>
      </c>
      <c r="E364" s="146" t="s">
        <v>30</v>
      </c>
      <c r="F364" s="242">
        <v>1</v>
      </c>
      <c r="G364" s="249">
        <f t="shared" si="35"/>
        <v>290070</v>
      </c>
      <c r="I364" s="24">
        <v>335</v>
      </c>
      <c r="J364" s="30">
        <v>23121600</v>
      </c>
      <c r="K364" s="188" t="s">
        <v>617</v>
      </c>
      <c r="L364" s="208" t="s">
        <v>30</v>
      </c>
      <c r="M364" s="31">
        <v>1</v>
      </c>
      <c r="N364" s="190">
        <f t="shared" si="31"/>
        <v>229895.89</v>
      </c>
      <c r="O364" s="190">
        <f t="shared" si="32"/>
        <v>43680.223999999987</v>
      </c>
      <c r="P364" s="191">
        <f t="shared" si="33"/>
        <v>273576.114</v>
      </c>
      <c r="R364" s="240">
        <v>273576.114</v>
      </c>
    </row>
    <row r="365" spans="2:18">
      <c r="B365" s="125">
        <f>+COUNT(C$6:$D365)</f>
        <v>336</v>
      </c>
      <c r="C365" s="30">
        <v>23121600</v>
      </c>
      <c r="D365" s="147" t="s">
        <v>618</v>
      </c>
      <c r="E365" s="146" t="s">
        <v>30</v>
      </c>
      <c r="F365" s="242">
        <v>1</v>
      </c>
      <c r="G365" s="249">
        <f t="shared" si="35"/>
        <v>1032580</v>
      </c>
      <c r="I365" s="24">
        <v>336</v>
      </c>
      <c r="J365" s="30">
        <v>23121600</v>
      </c>
      <c r="K365" s="188" t="s">
        <v>618</v>
      </c>
      <c r="L365" s="208" t="s">
        <v>30</v>
      </c>
      <c r="M365" s="31">
        <v>1</v>
      </c>
      <c r="N365" s="190">
        <f t="shared" si="31"/>
        <v>818366.93</v>
      </c>
      <c r="O365" s="190">
        <f t="shared" si="32"/>
        <v>155489.71600000001</v>
      </c>
      <c r="P365" s="191">
        <f t="shared" si="33"/>
        <v>973856.64600000007</v>
      </c>
      <c r="R365" s="240">
        <v>973856.64600000007</v>
      </c>
    </row>
    <row r="366" spans="2:18">
      <c r="B366" s="125">
        <f>+COUNT(C$6:$D366)</f>
        <v>337</v>
      </c>
      <c r="C366" s="30">
        <v>23121600</v>
      </c>
      <c r="D366" s="147" t="s">
        <v>619</v>
      </c>
      <c r="E366" s="146" t="s">
        <v>30</v>
      </c>
      <c r="F366" s="242">
        <v>1</v>
      </c>
      <c r="G366" s="249">
        <f t="shared" si="35"/>
        <v>108520</v>
      </c>
      <c r="I366" s="24">
        <v>337</v>
      </c>
      <c r="J366" s="30">
        <v>23121600</v>
      </c>
      <c r="K366" s="188" t="s">
        <v>619</v>
      </c>
      <c r="L366" s="208" t="s">
        <v>30</v>
      </c>
      <c r="M366" s="31">
        <v>1</v>
      </c>
      <c r="N366" s="190">
        <f t="shared" si="31"/>
        <v>86010.13</v>
      </c>
      <c r="O366" s="190">
        <f t="shared" si="32"/>
        <v>16341.929000000004</v>
      </c>
      <c r="P366" s="191">
        <f t="shared" si="33"/>
        <v>102352.05900000001</v>
      </c>
      <c r="R366" s="240">
        <v>102352.05900000001</v>
      </c>
    </row>
    <row r="367" spans="2:18">
      <c r="B367" s="125">
        <f>+COUNT(C$6:$D367)</f>
        <v>338</v>
      </c>
      <c r="C367" s="30">
        <v>23121600</v>
      </c>
      <c r="D367" s="148" t="s">
        <v>620</v>
      </c>
      <c r="E367" s="146" t="s">
        <v>30</v>
      </c>
      <c r="F367" s="242">
        <v>1</v>
      </c>
      <c r="G367" s="249">
        <f t="shared" si="35"/>
        <v>91410</v>
      </c>
      <c r="I367" s="24">
        <v>338</v>
      </c>
      <c r="J367" s="30">
        <v>23121600</v>
      </c>
      <c r="K367" s="188" t="s">
        <v>620</v>
      </c>
      <c r="L367" s="208" t="s">
        <v>30</v>
      </c>
      <c r="M367" s="31">
        <v>1</v>
      </c>
      <c r="N367" s="190">
        <f t="shared" si="31"/>
        <v>72444.460000000006</v>
      </c>
      <c r="O367" s="190">
        <f t="shared" si="32"/>
        <v>13764.45199999999</v>
      </c>
      <c r="P367" s="191">
        <f t="shared" si="33"/>
        <v>86208.911999999997</v>
      </c>
      <c r="R367" s="240">
        <v>86208.911999999997</v>
      </c>
    </row>
    <row r="368" spans="2:18">
      <c r="B368" s="125">
        <f>+COUNT(C$6:$D368)</f>
        <v>339</v>
      </c>
      <c r="C368" s="106">
        <v>23121600</v>
      </c>
      <c r="D368" s="145" t="s">
        <v>621</v>
      </c>
      <c r="E368" s="146" t="s">
        <v>30</v>
      </c>
      <c r="F368" s="242">
        <v>1</v>
      </c>
      <c r="G368" s="249">
        <f t="shared" si="35"/>
        <v>270750</v>
      </c>
      <c r="I368" s="24">
        <v>339</v>
      </c>
      <c r="J368" s="106">
        <v>23121600</v>
      </c>
      <c r="K368" s="188" t="s">
        <v>621</v>
      </c>
      <c r="L368" s="208" t="s">
        <v>30</v>
      </c>
      <c r="M368" s="31">
        <v>1</v>
      </c>
      <c r="N368" s="190">
        <f t="shared" si="31"/>
        <v>214581.72</v>
      </c>
      <c r="O368" s="190">
        <f t="shared" si="32"/>
        <v>40770.52800000002</v>
      </c>
      <c r="P368" s="191">
        <f t="shared" si="33"/>
        <v>255352.24800000002</v>
      </c>
      <c r="R368" s="240">
        <v>255352.24800000002</v>
      </c>
    </row>
    <row r="369" spans="2:18">
      <c r="B369" s="125">
        <f>+COUNT(C$6:$D369)</f>
        <v>340</v>
      </c>
      <c r="C369" s="106">
        <v>23121600</v>
      </c>
      <c r="D369" s="145" t="s">
        <v>622</v>
      </c>
      <c r="E369" s="146" t="s">
        <v>30</v>
      </c>
      <c r="F369" s="242">
        <v>1</v>
      </c>
      <c r="G369" s="249">
        <f t="shared" si="35"/>
        <v>69880</v>
      </c>
      <c r="I369" s="24">
        <v>340</v>
      </c>
      <c r="J369" s="106">
        <v>23121600</v>
      </c>
      <c r="K369" s="188" t="s">
        <v>622</v>
      </c>
      <c r="L369" s="208" t="s">
        <v>30</v>
      </c>
      <c r="M369" s="31">
        <v>1</v>
      </c>
      <c r="N369" s="190">
        <f t="shared" si="31"/>
        <v>55385.1</v>
      </c>
      <c r="O369" s="190">
        <f t="shared" si="32"/>
        <v>10523.169000000002</v>
      </c>
      <c r="P369" s="191">
        <f t="shared" si="33"/>
        <v>65908.269</v>
      </c>
      <c r="R369" s="240">
        <v>65908.269</v>
      </c>
    </row>
    <row r="370" spans="2:18">
      <c r="B370" s="125">
        <f>+COUNT(C$6:$D370)</f>
        <v>341</v>
      </c>
      <c r="C370" s="106">
        <v>23121600</v>
      </c>
      <c r="D370" s="145" t="s">
        <v>623</v>
      </c>
      <c r="E370" s="146" t="s">
        <v>30</v>
      </c>
      <c r="F370" s="242">
        <v>1</v>
      </c>
      <c r="G370" s="249">
        <f t="shared" si="35"/>
        <v>93300</v>
      </c>
      <c r="I370" s="24">
        <v>341</v>
      </c>
      <c r="J370" s="106">
        <v>23121600</v>
      </c>
      <c r="K370" s="188" t="s">
        <v>623</v>
      </c>
      <c r="L370" s="208" t="s">
        <v>30</v>
      </c>
      <c r="M370" s="31">
        <v>1</v>
      </c>
      <c r="N370" s="190">
        <f t="shared" si="31"/>
        <v>73943.97</v>
      </c>
      <c r="O370" s="190">
        <f t="shared" si="32"/>
        <v>14049.354000000007</v>
      </c>
      <c r="P370" s="191">
        <f t="shared" si="33"/>
        <v>87993.324000000008</v>
      </c>
      <c r="R370" s="240">
        <v>87993.324000000008</v>
      </c>
    </row>
    <row r="371" spans="2:18">
      <c r="B371" s="125">
        <f>+COUNT(C$6:$D371)</f>
        <v>342</v>
      </c>
      <c r="C371" s="106">
        <v>23121600</v>
      </c>
      <c r="D371" s="145" t="s">
        <v>624</v>
      </c>
      <c r="E371" s="146" t="s">
        <v>30</v>
      </c>
      <c r="F371" s="242">
        <v>1</v>
      </c>
      <c r="G371" s="249">
        <f t="shared" si="35"/>
        <v>5090</v>
      </c>
      <c r="I371" s="24">
        <v>342</v>
      </c>
      <c r="J371" s="106">
        <v>23121600</v>
      </c>
      <c r="K371" s="188" t="s">
        <v>624</v>
      </c>
      <c r="L371" s="208" t="s">
        <v>30</v>
      </c>
      <c r="M371" s="31">
        <v>1</v>
      </c>
      <c r="N371" s="190">
        <f t="shared" si="31"/>
        <v>4037.51</v>
      </c>
      <c r="O371" s="190">
        <f t="shared" si="32"/>
        <v>767.13100000000031</v>
      </c>
      <c r="P371" s="191">
        <f t="shared" si="33"/>
        <v>4804.6410000000005</v>
      </c>
      <c r="R371" s="240">
        <v>4804.6410000000005</v>
      </c>
    </row>
    <row r="372" spans="2:18">
      <c r="B372" s="125">
        <f>+COUNT(C$6:$D372)</f>
        <v>343</v>
      </c>
      <c r="C372" s="137">
        <v>31171504</v>
      </c>
      <c r="D372" s="141" t="s">
        <v>625</v>
      </c>
      <c r="E372" s="137" t="s">
        <v>109</v>
      </c>
      <c r="F372" s="242">
        <v>1</v>
      </c>
      <c r="G372" s="249">
        <f t="shared" si="35"/>
        <v>61830</v>
      </c>
      <c r="I372" s="24">
        <v>343</v>
      </c>
      <c r="J372" s="28">
        <v>31171504</v>
      </c>
      <c r="K372" s="188" t="s">
        <v>625</v>
      </c>
      <c r="L372" s="204" t="s">
        <v>109</v>
      </c>
      <c r="M372" s="31">
        <v>1</v>
      </c>
      <c r="N372" s="190">
        <f t="shared" si="31"/>
        <v>49006.13</v>
      </c>
      <c r="O372" s="190">
        <f t="shared" si="32"/>
        <v>9311.1610000000073</v>
      </c>
      <c r="P372" s="191">
        <f t="shared" si="33"/>
        <v>58317.291000000005</v>
      </c>
      <c r="R372" s="240">
        <v>58317.291000000005</v>
      </c>
    </row>
    <row r="373" spans="2:18">
      <c r="B373" s="132"/>
      <c r="C373" s="132"/>
      <c r="D373" s="198" t="s">
        <v>77</v>
      </c>
      <c r="E373" s="134"/>
      <c r="F373" s="134"/>
      <c r="G373" s="134"/>
      <c r="I373" s="133"/>
      <c r="J373" s="133"/>
      <c r="K373" s="198" t="s">
        <v>77</v>
      </c>
      <c r="L373" s="199"/>
      <c r="M373" s="195"/>
      <c r="N373" s="196"/>
      <c r="O373" s="196"/>
      <c r="P373" s="197"/>
    </row>
    <row r="374" spans="2:18">
      <c r="B374" s="125">
        <f>+COUNT(C$6:$D374)</f>
        <v>344</v>
      </c>
      <c r="C374" s="149">
        <v>23121600</v>
      </c>
      <c r="D374" s="131" t="s">
        <v>78</v>
      </c>
      <c r="E374" s="150" t="s">
        <v>30</v>
      </c>
      <c r="F374" s="242">
        <v>1</v>
      </c>
      <c r="G374" s="249">
        <f t="shared" ref="G374:G390" si="36">+ROUND(P374+(P374*$F$3),-1)</f>
        <v>238970</v>
      </c>
      <c r="I374" s="24">
        <v>344</v>
      </c>
      <c r="J374" s="31">
        <v>23121600</v>
      </c>
      <c r="K374" s="188" t="s">
        <v>78</v>
      </c>
      <c r="L374" s="209" t="s">
        <v>30</v>
      </c>
      <c r="M374" s="31">
        <v>1</v>
      </c>
      <c r="N374" s="190">
        <f t="shared" si="31"/>
        <v>189391.57</v>
      </c>
      <c r="O374" s="190">
        <f t="shared" si="32"/>
        <v>35984.396000000008</v>
      </c>
      <c r="P374" s="191">
        <f t="shared" si="33"/>
        <v>225375.96600000001</v>
      </c>
      <c r="R374" s="240">
        <v>225375.96600000001</v>
      </c>
    </row>
    <row r="375" spans="2:18">
      <c r="B375" s="125">
        <f>+COUNT(C$6:$D375)</f>
        <v>345</v>
      </c>
      <c r="C375" s="149">
        <v>23121600</v>
      </c>
      <c r="D375" s="139" t="s">
        <v>626</v>
      </c>
      <c r="E375" s="150" t="s">
        <v>30</v>
      </c>
      <c r="F375" s="242">
        <v>1</v>
      </c>
      <c r="G375" s="249">
        <f t="shared" si="36"/>
        <v>371320</v>
      </c>
      <c r="I375" s="24">
        <v>345</v>
      </c>
      <c r="J375" s="31">
        <v>23121600</v>
      </c>
      <c r="K375" s="188" t="s">
        <v>626</v>
      </c>
      <c r="L375" s="209" t="s">
        <v>30</v>
      </c>
      <c r="M375" s="31">
        <v>1</v>
      </c>
      <c r="N375" s="190">
        <f t="shared" si="31"/>
        <v>294291.83</v>
      </c>
      <c r="O375" s="190">
        <f t="shared" si="32"/>
        <v>55915.450000000012</v>
      </c>
      <c r="P375" s="191">
        <f t="shared" si="33"/>
        <v>350207.28</v>
      </c>
      <c r="R375" s="240">
        <v>350207.28</v>
      </c>
    </row>
    <row r="376" spans="2:18">
      <c r="B376" s="125">
        <f>+COUNT(C$6:$D376)</f>
        <v>346</v>
      </c>
      <c r="C376" s="149">
        <v>23121600</v>
      </c>
      <c r="D376" s="131" t="s">
        <v>79</v>
      </c>
      <c r="E376" s="150" t="s">
        <v>30</v>
      </c>
      <c r="F376" s="242">
        <v>1</v>
      </c>
      <c r="G376" s="249">
        <f t="shared" si="36"/>
        <v>268570</v>
      </c>
      <c r="I376" s="24">
        <v>346</v>
      </c>
      <c r="J376" s="31">
        <v>23121600</v>
      </c>
      <c r="K376" s="188" t="s">
        <v>79</v>
      </c>
      <c r="L376" s="209" t="s">
        <v>30</v>
      </c>
      <c r="M376" s="31">
        <v>1</v>
      </c>
      <c r="N376" s="190">
        <f t="shared" si="31"/>
        <v>212851.99</v>
      </c>
      <c r="O376" s="190">
        <f t="shared" si="32"/>
        <v>40441.877000000008</v>
      </c>
      <c r="P376" s="191">
        <f t="shared" si="33"/>
        <v>253293.867</v>
      </c>
      <c r="R376" s="240">
        <v>253293.867</v>
      </c>
    </row>
    <row r="377" spans="2:18">
      <c r="B377" s="125">
        <f>+COUNT(C$6:$D377)</f>
        <v>347</v>
      </c>
      <c r="C377" s="149">
        <v>23121600</v>
      </c>
      <c r="D377" s="131" t="s">
        <v>80</v>
      </c>
      <c r="E377" s="150" t="s">
        <v>30</v>
      </c>
      <c r="F377" s="242">
        <v>1</v>
      </c>
      <c r="G377" s="249">
        <f t="shared" si="36"/>
        <v>117330</v>
      </c>
      <c r="I377" s="24">
        <v>347</v>
      </c>
      <c r="J377" s="31">
        <v>23121600</v>
      </c>
      <c r="K377" s="188" t="s">
        <v>80</v>
      </c>
      <c r="L377" s="209" t="s">
        <v>30</v>
      </c>
      <c r="M377" s="31">
        <v>1</v>
      </c>
      <c r="N377" s="190">
        <f t="shared" si="31"/>
        <v>92991.45</v>
      </c>
      <c r="O377" s="190">
        <f t="shared" si="32"/>
        <v>17668.374000000011</v>
      </c>
      <c r="P377" s="191">
        <f t="shared" si="33"/>
        <v>110659.82400000001</v>
      </c>
      <c r="R377" s="240">
        <v>110659.82400000001</v>
      </c>
    </row>
    <row r="378" spans="2:18">
      <c r="B378" s="125">
        <f>+COUNT(C$6:$D378)</f>
        <v>348</v>
      </c>
      <c r="C378" s="149">
        <v>23121600</v>
      </c>
      <c r="D378" s="131" t="s">
        <v>627</v>
      </c>
      <c r="E378" s="150" t="s">
        <v>30</v>
      </c>
      <c r="F378" s="242">
        <v>1</v>
      </c>
      <c r="G378" s="249">
        <f t="shared" si="36"/>
        <v>177900</v>
      </c>
      <c r="I378" s="24">
        <v>348</v>
      </c>
      <c r="J378" s="31">
        <v>23121600</v>
      </c>
      <c r="K378" s="188" t="s">
        <v>627</v>
      </c>
      <c r="L378" s="209" t="s">
        <v>30</v>
      </c>
      <c r="M378" s="31">
        <v>1</v>
      </c>
      <c r="N378" s="190">
        <f t="shared" si="31"/>
        <v>140992.20000000001</v>
      </c>
      <c r="O378" s="190">
        <f t="shared" si="32"/>
        <v>26788.517999999982</v>
      </c>
      <c r="P378" s="191">
        <f t="shared" si="33"/>
        <v>167780.71799999999</v>
      </c>
      <c r="R378" s="240">
        <v>167780.71799999999</v>
      </c>
    </row>
    <row r="379" spans="2:18">
      <c r="B379" s="125">
        <f>+COUNT(C$6:$D379)</f>
        <v>349</v>
      </c>
      <c r="C379" s="149">
        <v>23121600</v>
      </c>
      <c r="D379" s="131" t="s">
        <v>447</v>
      </c>
      <c r="E379" s="150" t="s">
        <v>30</v>
      </c>
      <c r="F379" s="242">
        <v>1</v>
      </c>
      <c r="G379" s="249">
        <f t="shared" si="36"/>
        <v>135370</v>
      </c>
      <c r="I379" s="24">
        <v>349</v>
      </c>
      <c r="J379" s="31">
        <v>23121600</v>
      </c>
      <c r="K379" s="188" t="s">
        <v>447</v>
      </c>
      <c r="L379" s="209" t="s">
        <v>30</v>
      </c>
      <c r="M379" s="31">
        <v>1</v>
      </c>
      <c r="N379" s="190">
        <f t="shared" si="31"/>
        <v>107287</v>
      </c>
      <c r="O379" s="190">
        <f t="shared" si="32"/>
        <v>20384.525000000009</v>
      </c>
      <c r="P379" s="191">
        <f t="shared" si="33"/>
        <v>127671.52500000001</v>
      </c>
      <c r="R379" s="240">
        <v>127671.52500000001</v>
      </c>
    </row>
    <row r="380" spans="2:18">
      <c r="B380" s="125">
        <f>+COUNT(C$6:$D380)</f>
        <v>350</v>
      </c>
      <c r="C380" s="149">
        <v>23121600</v>
      </c>
      <c r="D380" s="131" t="s">
        <v>81</v>
      </c>
      <c r="E380" s="150" t="s">
        <v>30</v>
      </c>
      <c r="F380" s="242">
        <v>1</v>
      </c>
      <c r="G380" s="249">
        <f t="shared" si="36"/>
        <v>321920</v>
      </c>
      <c r="I380" s="24">
        <v>350</v>
      </c>
      <c r="J380" s="31">
        <v>23121600</v>
      </c>
      <c r="K380" s="188" t="s">
        <v>81</v>
      </c>
      <c r="L380" s="209" t="s">
        <v>30</v>
      </c>
      <c r="M380" s="31">
        <v>1</v>
      </c>
      <c r="N380" s="190">
        <f t="shared" si="31"/>
        <v>255136.29</v>
      </c>
      <c r="O380" s="190">
        <f t="shared" si="32"/>
        <v>48475.893000000011</v>
      </c>
      <c r="P380" s="191">
        <f t="shared" si="33"/>
        <v>303612.18300000002</v>
      </c>
      <c r="R380" s="240">
        <v>303612.18300000002</v>
      </c>
    </row>
    <row r="381" spans="2:18">
      <c r="B381" s="125">
        <f>+COUNT(C$6:$D381)</f>
        <v>351</v>
      </c>
      <c r="C381" s="149">
        <v>23121600</v>
      </c>
      <c r="D381" s="131" t="s">
        <v>82</v>
      </c>
      <c r="E381" s="150" t="s">
        <v>30</v>
      </c>
      <c r="F381" s="242">
        <v>1</v>
      </c>
      <c r="G381" s="249">
        <f t="shared" si="36"/>
        <v>20540</v>
      </c>
      <c r="I381" s="24">
        <v>351</v>
      </c>
      <c r="J381" s="31">
        <v>23121600</v>
      </c>
      <c r="K381" s="188" t="s">
        <v>82</v>
      </c>
      <c r="L381" s="209" t="s">
        <v>30</v>
      </c>
      <c r="M381" s="31">
        <v>1</v>
      </c>
      <c r="N381" s="190">
        <f t="shared" si="31"/>
        <v>16282.01</v>
      </c>
      <c r="O381" s="190">
        <f t="shared" si="32"/>
        <v>3093.5769999999993</v>
      </c>
      <c r="P381" s="191">
        <f t="shared" si="33"/>
        <v>19375.587</v>
      </c>
      <c r="R381" s="240">
        <v>19375.587</v>
      </c>
    </row>
    <row r="382" spans="2:18">
      <c r="B382" s="125">
        <f>+COUNT(C$6:$D382)</f>
        <v>352</v>
      </c>
      <c r="C382" s="149">
        <v>23121600</v>
      </c>
      <c r="D382" s="131" t="s">
        <v>83</v>
      </c>
      <c r="E382" s="150" t="s">
        <v>30</v>
      </c>
      <c r="F382" s="242">
        <v>1</v>
      </c>
      <c r="G382" s="249">
        <f t="shared" si="36"/>
        <v>44190</v>
      </c>
      <c r="I382" s="24">
        <v>352</v>
      </c>
      <c r="J382" s="31">
        <v>23121600</v>
      </c>
      <c r="K382" s="188" t="s">
        <v>83</v>
      </c>
      <c r="L382" s="209" t="s">
        <v>30</v>
      </c>
      <c r="M382" s="31">
        <v>1</v>
      </c>
      <c r="N382" s="190">
        <f t="shared" si="31"/>
        <v>35020.31</v>
      </c>
      <c r="O382" s="190">
        <f t="shared" si="32"/>
        <v>6653.8570000000036</v>
      </c>
      <c r="P382" s="191">
        <f t="shared" si="33"/>
        <v>41674.167000000001</v>
      </c>
      <c r="R382" s="240">
        <v>41674.167000000001</v>
      </c>
    </row>
    <row r="383" spans="2:18">
      <c r="B383" s="125">
        <f>+COUNT(C$6:$D383)</f>
        <v>353</v>
      </c>
      <c r="C383" s="149">
        <v>23121600</v>
      </c>
      <c r="D383" s="139" t="s">
        <v>84</v>
      </c>
      <c r="E383" s="150" t="s">
        <v>30</v>
      </c>
      <c r="F383" s="242">
        <v>1</v>
      </c>
      <c r="G383" s="249">
        <f t="shared" si="36"/>
        <v>6190</v>
      </c>
      <c r="I383" s="24">
        <v>353</v>
      </c>
      <c r="J383" s="31">
        <v>23121600</v>
      </c>
      <c r="K383" s="188" t="s">
        <v>84</v>
      </c>
      <c r="L383" s="209" t="s">
        <v>30</v>
      </c>
      <c r="M383" s="31">
        <v>1</v>
      </c>
      <c r="N383" s="190">
        <f t="shared" si="31"/>
        <v>4904.3100000000004</v>
      </c>
      <c r="O383" s="190">
        <f t="shared" si="32"/>
        <v>931.82099999999991</v>
      </c>
      <c r="P383" s="191">
        <f t="shared" si="33"/>
        <v>5836.1310000000003</v>
      </c>
      <c r="R383" s="240">
        <v>5836.1310000000003</v>
      </c>
    </row>
    <row r="384" spans="2:18">
      <c r="B384" s="125">
        <f>+COUNT(C$6:$D384)</f>
        <v>354</v>
      </c>
      <c r="C384" s="149">
        <v>23121600</v>
      </c>
      <c r="D384" s="131" t="s">
        <v>85</v>
      </c>
      <c r="E384" s="150" t="s">
        <v>30</v>
      </c>
      <c r="F384" s="242">
        <v>1</v>
      </c>
      <c r="G384" s="249">
        <f t="shared" si="36"/>
        <v>69720</v>
      </c>
      <c r="I384" s="24">
        <v>354</v>
      </c>
      <c r="J384" s="31">
        <v>23121600</v>
      </c>
      <c r="K384" s="188" t="s">
        <v>85</v>
      </c>
      <c r="L384" s="209" t="s">
        <v>30</v>
      </c>
      <c r="M384" s="31">
        <v>1</v>
      </c>
      <c r="N384" s="190">
        <f t="shared" si="31"/>
        <v>55255.360000000001</v>
      </c>
      <c r="O384" s="190">
        <f t="shared" si="32"/>
        <v>10498.513999999996</v>
      </c>
      <c r="P384" s="191">
        <f t="shared" si="33"/>
        <v>65753.873999999996</v>
      </c>
      <c r="R384" s="240">
        <v>65753.873999999996</v>
      </c>
    </row>
    <row r="385" spans="2:18">
      <c r="B385" s="125">
        <f>+COUNT(C$6:$D385)</f>
        <v>355</v>
      </c>
      <c r="C385" s="149">
        <v>23121600</v>
      </c>
      <c r="D385" s="131" t="s">
        <v>86</v>
      </c>
      <c r="E385" s="150" t="s">
        <v>30</v>
      </c>
      <c r="F385" s="242">
        <v>1</v>
      </c>
      <c r="G385" s="249">
        <f t="shared" si="36"/>
        <v>61880</v>
      </c>
      <c r="I385" s="24">
        <v>355</v>
      </c>
      <c r="J385" s="31">
        <v>23121600</v>
      </c>
      <c r="K385" s="188" t="s">
        <v>86</v>
      </c>
      <c r="L385" s="209" t="s">
        <v>30</v>
      </c>
      <c r="M385" s="31">
        <v>1</v>
      </c>
      <c r="N385" s="190">
        <f t="shared" si="31"/>
        <v>49042.57</v>
      </c>
      <c r="O385" s="190">
        <f t="shared" si="32"/>
        <v>9318.083000000006</v>
      </c>
      <c r="P385" s="191">
        <f t="shared" si="33"/>
        <v>58360.653000000006</v>
      </c>
      <c r="R385" s="240">
        <v>58360.653000000006</v>
      </c>
    </row>
    <row r="386" spans="2:18">
      <c r="B386" s="125">
        <f>+COUNT(C$6:$D386)</f>
        <v>356</v>
      </c>
      <c r="C386" s="149">
        <v>23121600</v>
      </c>
      <c r="D386" s="131" t="s">
        <v>628</v>
      </c>
      <c r="E386" s="150" t="s">
        <v>87</v>
      </c>
      <c r="F386" s="242">
        <v>1</v>
      </c>
      <c r="G386" s="249">
        <f t="shared" si="36"/>
        <v>169900</v>
      </c>
      <c r="I386" s="24">
        <v>356</v>
      </c>
      <c r="J386" s="31">
        <v>23121600</v>
      </c>
      <c r="K386" s="188" t="s">
        <v>628</v>
      </c>
      <c r="L386" s="209" t="s">
        <v>87</v>
      </c>
      <c r="M386" s="31">
        <v>1</v>
      </c>
      <c r="N386" s="190">
        <f t="shared" si="31"/>
        <v>134652.43</v>
      </c>
      <c r="O386" s="190">
        <f t="shared" si="32"/>
        <v>25583.957000000024</v>
      </c>
      <c r="P386" s="191">
        <f t="shared" si="33"/>
        <v>160236.38700000002</v>
      </c>
      <c r="R386" s="240">
        <v>160236.38700000002</v>
      </c>
    </row>
    <row r="387" spans="2:18">
      <c r="B387" s="125">
        <f>+COUNT(C$6:$D387)</f>
        <v>357</v>
      </c>
      <c r="C387" s="149">
        <v>23121600</v>
      </c>
      <c r="D387" s="131" t="s">
        <v>629</v>
      </c>
      <c r="E387" s="150" t="s">
        <v>30</v>
      </c>
      <c r="F387" s="242">
        <v>1</v>
      </c>
      <c r="G387" s="249">
        <f t="shared" si="36"/>
        <v>30530</v>
      </c>
      <c r="I387" s="24">
        <v>357</v>
      </c>
      <c r="J387" s="31">
        <v>23121600</v>
      </c>
      <c r="K387" s="188" t="s">
        <v>629</v>
      </c>
      <c r="L387" s="209" t="s">
        <v>30</v>
      </c>
      <c r="M387" s="31">
        <v>1</v>
      </c>
      <c r="N387" s="190">
        <f t="shared" si="31"/>
        <v>24193.61</v>
      </c>
      <c r="O387" s="190">
        <f t="shared" si="32"/>
        <v>4596.7870000000003</v>
      </c>
      <c r="P387" s="191">
        <f t="shared" si="33"/>
        <v>28790.397000000001</v>
      </c>
      <c r="R387" s="240">
        <v>28790.397000000001</v>
      </c>
    </row>
    <row r="388" spans="2:18">
      <c r="B388" s="125">
        <f>+COUNT(C$6:$D388)</f>
        <v>358</v>
      </c>
      <c r="C388" s="30">
        <v>23121600</v>
      </c>
      <c r="D388" s="147" t="s">
        <v>76</v>
      </c>
      <c r="E388" s="146" t="s">
        <v>30</v>
      </c>
      <c r="F388" s="242">
        <v>1</v>
      </c>
      <c r="G388" s="249">
        <f t="shared" si="36"/>
        <v>1067920</v>
      </c>
      <c r="I388" s="24">
        <v>358</v>
      </c>
      <c r="J388" s="30">
        <v>23121600</v>
      </c>
      <c r="K388" s="188" t="s">
        <v>76</v>
      </c>
      <c r="L388" s="208" t="s">
        <v>30</v>
      </c>
      <c r="M388" s="31">
        <v>1</v>
      </c>
      <c r="N388" s="190">
        <f t="shared" si="31"/>
        <v>846374.45</v>
      </c>
      <c r="O388" s="190">
        <f t="shared" si="32"/>
        <v>160811.14900000009</v>
      </c>
      <c r="P388" s="191">
        <f t="shared" si="33"/>
        <v>1007185.599</v>
      </c>
      <c r="R388" s="240">
        <v>1007185.599</v>
      </c>
    </row>
    <row r="389" spans="2:18" ht="108">
      <c r="B389" s="125">
        <f>+COUNT(C$6:$D389)</f>
        <v>359</v>
      </c>
      <c r="C389" s="149">
        <v>23121600</v>
      </c>
      <c r="D389" s="139" t="s">
        <v>630</v>
      </c>
      <c r="E389" s="150" t="s">
        <v>88</v>
      </c>
      <c r="F389" s="242">
        <v>1</v>
      </c>
      <c r="G389" s="249">
        <f t="shared" si="36"/>
        <v>111360</v>
      </c>
      <c r="I389" s="24">
        <v>359</v>
      </c>
      <c r="J389" s="31">
        <v>23121600</v>
      </c>
      <c r="K389" s="188" t="s">
        <v>630</v>
      </c>
      <c r="L389" s="209" t="s">
        <v>88</v>
      </c>
      <c r="M389" s="31">
        <v>1</v>
      </c>
      <c r="N389" s="190">
        <f t="shared" si="31"/>
        <v>88256.08</v>
      </c>
      <c r="O389" s="190">
        <f t="shared" si="32"/>
        <v>16768.654999999999</v>
      </c>
      <c r="P389" s="191">
        <f t="shared" si="33"/>
        <v>105024.735</v>
      </c>
      <c r="R389" s="240">
        <v>105024.735</v>
      </c>
    </row>
    <row r="390" spans="2:18">
      <c r="B390" s="125">
        <f>+COUNT(C$6:$D390)</f>
        <v>360</v>
      </c>
      <c r="C390" s="149">
        <v>23121600</v>
      </c>
      <c r="D390" s="139" t="s">
        <v>631</v>
      </c>
      <c r="E390" s="150" t="s">
        <v>30</v>
      </c>
      <c r="F390" s="242">
        <v>1</v>
      </c>
      <c r="G390" s="249">
        <f t="shared" si="36"/>
        <v>41320</v>
      </c>
      <c r="I390" s="24">
        <v>360</v>
      </c>
      <c r="J390" s="31">
        <v>23121600</v>
      </c>
      <c r="K390" s="188" t="s">
        <v>631</v>
      </c>
      <c r="L390" s="209" t="s">
        <v>30</v>
      </c>
      <c r="M390" s="31">
        <v>1</v>
      </c>
      <c r="N390" s="190">
        <f t="shared" si="31"/>
        <v>32747.86</v>
      </c>
      <c r="O390" s="190">
        <f t="shared" si="32"/>
        <v>6222.0950000000012</v>
      </c>
      <c r="P390" s="191">
        <f t="shared" si="33"/>
        <v>38969.955000000002</v>
      </c>
      <c r="R390" s="240">
        <v>38969.955000000002</v>
      </c>
    </row>
    <row r="391" spans="2:18">
      <c r="B391" s="132"/>
      <c r="C391" s="132"/>
      <c r="D391" s="198" t="s">
        <v>89</v>
      </c>
      <c r="E391" s="134"/>
      <c r="F391" s="134"/>
      <c r="G391" s="134"/>
      <c r="I391" s="133"/>
      <c r="J391" s="133"/>
      <c r="K391" s="198" t="s">
        <v>89</v>
      </c>
      <c r="L391" s="199"/>
      <c r="M391" s="195"/>
      <c r="N391" s="196"/>
      <c r="O391" s="196"/>
      <c r="P391" s="197"/>
    </row>
    <row r="392" spans="2:18">
      <c r="B392" s="125">
        <f>+COUNT(C$6:$D392)</f>
        <v>361</v>
      </c>
      <c r="C392" s="149">
        <v>23121600</v>
      </c>
      <c r="D392" s="131" t="s">
        <v>90</v>
      </c>
      <c r="E392" s="149" t="s">
        <v>30</v>
      </c>
      <c r="F392" s="242">
        <v>1</v>
      </c>
      <c r="G392" s="249">
        <f t="shared" ref="G392:G413" si="37">+ROUND(P392+(P392*$F$3),-1)</f>
        <v>220900</v>
      </c>
      <c r="I392" s="24">
        <v>361</v>
      </c>
      <c r="J392" s="31">
        <v>23121600</v>
      </c>
      <c r="K392" s="188" t="s">
        <v>90</v>
      </c>
      <c r="L392" s="210" t="s">
        <v>30</v>
      </c>
      <c r="M392" s="31">
        <v>1</v>
      </c>
      <c r="N392" s="190">
        <f t="shared" si="31"/>
        <v>175069.52</v>
      </c>
      <c r="O392" s="190">
        <f t="shared" si="32"/>
        <v>33263.209000000032</v>
      </c>
      <c r="P392" s="191">
        <f t="shared" si="33"/>
        <v>208332.72900000002</v>
      </c>
      <c r="R392" s="240">
        <v>208332.72900000002</v>
      </c>
    </row>
    <row r="393" spans="2:18">
      <c r="B393" s="125">
        <f>+COUNT(C$6:$D393)</f>
        <v>362</v>
      </c>
      <c r="C393" s="149">
        <v>23121600</v>
      </c>
      <c r="D393" s="131" t="s">
        <v>91</v>
      </c>
      <c r="E393" s="149" t="s">
        <v>30</v>
      </c>
      <c r="F393" s="242">
        <v>1</v>
      </c>
      <c r="G393" s="249">
        <f t="shared" si="37"/>
        <v>307010</v>
      </c>
      <c r="I393" s="24">
        <v>362</v>
      </c>
      <c r="J393" s="31">
        <v>23121600</v>
      </c>
      <c r="K393" s="188" t="s">
        <v>91</v>
      </c>
      <c r="L393" s="210" t="s">
        <v>30</v>
      </c>
      <c r="M393" s="31">
        <v>1</v>
      </c>
      <c r="N393" s="190">
        <f t="shared" si="31"/>
        <v>243320.23</v>
      </c>
      <c r="O393" s="190">
        <f t="shared" si="32"/>
        <v>46230.839000000007</v>
      </c>
      <c r="P393" s="191">
        <f t="shared" si="33"/>
        <v>289551.06900000002</v>
      </c>
      <c r="R393" s="240">
        <v>289551.06900000002</v>
      </c>
    </row>
    <row r="394" spans="2:18">
      <c r="B394" s="125">
        <f>+COUNT(C$6:$D394)</f>
        <v>363</v>
      </c>
      <c r="C394" s="149">
        <v>23121600</v>
      </c>
      <c r="D394" s="131" t="s">
        <v>92</v>
      </c>
      <c r="E394" s="149" t="s">
        <v>30</v>
      </c>
      <c r="F394" s="242">
        <v>1</v>
      </c>
      <c r="G394" s="249">
        <f t="shared" si="37"/>
        <v>279040</v>
      </c>
      <c r="I394" s="24">
        <v>363</v>
      </c>
      <c r="J394" s="31">
        <v>23121600</v>
      </c>
      <c r="K394" s="188" t="s">
        <v>92</v>
      </c>
      <c r="L394" s="210" t="s">
        <v>30</v>
      </c>
      <c r="M394" s="31">
        <v>1</v>
      </c>
      <c r="N394" s="190">
        <f t="shared" si="31"/>
        <v>221155.03</v>
      </c>
      <c r="O394" s="190">
        <f t="shared" si="32"/>
        <v>42019.459999999992</v>
      </c>
      <c r="P394" s="191">
        <f t="shared" si="33"/>
        <v>263174.49</v>
      </c>
      <c r="R394" s="240">
        <v>263174.49</v>
      </c>
    </row>
    <row r="395" spans="2:18">
      <c r="B395" s="125">
        <f>+COUNT(C$6:$D395)</f>
        <v>364</v>
      </c>
      <c r="C395" s="149">
        <v>23121600</v>
      </c>
      <c r="D395" s="131" t="s">
        <v>93</v>
      </c>
      <c r="E395" s="149" t="s">
        <v>30</v>
      </c>
      <c r="F395" s="242">
        <v>1</v>
      </c>
      <c r="G395" s="249">
        <f t="shared" si="37"/>
        <v>503750</v>
      </c>
      <c r="I395" s="24">
        <v>364</v>
      </c>
      <c r="J395" s="31">
        <v>23121600</v>
      </c>
      <c r="K395" s="188" t="s">
        <v>93</v>
      </c>
      <c r="L395" s="210" t="s">
        <v>30</v>
      </c>
      <c r="M395" s="31">
        <v>1</v>
      </c>
      <c r="N395" s="190">
        <f t="shared" ref="N395:N459" si="38">+ROUND(R395/1.19,2)</f>
        <v>399242.34</v>
      </c>
      <c r="O395" s="190">
        <f t="shared" ref="O395:O459" si="39">+R395-N395</f>
        <v>75856.040999999968</v>
      </c>
      <c r="P395" s="191">
        <f t="shared" ref="P395:P459" si="40">+N395+O395</f>
        <v>475098.38099999999</v>
      </c>
      <c r="R395" s="240">
        <v>475098.38099999999</v>
      </c>
    </row>
    <row r="396" spans="2:18">
      <c r="B396" s="125">
        <f>+COUNT(C$6:$D396)</f>
        <v>365</v>
      </c>
      <c r="C396" s="149">
        <v>23121600</v>
      </c>
      <c r="D396" s="131" t="s">
        <v>94</v>
      </c>
      <c r="E396" s="149" t="s">
        <v>30</v>
      </c>
      <c r="F396" s="242">
        <v>1</v>
      </c>
      <c r="G396" s="249">
        <f t="shared" si="37"/>
        <v>817370</v>
      </c>
      <c r="I396" s="24">
        <v>365</v>
      </c>
      <c r="J396" s="31">
        <v>23121600</v>
      </c>
      <c r="K396" s="188" t="s">
        <v>94</v>
      </c>
      <c r="L396" s="210" t="s">
        <v>30</v>
      </c>
      <c r="M396" s="31">
        <v>1</v>
      </c>
      <c r="N396" s="190">
        <f t="shared" si="38"/>
        <v>647805.31000000006</v>
      </c>
      <c r="O396" s="190">
        <f t="shared" si="39"/>
        <v>123083.01199999999</v>
      </c>
      <c r="P396" s="191">
        <f t="shared" si="40"/>
        <v>770888.32200000004</v>
      </c>
      <c r="R396" s="240">
        <v>770888.32200000004</v>
      </c>
    </row>
    <row r="397" spans="2:18">
      <c r="B397" s="125">
        <f>+COUNT(C$6:$D397)</f>
        <v>366</v>
      </c>
      <c r="C397" s="149">
        <v>23121600</v>
      </c>
      <c r="D397" s="139" t="s">
        <v>632</v>
      </c>
      <c r="E397" s="149" t="s">
        <v>30</v>
      </c>
      <c r="F397" s="242">
        <v>1</v>
      </c>
      <c r="G397" s="249">
        <f t="shared" si="37"/>
        <v>60450</v>
      </c>
      <c r="I397" s="24">
        <v>366</v>
      </c>
      <c r="J397" s="31">
        <v>23121600</v>
      </c>
      <c r="K397" s="188" t="s">
        <v>632</v>
      </c>
      <c r="L397" s="210" t="s">
        <v>30</v>
      </c>
      <c r="M397" s="31">
        <v>1</v>
      </c>
      <c r="N397" s="190">
        <f t="shared" si="38"/>
        <v>47907.45</v>
      </c>
      <c r="O397" s="190">
        <f t="shared" si="39"/>
        <v>9102.4110000000073</v>
      </c>
      <c r="P397" s="191">
        <f t="shared" si="40"/>
        <v>57009.861000000004</v>
      </c>
      <c r="R397" s="240">
        <v>57009.861000000004</v>
      </c>
    </row>
    <row r="398" spans="2:18">
      <c r="B398" s="125">
        <f>+COUNT(C$6:$D398)</f>
        <v>367</v>
      </c>
      <c r="C398" s="149">
        <v>23121600</v>
      </c>
      <c r="D398" s="131" t="s">
        <v>66</v>
      </c>
      <c r="E398" s="149" t="s">
        <v>88</v>
      </c>
      <c r="F398" s="242">
        <v>1</v>
      </c>
      <c r="G398" s="249">
        <f t="shared" si="37"/>
        <v>261410</v>
      </c>
      <c r="I398" s="24">
        <v>367</v>
      </c>
      <c r="J398" s="31">
        <v>23121600</v>
      </c>
      <c r="K398" s="188" t="s">
        <v>66</v>
      </c>
      <c r="L398" s="210" t="s">
        <v>88</v>
      </c>
      <c r="M398" s="31">
        <v>1</v>
      </c>
      <c r="N398" s="190">
        <f t="shared" si="38"/>
        <v>207181.91</v>
      </c>
      <c r="O398" s="190">
        <f t="shared" si="39"/>
        <v>39364.56700000001</v>
      </c>
      <c r="P398" s="191">
        <f t="shared" si="40"/>
        <v>246546.47700000001</v>
      </c>
      <c r="R398" s="240">
        <v>246546.47700000001</v>
      </c>
    </row>
    <row r="399" spans="2:18">
      <c r="B399" s="125">
        <f>+COUNT(C$6:$D399)</f>
        <v>368</v>
      </c>
      <c r="C399" s="149">
        <v>23121600</v>
      </c>
      <c r="D399" s="131" t="s">
        <v>633</v>
      </c>
      <c r="E399" s="149" t="s">
        <v>30</v>
      </c>
      <c r="F399" s="242">
        <v>1</v>
      </c>
      <c r="G399" s="249">
        <f t="shared" si="37"/>
        <v>194020</v>
      </c>
      <c r="I399" s="24">
        <v>368</v>
      </c>
      <c r="J399" s="31">
        <v>23121600</v>
      </c>
      <c r="K399" s="188" t="s">
        <v>633</v>
      </c>
      <c r="L399" s="210" t="s">
        <v>30</v>
      </c>
      <c r="M399" s="31">
        <v>1</v>
      </c>
      <c r="N399" s="190">
        <f t="shared" si="38"/>
        <v>153771.13</v>
      </c>
      <c r="O399" s="190">
        <f t="shared" si="39"/>
        <v>29216.510000000009</v>
      </c>
      <c r="P399" s="191">
        <f t="shared" si="40"/>
        <v>182987.64</v>
      </c>
      <c r="R399" s="240">
        <v>182987.64</v>
      </c>
    </row>
    <row r="400" spans="2:18">
      <c r="B400" s="125">
        <f>+COUNT(C$6:$D400)</f>
        <v>369</v>
      </c>
      <c r="C400" s="149">
        <v>23121600</v>
      </c>
      <c r="D400" s="131" t="s">
        <v>95</v>
      </c>
      <c r="E400" s="149" t="s">
        <v>30</v>
      </c>
      <c r="F400" s="242">
        <v>1</v>
      </c>
      <c r="G400" s="249">
        <f t="shared" si="37"/>
        <v>151340</v>
      </c>
      <c r="I400" s="24">
        <v>369</v>
      </c>
      <c r="J400" s="31">
        <v>23121600</v>
      </c>
      <c r="K400" s="188" t="s">
        <v>95</v>
      </c>
      <c r="L400" s="210" t="s">
        <v>30</v>
      </c>
      <c r="M400" s="31">
        <v>1</v>
      </c>
      <c r="N400" s="190">
        <f t="shared" si="38"/>
        <v>119946.12</v>
      </c>
      <c r="O400" s="190">
        <f t="shared" si="39"/>
        <v>22789.758000000002</v>
      </c>
      <c r="P400" s="191">
        <f t="shared" si="40"/>
        <v>142735.878</v>
      </c>
      <c r="R400" s="240">
        <v>142735.878</v>
      </c>
    </row>
    <row r="401" spans="2:18">
      <c r="B401" s="125">
        <f>+COUNT(C$6:$D401)</f>
        <v>370</v>
      </c>
      <c r="C401" s="149">
        <v>23121600</v>
      </c>
      <c r="D401" s="131" t="s">
        <v>634</v>
      </c>
      <c r="E401" s="149" t="s">
        <v>30</v>
      </c>
      <c r="F401" s="242">
        <v>1</v>
      </c>
      <c r="G401" s="249">
        <f t="shared" si="37"/>
        <v>51120</v>
      </c>
      <c r="I401" s="24">
        <v>370</v>
      </c>
      <c r="J401" s="31">
        <v>23121600</v>
      </c>
      <c r="K401" s="188" t="s">
        <v>634</v>
      </c>
      <c r="L401" s="210" t="s">
        <v>30</v>
      </c>
      <c r="M401" s="31">
        <v>1</v>
      </c>
      <c r="N401" s="190">
        <f t="shared" si="38"/>
        <v>40512.06</v>
      </c>
      <c r="O401" s="190">
        <f t="shared" si="39"/>
        <v>7697.2860000000073</v>
      </c>
      <c r="P401" s="191">
        <f t="shared" si="40"/>
        <v>48209.346000000005</v>
      </c>
      <c r="R401" s="240">
        <v>48209.346000000005</v>
      </c>
    </row>
    <row r="402" spans="2:18">
      <c r="B402" s="125">
        <f>+COUNT(C$6:$D402)</f>
        <v>371</v>
      </c>
      <c r="C402" s="149">
        <v>23121600</v>
      </c>
      <c r="D402" s="131" t="s">
        <v>84</v>
      </c>
      <c r="E402" s="149" t="s">
        <v>30</v>
      </c>
      <c r="F402" s="242">
        <v>1</v>
      </c>
      <c r="G402" s="249">
        <f t="shared" si="37"/>
        <v>4570</v>
      </c>
      <c r="I402" s="24">
        <v>371</v>
      </c>
      <c r="J402" s="31">
        <v>23121600</v>
      </c>
      <c r="K402" s="188" t="s">
        <v>84</v>
      </c>
      <c r="L402" s="210" t="s">
        <v>30</v>
      </c>
      <c r="M402" s="31">
        <v>1</v>
      </c>
      <c r="N402" s="190">
        <f t="shared" si="38"/>
        <v>3619.02</v>
      </c>
      <c r="O402" s="190">
        <f t="shared" si="39"/>
        <v>687.61500000000024</v>
      </c>
      <c r="P402" s="191">
        <f t="shared" si="40"/>
        <v>4306.6350000000002</v>
      </c>
      <c r="R402" s="240">
        <v>4306.6350000000002</v>
      </c>
    </row>
    <row r="403" spans="2:18">
      <c r="B403" s="125">
        <f>+COUNT(C$6:$D403)</f>
        <v>372</v>
      </c>
      <c r="C403" s="149">
        <v>23121600</v>
      </c>
      <c r="D403" s="131" t="s">
        <v>96</v>
      </c>
      <c r="E403" s="149" t="s">
        <v>30</v>
      </c>
      <c r="F403" s="242">
        <v>1</v>
      </c>
      <c r="G403" s="249">
        <f t="shared" si="37"/>
        <v>14610</v>
      </c>
      <c r="I403" s="24">
        <v>372</v>
      </c>
      <c r="J403" s="31">
        <v>23121600</v>
      </c>
      <c r="K403" s="188" t="s">
        <v>96</v>
      </c>
      <c r="L403" s="210" t="s">
        <v>30</v>
      </c>
      <c r="M403" s="31">
        <v>1</v>
      </c>
      <c r="N403" s="190">
        <f t="shared" si="38"/>
        <v>11581.42</v>
      </c>
      <c r="O403" s="190">
        <f t="shared" si="39"/>
        <v>2200.469000000001</v>
      </c>
      <c r="P403" s="191">
        <f t="shared" si="40"/>
        <v>13781.889000000001</v>
      </c>
      <c r="R403" s="240">
        <v>13781.889000000001</v>
      </c>
    </row>
    <row r="404" spans="2:18">
      <c r="B404" s="125">
        <f>+COUNT(C$6:$D404)</f>
        <v>373</v>
      </c>
      <c r="C404" s="149">
        <v>23121600</v>
      </c>
      <c r="D404" s="131" t="s">
        <v>97</v>
      </c>
      <c r="E404" s="149" t="s">
        <v>30</v>
      </c>
      <c r="F404" s="242">
        <v>1</v>
      </c>
      <c r="G404" s="249">
        <f t="shared" si="37"/>
        <v>23430</v>
      </c>
      <c r="I404" s="24">
        <v>373</v>
      </c>
      <c r="J404" s="31">
        <v>23121600</v>
      </c>
      <c r="K404" s="188" t="s">
        <v>97</v>
      </c>
      <c r="L404" s="210" t="s">
        <v>30</v>
      </c>
      <c r="M404" s="31">
        <v>1</v>
      </c>
      <c r="N404" s="190">
        <f t="shared" si="38"/>
        <v>18568.259999999998</v>
      </c>
      <c r="O404" s="190">
        <f t="shared" si="39"/>
        <v>3527.9640000000036</v>
      </c>
      <c r="P404" s="191">
        <f t="shared" si="40"/>
        <v>22096.224000000002</v>
      </c>
      <c r="R404" s="240">
        <v>22096.224000000002</v>
      </c>
    </row>
    <row r="405" spans="2:18">
      <c r="B405" s="125">
        <f>+COUNT(C$6:$D405)</f>
        <v>374</v>
      </c>
      <c r="C405" s="149">
        <v>23121600</v>
      </c>
      <c r="D405" s="139" t="s">
        <v>635</v>
      </c>
      <c r="E405" s="149" t="s">
        <v>30</v>
      </c>
      <c r="F405" s="242">
        <v>1</v>
      </c>
      <c r="G405" s="249">
        <f t="shared" si="37"/>
        <v>70620</v>
      </c>
      <c r="I405" s="24">
        <v>374</v>
      </c>
      <c r="J405" s="31">
        <v>23121600</v>
      </c>
      <c r="K405" s="188" t="s">
        <v>635</v>
      </c>
      <c r="L405" s="210" t="s">
        <v>30</v>
      </c>
      <c r="M405" s="31">
        <v>1</v>
      </c>
      <c r="N405" s="190">
        <f t="shared" si="38"/>
        <v>55970.33</v>
      </c>
      <c r="O405" s="190">
        <f t="shared" si="39"/>
        <v>10634.358999999997</v>
      </c>
      <c r="P405" s="191">
        <f t="shared" si="40"/>
        <v>66604.688999999998</v>
      </c>
      <c r="R405" s="240">
        <v>66604.688999999998</v>
      </c>
    </row>
    <row r="406" spans="2:18">
      <c r="B406" s="125">
        <f>+COUNT(C$6:$D406)</f>
        <v>375</v>
      </c>
      <c r="C406" s="149">
        <v>23121600</v>
      </c>
      <c r="D406" s="131" t="s">
        <v>98</v>
      </c>
      <c r="E406" s="149" t="s">
        <v>30</v>
      </c>
      <c r="F406" s="242">
        <v>1</v>
      </c>
      <c r="G406" s="249">
        <f t="shared" si="37"/>
        <v>57300</v>
      </c>
      <c r="I406" s="24">
        <v>375</v>
      </c>
      <c r="J406" s="31">
        <v>23121600</v>
      </c>
      <c r="K406" s="188" t="s">
        <v>98</v>
      </c>
      <c r="L406" s="210" t="s">
        <v>30</v>
      </c>
      <c r="M406" s="31">
        <v>1</v>
      </c>
      <c r="N406" s="190">
        <f t="shared" si="38"/>
        <v>45413.61</v>
      </c>
      <c r="O406" s="190">
        <f t="shared" si="39"/>
        <v>8628.5820000000022</v>
      </c>
      <c r="P406" s="191">
        <f t="shared" si="40"/>
        <v>54042.192000000003</v>
      </c>
      <c r="R406" s="240">
        <v>54042.192000000003</v>
      </c>
    </row>
    <row r="407" spans="2:18">
      <c r="B407" s="125">
        <f>+COUNT(C$6:$D407)</f>
        <v>376</v>
      </c>
      <c r="C407" s="149">
        <v>23121600</v>
      </c>
      <c r="D407" s="131" t="s">
        <v>99</v>
      </c>
      <c r="E407" s="149" t="s">
        <v>30</v>
      </c>
      <c r="F407" s="242">
        <v>1</v>
      </c>
      <c r="G407" s="249">
        <f t="shared" si="37"/>
        <v>118000</v>
      </c>
      <c r="I407" s="24">
        <v>376</v>
      </c>
      <c r="J407" s="31">
        <v>23121600</v>
      </c>
      <c r="K407" s="188" t="s">
        <v>99</v>
      </c>
      <c r="L407" s="210" t="s">
        <v>30</v>
      </c>
      <c r="M407" s="31">
        <v>1</v>
      </c>
      <c r="N407" s="190">
        <f t="shared" si="38"/>
        <v>93524.23</v>
      </c>
      <c r="O407" s="190">
        <f t="shared" si="39"/>
        <v>17769.599000000002</v>
      </c>
      <c r="P407" s="191">
        <f t="shared" si="40"/>
        <v>111293.829</v>
      </c>
      <c r="R407" s="240">
        <v>111293.829</v>
      </c>
    </row>
    <row r="408" spans="2:18">
      <c r="B408" s="125">
        <f>+COUNT(C$6:$D408)</f>
        <v>377</v>
      </c>
      <c r="C408" s="149">
        <v>23121600</v>
      </c>
      <c r="D408" s="131" t="s">
        <v>100</v>
      </c>
      <c r="E408" s="149" t="s">
        <v>30</v>
      </c>
      <c r="F408" s="242">
        <v>1</v>
      </c>
      <c r="G408" s="249">
        <f t="shared" si="37"/>
        <v>1058180</v>
      </c>
      <c r="I408" s="24">
        <v>377</v>
      </c>
      <c r="J408" s="31">
        <v>23121600</v>
      </c>
      <c r="K408" s="188" t="s">
        <v>100</v>
      </c>
      <c r="L408" s="210" t="s">
        <v>30</v>
      </c>
      <c r="M408" s="31">
        <v>1</v>
      </c>
      <c r="N408" s="190">
        <f t="shared" si="38"/>
        <v>838656.64</v>
      </c>
      <c r="O408" s="190">
        <f t="shared" si="39"/>
        <v>159344.75600000005</v>
      </c>
      <c r="P408" s="191">
        <f t="shared" si="40"/>
        <v>998001.39600000007</v>
      </c>
      <c r="R408" s="240">
        <v>998001.39600000007</v>
      </c>
    </row>
    <row r="409" spans="2:18">
      <c r="B409" s="125">
        <f>+COUNT(C$6:$D409)</f>
        <v>378</v>
      </c>
      <c r="C409" s="149">
        <v>23121600</v>
      </c>
      <c r="D409" s="139" t="s">
        <v>636</v>
      </c>
      <c r="E409" s="149" t="s">
        <v>30</v>
      </c>
      <c r="F409" s="242">
        <v>1</v>
      </c>
      <c r="G409" s="249">
        <f t="shared" si="37"/>
        <v>32090</v>
      </c>
      <c r="I409" s="24">
        <v>378</v>
      </c>
      <c r="J409" s="31">
        <v>23121600</v>
      </c>
      <c r="K409" s="188" t="s">
        <v>636</v>
      </c>
      <c r="L409" s="210" t="s">
        <v>30</v>
      </c>
      <c r="M409" s="31">
        <v>1</v>
      </c>
      <c r="N409" s="190">
        <f t="shared" si="38"/>
        <v>25431.97</v>
      </c>
      <c r="O409" s="190">
        <f t="shared" si="39"/>
        <v>4832.0780000000013</v>
      </c>
      <c r="P409" s="191">
        <f t="shared" si="40"/>
        <v>30264.048000000003</v>
      </c>
      <c r="R409" s="240">
        <v>30264.048000000003</v>
      </c>
    </row>
    <row r="410" spans="2:18">
      <c r="B410" s="125">
        <f>+COUNT(C$6:$D410)</f>
        <v>379</v>
      </c>
      <c r="C410" s="149">
        <v>23121600</v>
      </c>
      <c r="D410" s="131" t="s">
        <v>50</v>
      </c>
      <c r="E410" s="149" t="s">
        <v>30</v>
      </c>
      <c r="F410" s="242">
        <v>1</v>
      </c>
      <c r="G410" s="249">
        <f t="shared" si="37"/>
        <v>243750</v>
      </c>
      <c r="I410" s="24">
        <v>379</v>
      </c>
      <c r="J410" s="31">
        <v>23121600</v>
      </c>
      <c r="K410" s="188" t="s">
        <v>50</v>
      </c>
      <c r="L410" s="210" t="s">
        <v>30</v>
      </c>
      <c r="M410" s="31">
        <v>1</v>
      </c>
      <c r="N410" s="190">
        <f t="shared" si="38"/>
        <v>193186.71</v>
      </c>
      <c r="O410" s="190">
        <f t="shared" si="39"/>
        <v>36705.474000000017</v>
      </c>
      <c r="P410" s="191">
        <f t="shared" si="40"/>
        <v>229892.18400000001</v>
      </c>
      <c r="R410" s="240">
        <v>229892.18400000001</v>
      </c>
    </row>
    <row r="411" spans="2:18">
      <c r="B411" s="125">
        <f>+COUNT(C$6:$D411)</f>
        <v>380</v>
      </c>
      <c r="C411" s="149">
        <v>23121600</v>
      </c>
      <c r="D411" s="131" t="s">
        <v>101</v>
      </c>
      <c r="E411" s="149" t="s">
        <v>30</v>
      </c>
      <c r="F411" s="242">
        <v>1</v>
      </c>
      <c r="G411" s="249">
        <f t="shared" si="37"/>
        <v>431030</v>
      </c>
      <c r="I411" s="24">
        <v>380</v>
      </c>
      <c r="J411" s="31">
        <v>23121600</v>
      </c>
      <c r="K411" s="188" t="s">
        <v>101</v>
      </c>
      <c r="L411" s="210" t="s">
        <v>30</v>
      </c>
      <c r="M411" s="31">
        <v>1</v>
      </c>
      <c r="N411" s="190">
        <f t="shared" si="38"/>
        <v>341607.43</v>
      </c>
      <c r="O411" s="190">
        <f t="shared" si="39"/>
        <v>64905.407000000007</v>
      </c>
      <c r="P411" s="191">
        <f t="shared" si="40"/>
        <v>406512.837</v>
      </c>
      <c r="R411" s="240">
        <v>406512.837</v>
      </c>
    </row>
    <row r="412" spans="2:18">
      <c r="B412" s="125">
        <f>+COUNT(C$6:$D412)</f>
        <v>381</v>
      </c>
      <c r="C412" s="149">
        <v>23121600</v>
      </c>
      <c r="D412" s="131" t="s">
        <v>637</v>
      </c>
      <c r="E412" s="149" t="s">
        <v>30</v>
      </c>
      <c r="F412" s="242">
        <v>1</v>
      </c>
      <c r="G412" s="249">
        <f t="shared" si="37"/>
        <v>33590</v>
      </c>
      <c r="I412" s="24">
        <v>381</v>
      </c>
      <c r="J412" s="31">
        <v>23121600</v>
      </c>
      <c r="K412" s="188" t="s">
        <v>637</v>
      </c>
      <c r="L412" s="210" t="s">
        <v>30</v>
      </c>
      <c r="M412" s="31">
        <v>1</v>
      </c>
      <c r="N412" s="190">
        <f t="shared" si="38"/>
        <v>26620.09</v>
      </c>
      <c r="O412" s="190">
        <f t="shared" si="39"/>
        <v>5057.8220000000001</v>
      </c>
      <c r="P412" s="191">
        <f t="shared" si="40"/>
        <v>31677.912</v>
      </c>
      <c r="R412" s="240">
        <v>31677.912</v>
      </c>
    </row>
    <row r="413" spans="2:18">
      <c r="B413" s="125">
        <f>+COUNT(C$6:$D413)</f>
        <v>382</v>
      </c>
      <c r="C413" s="149">
        <v>23121600</v>
      </c>
      <c r="D413" s="131" t="s">
        <v>102</v>
      </c>
      <c r="E413" s="149" t="s">
        <v>30</v>
      </c>
      <c r="F413" s="242">
        <v>1</v>
      </c>
      <c r="G413" s="249">
        <f t="shared" si="37"/>
        <v>126240</v>
      </c>
      <c r="I413" s="24">
        <v>382</v>
      </c>
      <c r="J413" s="31">
        <v>23121600</v>
      </c>
      <c r="K413" s="188" t="s">
        <v>102</v>
      </c>
      <c r="L413" s="210" t="s">
        <v>30</v>
      </c>
      <c r="M413" s="31">
        <v>1</v>
      </c>
      <c r="N413" s="190">
        <f t="shared" si="38"/>
        <v>100052.82</v>
      </c>
      <c r="O413" s="190">
        <f t="shared" si="39"/>
        <v>19010.034</v>
      </c>
      <c r="P413" s="191">
        <f t="shared" si="40"/>
        <v>119062.85400000001</v>
      </c>
      <c r="R413" s="240">
        <v>119062.85400000001</v>
      </c>
    </row>
    <row r="414" spans="2:18">
      <c r="B414" s="132"/>
      <c r="C414" s="132"/>
      <c r="D414" s="198" t="s">
        <v>103</v>
      </c>
      <c r="E414" s="134"/>
      <c r="F414" s="134"/>
      <c r="G414" s="134"/>
      <c r="I414" s="133"/>
      <c r="J414" s="133"/>
      <c r="K414" s="198" t="s">
        <v>103</v>
      </c>
      <c r="L414" s="199"/>
      <c r="M414" s="195"/>
      <c r="N414" s="196"/>
      <c r="O414" s="196"/>
      <c r="P414" s="197"/>
    </row>
    <row r="415" spans="2:18">
      <c r="B415" s="125">
        <f>+COUNT(C$6:$D415)</f>
        <v>383</v>
      </c>
      <c r="C415" s="149">
        <v>23121600</v>
      </c>
      <c r="D415" s="131" t="s">
        <v>104</v>
      </c>
      <c r="E415" s="149" t="s">
        <v>30</v>
      </c>
      <c r="F415" s="242">
        <v>1</v>
      </c>
      <c r="G415" s="249">
        <f t="shared" ref="G415:G423" si="41">+ROUND(P415+(P415*$F$3),-1)</f>
        <v>10290</v>
      </c>
      <c r="I415" s="24">
        <v>383</v>
      </c>
      <c r="J415" s="31">
        <v>23121600</v>
      </c>
      <c r="K415" s="188" t="s">
        <v>104</v>
      </c>
      <c r="L415" s="210" t="s">
        <v>30</v>
      </c>
      <c r="M415" s="31">
        <v>1</v>
      </c>
      <c r="N415" s="190">
        <f t="shared" si="38"/>
        <v>8155.08</v>
      </c>
      <c r="O415" s="190">
        <f t="shared" si="39"/>
        <v>1549.4670000000006</v>
      </c>
      <c r="P415" s="191">
        <f t="shared" si="40"/>
        <v>9704.5470000000005</v>
      </c>
      <c r="R415" s="240">
        <v>9704.5470000000005</v>
      </c>
    </row>
    <row r="416" spans="2:18">
      <c r="B416" s="125">
        <f>+COUNT(C$6:$D416)</f>
        <v>384</v>
      </c>
      <c r="C416" s="149">
        <v>23121600</v>
      </c>
      <c r="D416" s="131" t="s">
        <v>105</v>
      </c>
      <c r="E416" s="149" t="s">
        <v>30</v>
      </c>
      <c r="F416" s="242">
        <v>1</v>
      </c>
      <c r="G416" s="249">
        <f t="shared" si="41"/>
        <v>13200</v>
      </c>
      <c r="I416" s="24">
        <v>384</v>
      </c>
      <c r="J416" s="31">
        <v>23121600</v>
      </c>
      <c r="K416" s="188" t="s">
        <v>105</v>
      </c>
      <c r="L416" s="210" t="s">
        <v>30</v>
      </c>
      <c r="M416" s="31">
        <v>1</v>
      </c>
      <c r="N416" s="190">
        <f t="shared" si="38"/>
        <v>10460.65</v>
      </c>
      <c r="O416" s="190">
        <f t="shared" si="39"/>
        <v>1987.5290000000005</v>
      </c>
      <c r="P416" s="191">
        <f t="shared" si="40"/>
        <v>12448.179</v>
      </c>
      <c r="R416" s="240">
        <v>12448.179</v>
      </c>
    </row>
    <row r="417" spans="2:18">
      <c r="B417" s="125">
        <f>+COUNT(C$6:$D417)</f>
        <v>385</v>
      </c>
      <c r="C417" s="149">
        <v>23121600</v>
      </c>
      <c r="D417" s="131" t="s">
        <v>50</v>
      </c>
      <c r="E417" s="149" t="s">
        <v>30</v>
      </c>
      <c r="F417" s="242">
        <v>1</v>
      </c>
      <c r="G417" s="249">
        <f t="shared" si="41"/>
        <v>355290</v>
      </c>
      <c r="I417" s="24">
        <v>385</v>
      </c>
      <c r="J417" s="31">
        <v>23121600</v>
      </c>
      <c r="K417" s="188" t="s">
        <v>50</v>
      </c>
      <c r="L417" s="210" t="s">
        <v>30</v>
      </c>
      <c r="M417" s="31">
        <v>1</v>
      </c>
      <c r="N417" s="190">
        <f t="shared" si="38"/>
        <v>281585.23</v>
      </c>
      <c r="O417" s="190">
        <f t="shared" si="39"/>
        <v>53501.195000000007</v>
      </c>
      <c r="P417" s="191">
        <f t="shared" si="40"/>
        <v>335086.42499999999</v>
      </c>
      <c r="R417" s="240">
        <v>335086.42499999999</v>
      </c>
    </row>
    <row r="418" spans="2:18">
      <c r="B418" s="125">
        <f>+COUNT(C$6:$D418)</f>
        <v>386</v>
      </c>
      <c r="C418" s="149">
        <v>23121600</v>
      </c>
      <c r="D418" s="131" t="s">
        <v>101</v>
      </c>
      <c r="E418" s="149" t="s">
        <v>30</v>
      </c>
      <c r="F418" s="242">
        <v>1</v>
      </c>
      <c r="G418" s="249">
        <f t="shared" si="41"/>
        <v>619620</v>
      </c>
      <c r="I418" s="24">
        <v>386</v>
      </c>
      <c r="J418" s="31">
        <v>23121600</v>
      </c>
      <c r="K418" s="188" t="s">
        <v>101</v>
      </c>
      <c r="L418" s="210" t="s">
        <v>30</v>
      </c>
      <c r="M418" s="31">
        <v>1</v>
      </c>
      <c r="N418" s="190">
        <f t="shared" si="38"/>
        <v>491074.93</v>
      </c>
      <c r="O418" s="190">
        <f t="shared" si="39"/>
        <v>93304.232000000018</v>
      </c>
      <c r="P418" s="191">
        <f t="shared" si="40"/>
        <v>584379.16200000001</v>
      </c>
      <c r="R418" s="240">
        <v>584379.16200000001</v>
      </c>
    </row>
    <row r="419" spans="2:18">
      <c r="B419" s="125">
        <f>+COUNT(C$6:$D419)</f>
        <v>387</v>
      </c>
      <c r="C419" s="149">
        <v>23121600</v>
      </c>
      <c r="D419" s="131" t="s">
        <v>638</v>
      </c>
      <c r="E419" s="149" t="s">
        <v>30</v>
      </c>
      <c r="F419" s="242">
        <v>1</v>
      </c>
      <c r="G419" s="249">
        <f t="shared" si="41"/>
        <v>12880</v>
      </c>
      <c r="I419" s="24">
        <v>387</v>
      </c>
      <c r="J419" s="31">
        <v>23121600</v>
      </c>
      <c r="K419" s="188" t="s">
        <v>638</v>
      </c>
      <c r="L419" s="210" t="s">
        <v>30</v>
      </c>
      <c r="M419" s="31">
        <v>1</v>
      </c>
      <c r="N419" s="190">
        <f t="shared" si="38"/>
        <v>10209.450000000001</v>
      </c>
      <c r="O419" s="190">
        <f t="shared" si="39"/>
        <v>1939.7939999999999</v>
      </c>
      <c r="P419" s="191">
        <f t="shared" si="40"/>
        <v>12149.244000000001</v>
      </c>
      <c r="R419" s="240">
        <v>12149.244000000001</v>
      </c>
    </row>
    <row r="420" spans="2:18">
      <c r="B420" s="125">
        <f>+COUNT(C$6:$D420)</f>
        <v>388</v>
      </c>
      <c r="C420" s="149">
        <v>23121600</v>
      </c>
      <c r="D420" s="131" t="s">
        <v>106</v>
      </c>
      <c r="E420" s="149" t="s">
        <v>30</v>
      </c>
      <c r="F420" s="242">
        <v>1</v>
      </c>
      <c r="G420" s="249">
        <f t="shared" si="41"/>
        <v>69280</v>
      </c>
      <c r="I420" s="24">
        <v>388</v>
      </c>
      <c r="J420" s="31">
        <v>23121600</v>
      </c>
      <c r="K420" s="188" t="s">
        <v>106</v>
      </c>
      <c r="L420" s="210" t="s">
        <v>30</v>
      </c>
      <c r="M420" s="31">
        <v>1</v>
      </c>
      <c r="N420" s="190">
        <f t="shared" si="38"/>
        <v>54911.4</v>
      </c>
      <c r="O420" s="190">
        <f t="shared" si="39"/>
        <v>10433.163</v>
      </c>
      <c r="P420" s="191">
        <f t="shared" si="40"/>
        <v>65344.563000000002</v>
      </c>
      <c r="R420" s="240">
        <v>65344.563000000002</v>
      </c>
    </row>
    <row r="421" spans="2:18">
      <c r="B421" s="125">
        <f>+COUNT(C$6:$D421)</f>
        <v>389</v>
      </c>
      <c r="C421" s="149">
        <v>23121600</v>
      </c>
      <c r="D421" s="131" t="s">
        <v>107</v>
      </c>
      <c r="E421" s="149" t="s">
        <v>30</v>
      </c>
      <c r="F421" s="242">
        <v>1</v>
      </c>
      <c r="G421" s="249">
        <f t="shared" si="41"/>
        <v>14710</v>
      </c>
      <c r="I421" s="24">
        <v>389</v>
      </c>
      <c r="J421" s="31">
        <v>23121600</v>
      </c>
      <c r="K421" s="188" t="s">
        <v>107</v>
      </c>
      <c r="L421" s="210" t="s">
        <v>30</v>
      </c>
      <c r="M421" s="31">
        <v>1</v>
      </c>
      <c r="N421" s="190">
        <f t="shared" si="38"/>
        <v>11662.03</v>
      </c>
      <c r="O421" s="190">
        <f t="shared" si="39"/>
        <v>2215.780999999999</v>
      </c>
      <c r="P421" s="191">
        <f t="shared" si="40"/>
        <v>13877.811</v>
      </c>
      <c r="R421" s="240">
        <v>13877.811</v>
      </c>
    </row>
    <row r="422" spans="2:18">
      <c r="B422" s="125">
        <f>+COUNT(C$6:$D422)</f>
        <v>390</v>
      </c>
      <c r="C422" s="149">
        <v>23121600</v>
      </c>
      <c r="D422" s="131" t="s">
        <v>108</v>
      </c>
      <c r="E422" s="149" t="s">
        <v>30</v>
      </c>
      <c r="F422" s="242">
        <v>1</v>
      </c>
      <c r="G422" s="249">
        <f t="shared" si="41"/>
        <v>302740</v>
      </c>
      <c r="I422" s="24">
        <v>390</v>
      </c>
      <c r="J422" s="31">
        <v>23121600</v>
      </c>
      <c r="K422" s="188" t="s">
        <v>108</v>
      </c>
      <c r="L422" s="210" t="s">
        <v>30</v>
      </c>
      <c r="M422" s="31">
        <v>1</v>
      </c>
      <c r="N422" s="190">
        <f t="shared" si="38"/>
        <v>239938.61</v>
      </c>
      <c r="O422" s="190">
        <f t="shared" si="39"/>
        <v>45588.334000000032</v>
      </c>
      <c r="P422" s="191">
        <f t="shared" si="40"/>
        <v>285526.94400000002</v>
      </c>
      <c r="R422" s="240">
        <v>285526.94400000002</v>
      </c>
    </row>
    <row r="423" spans="2:18">
      <c r="B423" s="125">
        <f>+COUNT(C$6:$D423)</f>
        <v>391</v>
      </c>
      <c r="C423" s="149">
        <v>23121600</v>
      </c>
      <c r="D423" s="131" t="s">
        <v>639</v>
      </c>
      <c r="E423" s="149" t="s">
        <v>88</v>
      </c>
      <c r="F423" s="242">
        <v>1</v>
      </c>
      <c r="G423" s="249">
        <f t="shared" si="41"/>
        <v>134050</v>
      </c>
      <c r="I423" s="24">
        <v>391</v>
      </c>
      <c r="J423" s="31">
        <v>23121600</v>
      </c>
      <c r="K423" s="188" t="s">
        <v>639</v>
      </c>
      <c r="L423" s="210" t="s">
        <v>88</v>
      </c>
      <c r="M423" s="31">
        <v>1</v>
      </c>
      <c r="N423" s="190">
        <f t="shared" si="38"/>
        <v>106236.9</v>
      </c>
      <c r="O423" s="190">
        <f t="shared" si="39"/>
        <v>20185.011000000013</v>
      </c>
      <c r="P423" s="191">
        <f t="shared" si="40"/>
        <v>126421.91100000001</v>
      </c>
      <c r="R423" s="240">
        <v>126421.91100000001</v>
      </c>
    </row>
    <row r="424" spans="2:18">
      <c r="B424" s="129"/>
      <c r="C424" s="129"/>
      <c r="D424" s="140" t="s">
        <v>58</v>
      </c>
      <c r="E424" s="130"/>
      <c r="F424" s="130"/>
      <c r="G424" s="130"/>
      <c r="I424" s="192"/>
      <c r="J424" s="192"/>
      <c r="K424" s="193" t="s">
        <v>58</v>
      </c>
      <c r="L424" s="194"/>
      <c r="M424" s="195"/>
      <c r="N424" s="196"/>
      <c r="O424" s="196"/>
      <c r="P424" s="197"/>
    </row>
    <row r="425" spans="2:18">
      <c r="B425" s="125">
        <f>+COUNT(C$6:$D425)</f>
        <v>392</v>
      </c>
      <c r="C425" s="126">
        <v>23191202</v>
      </c>
      <c r="D425" s="131" t="s">
        <v>50</v>
      </c>
      <c r="E425" s="126" t="s">
        <v>30</v>
      </c>
      <c r="F425" s="242">
        <v>1</v>
      </c>
      <c r="G425" s="249">
        <f t="shared" ref="G425:G437" si="42">+ROUND(P425+(P425*$F$3),-1)</f>
        <v>285500</v>
      </c>
      <c r="I425" s="24">
        <v>392</v>
      </c>
      <c r="J425" s="25">
        <v>23191202</v>
      </c>
      <c r="K425" s="188" t="s">
        <v>50</v>
      </c>
      <c r="L425" s="189" t="s">
        <v>30</v>
      </c>
      <c r="M425" s="31">
        <v>1</v>
      </c>
      <c r="N425" s="190">
        <f t="shared" si="38"/>
        <v>226270.8</v>
      </c>
      <c r="O425" s="190">
        <f t="shared" si="39"/>
        <v>42991.452000000048</v>
      </c>
      <c r="P425" s="191">
        <f t="shared" si="40"/>
        <v>269262.25200000004</v>
      </c>
      <c r="R425" s="240">
        <v>269262.25200000004</v>
      </c>
    </row>
    <row r="426" spans="2:18">
      <c r="B426" s="125">
        <f>+COUNT(C$6:$D426)</f>
        <v>393</v>
      </c>
      <c r="C426" s="126">
        <v>23191202</v>
      </c>
      <c r="D426" s="131" t="s">
        <v>59</v>
      </c>
      <c r="E426" s="126" t="s">
        <v>30</v>
      </c>
      <c r="F426" s="242">
        <v>1</v>
      </c>
      <c r="G426" s="249">
        <f t="shared" si="42"/>
        <v>535130</v>
      </c>
      <c r="I426" s="24">
        <v>393</v>
      </c>
      <c r="J426" s="25">
        <v>23191202</v>
      </c>
      <c r="K426" s="188" t="s">
        <v>59</v>
      </c>
      <c r="L426" s="189" t="s">
        <v>30</v>
      </c>
      <c r="M426" s="31">
        <v>1</v>
      </c>
      <c r="N426" s="190">
        <f t="shared" si="38"/>
        <v>424113.93</v>
      </c>
      <c r="O426" s="190">
        <f t="shared" si="39"/>
        <v>80581.644000000029</v>
      </c>
      <c r="P426" s="191">
        <f t="shared" si="40"/>
        <v>504695.57400000002</v>
      </c>
      <c r="R426" s="240">
        <v>504695.57400000002</v>
      </c>
    </row>
    <row r="427" spans="2:18">
      <c r="B427" s="125">
        <f>+COUNT(C$6:$D427)</f>
        <v>394</v>
      </c>
      <c r="C427" s="126">
        <v>23191202</v>
      </c>
      <c r="D427" s="131" t="s">
        <v>640</v>
      </c>
      <c r="E427" s="126" t="s">
        <v>30</v>
      </c>
      <c r="F427" s="242">
        <v>1</v>
      </c>
      <c r="G427" s="249">
        <f t="shared" si="42"/>
        <v>19930</v>
      </c>
      <c r="I427" s="24">
        <v>394</v>
      </c>
      <c r="J427" s="25">
        <v>23191202</v>
      </c>
      <c r="K427" s="188" t="s">
        <v>640</v>
      </c>
      <c r="L427" s="189" t="s">
        <v>30</v>
      </c>
      <c r="M427" s="31">
        <v>1</v>
      </c>
      <c r="N427" s="190">
        <f t="shared" si="38"/>
        <v>15794.5</v>
      </c>
      <c r="O427" s="190">
        <f t="shared" si="39"/>
        <v>3000.9560000000019</v>
      </c>
      <c r="P427" s="191">
        <f t="shared" si="40"/>
        <v>18795.456000000002</v>
      </c>
      <c r="R427" s="240">
        <v>18795.456000000002</v>
      </c>
    </row>
    <row r="428" spans="2:18">
      <c r="B428" s="125">
        <f>+COUNT(C$6:$D428)</f>
        <v>395</v>
      </c>
      <c r="C428" s="126">
        <v>23181700</v>
      </c>
      <c r="D428" s="131" t="s">
        <v>60</v>
      </c>
      <c r="E428" s="126" t="s">
        <v>30</v>
      </c>
      <c r="F428" s="242">
        <v>1</v>
      </c>
      <c r="G428" s="249">
        <f t="shared" si="42"/>
        <v>363970</v>
      </c>
      <c r="I428" s="24">
        <v>395</v>
      </c>
      <c r="J428" s="25">
        <v>23181700</v>
      </c>
      <c r="K428" s="188" t="s">
        <v>60</v>
      </c>
      <c r="L428" s="189" t="s">
        <v>30</v>
      </c>
      <c r="M428" s="31">
        <v>1</v>
      </c>
      <c r="N428" s="190">
        <f t="shared" si="38"/>
        <v>288465.51</v>
      </c>
      <c r="O428" s="190">
        <f t="shared" si="39"/>
        <v>54808.449000000022</v>
      </c>
      <c r="P428" s="191">
        <f t="shared" si="40"/>
        <v>343273.95900000003</v>
      </c>
      <c r="R428" s="240">
        <v>343273.95900000003</v>
      </c>
    </row>
    <row r="429" spans="2:18">
      <c r="B429" s="125">
        <f>+COUNT(C$6:$D429)</f>
        <v>396</v>
      </c>
      <c r="C429" s="126">
        <v>23191202</v>
      </c>
      <c r="D429" s="131" t="s">
        <v>51</v>
      </c>
      <c r="E429" s="126" t="s">
        <v>30</v>
      </c>
      <c r="F429" s="242">
        <v>1</v>
      </c>
      <c r="G429" s="249">
        <f t="shared" si="42"/>
        <v>9120</v>
      </c>
      <c r="I429" s="24">
        <v>396</v>
      </c>
      <c r="J429" s="25">
        <v>23191202</v>
      </c>
      <c r="K429" s="188" t="s">
        <v>51</v>
      </c>
      <c r="L429" s="189" t="s">
        <v>30</v>
      </c>
      <c r="M429" s="31">
        <v>1</v>
      </c>
      <c r="N429" s="190">
        <f t="shared" si="38"/>
        <v>7227.55</v>
      </c>
      <c r="O429" s="190">
        <f t="shared" si="39"/>
        <v>1373.2370000000001</v>
      </c>
      <c r="P429" s="191">
        <f t="shared" si="40"/>
        <v>8600.7870000000003</v>
      </c>
      <c r="R429" s="240">
        <v>8600.7870000000003</v>
      </c>
    </row>
    <row r="430" spans="2:18">
      <c r="B430" s="125">
        <f>+COUNT(C$6:$D430)</f>
        <v>397</v>
      </c>
      <c r="C430" s="126">
        <v>23181700</v>
      </c>
      <c r="D430" s="131" t="s">
        <v>61</v>
      </c>
      <c r="E430" s="126" t="s">
        <v>30</v>
      </c>
      <c r="F430" s="242">
        <v>1</v>
      </c>
      <c r="G430" s="249">
        <f t="shared" si="42"/>
        <v>120390</v>
      </c>
      <c r="I430" s="24">
        <v>397</v>
      </c>
      <c r="J430" s="25">
        <v>23181700</v>
      </c>
      <c r="K430" s="188" t="s">
        <v>61</v>
      </c>
      <c r="L430" s="189" t="s">
        <v>30</v>
      </c>
      <c r="M430" s="31">
        <v>1</v>
      </c>
      <c r="N430" s="190">
        <f t="shared" si="38"/>
        <v>95417.38</v>
      </c>
      <c r="O430" s="190">
        <f t="shared" si="39"/>
        <v>18129.301999999996</v>
      </c>
      <c r="P430" s="191">
        <f t="shared" si="40"/>
        <v>113546.682</v>
      </c>
      <c r="R430" s="240">
        <v>113546.682</v>
      </c>
    </row>
    <row r="431" spans="2:18">
      <c r="B431" s="125">
        <f>+COUNT(C$6:$D431)</f>
        <v>398</v>
      </c>
      <c r="C431" s="126">
        <v>23191202</v>
      </c>
      <c r="D431" s="131" t="s">
        <v>62</v>
      </c>
      <c r="E431" s="126" t="s">
        <v>30</v>
      </c>
      <c r="F431" s="242">
        <v>1</v>
      </c>
      <c r="G431" s="249">
        <f t="shared" si="42"/>
        <v>54860</v>
      </c>
      <c r="I431" s="24">
        <v>398</v>
      </c>
      <c r="J431" s="25">
        <v>23191202</v>
      </c>
      <c r="K431" s="188" t="s">
        <v>62</v>
      </c>
      <c r="L431" s="189" t="s">
        <v>30</v>
      </c>
      <c r="M431" s="31">
        <v>1</v>
      </c>
      <c r="N431" s="190">
        <f t="shared" si="38"/>
        <v>43477.94</v>
      </c>
      <c r="O431" s="190">
        <f t="shared" si="39"/>
        <v>8260.8099999999977</v>
      </c>
      <c r="P431" s="191">
        <f t="shared" si="40"/>
        <v>51738.75</v>
      </c>
      <c r="R431" s="240">
        <v>51738.75</v>
      </c>
    </row>
    <row r="432" spans="2:18">
      <c r="B432" s="125">
        <f>+COUNT(C$6:$D432)</f>
        <v>399</v>
      </c>
      <c r="C432" s="126">
        <v>23181700</v>
      </c>
      <c r="D432" s="131" t="s">
        <v>63</v>
      </c>
      <c r="E432" s="126" t="s">
        <v>30</v>
      </c>
      <c r="F432" s="242">
        <v>1</v>
      </c>
      <c r="G432" s="249">
        <f t="shared" si="42"/>
        <v>198570</v>
      </c>
      <c r="I432" s="24">
        <v>399</v>
      </c>
      <c r="J432" s="25">
        <v>23181700</v>
      </c>
      <c r="K432" s="188" t="s">
        <v>63</v>
      </c>
      <c r="L432" s="189" t="s">
        <v>30</v>
      </c>
      <c r="M432" s="31">
        <v>1</v>
      </c>
      <c r="N432" s="190">
        <f t="shared" si="38"/>
        <v>157375.79</v>
      </c>
      <c r="O432" s="190">
        <f t="shared" si="39"/>
        <v>29901.402999999991</v>
      </c>
      <c r="P432" s="191">
        <f t="shared" si="40"/>
        <v>187277.193</v>
      </c>
      <c r="R432" s="240">
        <v>187277.193</v>
      </c>
    </row>
    <row r="433" spans="2:18">
      <c r="B433" s="125">
        <f>+COUNT(C$6:$D433)</f>
        <v>400</v>
      </c>
      <c r="C433" s="126">
        <v>23181700</v>
      </c>
      <c r="D433" s="131" t="s">
        <v>64</v>
      </c>
      <c r="E433" s="126" t="s">
        <v>30</v>
      </c>
      <c r="F433" s="242">
        <v>1</v>
      </c>
      <c r="G433" s="249">
        <f t="shared" si="42"/>
        <v>849350</v>
      </c>
      <c r="I433" s="24">
        <v>400</v>
      </c>
      <c r="J433" s="25">
        <v>23181700</v>
      </c>
      <c r="K433" s="188" t="s">
        <v>64</v>
      </c>
      <c r="L433" s="189" t="s">
        <v>30</v>
      </c>
      <c r="M433" s="31">
        <v>1</v>
      </c>
      <c r="N433" s="190">
        <f t="shared" si="38"/>
        <v>673147.29</v>
      </c>
      <c r="O433" s="190">
        <f t="shared" si="39"/>
        <v>127897.98899999994</v>
      </c>
      <c r="P433" s="191">
        <f t="shared" si="40"/>
        <v>801045.27899999998</v>
      </c>
      <c r="R433" s="240">
        <v>801045.27899999998</v>
      </c>
    </row>
    <row r="434" spans="2:18">
      <c r="B434" s="125">
        <f>+COUNT(C$6:$D434)</f>
        <v>401</v>
      </c>
      <c r="C434" s="126">
        <v>23181700</v>
      </c>
      <c r="D434" s="131" t="s">
        <v>65</v>
      </c>
      <c r="E434" s="126" t="s">
        <v>30</v>
      </c>
      <c r="F434" s="242">
        <v>1</v>
      </c>
      <c r="G434" s="249">
        <f t="shared" si="42"/>
        <v>184120</v>
      </c>
      <c r="I434" s="24">
        <v>401</v>
      </c>
      <c r="J434" s="25">
        <v>23181700</v>
      </c>
      <c r="K434" s="188" t="s">
        <v>65</v>
      </c>
      <c r="L434" s="189" t="s">
        <v>30</v>
      </c>
      <c r="M434" s="31">
        <v>1</v>
      </c>
      <c r="N434" s="190">
        <f t="shared" si="38"/>
        <v>145919.70000000001</v>
      </c>
      <c r="O434" s="190">
        <f t="shared" si="39"/>
        <v>27724.742999999988</v>
      </c>
      <c r="P434" s="191">
        <f t="shared" si="40"/>
        <v>173644.443</v>
      </c>
      <c r="R434" s="240">
        <v>173644.443</v>
      </c>
    </row>
    <row r="435" spans="2:18">
      <c r="B435" s="125">
        <f>+COUNT(C$6:$D435)</f>
        <v>402</v>
      </c>
      <c r="C435" s="126">
        <v>23181700</v>
      </c>
      <c r="D435" s="131" t="s">
        <v>66</v>
      </c>
      <c r="E435" s="126" t="s">
        <v>30</v>
      </c>
      <c r="F435" s="242">
        <v>1</v>
      </c>
      <c r="G435" s="249">
        <f t="shared" si="42"/>
        <v>281040</v>
      </c>
      <c r="I435" s="24">
        <v>402</v>
      </c>
      <c r="J435" s="25">
        <v>23181700</v>
      </c>
      <c r="K435" s="188" t="s">
        <v>66</v>
      </c>
      <c r="L435" s="189" t="s">
        <v>30</v>
      </c>
      <c r="M435" s="31">
        <v>1</v>
      </c>
      <c r="N435" s="190">
        <f t="shared" si="38"/>
        <v>222739.01</v>
      </c>
      <c r="O435" s="190">
        <f t="shared" si="39"/>
        <v>42320.413</v>
      </c>
      <c r="P435" s="191">
        <f t="shared" si="40"/>
        <v>265059.42300000001</v>
      </c>
      <c r="R435" s="240">
        <v>265059.42300000001</v>
      </c>
    </row>
    <row r="436" spans="2:18">
      <c r="B436" s="125">
        <f>+COUNT(C$6:$D436)</f>
        <v>403</v>
      </c>
      <c r="C436" s="126">
        <v>23181700</v>
      </c>
      <c r="D436" s="139" t="s">
        <v>67</v>
      </c>
      <c r="E436" s="126" t="s">
        <v>30</v>
      </c>
      <c r="F436" s="242">
        <v>1</v>
      </c>
      <c r="G436" s="249">
        <f t="shared" si="42"/>
        <v>13000</v>
      </c>
      <c r="I436" s="24">
        <v>403</v>
      </c>
      <c r="J436" s="25">
        <v>23181700</v>
      </c>
      <c r="K436" s="188" t="s">
        <v>67</v>
      </c>
      <c r="L436" s="189" t="s">
        <v>30</v>
      </c>
      <c r="M436" s="31">
        <v>1</v>
      </c>
      <c r="N436" s="190">
        <f t="shared" si="38"/>
        <v>10304.959999999999</v>
      </c>
      <c r="O436" s="190">
        <f t="shared" si="39"/>
        <v>1957.9450000000015</v>
      </c>
      <c r="P436" s="191">
        <f t="shared" si="40"/>
        <v>12262.905000000001</v>
      </c>
      <c r="R436" s="240">
        <v>12262.905000000001</v>
      </c>
    </row>
    <row r="437" spans="2:18">
      <c r="B437" s="125">
        <f>+COUNT(C$6:$D437)</f>
        <v>404</v>
      </c>
      <c r="C437" s="126">
        <v>23181700</v>
      </c>
      <c r="D437" s="139" t="s">
        <v>641</v>
      </c>
      <c r="E437" s="126" t="s">
        <v>30</v>
      </c>
      <c r="F437" s="242">
        <v>1</v>
      </c>
      <c r="G437" s="249">
        <f t="shared" si="42"/>
        <v>46700</v>
      </c>
      <c r="I437" s="24">
        <v>404</v>
      </c>
      <c r="J437" s="25">
        <v>23181700</v>
      </c>
      <c r="K437" s="188" t="s">
        <v>641</v>
      </c>
      <c r="L437" s="189" t="s">
        <v>30</v>
      </c>
      <c r="M437" s="31">
        <v>1</v>
      </c>
      <c r="N437" s="190">
        <f t="shared" si="38"/>
        <v>37010.629999999997</v>
      </c>
      <c r="O437" s="190">
        <f t="shared" si="39"/>
        <v>7032.0220000000045</v>
      </c>
      <c r="P437" s="191">
        <f t="shared" si="40"/>
        <v>44042.652000000002</v>
      </c>
      <c r="R437" s="240">
        <v>44042.652000000002</v>
      </c>
    </row>
    <row r="438" spans="2:18">
      <c r="B438" s="119"/>
      <c r="C438" s="119"/>
      <c r="D438" s="120" t="s">
        <v>1131</v>
      </c>
      <c r="E438" s="121"/>
      <c r="F438" s="121"/>
      <c r="G438" s="121"/>
      <c r="I438" s="201"/>
      <c r="J438" s="189"/>
      <c r="K438" s="188"/>
      <c r="L438" s="254"/>
      <c r="M438" s="31"/>
      <c r="N438" s="190"/>
      <c r="O438" s="190"/>
      <c r="P438" s="191"/>
    </row>
    <row r="439" spans="2:18">
      <c r="B439" s="119"/>
      <c r="C439" s="119"/>
      <c r="D439" s="140" t="s">
        <v>642</v>
      </c>
      <c r="E439" s="121"/>
      <c r="F439" s="121"/>
      <c r="G439" s="121"/>
      <c r="I439" s="192"/>
      <c r="J439" s="192"/>
      <c r="K439" s="193" t="s">
        <v>642</v>
      </c>
      <c r="L439" s="203"/>
      <c r="M439" s="195"/>
      <c r="N439" s="196"/>
      <c r="O439" s="196"/>
      <c r="P439" s="197"/>
    </row>
    <row r="440" spans="2:18" ht="24">
      <c r="B440" s="125">
        <f>+COUNT(C$6:$D440)</f>
        <v>405</v>
      </c>
      <c r="C440" s="125">
        <v>48101811</v>
      </c>
      <c r="D440" s="127" t="s">
        <v>643</v>
      </c>
      <c r="E440" s="126" t="s">
        <v>30</v>
      </c>
      <c r="F440" s="242">
        <v>1</v>
      </c>
      <c r="G440" s="249">
        <f t="shared" ref="G440:G449" si="43">+ROUND(P440+(P440*$F$3),-1)</f>
        <v>1310350</v>
      </c>
      <c r="I440" s="24">
        <v>405</v>
      </c>
      <c r="J440" s="24">
        <v>48101811</v>
      </c>
      <c r="K440" s="188" t="s">
        <v>643</v>
      </c>
      <c r="L440" s="189" t="s">
        <v>30</v>
      </c>
      <c r="M440" s="31">
        <v>1</v>
      </c>
      <c r="N440" s="190">
        <f t="shared" si="38"/>
        <v>1038509.41</v>
      </c>
      <c r="O440" s="190">
        <f t="shared" si="39"/>
        <v>197316.78800000006</v>
      </c>
      <c r="P440" s="191">
        <f t="shared" si="40"/>
        <v>1235826.1980000001</v>
      </c>
      <c r="R440" s="240">
        <v>1235826.1980000001</v>
      </c>
    </row>
    <row r="441" spans="2:18">
      <c r="B441" s="125">
        <f>+COUNT(C$6:$D441)</f>
        <v>406</v>
      </c>
      <c r="C441" s="126">
        <v>23181500</v>
      </c>
      <c r="D441" s="127" t="s">
        <v>644</v>
      </c>
      <c r="E441" s="126" t="s">
        <v>30</v>
      </c>
      <c r="F441" s="242">
        <v>1</v>
      </c>
      <c r="G441" s="249">
        <f t="shared" si="43"/>
        <v>96230</v>
      </c>
      <c r="I441" s="24">
        <v>406</v>
      </c>
      <c r="J441" s="25">
        <v>23181500</v>
      </c>
      <c r="K441" s="188" t="s">
        <v>644</v>
      </c>
      <c r="L441" s="189" t="s">
        <v>30</v>
      </c>
      <c r="M441" s="31">
        <v>1</v>
      </c>
      <c r="N441" s="190">
        <f t="shared" si="38"/>
        <v>76267.759999999995</v>
      </c>
      <c r="O441" s="190">
        <f t="shared" si="39"/>
        <v>14490.877000000008</v>
      </c>
      <c r="P441" s="191">
        <f t="shared" si="40"/>
        <v>90758.637000000002</v>
      </c>
      <c r="R441" s="240">
        <v>90758.637000000002</v>
      </c>
    </row>
    <row r="442" spans="2:18">
      <c r="B442" s="125">
        <f>+COUNT(C$6:$D442)</f>
        <v>407</v>
      </c>
      <c r="C442" s="125">
        <v>31171804</v>
      </c>
      <c r="D442" s="127" t="s">
        <v>645</v>
      </c>
      <c r="E442" s="126" t="s">
        <v>30</v>
      </c>
      <c r="F442" s="242">
        <v>1</v>
      </c>
      <c r="G442" s="249">
        <f t="shared" si="43"/>
        <v>195220</v>
      </c>
      <c r="I442" s="24">
        <v>407</v>
      </c>
      <c r="J442" s="24">
        <v>31171804</v>
      </c>
      <c r="K442" s="188" t="s">
        <v>645</v>
      </c>
      <c r="L442" s="189" t="s">
        <v>30</v>
      </c>
      <c r="M442" s="31">
        <v>1</v>
      </c>
      <c r="N442" s="190">
        <f t="shared" si="38"/>
        <v>154723.5</v>
      </c>
      <c r="O442" s="190">
        <f t="shared" si="39"/>
        <v>29397.464999999997</v>
      </c>
      <c r="P442" s="191">
        <f t="shared" si="40"/>
        <v>184120.965</v>
      </c>
      <c r="R442" s="240">
        <v>184120.965</v>
      </c>
    </row>
    <row r="443" spans="2:18">
      <c r="B443" s="125">
        <f>+COUNT(C$6:$D443)</f>
        <v>408</v>
      </c>
      <c r="C443" s="126">
        <v>23181500</v>
      </c>
      <c r="D443" s="127" t="s">
        <v>646</v>
      </c>
      <c r="E443" s="126" t="s">
        <v>30</v>
      </c>
      <c r="F443" s="242">
        <v>1</v>
      </c>
      <c r="G443" s="249">
        <f t="shared" si="43"/>
        <v>321690</v>
      </c>
      <c r="I443" s="24">
        <v>408</v>
      </c>
      <c r="J443" s="25">
        <v>23181500</v>
      </c>
      <c r="K443" s="188" t="s">
        <v>646</v>
      </c>
      <c r="L443" s="189" t="s">
        <v>30</v>
      </c>
      <c r="M443" s="31">
        <v>1</v>
      </c>
      <c r="N443" s="190">
        <f t="shared" si="38"/>
        <v>254956.86</v>
      </c>
      <c r="O443" s="190">
        <f t="shared" si="39"/>
        <v>48441.79800000001</v>
      </c>
      <c r="P443" s="191">
        <f t="shared" si="40"/>
        <v>303398.658</v>
      </c>
      <c r="R443" s="240">
        <v>303398.658</v>
      </c>
    </row>
    <row r="444" spans="2:18">
      <c r="B444" s="125">
        <f>+COUNT(C$6:$D444)</f>
        <v>409</v>
      </c>
      <c r="C444" s="126">
        <v>23181500</v>
      </c>
      <c r="D444" s="127" t="s">
        <v>647</v>
      </c>
      <c r="E444" s="126" t="s">
        <v>30</v>
      </c>
      <c r="F444" s="242">
        <v>1</v>
      </c>
      <c r="G444" s="249">
        <f t="shared" si="43"/>
        <v>109420</v>
      </c>
      <c r="I444" s="24">
        <v>409</v>
      </c>
      <c r="J444" s="25">
        <v>23181500</v>
      </c>
      <c r="K444" s="188" t="s">
        <v>647</v>
      </c>
      <c r="L444" s="189" t="s">
        <v>30</v>
      </c>
      <c r="M444" s="31">
        <v>1</v>
      </c>
      <c r="N444" s="190">
        <f t="shared" si="38"/>
        <v>86724</v>
      </c>
      <c r="O444" s="190">
        <f t="shared" si="39"/>
        <v>16477.559999999998</v>
      </c>
      <c r="P444" s="191">
        <f t="shared" si="40"/>
        <v>103201.56</v>
      </c>
      <c r="R444" s="240">
        <v>103201.56</v>
      </c>
    </row>
    <row r="445" spans="2:18">
      <c r="B445" s="125">
        <f>+COUNT(C$6:$D445)</f>
        <v>410</v>
      </c>
      <c r="C445" s="126">
        <v>23181700</v>
      </c>
      <c r="D445" s="127" t="s">
        <v>648</v>
      </c>
      <c r="E445" s="126" t="s">
        <v>30</v>
      </c>
      <c r="F445" s="242">
        <v>1</v>
      </c>
      <c r="G445" s="249">
        <f t="shared" si="43"/>
        <v>72590</v>
      </c>
      <c r="I445" s="24">
        <v>410</v>
      </c>
      <c r="J445" s="25">
        <v>23181700</v>
      </c>
      <c r="K445" s="188" t="s">
        <v>648</v>
      </c>
      <c r="L445" s="189" t="s">
        <v>30</v>
      </c>
      <c r="M445" s="31">
        <v>1</v>
      </c>
      <c r="N445" s="190">
        <f t="shared" si="38"/>
        <v>57532.22</v>
      </c>
      <c r="O445" s="190">
        <f t="shared" si="39"/>
        <v>10931.122000000003</v>
      </c>
      <c r="P445" s="191">
        <f t="shared" si="40"/>
        <v>68463.342000000004</v>
      </c>
      <c r="R445" s="240">
        <v>68463.342000000004</v>
      </c>
    </row>
    <row r="446" spans="2:18">
      <c r="B446" s="125">
        <f>+COUNT(C$6:$D446)</f>
        <v>411</v>
      </c>
      <c r="C446" s="126">
        <v>23181700</v>
      </c>
      <c r="D446" s="127" t="s">
        <v>649</v>
      </c>
      <c r="E446" s="126" t="s">
        <v>30</v>
      </c>
      <c r="F446" s="242">
        <v>1</v>
      </c>
      <c r="G446" s="249">
        <f t="shared" si="43"/>
        <v>17340</v>
      </c>
      <c r="I446" s="24">
        <v>411</v>
      </c>
      <c r="J446" s="25">
        <v>23181700</v>
      </c>
      <c r="K446" s="188" t="s">
        <v>649</v>
      </c>
      <c r="L446" s="189" t="s">
        <v>30</v>
      </c>
      <c r="M446" s="31">
        <v>1</v>
      </c>
      <c r="N446" s="190">
        <f t="shared" si="38"/>
        <v>13745.1</v>
      </c>
      <c r="O446" s="190">
        <f t="shared" si="39"/>
        <v>2611.5720000000001</v>
      </c>
      <c r="P446" s="191">
        <f t="shared" si="40"/>
        <v>16356.672</v>
      </c>
      <c r="R446" s="240">
        <v>16356.672</v>
      </c>
    </row>
    <row r="447" spans="2:18">
      <c r="B447" s="125">
        <f>+COUNT(C$6:$D447)</f>
        <v>412</v>
      </c>
      <c r="C447" s="125">
        <v>32101625</v>
      </c>
      <c r="D447" s="127" t="s">
        <v>650</v>
      </c>
      <c r="E447" s="126" t="s">
        <v>30</v>
      </c>
      <c r="F447" s="242">
        <v>1</v>
      </c>
      <c r="G447" s="249">
        <f t="shared" si="43"/>
        <v>87910</v>
      </c>
      <c r="I447" s="24">
        <v>412</v>
      </c>
      <c r="J447" s="24">
        <v>32101625</v>
      </c>
      <c r="K447" s="188" t="s">
        <v>650</v>
      </c>
      <c r="L447" s="189" t="s">
        <v>30</v>
      </c>
      <c r="M447" s="31">
        <v>1</v>
      </c>
      <c r="N447" s="190">
        <f t="shared" si="38"/>
        <v>69672.92</v>
      </c>
      <c r="O447" s="190">
        <f t="shared" si="39"/>
        <v>13237.851999999999</v>
      </c>
      <c r="P447" s="191">
        <f t="shared" si="40"/>
        <v>82910.771999999997</v>
      </c>
      <c r="R447" s="240">
        <v>82910.771999999997</v>
      </c>
    </row>
    <row r="448" spans="2:18">
      <c r="B448" s="125">
        <f>+COUNT(C$6:$D448)</f>
        <v>413</v>
      </c>
      <c r="C448" s="125">
        <v>39121633</v>
      </c>
      <c r="D448" s="127" t="s">
        <v>651</v>
      </c>
      <c r="E448" s="126" t="s">
        <v>30</v>
      </c>
      <c r="F448" s="242">
        <v>1</v>
      </c>
      <c r="G448" s="249">
        <f t="shared" si="43"/>
        <v>39710</v>
      </c>
      <c r="I448" s="24">
        <v>413</v>
      </c>
      <c r="J448" s="24">
        <v>39121633</v>
      </c>
      <c r="K448" s="188" t="s">
        <v>651</v>
      </c>
      <c r="L448" s="189" t="s">
        <v>30</v>
      </c>
      <c r="M448" s="31">
        <v>1</v>
      </c>
      <c r="N448" s="190">
        <f t="shared" si="38"/>
        <v>31470.3</v>
      </c>
      <c r="O448" s="190">
        <f t="shared" si="39"/>
        <v>5979.357</v>
      </c>
      <c r="P448" s="191">
        <f t="shared" si="40"/>
        <v>37449.656999999999</v>
      </c>
      <c r="R448" s="240">
        <v>37449.656999999999</v>
      </c>
    </row>
    <row r="449" spans="2:18">
      <c r="B449" s="125">
        <f>+COUNT(C$6:$D449)</f>
        <v>414</v>
      </c>
      <c r="C449" s="125">
        <v>26111513</v>
      </c>
      <c r="D449" s="127" t="s">
        <v>652</v>
      </c>
      <c r="E449" s="126" t="s">
        <v>30</v>
      </c>
      <c r="F449" s="242">
        <v>1</v>
      </c>
      <c r="G449" s="249">
        <f t="shared" si="43"/>
        <v>126120</v>
      </c>
      <c r="I449" s="24">
        <v>414</v>
      </c>
      <c r="J449" s="24">
        <v>26111513</v>
      </c>
      <c r="K449" s="188" t="s">
        <v>652</v>
      </c>
      <c r="L449" s="189" t="s">
        <v>30</v>
      </c>
      <c r="M449" s="31">
        <v>1</v>
      </c>
      <c r="N449" s="190">
        <f t="shared" si="38"/>
        <v>99955.1</v>
      </c>
      <c r="O449" s="190">
        <f t="shared" si="39"/>
        <v>18991.464999999997</v>
      </c>
      <c r="P449" s="191">
        <f t="shared" si="40"/>
        <v>118946.565</v>
      </c>
      <c r="R449" s="240">
        <v>118946.565</v>
      </c>
    </row>
    <row r="450" spans="2:18">
      <c r="B450" s="119"/>
      <c r="C450" s="119"/>
      <c r="D450" s="140" t="s">
        <v>653</v>
      </c>
      <c r="E450" s="121"/>
      <c r="F450" s="121"/>
      <c r="G450" s="121"/>
      <c r="I450" s="192"/>
      <c r="J450" s="192"/>
      <c r="K450" s="193" t="s">
        <v>653</v>
      </c>
      <c r="L450" s="203"/>
      <c r="M450" s="195"/>
      <c r="N450" s="196"/>
      <c r="O450" s="196"/>
      <c r="P450" s="197"/>
    </row>
    <row r="451" spans="2:18" ht="24">
      <c r="B451" s="125">
        <f>+COUNT(C$6:$D451)</f>
        <v>415</v>
      </c>
      <c r="C451" s="126">
        <v>23181500</v>
      </c>
      <c r="D451" s="128" t="s">
        <v>654</v>
      </c>
      <c r="E451" s="126" t="s">
        <v>30</v>
      </c>
      <c r="F451" s="242">
        <v>1</v>
      </c>
      <c r="G451" s="249">
        <f>+ROUND(P451+(P451*$F$3),-1)</f>
        <v>99810</v>
      </c>
      <c r="I451" s="24">
        <v>415</v>
      </c>
      <c r="J451" s="25">
        <v>23181500</v>
      </c>
      <c r="K451" s="188" t="s">
        <v>654</v>
      </c>
      <c r="L451" s="189" t="s">
        <v>30</v>
      </c>
      <c r="M451" s="31">
        <v>1</v>
      </c>
      <c r="N451" s="190">
        <f t="shared" si="38"/>
        <v>79107.77</v>
      </c>
      <c r="O451" s="190">
        <f t="shared" si="39"/>
        <v>15030.475000000006</v>
      </c>
      <c r="P451" s="191">
        <f t="shared" si="40"/>
        <v>94138.24500000001</v>
      </c>
      <c r="R451" s="240">
        <v>94138.24500000001</v>
      </c>
    </row>
    <row r="452" spans="2:18">
      <c r="B452" s="125">
        <f>+COUNT(C$6:$D452)</f>
        <v>416</v>
      </c>
      <c r="C452" s="126">
        <v>23181700</v>
      </c>
      <c r="D452" s="128" t="s">
        <v>655</v>
      </c>
      <c r="E452" s="126" t="s">
        <v>30</v>
      </c>
      <c r="F452" s="242">
        <v>1</v>
      </c>
      <c r="G452" s="249">
        <f>+ROUND(P452+(P452*$F$3),-1)</f>
        <v>29350</v>
      </c>
      <c r="I452" s="24">
        <v>416</v>
      </c>
      <c r="J452" s="25">
        <v>23181700</v>
      </c>
      <c r="K452" s="188" t="s">
        <v>655</v>
      </c>
      <c r="L452" s="189" t="s">
        <v>30</v>
      </c>
      <c r="M452" s="31">
        <v>1</v>
      </c>
      <c r="N452" s="190">
        <f t="shared" si="38"/>
        <v>23257.8</v>
      </c>
      <c r="O452" s="190">
        <f t="shared" si="39"/>
        <v>4418.9820000000036</v>
      </c>
      <c r="P452" s="191">
        <f t="shared" si="40"/>
        <v>27676.782000000003</v>
      </c>
      <c r="R452" s="240">
        <v>27676.782000000003</v>
      </c>
    </row>
    <row r="453" spans="2:18">
      <c r="B453" s="125">
        <f>+COUNT(C$6:$D453)</f>
        <v>417</v>
      </c>
      <c r="C453" s="125">
        <v>23191202</v>
      </c>
      <c r="D453" s="127" t="s">
        <v>656</v>
      </c>
      <c r="E453" s="126" t="s">
        <v>30</v>
      </c>
      <c r="F453" s="242">
        <v>1</v>
      </c>
      <c r="G453" s="249">
        <f>+ROUND(P453+(P453*$F$3),-1)</f>
        <v>105650</v>
      </c>
      <c r="I453" s="24">
        <v>417</v>
      </c>
      <c r="J453" s="24">
        <v>23191202</v>
      </c>
      <c r="K453" s="188" t="s">
        <v>656</v>
      </c>
      <c r="L453" s="189" t="s">
        <v>30</v>
      </c>
      <c r="M453" s="31">
        <v>1</v>
      </c>
      <c r="N453" s="190">
        <f t="shared" si="38"/>
        <v>83734.929999999993</v>
      </c>
      <c r="O453" s="190">
        <f t="shared" si="39"/>
        <v>15909.632000000012</v>
      </c>
      <c r="P453" s="191">
        <f t="shared" si="40"/>
        <v>99644.562000000005</v>
      </c>
      <c r="R453" s="240">
        <v>99644.562000000005</v>
      </c>
    </row>
    <row r="454" spans="2:18">
      <c r="B454" s="122"/>
      <c r="C454" s="122"/>
      <c r="D454" s="123" t="s">
        <v>657</v>
      </c>
      <c r="E454" s="124"/>
      <c r="F454" s="124"/>
      <c r="G454" s="124"/>
      <c r="I454" s="183"/>
      <c r="J454" s="183"/>
      <c r="K454" s="184" t="s">
        <v>657</v>
      </c>
      <c r="L454" s="185"/>
      <c r="M454" s="195"/>
      <c r="N454" s="196"/>
      <c r="O454" s="196"/>
      <c r="P454" s="197"/>
    </row>
    <row r="455" spans="2:18" ht="24">
      <c r="B455" s="125">
        <f>+COUNT(C$6:$D455)</f>
        <v>418</v>
      </c>
      <c r="C455" s="125">
        <v>48101811</v>
      </c>
      <c r="D455" s="127" t="s">
        <v>643</v>
      </c>
      <c r="E455" s="126" t="s">
        <v>30</v>
      </c>
      <c r="F455" s="242">
        <v>1</v>
      </c>
      <c r="G455" s="249">
        <f t="shared" ref="G455:G461" si="44">+ROUND(P455+(P455*$F$3),-1)</f>
        <v>1273070</v>
      </c>
      <c r="I455" s="24">
        <v>418</v>
      </c>
      <c r="J455" s="24">
        <v>48101811</v>
      </c>
      <c r="K455" s="188" t="s">
        <v>643</v>
      </c>
      <c r="L455" s="189" t="s">
        <v>30</v>
      </c>
      <c r="M455" s="31">
        <v>1</v>
      </c>
      <c r="N455" s="190">
        <f t="shared" si="38"/>
        <v>1008964.84</v>
      </c>
      <c r="O455" s="190">
        <f t="shared" si="39"/>
        <v>191703.31700000016</v>
      </c>
      <c r="P455" s="191">
        <f t="shared" si="40"/>
        <v>1200668.1570000001</v>
      </c>
      <c r="R455" s="240">
        <v>1200668.1570000001</v>
      </c>
    </row>
    <row r="456" spans="2:18">
      <c r="B456" s="125">
        <f>+COUNT(C$6:$D456)</f>
        <v>419</v>
      </c>
      <c r="C456" s="126">
        <v>23181700</v>
      </c>
      <c r="D456" s="127" t="s">
        <v>658</v>
      </c>
      <c r="E456" s="126" t="s">
        <v>30</v>
      </c>
      <c r="F456" s="242">
        <v>1</v>
      </c>
      <c r="G456" s="249">
        <f t="shared" si="44"/>
        <v>82360</v>
      </c>
      <c r="I456" s="24">
        <v>419</v>
      </c>
      <c r="J456" s="25">
        <v>23181700</v>
      </c>
      <c r="K456" s="188" t="s">
        <v>658</v>
      </c>
      <c r="L456" s="189" t="s">
        <v>30</v>
      </c>
      <c r="M456" s="31">
        <v>1</v>
      </c>
      <c r="N456" s="190">
        <f t="shared" si="38"/>
        <v>65277.64</v>
      </c>
      <c r="O456" s="190">
        <f t="shared" si="39"/>
        <v>12402.755000000005</v>
      </c>
      <c r="P456" s="191">
        <f t="shared" si="40"/>
        <v>77680.395000000004</v>
      </c>
      <c r="R456" s="240">
        <v>77680.395000000004</v>
      </c>
    </row>
    <row r="457" spans="2:18">
      <c r="B457" s="125">
        <f>+COUNT(C$6:$D457)</f>
        <v>420</v>
      </c>
      <c r="C457" s="126">
        <v>23181500</v>
      </c>
      <c r="D457" s="127" t="s">
        <v>659</v>
      </c>
      <c r="E457" s="126" t="s">
        <v>30</v>
      </c>
      <c r="F457" s="242">
        <v>1</v>
      </c>
      <c r="G457" s="249">
        <f t="shared" si="44"/>
        <v>79210</v>
      </c>
      <c r="I457" s="24">
        <v>420</v>
      </c>
      <c r="J457" s="25">
        <v>23181500</v>
      </c>
      <c r="K457" s="188" t="s">
        <v>659</v>
      </c>
      <c r="L457" s="189" t="s">
        <v>30</v>
      </c>
      <c r="M457" s="31">
        <v>1</v>
      </c>
      <c r="N457" s="190">
        <f t="shared" si="38"/>
        <v>62776.63</v>
      </c>
      <c r="O457" s="190">
        <f t="shared" si="39"/>
        <v>11927.555</v>
      </c>
      <c r="P457" s="191">
        <f t="shared" si="40"/>
        <v>74704.184999999998</v>
      </c>
      <c r="R457" s="240">
        <v>74704.184999999998</v>
      </c>
    </row>
    <row r="458" spans="2:18">
      <c r="B458" s="125">
        <f>+COUNT(C$6:$D458)</f>
        <v>421</v>
      </c>
      <c r="C458" s="125">
        <v>39121633</v>
      </c>
      <c r="D458" s="127" t="s">
        <v>660</v>
      </c>
      <c r="E458" s="126" t="s">
        <v>30</v>
      </c>
      <c r="F458" s="242">
        <v>1</v>
      </c>
      <c r="G458" s="249">
        <f t="shared" si="44"/>
        <v>55050</v>
      </c>
      <c r="I458" s="24">
        <v>421</v>
      </c>
      <c r="J458" s="24">
        <v>39121633</v>
      </c>
      <c r="K458" s="188" t="s">
        <v>660</v>
      </c>
      <c r="L458" s="189" t="s">
        <v>30</v>
      </c>
      <c r="M458" s="31">
        <v>1</v>
      </c>
      <c r="N458" s="190">
        <f t="shared" si="38"/>
        <v>43632.53</v>
      </c>
      <c r="O458" s="190">
        <f t="shared" si="39"/>
        <v>8290.18</v>
      </c>
      <c r="P458" s="191">
        <f t="shared" si="40"/>
        <v>51922.71</v>
      </c>
      <c r="R458" s="240">
        <v>51922.71</v>
      </c>
    </row>
    <row r="459" spans="2:18">
      <c r="B459" s="125">
        <f>+COUNT(C$6:$D459)</f>
        <v>422</v>
      </c>
      <c r="C459" s="105">
        <v>30264700</v>
      </c>
      <c r="D459" s="127" t="s">
        <v>118</v>
      </c>
      <c r="E459" s="126" t="s">
        <v>31</v>
      </c>
      <c r="F459" s="242">
        <v>1</v>
      </c>
      <c r="G459" s="249">
        <f t="shared" si="44"/>
        <v>265020</v>
      </c>
      <c r="I459" s="24">
        <v>422</v>
      </c>
      <c r="J459" s="105">
        <v>30264700</v>
      </c>
      <c r="K459" s="188" t="s">
        <v>118</v>
      </c>
      <c r="L459" s="189" t="s">
        <v>31</v>
      </c>
      <c r="M459" s="31">
        <v>1</v>
      </c>
      <c r="N459" s="190">
        <f t="shared" si="38"/>
        <v>210042.35</v>
      </c>
      <c r="O459" s="190">
        <f t="shared" si="39"/>
        <v>39908.043999999994</v>
      </c>
      <c r="P459" s="191">
        <f t="shared" si="40"/>
        <v>249950.394</v>
      </c>
      <c r="R459" s="240">
        <v>249950.394</v>
      </c>
    </row>
    <row r="460" spans="2:18">
      <c r="B460" s="125">
        <f>+COUNT(C$6:$D460)</f>
        <v>423</v>
      </c>
      <c r="C460" s="126">
        <v>23181700</v>
      </c>
      <c r="D460" s="127" t="s">
        <v>661</v>
      </c>
      <c r="E460" s="126" t="s">
        <v>30</v>
      </c>
      <c r="F460" s="242">
        <v>1</v>
      </c>
      <c r="G460" s="249">
        <f t="shared" si="44"/>
        <v>272730</v>
      </c>
      <c r="I460" s="24">
        <v>423</v>
      </c>
      <c r="J460" s="25">
        <v>23181700</v>
      </c>
      <c r="K460" s="188" t="s">
        <v>661</v>
      </c>
      <c r="L460" s="189" t="s">
        <v>30</v>
      </c>
      <c r="M460" s="31">
        <v>1</v>
      </c>
      <c r="N460" s="190">
        <f t="shared" ref="N460:N524" si="45">+ROUND(R460/1.19,2)</f>
        <v>216153</v>
      </c>
      <c r="O460" s="190">
        <f t="shared" ref="O460:O524" si="46">+R460-N460</f>
        <v>41069.070000000007</v>
      </c>
      <c r="P460" s="191">
        <f t="shared" ref="P460:P524" si="47">+N460+O460</f>
        <v>257222.07</v>
      </c>
      <c r="R460" s="240">
        <v>257222.07</v>
      </c>
    </row>
    <row r="461" spans="2:18" ht="24">
      <c r="B461" s="125">
        <f>+COUNT(C$6:$D461)</f>
        <v>424</v>
      </c>
      <c r="C461" s="126">
        <v>23181500</v>
      </c>
      <c r="D461" s="127" t="s">
        <v>593</v>
      </c>
      <c r="E461" s="126" t="s">
        <v>30</v>
      </c>
      <c r="F461" s="242">
        <v>1</v>
      </c>
      <c r="G461" s="249">
        <f t="shared" si="44"/>
        <v>69480</v>
      </c>
      <c r="I461" s="24">
        <v>424</v>
      </c>
      <c r="J461" s="25">
        <v>23181500</v>
      </c>
      <c r="K461" s="188" t="s">
        <v>593</v>
      </c>
      <c r="L461" s="189" t="s">
        <v>30</v>
      </c>
      <c r="M461" s="31">
        <v>1</v>
      </c>
      <c r="N461" s="190">
        <f t="shared" si="45"/>
        <v>55067.09</v>
      </c>
      <c r="O461" s="190">
        <f t="shared" si="46"/>
        <v>10462.747000000003</v>
      </c>
      <c r="P461" s="191">
        <f t="shared" si="47"/>
        <v>65529.837</v>
      </c>
      <c r="R461" s="240">
        <v>65529.837</v>
      </c>
    </row>
    <row r="462" spans="2:18">
      <c r="B462" s="122"/>
      <c r="C462" s="122"/>
      <c r="D462" s="123" t="s">
        <v>662</v>
      </c>
      <c r="E462" s="124"/>
      <c r="F462" s="124"/>
      <c r="G462" s="124"/>
      <c r="I462" s="183"/>
      <c r="J462" s="183"/>
      <c r="K462" s="184" t="s">
        <v>662</v>
      </c>
      <c r="L462" s="185"/>
      <c r="M462" s="195"/>
      <c r="N462" s="196"/>
      <c r="O462" s="196"/>
      <c r="P462" s="197"/>
    </row>
    <row r="463" spans="2:18">
      <c r="B463" s="125">
        <f>+COUNT(C$6:$D463)</f>
        <v>425</v>
      </c>
      <c r="C463" s="126">
        <v>26101700</v>
      </c>
      <c r="D463" s="127" t="s">
        <v>663</v>
      </c>
      <c r="E463" s="126" t="s">
        <v>30</v>
      </c>
      <c r="F463" s="242">
        <v>1</v>
      </c>
      <c r="G463" s="249">
        <f t="shared" ref="G463:G471" si="48">+ROUND(P463+(P463*$F$3),-1)</f>
        <v>253450</v>
      </c>
      <c r="I463" s="24">
        <v>425</v>
      </c>
      <c r="J463" s="25">
        <v>26101700</v>
      </c>
      <c r="K463" s="188" t="s">
        <v>663</v>
      </c>
      <c r="L463" s="189" t="s">
        <v>30</v>
      </c>
      <c r="M463" s="31">
        <v>1</v>
      </c>
      <c r="N463" s="190">
        <f t="shared" si="45"/>
        <v>200867.54</v>
      </c>
      <c r="O463" s="190">
        <f t="shared" si="46"/>
        <v>38164.828000000009</v>
      </c>
      <c r="P463" s="191">
        <f t="shared" si="47"/>
        <v>239032.36800000002</v>
      </c>
      <c r="R463" s="240">
        <v>239032.36800000002</v>
      </c>
    </row>
    <row r="464" spans="2:18">
      <c r="B464" s="125">
        <f>+COUNT(C$6:$D464)</f>
        <v>426</v>
      </c>
      <c r="C464" s="126">
        <v>26101700</v>
      </c>
      <c r="D464" s="127" t="s">
        <v>664</v>
      </c>
      <c r="E464" s="126" t="s">
        <v>30</v>
      </c>
      <c r="F464" s="242">
        <v>1</v>
      </c>
      <c r="G464" s="249">
        <f t="shared" si="48"/>
        <v>19620</v>
      </c>
      <c r="I464" s="24">
        <v>426</v>
      </c>
      <c r="J464" s="25">
        <v>26101700</v>
      </c>
      <c r="K464" s="188" t="s">
        <v>664</v>
      </c>
      <c r="L464" s="189" t="s">
        <v>30</v>
      </c>
      <c r="M464" s="31">
        <v>1</v>
      </c>
      <c r="N464" s="190">
        <f t="shared" si="45"/>
        <v>15552.68</v>
      </c>
      <c r="O464" s="190">
        <f t="shared" si="46"/>
        <v>2955.010000000002</v>
      </c>
      <c r="P464" s="191">
        <f t="shared" si="47"/>
        <v>18507.690000000002</v>
      </c>
      <c r="R464" s="240">
        <v>18507.690000000002</v>
      </c>
    </row>
    <row r="465" spans="2:18">
      <c r="B465" s="125">
        <f>+COUNT(C$6:$D465)</f>
        <v>427</v>
      </c>
      <c r="C465" s="126">
        <v>26101700</v>
      </c>
      <c r="D465" s="127" t="s">
        <v>665</v>
      </c>
      <c r="E465" s="126" t="s">
        <v>30</v>
      </c>
      <c r="F465" s="242">
        <v>1</v>
      </c>
      <c r="G465" s="249">
        <f t="shared" si="48"/>
        <v>135210</v>
      </c>
      <c r="I465" s="24">
        <v>427</v>
      </c>
      <c r="J465" s="25">
        <v>26101700</v>
      </c>
      <c r="K465" s="188" t="s">
        <v>665</v>
      </c>
      <c r="L465" s="189" t="s">
        <v>30</v>
      </c>
      <c r="M465" s="31">
        <v>1</v>
      </c>
      <c r="N465" s="190">
        <f t="shared" si="45"/>
        <v>107162.77</v>
      </c>
      <c r="O465" s="190">
        <f t="shared" si="46"/>
        <v>20360.930000000008</v>
      </c>
      <c r="P465" s="191">
        <f t="shared" si="47"/>
        <v>127523.70000000001</v>
      </c>
      <c r="R465" s="240">
        <v>127523.70000000001</v>
      </c>
    </row>
    <row r="466" spans="2:18">
      <c r="B466" s="125">
        <f>+COUNT(C$6:$D466)</f>
        <v>428</v>
      </c>
      <c r="C466" s="126">
        <v>26101700</v>
      </c>
      <c r="D466" s="127" t="s">
        <v>666</v>
      </c>
      <c r="E466" s="126" t="s">
        <v>30</v>
      </c>
      <c r="F466" s="242">
        <v>1</v>
      </c>
      <c r="G466" s="249">
        <f t="shared" si="48"/>
        <v>21320</v>
      </c>
      <c r="I466" s="24">
        <v>428</v>
      </c>
      <c r="J466" s="25">
        <v>26101700</v>
      </c>
      <c r="K466" s="188" t="s">
        <v>666</v>
      </c>
      <c r="L466" s="189" t="s">
        <v>30</v>
      </c>
      <c r="M466" s="31">
        <v>1</v>
      </c>
      <c r="N466" s="190">
        <f t="shared" si="45"/>
        <v>16898.150000000001</v>
      </c>
      <c r="O466" s="190">
        <f t="shared" si="46"/>
        <v>3210.6489999999976</v>
      </c>
      <c r="P466" s="191">
        <f t="shared" si="47"/>
        <v>20108.798999999999</v>
      </c>
      <c r="R466" s="240">
        <v>20108.798999999999</v>
      </c>
    </row>
    <row r="467" spans="2:18">
      <c r="B467" s="125">
        <f>+COUNT(C$6:$D467)</f>
        <v>429</v>
      </c>
      <c r="C467" s="105">
        <v>30264700</v>
      </c>
      <c r="D467" s="127" t="s">
        <v>667</v>
      </c>
      <c r="E467" s="126" t="s">
        <v>30</v>
      </c>
      <c r="F467" s="242">
        <v>1</v>
      </c>
      <c r="G467" s="249">
        <f t="shared" si="48"/>
        <v>40760</v>
      </c>
      <c r="I467" s="24">
        <v>429</v>
      </c>
      <c r="J467" s="105">
        <v>30264700</v>
      </c>
      <c r="K467" s="188" t="s">
        <v>667</v>
      </c>
      <c r="L467" s="189" t="s">
        <v>30</v>
      </c>
      <c r="M467" s="31">
        <v>1</v>
      </c>
      <c r="N467" s="190">
        <f t="shared" si="45"/>
        <v>32305.63</v>
      </c>
      <c r="O467" s="190">
        <f t="shared" si="46"/>
        <v>6138.0680000000029</v>
      </c>
      <c r="P467" s="191">
        <f t="shared" si="47"/>
        <v>38443.698000000004</v>
      </c>
      <c r="R467" s="240">
        <v>38443.698000000004</v>
      </c>
    </row>
    <row r="468" spans="2:18">
      <c r="B468" s="125">
        <f>+COUNT(C$6:$D468)</f>
        <v>430</v>
      </c>
      <c r="C468" s="126">
        <v>23181700</v>
      </c>
      <c r="D468" s="127" t="s">
        <v>34</v>
      </c>
      <c r="E468" s="126" t="s">
        <v>30</v>
      </c>
      <c r="F468" s="242">
        <v>1</v>
      </c>
      <c r="G468" s="249">
        <f t="shared" si="48"/>
        <v>27520</v>
      </c>
      <c r="I468" s="24">
        <v>430</v>
      </c>
      <c r="J468" s="25">
        <v>23181700</v>
      </c>
      <c r="K468" s="188" t="s">
        <v>34</v>
      </c>
      <c r="L468" s="189" t="s">
        <v>30</v>
      </c>
      <c r="M468" s="31">
        <v>1</v>
      </c>
      <c r="N468" s="190">
        <f t="shared" si="45"/>
        <v>21812.95</v>
      </c>
      <c r="O468" s="190">
        <f t="shared" si="46"/>
        <v>4144.4629999999997</v>
      </c>
      <c r="P468" s="191">
        <f t="shared" si="47"/>
        <v>25957.413</v>
      </c>
      <c r="R468" s="240">
        <v>25957.413</v>
      </c>
    </row>
    <row r="469" spans="2:18">
      <c r="B469" s="125">
        <f>+COUNT(C$6:$D469)</f>
        <v>431</v>
      </c>
      <c r="C469" s="126">
        <v>26101700</v>
      </c>
      <c r="D469" s="127" t="s">
        <v>668</v>
      </c>
      <c r="E469" s="126" t="s">
        <v>30</v>
      </c>
      <c r="F469" s="242">
        <v>1</v>
      </c>
      <c r="G469" s="249">
        <f t="shared" si="48"/>
        <v>20640</v>
      </c>
      <c r="I469" s="24">
        <v>431</v>
      </c>
      <c r="J469" s="25">
        <v>26101700</v>
      </c>
      <c r="K469" s="188" t="s">
        <v>668</v>
      </c>
      <c r="L469" s="189" t="s">
        <v>30</v>
      </c>
      <c r="M469" s="31">
        <v>1</v>
      </c>
      <c r="N469" s="190">
        <f t="shared" si="45"/>
        <v>16359.3</v>
      </c>
      <c r="O469" s="190">
        <f t="shared" si="46"/>
        <v>3108.2669999999998</v>
      </c>
      <c r="P469" s="191">
        <f t="shared" si="47"/>
        <v>19467.566999999999</v>
      </c>
      <c r="R469" s="240">
        <v>19467.566999999999</v>
      </c>
    </row>
    <row r="470" spans="2:18">
      <c r="B470" s="125">
        <f>+COUNT(C$6:$D470)</f>
        <v>432</v>
      </c>
      <c r="C470" s="126">
        <v>26101700</v>
      </c>
      <c r="D470" s="127" t="s">
        <v>669</v>
      </c>
      <c r="E470" s="126" t="s">
        <v>30</v>
      </c>
      <c r="F470" s="242">
        <v>1</v>
      </c>
      <c r="G470" s="249">
        <f t="shared" si="48"/>
        <v>15420</v>
      </c>
      <c r="I470" s="24">
        <v>432</v>
      </c>
      <c r="J470" s="25">
        <v>26101700</v>
      </c>
      <c r="K470" s="188" t="s">
        <v>669</v>
      </c>
      <c r="L470" s="189" t="s">
        <v>30</v>
      </c>
      <c r="M470" s="31">
        <v>1</v>
      </c>
      <c r="N470" s="190">
        <f t="shared" si="45"/>
        <v>12220.2</v>
      </c>
      <c r="O470" s="190">
        <f t="shared" si="46"/>
        <v>2321.8379999999997</v>
      </c>
      <c r="P470" s="191">
        <f t="shared" si="47"/>
        <v>14542.038</v>
      </c>
      <c r="R470" s="240">
        <v>14542.038</v>
      </c>
    </row>
    <row r="471" spans="2:18" ht="36">
      <c r="B471" s="125">
        <f>+COUNT(C$6:$D471)</f>
        <v>433</v>
      </c>
      <c r="C471" s="126">
        <v>26101700</v>
      </c>
      <c r="D471" s="127" t="s">
        <v>670</v>
      </c>
      <c r="E471" s="126" t="s">
        <v>30</v>
      </c>
      <c r="F471" s="242">
        <v>1</v>
      </c>
      <c r="G471" s="249">
        <f t="shared" si="48"/>
        <v>354570</v>
      </c>
      <c r="I471" s="24">
        <v>433</v>
      </c>
      <c r="J471" s="107">
        <v>26101700</v>
      </c>
      <c r="K471" s="188" t="s">
        <v>670</v>
      </c>
      <c r="L471" s="189" t="s">
        <v>30</v>
      </c>
      <c r="M471" s="31">
        <v>1</v>
      </c>
      <c r="N471" s="190">
        <f t="shared" si="45"/>
        <v>281013.81</v>
      </c>
      <c r="O471" s="190">
        <f t="shared" si="46"/>
        <v>53392.619999999995</v>
      </c>
      <c r="P471" s="191">
        <f t="shared" si="47"/>
        <v>334406.43</v>
      </c>
      <c r="R471" s="240">
        <v>334406.43</v>
      </c>
    </row>
    <row r="472" spans="2:18">
      <c r="B472" s="122"/>
      <c r="C472" s="122"/>
      <c r="D472" s="123" t="s">
        <v>671</v>
      </c>
      <c r="E472" s="124"/>
      <c r="F472" s="124"/>
      <c r="G472" s="124"/>
      <c r="I472" s="183"/>
      <c r="J472" s="183"/>
      <c r="K472" s="184" t="s">
        <v>671</v>
      </c>
      <c r="L472" s="185"/>
      <c r="M472" s="195"/>
      <c r="N472" s="196"/>
      <c r="O472" s="196"/>
      <c r="P472" s="197"/>
    </row>
    <row r="473" spans="2:18">
      <c r="B473" s="125">
        <v>434</v>
      </c>
      <c r="C473" s="126">
        <v>26101700</v>
      </c>
      <c r="D473" s="127" t="s">
        <v>672</v>
      </c>
      <c r="E473" s="126" t="s">
        <v>30</v>
      </c>
      <c r="F473" s="242">
        <v>1</v>
      </c>
      <c r="G473" s="249">
        <f t="shared" ref="G473:G491" si="49">+ROUND(P473+(P473*$F$3),-1)</f>
        <v>18880</v>
      </c>
      <c r="I473" s="24">
        <v>434</v>
      </c>
      <c r="J473" s="25">
        <v>26101700</v>
      </c>
      <c r="K473" s="188" t="s">
        <v>672</v>
      </c>
      <c r="L473" s="189" t="s">
        <v>30</v>
      </c>
      <c r="M473" s="31">
        <v>1</v>
      </c>
      <c r="N473" s="190">
        <f t="shared" si="45"/>
        <v>14965.25</v>
      </c>
      <c r="O473" s="190">
        <f t="shared" si="46"/>
        <v>2843.3919999999998</v>
      </c>
      <c r="P473" s="191">
        <f t="shared" si="47"/>
        <v>17808.642</v>
      </c>
      <c r="R473" s="240">
        <v>17808.642</v>
      </c>
    </row>
    <row r="474" spans="2:18">
      <c r="B474" s="125">
        <v>435</v>
      </c>
      <c r="C474" s="105">
        <v>30264700</v>
      </c>
      <c r="D474" s="127" t="s">
        <v>673</v>
      </c>
      <c r="E474" s="126" t="s">
        <v>31</v>
      </c>
      <c r="F474" s="242">
        <v>1</v>
      </c>
      <c r="G474" s="249">
        <f t="shared" si="49"/>
        <v>10280</v>
      </c>
      <c r="I474" s="24">
        <v>435</v>
      </c>
      <c r="J474" s="105">
        <v>30264700</v>
      </c>
      <c r="K474" s="188" t="s">
        <v>673</v>
      </c>
      <c r="L474" s="189" t="s">
        <v>31</v>
      </c>
      <c r="M474" s="31">
        <v>1</v>
      </c>
      <c r="N474" s="190">
        <f t="shared" si="45"/>
        <v>8146.8</v>
      </c>
      <c r="O474" s="190">
        <f t="shared" si="46"/>
        <v>1547.8920000000007</v>
      </c>
      <c r="P474" s="191">
        <f t="shared" si="47"/>
        <v>9694.6920000000009</v>
      </c>
      <c r="R474" s="240">
        <v>9694.6920000000009</v>
      </c>
    </row>
    <row r="475" spans="2:18">
      <c r="B475" s="125">
        <v>436</v>
      </c>
      <c r="C475" s="126">
        <v>26101700</v>
      </c>
      <c r="D475" s="127" t="s">
        <v>674</v>
      </c>
      <c r="E475" s="126" t="s">
        <v>30</v>
      </c>
      <c r="F475" s="242">
        <v>1</v>
      </c>
      <c r="G475" s="249">
        <f t="shared" si="49"/>
        <v>187330</v>
      </c>
      <c r="I475" s="24">
        <v>436</v>
      </c>
      <c r="J475" s="25">
        <v>26101700</v>
      </c>
      <c r="K475" s="188" t="s">
        <v>674</v>
      </c>
      <c r="L475" s="189" t="s">
        <v>30</v>
      </c>
      <c r="M475" s="31">
        <v>1</v>
      </c>
      <c r="N475" s="190">
        <f t="shared" si="45"/>
        <v>148463.78</v>
      </c>
      <c r="O475" s="190">
        <f t="shared" si="46"/>
        <v>28208.119000000006</v>
      </c>
      <c r="P475" s="191">
        <f t="shared" si="47"/>
        <v>176671.899</v>
      </c>
      <c r="R475" s="240">
        <v>176671.899</v>
      </c>
    </row>
    <row r="476" spans="2:18">
      <c r="B476" s="125">
        <v>437</v>
      </c>
      <c r="C476" s="126">
        <v>26101700</v>
      </c>
      <c r="D476" s="127" t="s">
        <v>664</v>
      </c>
      <c r="E476" s="126" t="s">
        <v>30</v>
      </c>
      <c r="F476" s="242">
        <v>1</v>
      </c>
      <c r="G476" s="249">
        <f t="shared" si="49"/>
        <v>36720</v>
      </c>
      <c r="I476" s="24">
        <v>437</v>
      </c>
      <c r="J476" s="25">
        <v>26101700</v>
      </c>
      <c r="K476" s="188" t="s">
        <v>664</v>
      </c>
      <c r="L476" s="189" t="s">
        <v>30</v>
      </c>
      <c r="M476" s="31">
        <v>1</v>
      </c>
      <c r="N476" s="190">
        <f t="shared" si="45"/>
        <v>29105.1</v>
      </c>
      <c r="O476" s="190">
        <f t="shared" si="46"/>
        <v>5529.9690000000046</v>
      </c>
      <c r="P476" s="191">
        <f t="shared" si="47"/>
        <v>34635.069000000003</v>
      </c>
      <c r="R476" s="240">
        <v>34635.069000000003</v>
      </c>
    </row>
    <row r="477" spans="2:18">
      <c r="B477" s="125">
        <v>438</v>
      </c>
      <c r="C477" s="126">
        <v>26101700</v>
      </c>
      <c r="D477" s="127" t="s">
        <v>665</v>
      </c>
      <c r="E477" s="126" t="s">
        <v>30</v>
      </c>
      <c r="F477" s="242">
        <v>1</v>
      </c>
      <c r="G477" s="249">
        <f t="shared" si="49"/>
        <v>77230</v>
      </c>
      <c r="I477" s="24">
        <v>438</v>
      </c>
      <c r="J477" s="25">
        <v>26101700</v>
      </c>
      <c r="K477" s="188" t="s">
        <v>665</v>
      </c>
      <c r="L477" s="189" t="s">
        <v>30</v>
      </c>
      <c r="M477" s="31">
        <v>1</v>
      </c>
      <c r="N477" s="190">
        <f t="shared" si="45"/>
        <v>61205.9</v>
      </c>
      <c r="O477" s="190">
        <f t="shared" si="46"/>
        <v>11629.120000000003</v>
      </c>
      <c r="P477" s="191">
        <f t="shared" si="47"/>
        <v>72835.02</v>
      </c>
      <c r="R477" s="240">
        <v>72835.02</v>
      </c>
    </row>
    <row r="478" spans="2:18">
      <c r="B478" s="125">
        <v>439</v>
      </c>
      <c r="C478" s="126">
        <v>26101700</v>
      </c>
      <c r="D478" s="127" t="s">
        <v>666</v>
      </c>
      <c r="E478" s="126" t="s">
        <v>30</v>
      </c>
      <c r="F478" s="242">
        <v>1</v>
      </c>
      <c r="G478" s="249">
        <f t="shared" si="49"/>
        <v>36110</v>
      </c>
      <c r="I478" s="24">
        <v>439</v>
      </c>
      <c r="J478" s="25">
        <v>26101700</v>
      </c>
      <c r="K478" s="188" t="s">
        <v>666</v>
      </c>
      <c r="L478" s="189" t="s">
        <v>30</v>
      </c>
      <c r="M478" s="31">
        <v>1</v>
      </c>
      <c r="N478" s="190">
        <f t="shared" si="45"/>
        <v>28616.49</v>
      </c>
      <c r="O478" s="190">
        <f t="shared" si="46"/>
        <v>5437.1340000000018</v>
      </c>
      <c r="P478" s="191">
        <f t="shared" si="47"/>
        <v>34053.624000000003</v>
      </c>
      <c r="R478" s="240">
        <v>34053.624000000003</v>
      </c>
    </row>
    <row r="479" spans="2:18">
      <c r="B479" s="125">
        <v>440</v>
      </c>
      <c r="C479" s="105">
        <v>30264700</v>
      </c>
      <c r="D479" s="127" t="s">
        <v>675</v>
      </c>
      <c r="E479" s="126" t="s">
        <v>31</v>
      </c>
      <c r="F479" s="242">
        <v>1</v>
      </c>
      <c r="G479" s="249">
        <f t="shared" si="49"/>
        <v>62830</v>
      </c>
      <c r="I479" s="24">
        <v>440</v>
      </c>
      <c r="J479" s="105">
        <v>30264700</v>
      </c>
      <c r="K479" s="188" t="s">
        <v>675</v>
      </c>
      <c r="L479" s="189" t="s">
        <v>31</v>
      </c>
      <c r="M479" s="31">
        <v>1</v>
      </c>
      <c r="N479" s="190">
        <f t="shared" si="45"/>
        <v>49796.74</v>
      </c>
      <c r="O479" s="190">
        <f t="shared" si="46"/>
        <v>9461.3750000000073</v>
      </c>
      <c r="P479" s="191">
        <f t="shared" si="47"/>
        <v>59258.115000000005</v>
      </c>
      <c r="R479" s="240">
        <v>59258.115000000005</v>
      </c>
    </row>
    <row r="480" spans="2:18">
      <c r="B480" s="125">
        <v>441</v>
      </c>
      <c r="C480" s="105">
        <v>30264700</v>
      </c>
      <c r="D480" s="127" t="s">
        <v>676</v>
      </c>
      <c r="E480" s="126" t="s">
        <v>37</v>
      </c>
      <c r="F480" s="242">
        <v>1</v>
      </c>
      <c r="G480" s="249">
        <f t="shared" si="49"/>
        <v>5020</v>
      </c>
      <c r="I480" s="24">
        <v>441</v>
      </c>
      <c r="J480" s="105">
        <v>30264700</v>
      </c>
      <c r="K480" s="188" t="s">
        <v>676</v>
      </c>
      <c r="L480" s="189" t="s">
        <v>37</v>
      </c>
      <c r="M480" s="31">
        <v>1</v>
      </c>
      <c r="N480" s="190">
        <f t="shared" si="45"/>
        <v>3977.89</v>
      </c>
      <c r="O480" s="190">
        <f t="shared" si="46"/>
        <v>755.79500000000053</v>
      </c>
      <c r="P480" s="191">
        <f t="shared" si="47"/>
        <v>4733.6850000000004</v>
      </c>
      <c r="R480" s="240">
        <v>4733.6850000000004</v>
      </c>
    </row>
    <row r="481" spans="2:18">
      <c r="B481" s="125">
        <v>442</v>
      </c>
      <c r="C481" s="126">
        <v>23181700</v>
      </c>
      <c r="D481" s="127" t="s">
        <v>34</v>
      </c>
      <c r="E481" s="126" t="s">
        <v>30</v>
      </c>
      <c r="F481" s="242">
        <v>1</v>
      </c>
      <c r="G481" s="249">
        <f t="shared" si="49"/>
        <v>31090</v>
      </c>
      <c r="I481" s="24">
        <v>442</v>
      </c>
      <c r="J481" s="25">
        <v>23181700</v>
      </c>
      <c r="K481" s="188" t="s">
        <v>34</v>
      </c>
      <c r="L481" s="189" t="s">
        <v>30</v>
      </c>
      <c r="M481" s="31">
        <v>1</v>
      </c>
      <c r="N481" s="190">
        <f t="shared" si="45"/>
        <v>24637.5</v>
      </c>
      <c r="O481" s="190">
        <f t="shared" si="46"/>
        <v>4681.125</v>
      </c>
      <c r="P481" s="191">
        <f t="shared" si="47"/>
        <v>29318.625</v>
      </c>
      <c r="R481" s="240">
        <v>29318.625</v>
      </c>
    </row>
    <row r="482" spans="2:18">
      <c r="B482" s="125">
        <v>443</v>
      </c>
      <c r="C482" s="126">
        <v>26101700</v>
      </c>
      <c r="D482" s="127" t="s">
        <v>677</v>
      </c>
      <c r="E482" s="126" t="s">
        <v>30</v>
      </c>
      <c r="F482" s="242">
        <v>1</v>
      </c>
      <c r="G482" s="249">
        <f t="shared" si="49"/>
        <v>32330</v>
      </c>
      <c r="I482" s="24">
        <v>443</v>
      </c>
      <c r="J482" s="25">
        <v>26101700</v>
      </c>
      <c r="K482" s="188" t="s">
        <v>677</v>
      </c>
      <c r="L482" s="189" t="s">
        <v>30</v>
      </c>
      <c r="M482" s="31">
        <v>1</v>
      </c>
      <c r="N482" s="190">
        <f t="shared" si="45"/>
        <v>25619.14</v>
      </c>
      <c r="O482" s="190">
        <f t="shared" si="46"/>
        <v>4867.6310000000012</v>
      </c>
      <c r="P482" s="191">
        <f t="shared" si="47"/>
        <v>30486.771000000001</v>
      </c>
      <c r="R482" s="240">
        <v>30486.771000000001</v>
      </c>
    </row>
    <row r="483" spans="2:18">
      <c r="B483" s="125">
        <v>444</v>
      </c>
      <c r="C483" s="126">
        <v>26101700</v>
      </c>
      <c r="D483" s="127" t="s">
        <v>678</v>
      </c>
      <c r="E483" s="126" t="s">
        <v>30</v>
      </c>
      <c r="F483" s="242">
        <v>1</v>
      </c>
      <c r="G483" s="249">
        <f t="shared" si="49"/>
        <v>25730</v>
      </c>
      <c r="I483" s="24">
        <v>444</v>
      </c>
      <c r="J483" s="25">
        <v>26101700</v>
      </c>
      <c r="K483" s="188" t="s">
        <v>678</v>
      </c>
      <c r="L483" s="189" t="s">
        <v>30</v>
      </c>
      <c r="M483" s="31">
        <v>1</v>
      </c>
      <c r="N483" s="190">
        <f t="shared" si="45"/>
        <v>20388.53</v>
      </c>
      <c r="O483" s="190">
        <f t="shared" si="46"/>
        <v>3873.823000000004</v>
      </c>
      <c r="P483" s="191">
        <f t="shared" si="47"/>
        <v>24262.353000000003</v>
      </c>
      <c r="R483" s="240">
        <v>24262.353000000003</v>
      </c>
    </row>
    <row r="484" spans="2:18">
      <c r="B484" s="125">
        <v>445</v>
      </c>
      <c r="C484" s="126">
        <v>23181500</v>
      </c>
      <c r="D484" s="127" t="s">
        <v>38</v>
      </c>
      <c r="E484" s="126" t="s">
        <v>30</v>
      </c>
      <c r="F484" s="242">
        <v>1</v>
      </c>
      <c r="G484" s="249">
        <f t="shared" si="49"/>
        <v>105400</v>
      </c>
      <c r="I484" s="24">
        <v>445</v>
      </c>
      <c r="J484" s="25">
        <v>23181500</v>
      </c>
      <c r="K484" s="188" t="s">
        <v>38</v>
      </c>
      <c r="L484" s="189" t="s">
        <v>30</v>
      </c>
      <c r="M484" s="31">
        <v>1</v>
      </c>
      <c r="N484" s="190">
        <f t="shared" si="45"/>
        <v>83537.83</v>
      </c>
      <c r="O484" s="190">
        <f t="shared" si="46"/>
        <v>15872.183000000005</v>
      </c>
      <c r="P484" s="191">
        <f t="shared" si="47"/>
        <v>99410.013000000006</v>
      </c>
      <c r="R484" s="240">
        <v>99410.013000000006</v>
      </c>
    </row>
    <row r="485" spans="2:18">
      <c r="B485" s="125">
        <v>446</v>
      </c>
      <c r="C485" s="126">
        <v>23181700</v>
      </c>
      <c r="D485" s="127" t="s">
        <v>679</v>
      </c>
      <c r="E485" s="126" t="s">
        <v>30</v>
      </c>
      <c r="F485" s="242">
        <v>1</v>
      </c>
      <c r="G485" s="249">
        <f t="shared" si="49"/>
        <v>222180</v>
      </c>
      <c r="I485" s="24">
        <v>446</v>
      </c>
      <c r="J485" s="25">
        <v>23181700</v>
      </c>
      <c r="K485" s="188" t="s">
        <v>679</v>
      </c>
      <c r="L485" s="189" t="s">
        <v>30</v>
      </c>
      <c r="M485" s="31">
        <v>1</v>
      </c>
      <c r="N485" s="190">
        <f t="shared" si="45"/>
        <v>176085.94</v>
      </c>
      <c r="O485" s="190">
        <f t="shared" si="46"/>
        <v>33456.326000000001</v>
      </c>
      <c r="P485" s="191">
        <f t="shared" si="47"/>
        <v>209542.266</v>
      </c>
      <c r="R485" s="240">
        <v>209542.266</v>
      </c>
    </row>
    <row r="486" spans="2:18">
      <c r="B486" s="125">
        <v>447</v>
      </c>
      <c r="C486" s="126">
        <v>23181700</v>
      </c>
      <c r="D486" s="127" t="s">
        <v>680</v>
      </c>
      <c r="E486" s="126" t="s">
        <v>30</v>
      </c>
      <c r="F486" s="242">
        <v>1</v>
      </c>
      <c r="G486" s="249">
        <f t="shared" si="49"/>
        <v>583580</v>
      </c>
      <c r="I486" s="24">
        <v>447</v>
      </c>
      <c r="J486" s="25">
        <v>23181700</v>
      </c>
      <c r="K486" s="188" t="s">
        <v>680</v>
      </c>
      <c r="L486" s="189" t="s">
        <v>30</v>
      </c>
      <c r="M486" s="31">
        <v>1</v>
      </c>
      <c r="N486" s="190">
        <f t="shared" si="45"/>
        <v>462514.2</v>
      </c>
      <c r="O486" s="190">
        <f t="shared" si="46"/>
        <v>87877.695000000007</v>
      </c>
      <c r="P486" s="191">
        <f t="shared" si="47"/>
        <v>550391.89500000002</v>
      </c>
      <c r="R486" s="240">
        <v>550391.89500000002</v>
      </c>
    </row>
    <row r="487" spans="2:18">
      <c r="B487" s="125">
        <v>448</v>
      </c>
      <c r="C487" s="126">
        <v>23181700</v>
      </c>
      <c r="D487" s="127" t="s">
        <v>681</v>
      </c>
      <c r="E487" s="126" t="s">
        <v>30</v>
      </c>
      <c r="F487" s="242">
        <v>1</v>
      </c>
      <c r="G487" s="249">
        <f t="shared" si="49"/>
        <v>306550</v>
      </c>
      <c r="I487" s="24">
        <v>448</v>
      </c>
      <c r="J487" s="25">
        <v>23181700</v>
      </c>
      <c r="K487" s="188" t="s">
        <v>681</v>
      </c>
      <c r="L487" s="189" t="s">
        <v>30</v>
      </c>
      <c r="M487" s="31">
        <v>1</v>
      </c>
      <c r="N487" s="190">
        <f t="shared" si="45"/>
        <v>242958.6</v>
      </c>
      <c r="O487" s="190">
        <f t="shared" si="46"/>
        <v>46162.133999999991</v>
      </c>
      <c r="P487" s="191">
        <f t="shared" si="47"/>
        <v>289120.734</v>
      </c>
      <c r="R487" s="240">
        <v>289120.734</v>
      </c>
    </row>
    <row r="488" spans="2:18">
      <c r="B488" s="125">
        <v>449</v>
      </c>
      <c r="C488" s="126">
        <v>23181700</v>
      </c>
      <c r="D488" s="127" t="s">
        <v>39</v>
      </c>
      <c r="E488" s="126" t="s">
        <v>30</v>
      </c>
      <c r="F488" s="242">
        <v>1</v>
      </c>
      <c r="G488" s="249">
        <f t="shared" si="49"/>
        <v>253300</v>
      </c>
      <c r="I488" s="24">
        <v>449</v>
      </c>
      <c r="J488" s="25">
        <v>23181700</v>
      </c>
      <c r="K488" s="188" t="s">
        <v>39</v>
      </c>
      <c r="L488" s="189" t="s">
        <v>30</v>
      </c>
      <c r="M488" s="31">
        <v>1</v>
      </c>
      <c r="N488" s="190">
        <f t="shared" si="45"/>
        <v>200751.59</v>
      </c>
      <c r="O488" s="190">
        <f t="shared" si="46"/>
        <v>38142.808000000019</v>
      </c>
      <c r="P488" s="191">
        <f t="shared" si="47"/>
        <v>238894.39800000002</v>
      </c>
      <c r="R488" s="240">
        <v>238894.39800000002</v>
      </c>
    </row>
    <row r="489" spans="2:18">
      <c r="B489" s="125">
        <v>450</v>
      </c>
      <c r="C489" s="126">
        <v>26101700</v>
      </c>
      <c r="D489" s="127" t="s">
        <v>40</v>
      </c>
      <c r="E489" s="126" t="s">
        <v>30</v>
      </c>
      <c r="F489" s="242">
        <v>1</v>
      </c>
      <c r="G489" s="249">
        <f t="shared" si="49"/>
        <v>202830</v>
      </c>
      <c r="I489" s="24">
        <v>450</v>
      </c>
      <c r="J489" s="25">
        <v>26101700</v>
      </c>
      <c r="K489" s="188" t="s">
        <v>40</v>
      </c>
      <c r="L489" s="189" t="s">
        <v>30</v>
      </c>
      <c r="M489" s="31">
        <v>1</v>
      </c>
      <c r="N489" s="190">
        <f t="shared" si="45"/>
        <v>160754.65</v>
      </c>
      <c r="O489" s="190">
        <f t="shared" si="46"/>
        <v>30543.383000000002</v>
      </c>
      <c r="P489" s="191">
        <f t="shared" si="47"/>
        <v>191298.033</v>
      </c>
      <c r="R489" s="240">
        <v>191298.033</v>
      </c>
    </row>
    <row r="490" spans="2:18">
      <c r="B490" s="125">
        <v>451</v>
      </c>
      <c r="C490" s="126">
        <v>23181700</v>
      </c>
      <c r="D490" s="127" t="s">
        <v>340</v>
      </c>
      <c r="E490" s="126" t="s">
        <v>30</v>
      </c>
      <c r="F490" s="242">
        <v>1</v>
      </c>
      <c r="G490" s="249">
        <f t="shared" si="49"/>
        <v>14640</v>
      </c>
      <c r="I490" s="24">
        <v>451</v>
      </c>
      <c r="J490" s="25">
        <v>23181700</v>
      </c>
      <c r="K490" s="188" t="s">
        <v>340</v>
      </c>
      <c r="L490" s="189" t="s">
        <v>30</v>
      </c>
      <c r="M490" s="31">
        <v>1</v>
      </c>
      <c r="N490" s="190">
        <f t="shared" si="45"/>
        <v>11604.61</v>
      </c>
      <c r="O490" s="190">
        <f t="shared" si="46"/>
        <v>2204.8729999999996</v>
      </c>
      <c r="P490" s="191">
        <f t="shared" si="47"/>
        <v>13809.483</v>
      </c>
      <c r="R490" s="240">
        <v>13809.483</v>
      </c>
    </row>
    <row r="491" spans="2:18">
      <c r="B491" s="125">
        <v>452</v>
      </c>
      <c r="C491" s="126">
        <v>24131500</v>
      </c>
      <c r="D491" s="127" t="s">
        <v>682</v>
      </c>
      <c r="E491" s="126" t="s">
        <v>30</v>
      </c>
      <c r="F491" s="242">
        <v>1</v>
      </c>
      <c r="G491" s="249">
        <f t="shared" si="49"/>
        <v>826380</v>
      </c>
      <c r="I491" s="24">
        <v>452</v>
      </c>
      <c r="J491" s="25">
        <v>24131500</v>
      </c>
      <c r="K491" s="188" t="s">
        <v>682</v>
      </c>
      <c r="L491" s="189" t="s">
        <v>30</v>
      </c>
      <c r="M491" s="31">
        <v>1</v>
      </c>
      <c r="N491" s="190">
        <f t="shared" si="45"/>
        <v>654946.74</v>
      </c>
      <c r="O491" s="190">
        <f t="shared" si="46"/>
        <v>124439.87700000009</v>
      </c>
      <c r="P491" s="191">
        <f t="shared" si="47"/>
        <v>779386.61700000009</v>
      </c>
      <c r="R491" s="240">
        <v>779386.61700000009</v>
      </c>
    </row>
    <row r="492" spans="2:18">
      <c r="B492" s="122"/>
      <c r="C492" s="122"/>
      <c r="D492" s="123" t="s">
        <v>683</v>
      </c>
      <c r="E492" s="124"/>
      <c r="F492" s="124"/>
      <c r="G492" s="124"/>
      <c r="I492" s="183"/>
      <c r="J492" s="183"/>
      <c r="K492" s="184" t="s">
        <v>683</v>
      </c>
      <c r="L492" s="185"/>
      <c r="M492" s="195"/>
      <c r="N492" s="196"/>
      <c r="O492" s="196"/>
      <c r="P492" s="197"/>
    </row>
    <row r="493" spans="2:18">
      <c r="B493" s="125">
        <f>+COUNT(C$6:$D493)</f>
        <v>453</v>
      </c>
      <c r="C493" s="126">
        <v>24101500</v>
      </c>
      <c r="D493" s="127" t="s">
        <v>684</v>
      </c>
      <c r="E493" s="126" t="s">
        <v>30</v>
      </c>
      <c r="F493" s="242">
        <v>1</v>
      </c>
      <c r="G493" s="249">
        <f>+ROUND(P493+(P493*$F$3),-1)</f>
        <v>91840</v>
      </c>
      <c r="I493" s="24">
        <v>453</v>
      </c>
      <c r="J493" s="25">
        <v>24101500</v>
      </c>
      <c r="K493" s="188" t="s">
        <v>684</v>
      </c>
      <c r="L493" s="189" t="s">
        <v>30</v>
      </c>
      <c r="M493" s="31">
        <v>1</v>
      </c>
      <c r="N493" s="190">
        <f t="shared" si="45"/>
        <v>72788.97</v>
      </c>
      <c r="O493" s="190">
        <f t="shared" si="46"/>
        <v>13829.910000000003</v>
      </c>
      <c r="P493" s="191">
        <f t="shared" si="47"/>
        <v>86618.880000000005</v>
      </c>
      <c r="R493" s="240">
        <v>86618.880000000005</v>
      </c>
    </row>
    <row r="494" spans="2:18">
      <c r="B494" s="125">
        <f>+COUNT(C$6:$D494)</f>
        <v>454</v>
      </c>
      <c r="C494" s="126">
        <v>24101500</v>
      </c>
      <c r="D494" s="127" t="s">
        <v>685</v>
      </c>
      <c r="E494" s="126" t="s">
        <v>30</v>
      </c>
      <c r="F494" s="242">
        <v>1</v>
      </c>
      <c r="G494" s="249">
        <f>+ROUND(P494+(P494*$F$3),-1)</f>
        <v>56030</v>
      </c>
      <c r="I494" s="24">
        <v>454</v>
      </c>
      <c r="J494" s="25">
        <v>24101500</v>
      </c>
      <c r="K494" s="188" t="s">
        <v>685</v>
      </c>
      <c r="L494" s="189" t="s">
        <v>30</v>
      </c>
      <c r="M494" s="31">
        <v>1</v>
      </c>
      <c r="N494" s="190">
        <f t="shared" si="45"/>
        <v>44402.71</v>
      </c>
      <c r="O494" s="190">
        <f t="shared" si="46"/>
        <v>8436.5150000000067</v>
      </c>
      <c r="P494" s="191">
        <f t="shared" si="47"/>
        <v>52839.225000000006</v>
      </c>
      <c r="R494" s="240">
        <v>52839.225000000006</v>
      </c>
    </row>
    <row r="495" spans="2:18">
      <c r="B495" s="125">
        <f>+COUNT(C$6:$D495)</f>
        <v>455</v>
      </c>
      <c r="C495" s="126">
        <v>26101700</v>
      </c>
      <c r="D495" s="127" t="s">
        <v>686</v>
      </c>
      <c r="E495" s="126" t="s">
        <v>30</v>
      </c>
      <c r="F495" s="242">
        <v>1</v>
      </c>
      <c r="G495" s="249">
        <f>+ROUND(P495+(P495*$F$3),-1)</f>
        <v>3870</v>
      </c>
      <c r="I495" s="24">
        <v>455</v>
      </c>
      <c r="J495" s="25">
        <v>26101700</v>
      </c>
      <c r="K495" s="188" t="s">
        <v>686</v>
      </c>
      <c r="L495" s="189" t="s">
        <v>30</v>
      </c>
      <c r="M495" s="31">
        <v>1</v>
      </c>
      <c r="N495" s="190">
        <f t="shared" si="45"/>
        <v>3066.92</v>
      </c>
      <c r="O495" s="190">
        <f t="shared" si="46"/>
        <v>582.71500000000015</v>
      </c>
      <c r="P495" s="191">
        <f t="shared" si="47"/>
        <v>3649.6350000000002</v>
      </c>
      <c r="R495" s="240">
        <v>3649.6350000000002</v>
      </c>
    </row>
    <row r="496" spans="2:18">
      <c r="B496" s="125">
        <f>+COUNT(C$6:$D496)</f>
        <v>456</v>
      </c>
      <c r="C496" s="126">
        <v>24101500</v>
      </c>
      <c r="D496" s="127" t="s">
        <v>687</v>
      </c>
      <c r="E496" s="126" t="s">
        <v>30</v>
      </c>
      <c r="F496" s="242">
        <v>1</v>
      </c>
      <c r="G496" s="249">
        <f>+ROUND(P496+(P496*$F$3),-1)</f>
        <v>4770</v>
      </c>
      <c r="I496" s="24">
        <v>456</v>
      </c>
      <c r="J496" s="25">
        <v>24101500</v>
      </c>
      <c r="K496" s="188" t="s">
        <v>687</v>
      </c>
      <c r="L496" s="189" t="s">
        <v>30</v>
      </c>
      <c r="M496" s="31">
        <v>1</v>
      </c>
      <c r="N496" s="190">
        <f t="shared" si="45"/>
        <v>3782.99</v>
      </c>
      <c r="O496" s="190">
        <f t="shared" si="46"/>
        <v>718.77400000000034</v>
      </c>
      <c r="P496" s="191">
        <f t="shared" si="47"/>
        <v>4501.7640000000001</v>
      </c>
      <c r="R496" s="240">
        <v>4501.7640000000001</v>
      </c>
    </row>
    <row r="497" spans="2:18">
      <c r="B497" s="125">
        <f>+COUNT(C$6:$D497)</f>
        <v>457</v>
      </c>
      <c r="C497" s="126">
        <v>24101500</v>
      </c>
      <c r="D497" s="127" t="s">
        <v>688</v>
      </c>
      <c r="E497" s="126" t="s">
        <v>30</v>
      </c>
      <c r="F497" s="242">
        <v>1</v>
      </c>
      <c r="G497" s="249">
        <f>+ROUND(P497+(P497*$F$3),-1)</f>
        <v>5290</v>
      </c>
      <c r="I497" s="24">
        <v>457</v>
      </c>
      <c r="J497" s="25">
        <v>24101500</v>
      </c>
      <c r="K497" s="188" t="s">
        <v>688</v>
      </c>
      <c r="L497" s="189" t="s">
        <v>30</v>
      </c>
      <c r="M497" s="31">
        <v>1</v>
      </c>
      <c r="N497" s="190">
        <f t="shared" si="45"/>
        <v>4189.34</v>
      </c>
      <c r="O497" s="190">
        <f t="shared" si="46"/>
        <v>795.97599999999966</v>
      </c>
      <c r="P497" s="191">
        <f t="shared" si="47"/>
        <v>4985.3159999999998</v>
      </c>
      <c r="R497" s="240">
        <v>4985.3159999999998</v>
      </c>
    </row>
    <row r="498" spans="2:18">
      <c r="B498" s="119"/>
      <c r="C498" s="119"/>
      <c r="D498" s="151" t="s">
        <v>41</v>
      </c>
      <c r="E498" s="121"/>
      <c r="F498" s="121"/>
      <c r="G498" s="121"/>
      <c r="I498" s="192"/>
      <c r="J498" s="192"/>
      <c r="K498" s="193" t="s">
        <v>41</v>
      </c>
      <c r="L498" s="203"/>
      <c r="M498" s="195"/>
      <c r="N498" s="196"/>
      <c r="O498" s="196"/>
      <c r="P498" s="197"/>
    </row>
    <row r="499" spans="2:18">
      <c r="B499" s="125">
        <f>+COUNT(C$6:$D499)</f>
        <v>458</v>
      </c>
      <c r="C499" s="126">
        <v>26101700</v>
      </c>
      <c r="D499" s="127" t="s">
        <v>689</v>
      </c>
      <c r="E499" s="126" t="s">
        <v>30</v>
      </c>
      <c r="F499" s="242">
        <v>1</v>
      </c>
      <c r="G499" s="249">
        <f>+ROUND(P499+(P499*$F$3),-1)</f>
        <v>14380</v>
      </c>
      <c r="I499" s="24">
        <v>458</v>
      </c>
      <c r="J499" s="25">
        <v>26101700</v>
      </c>
      <c r="K499" s="188" t="s">
        <v>689</v>
      </c>
      <c r="L499" s="189" t="s">
        <v>30</v>
      </c>
      <c r="M499" s="31">
        <v>1</v>
      </c>
      <c r="N499" s="190">
        <f t="shared" si="45"/>
        <v>11399.23</v>
      </c>
      <c r="O499" s="190">
        <f t="shared" si="46"/>
        <v>2165.8490000000002</v>
      </c>
      <c r="P499" s="191">
        <f t="shared" si="47"/>
        <v>13565.079</v>
      </c>
      <c r="R499" s="240">
        <v>13565.079</v>
      </c>
    </row>
    <row r="500" spans="2:18">
      <c r="B500" s="125">
        <f>+COUNT(C$6:$D500)</f>
        <v>459</v>
      </c>
      <c r="C500" s="105">
        <v>30264700</v>
      </c>
      <c r="D500" s="127" t="s">
        <v>690</v>
      </c>
      <c r="E500" s="126" t="s">
        <v>31</v>
      </c>
      <c r="F500" s="242">
        <v>1</v>
      </c>
      <c r="G500" s="249">
        <f>+ROUND(P500+(P500*$F$3),-1)</f>
        <v>13510</v>
      </c>
      <c r="I500" s="24">
        <v>459</v>
      </c>
      <c r="J500" s="105">
        <v>30264700</v>
      </c>
      <c r="K500" s="188" t="s">
        <v>690</v>
      </c>
      <c r="L500" s="189" t="s">
        <v>31</v>
      </c>
      <c r="M500" s="31">
        <v>1</v>
      </c>
      <c r="N500" s="190">
        <f t="shared" si="45"/>
        <v>10709.1</v>
      </c>
      <c r="O500" s="190">
        <f t="shared" si="46"/>
        <v>2034.7289999999994</v>
      </c>
      <c r="P500" s="191">
        <f t="shared" si="47"/>
        <v>12743.829</v>
      </c>
      <c r="R500" s="240">
        <v>12743.829</v>
      </c>
    </row>
    <row r="501" spans="2:18">
      <c r="B501" s="152"/>
      <c r="C501" s="152"/>
      <c r="D501" s="151" t="s">
        <v>691</v>
      </c>
      <c r="E501" s="153"/>
      <c r="F501" s="153"/>
      <c r="G501" s="153"/>
      <c r="I501" s="211"/>
      <c r="J501" s="211"/>
      <c r="K501" s="212" t="s">
        <v>691</v>
      </c>
      <c r="L501" s="213"/>
      <c r="M501" s="195"/>
      <c r="N501" s="196"/>
      <c r="O501" s="196"/>
      <c r="P501" s="197"/>
    </row>
    <row r="502" spans="2:18">
      <c r="B502" s="125">
        <f>+COUNT(C$6:$D502)</f>
        <v>460</v>
      </c>
      <c r="C502" s="125">
        <v>30102005</v>
      </c>
      <c r="D502" s="127" t="s">
        <v>692</v>
      </c>
      <c r="E502" s="126" t="s">
        <v>33</v>
      </c>
      <c r="F502" s="242">
        <v>1</v>
      </c>
      <c r="G502" s="249">
        <f>+ROUND(P502+(P502*$F$3),-1)</f>
        <v>578080</v>
      </c>
      <c r="I502" s="24">
        <v>460</v>
      </c>
      <c r="J502" s="24">
        <v>30102005</v>
      </c>
      <c r="K502" s="188" t="s">
        <v>692</v>
      </c>
      <c r="L502" s="189" t="s">
        <v>33</v>
      </c>
      <c r="M502" s="31">
        <v>1</v>
      </c>
      <c r="N502" s="190">
        <f t="shared" si="45"/>
        <v>458152.6</v>
      </c>
      <c r="O502" s="190">
        <f t="shared" si="46"/>
        <v>87048.994999999995</v>
      </c>
      <c r="P502" s="191">
        <f t="shared" si="47"/>
        <v>545201.59499999997</v>
      </c>
      <c r="R502" s="240">
        <v>545201.59499999997</v>
      </c>
    </row>
    <row r="503" spans="2:18">
      <c r="B503" s="125">
        <f>+COUNT(C$6:$D503)</f>
        <v>461</v>
      </c>
      <c r="C503" s="125">
        <v>30102005</v>
      </c>
      <c r="D503" s="127" t="s">
        <v>693</v>
      </c>
      <c r="E503" s="126" t="s">
        <v>30</v>
      </c>
      <c r="F503" s="242">
        <v>1</v>
      </c>
      <c r="G503" s="249">
        <f>+ROUND(P503+(P503*$F$3),-1)</f>
        <v>66030</v>
      </c>
      <c r="I503" s="24">
        <v>461</v>
      </c>
      <c r="J503" s="24">
        <v>30102005</v>
      </c>
      <c r="K503" s="188" t="s">
        <v>693</v>
      </c>
      <c r="L503" s="189" t="s">
        <v>30</v>
      </c>
      <c r="M503" s="31">
        <v>1</v>
      </c>
      <c r="N503" s="190">
        <f t="shared" si="45"/>
        <v>52328.67</v>
      </c>
      <c r="O503" s="190">
        <f t="shared" si="46"/>
        <v>9942.4470000000074</v>
      </c>
      <c r="P503" s="191">
        <f t="shared" si="47"/>
        <v>62271.117000000006</v>
      </c>
      <c r="R503" s="240">
        <v>62271.117000000006</v>
      </c>
    </row>
    <row r="504" spans="2:18">
      <c r="B504" s="119"/>
      <c r="C504" s="119"/>
      <c r="D504" s="140" t="s">
        <v>694</v>
      </c>
      <c r="E504" s="121"/>
      <c r="F504" s="121"/>
      <c r="G504" s="121"/>
      <c r="I504" s="192"/>
      <c r="J504" s="192"/>
      <c r="K504" s="193" t="s">
        <v>694</v>
      </c>
      <c r="L504" s="203"/>
      <c r="M504" s="195"/>
      <c r="N504" s="196"/>
      <c r="O504" s="196"/>
      <c r="P504" s="197"/>
    </row>
    <row r="505" spans="2:18">
      <c r="B505" s="125">
        <f>+COUNT(C$6:$D505)</f>
        <v>462</v>
      </c>
      <c r="C505" s="126">
        <v>41122808</v>
      </c>
      <c r="D505" s="127" t="s">
        <v>695</v>
      </c>
      <c r="E505" s="126" t="s">
        <v>30</v>
      </c>
      <c r="F505" s="242">
        <v>1</v>
      </c>
      <c r="G505" s="249">
        <f>+ROUND(P505+(P505*$F$3),-1)</f>
        <v>143450</v>
      </c>
      <c r="I505" s="24">
        <v>462</v>
      </c>
      <c r="J505" s="25">
        <v>41122808</v>
      </c>
      <c r="K505" s="214" t="s">
        <v>695</v>
      </c>
      <c r="L505" s="189" t="s">
        <v>30</v>
      </c>
      <c r="M505" s="31">
        <v>1</v>
      </c>
      <c r="N505" s="190">
        <f t="shared" si="45"/>
        <v>113688.61</v>
      </c>
      <c r="O505" s="190">
        <f t="shared" si="46"/>
        <v>21600.83</v>
      </c>
      <c r="P505" s="191">
        <f t="shared" si="47"/>
        <v>135289.44</v>
      </c>
      <c r="R505" s="240">
        <v>135289.44</v>
      </c>
    </row>
    <row r="506" spans="2:18">
      <c r="B506" s="119"/>
      <c r="C506" s="119"/>
      <c r="D506" s="140" t="s">
        <v>56</v>
      </c>
      <c r="E506" s="121"/>
      <c r="F506" s="121"/>
      <c r="G506" s="121"/>
      <c r="I506" s="192"/>
      <c r="J506" s="192"/>
      <c r="K506" s="193" t="s">
        <v>56</v>
      </c>
      <c r="L506" s="203"/>
      <c r="M506" s="195"/>
      <c r="N506" s="196"/>
      <c r="O506" s="196"/>
      <c r="P506" s="197"/>
    </row>
    <row r="507" spans="2:18" ht="24">
      <c r="B507" s="125">
        <f>+COUNT(C$6:$D507)</f>
        <v>463</v>
      </c>
      <c r="C507" s="126">
        <v>23181500</v>
      </c>
      <c r="D507" s="128" t="s">
        <v>654</v>
      </c>
      <c r="E507" s="126" t="s">
        <v>30</v>
      </c>
      <c r="F507" s="242">
        <v>1</v>
      </c>
      <c r="G507" s="249">
        <f>+ROUND(P507+(P507*$F$3),-1)</f>
        <v>29500</v>
      </c>
      <c r="I507" s="24">
        <v>463</v>
      </c>
      <c r="J507" s="25">
        <v>23181500</v>
      </c>
      <c r="K507" s="215" t="s">
        <v>654</v>
      </c>
      <c r="L507" s="189" t="s">
        <v>30</v>
      </c>
      <c r="M507" s="31">
        <v>1</v>
      </c>
      <c r="N507" s="190">
        <f t="shared" si="45"/>
        <v>23379.81</v>
      </c>
      <c r="O507" s="190">
        <f t="shared" si="46"/>
        <v>4442.1690000000017</v>
      </c>
      <c r="P507" s="191">
        <f t="shared" si="47"/>
        <v>27821.979000000003</v>
      </c>
      <c r="R507" s="240">
        <v>27821.979000000003</v>
      </c>
    </row>
    <row r="508" spans="2:18">
      <c r="B508" s="125">
        <f>+COUNT(C$6:$D508)</f>
        <v>464</v>
      </c>
      <c r="C508" s="126">
        <v>23181700</v>
      </c>
      <c r="D508" s="128" t="s">
        <v>655</v>
      </c>
      <c r="E508" s="126" t="s">
        <v>30</v>
      </c>
      <c r="F508" s="242">
        <v>1</v>
      </c>
      <c r="G508" s="249">
        <f>+ROUND(P508+(P508*$F$3),-1)</f>
        <v>21650</v>
      </c>
      <c r="I508" s="24">
        <v>464</v>
      </c>
      <c r="J508" s="25">
        <v>23181700</v>
      </c>
      <c r="K508" s="216" t="s">
        <v>655</v>
      </c>
      <c r="L508" s="189" t="s">
        <v>30</v>
      </c>
      <c r="M508" s="31">
        <v>1</v>
      </c>
      <c r="N508" s="190">
        <f t="shared" si="45"/>
        <v>17156.53</v>
      </c>
      <c r="O508" s="190">
        <f t="shared" si="46"/>
        <v>3259.7450000000026</v>
      </c>
      <c r="P508" s="191">
        <f t="shared" si="47"/>
        <v>20416.275000000001</v>
      </c>
      <c r="R508" s="240">
        <v>20416.275000000001</v>
      </c>
    </row>
    <row r="509" spans="2:18">
      <c r="B509" s="125">
        <f>+COUNT(C$6:$D509)</f>
        <v>465</v>
      </c>
      <c r="C509" s="125">
        <v>23191202</v>
      </c>
      <c r="D509" s="127" t="s">
        <v>568</v>
      </c>
      <c r="E509" s="126" t="s">
        <v>30</v>
      </c>
      <c r="F509" s="242">
        <v>1</v>
      </c>
      <c r="G509" s="249">
        <f>+ROUND(P509+(P509*$F$3),-1)</f>
        <v>93030</v>
      </c>
      <c r="I509" s="24">
        <v>465</v>
      </c>
      <c r="J509" s="24">
        <v>23191202</v>
      </c>
      <c r="K509" s="214" t="s">
        <v>568</v>
      </c>
      <c r="L509" s="189" t="s">
        <v>30</v>
      </c>
      <c r="M509" s="31">
        <v>1</v>
      </c>
      <c r="N509" s="190">
        <f t="shared" si="45"/>
        <v>73728.649999999994</v>
      </c>
      <c r="O509" s="190">
        <f t="shared" si="46"/>
        <v>14008.444000000003</v>
      </c>
      <c r="P509" s="191">
        <f t="shared" si="47"/>
        <v>87737.093999999997</v>
      </c>
      <c r="R509" s="240">
        <v>87737.093999999997</v>
      </c>
    </row>
    <row r="510" spans="2:18">
      <c r="B510" s="119"/>
      <c r="C510" s="119"/>
      <c r="D510" s="140" t="s">
        <v>54</v>
      </c>
      <c r="E510" s="121"/>
      <c r="F510" s="121"/>
      <c r="G510" s="121"/>
      <c r="I510" s="192"/>
      <c r="J510" s="192"/>
      <c r="K510" s="193" t="s">
        <v>54</v>
      </c>
      <c r="L510" s="203"/>
      <c r="M510" s="195"/>
      <c r="N510" s="196"/>
      <c r="O510" s="196"/>
      <c r="P510" s="197"/>
    </row>
    <row r="511" spans="2:18">
      <c r="B511" s="125">
        <f>+COUNT(C$6:$D511)</f>
        <v>466</v>
      </c>
      <c r="C511" s="125">
        <v>23181500</v>
      </c>
      <c r="D511" s="127" t="s">
        <v>696</v>
      </c>
      <c r="E511" s="126" t="s">
        <v>30</v>
      </c>
      <c r="F511" s="242">
        <v>1</v>
      </c>
      <c r="G511" s="249">
        <f t="shared" ref="G511:G521" si="50">+ROUND(P511+(P511*$F$3),-1)</f>
        <v>96650</v>
      </c>
      <c r="I511" s="24">
        <v>466</v>
      </c>
      <c r="J511" s="107">
        <v>23181500</v>
      </c>
      <c r="K511" s="188" t="s">
        <v>696</v>
      </c>
      <c r="L511" s="189" t="s">
        <v>30</v>
      </c>
      <c r="M511" s="31">
        <v>1</v>
      </c>
      <c r="N511" s="190">
        <f t="shared" si="45"/>
        <v>76597.37</v>
      </c>
      <c r="O511" s="190">
        <f t="shared" si="46"/>
        <v>14553.496000000014</v>
      </c>
      <c r="P511" s="191">
        <f t="shared" si="47"/>
        <v>91150.866000000009</v>
      </c>
      <c r="R511" s="240">
        <v>91150.866000000009</v>
      </c>
    </row>
    <row r="512" spans="2:18">
      <c r="B512" s="125">
        <f>+COUNT(C$6:$D512)</f>
        <v>467</v>
      </c>
      <c r="C512" s="125">
        <v>23181500</v>
      </c>
      <c r="D512" s="127" t="s">
        <v>697</v>
      </c>
      <c r="E512" s="126" t="s">
        <v>30</v>
      </c>
      <c r="F512" s="242">
        <v>1</v>
      </c>
      <c r="G512" s="249">
        <f t="shared" si="50"/>
        <v>241490</v>
      </c>
      <c r="I512" s="24">
        <v>467</v>
      </c>
      <c r="J512" s="107">
        <v>23181500</v>
      </c>
      <c r="K512" s="188" t="s">
        <v>697</v>
      </c>
      <c r="L512" s="189" t="s">
        <v>30</v>
      </c>
      <c r="M512" s="31">
        <v>1</v>
      </c>
      <c r="N512" s="190">
        <f t="shared" si="45"/>
        <v>191388.52</v>
      </c>
      <c r="O512" s="190">
        <f t="shared" si="46"/>
        <v>36363.815000000031</v>
      </c>
      <c r="P512" s="191">
        <f t="shared" si="47"/>
        <v>227752.33500000002</v>
      </c>
      <c r="R512" s="240">
        <v>227752.33500000002</v>
      </c>
    </row>
    <row r="513" spans="2:18">
      <c r="B513" s="125">
        <f>+COUNT(C$6:$D513)</f>
        <v>468</v>
      </c>
      <c r="C513" s="125">
        <v>23181500</v>
      </c>
      <c r="D513" s="127" t="s">
        <v>698</v>
      </c>
      <c r="E513" s="126" t="s">
        <v>30</v>
      </c>
      <c r="F513" s="242">
        <v>1</v>
      </c>
      <c r="G513" s="249">
        <f t="shared" si="50"/>
        <v>3350</v>
      </c>
      <c r="I513" s="24">
        <v>468</v>
      </c>
      <c r="J513" s="107">
        <v>23181500</v>
      </c>
      <c r="K513" s="188" t="s">
        <v>698</v>
      </c>
      <c r="L513" s="189" t="s">
        <v>30</v>
      </c>
      <c r="M513" s="31">
        <v>1</v>
      </c>
      <c r="N513" s="190">
        <f t="shared" si="45"/>
        <v>2653.4</v>
      </c>
      <c r="O513" s="190">
        <f t="shared" si="46"/>
        <v>504.14199999999983</v>
      </c>
      <c r="P513" s="191">
        <f t="shared" si="47"/>
        <v>3157.5419999999999</v>
      </c>
      <c r="R513" s="240">
        <v>3157.5419999999999</v>
      </c>
    </row>
    <row r="514" spans="2:18">
      <c r="B514" s="125">
        <f>+COUNT(C$6:$D514)</f>
        <v>469</v>
      </c>
      <c r="C514" s="125">
        <v>23181500</v>
      </c>
      <c r="D514" s="127" t="s">
        <v>699</v>
      </c>
      <c r="E514" s="126" t="s">
        <v>30</v>
      </c>
      <c r="F514" s="242">
        <v>1</v>
      </c>
      <c r="G514" s="249">
        <f t="shared" si="50"/>
        <v>537610</v>
      </c>
      <c r="I514" s="24">
        <v>469</v>
      </c>
      <c r="J514" s="107">
        <v>23181500</v>
      </c>
      <c r="K514" s="188" t="s">
        <v>699</v>
      </c>
      <c r="L514" s="189" t="s">
        <v>30</v>
      </c>
      <c r="M514" s="31">
        <v>1</v>
      </c>
      <c r="N514" s="190">
        <f t="shared" si="45"/>
        <v>426079.41</v>
      </c>
      <c r="O514" s="190">
        <f t="shared" si="46"/>
        <v>80955.084000000032</v>
      </c>
      <c r="P514" s="191">
        <f t="shared" si="47"/>
        <v>507034.49400000001</v>
      </c>
      <c r="R514" s="240">
        <v>507034.49400000001</v>
      </c>
    </row>
    <row r="515" spans="2:18">
      <c r="B515" s="125">
        <f>+COUNT(C$6:$D515)</f>
        <v>470</v>
      </c>
      <c r="C515" s="125">
        <v>23181500</v>
      </c>
      <c r="D515" s="127" t="s">
        <v>700</v>
      </c>
      <c r="E515" s="126" t="s">
        <v>30</v>
      </c>
      <c r="F515" s="242">
        <v>1</v>
      </c>
      <c r="G515" s="249">
        <f t="shared" si="50"/>
        <v>17680</v>
      </c>
      <c r="I515" s="24">
        <v>470</v>
      </c>
      <c r="J515" s="107">
        <v>23181500</v>
      </c>
      <c r="K515" s="188" t="s">
        <v>700</v>
      </c>
      <c r="L515" s="189" t="s">
        <v>30</v>
      </c>
      <c r="M515" s="31">
        <v>1</v>
      </c>
      <c r="N515" s="190">
        <f t="shared" si="45"/>
        <v>14010.11</v>
      </c>
      <c r="O515" s="190">
        <f t="shared" si="46"/>
        <v>2661.9219999999987</v>
      </c>
      <c r="P515" s="191">
        <f t="shared" si="47"/>
        <v>16672.031999999999</v>
      </c>
      <c r="R515" s="240">
        <v>16672.031999999999</v>
      </c>
    </row>
    <row r="516" spans="2:18">
      <c r="B516" s="125">
        <f>+COUNT(C$6:$D516)</f>
        <v>471</v>
      </c>
      <c r="C516" s="125">
        <v>23181500</v>
      </c>
      <c r="D516" s="127" t="s">
        <v>701</v>
      </c>
      <c r="E516" s="126" t="s">
        <v>30</v>
      </c>
      <c r="F516" s="242">
        <v>1</v>
      </c>
      <c r="G516" s="249">
        <f t="shared" si="50"/>
        <v>547830</v>
      </c>
      <c r="I516" s="24">
        <v>471</v>
      </c>
      <c r="J516" s="107">
        <v>23181500</v>
      </c>
      <c r="K516" s="188" t="s">
        <v>701</v>
      </c>
      <c r="L516" s="189" t="s">
        <v>30</v>
      </c>
      <c r="M516" s="31">
        <v>1</v>
      </c>
      <c r="N516" s="190">
        <f t="shared" si="45"/>
        <v>434183.14</v>
      </c>
      <c r="O516" s="190">
        <f t="shared" si="46"/>
        <v>82494.799999999988</v>
      </c>
      <c r="P516" s="191">
        <f t="shared" si="47"/>
        <v>516677.94</v>
      </c>
      <c r="R516" s="240">
        <v>516677.94</v>
      </c>
    </row>
    <row r="517" spans="2:18">
      <c r="B517" s="125">
        <f>+COUNT(C$6:$D517)</f>
        <v>472</v>
      </c>
      <c r="C517" s="125">
        <v>23181500</v>
      </c>
      <c r="D517" s="127" t="s">
        <v>702</v>
      </c>
      <c r="E517" s="126" t="s">
        <v>30</v>
      </c>
      <c r="F517" s="242">
        <v>1</v>
      </c>
      <c r="G517" s="249">
        <f t="shared" si="50"/>
        <v>21660</v>
      </c>
      <c r="I517" s="24">
        <v>472</v>
      </c>
      <c r="J517" s="107">
        <v>23181500</v>
      </c>
      <c r="K517" s="188" t="s">
        <v>702</v>
      </c>
      <c r="L517" s="189" t="s">
        <v>30</v>
      </c>
      <c r="M517" s="31">
        <v>1</v>
      </c>
      <c r="N517" s="190">
        <f t="shared" si="45"/>
        <v>17166.47</v>
      </c>
      <c r="O517" s="190">
        <f t="shared" si="46"/>
        <v>3261.6310000000012</v>
      </c>
      <c r="P517" s="191">
        <f t="shared" si="47"/>
        <v>20428.101000000002</v>
      </c>
      <c r="R517" s="240">
        <v>20428.101000000002</v>
      </c>
    </row>
    <row r="518" spans="2:18" ht="36">
      <c r="B518" s="125">
        <f>+COUNT(C$6:$D518)</f>
        <v>473</v>
      </c>
      <c r="C518" s="125">
        <v>23181500</v>
      </c>
      <c r="D518" s="127" t="s">
        <v>703</v>
      </c>
      <c r="E518" s="126" t="s">
        <v>30</v>
      </c>
      <c r="F518" s="242">
        <v>1</v>
      </c>
      <c r="G518" s="249">
        <f t="shared" si="50"/>
        <v>548690</v>
      </c>
      <c r="I518" s="24">
        <v>473</v>
      </c>
      <c r="J518" s="107">
        <v>23181500</v>
      </c>
      <c r="K518" s="188" t="s">
        <v>703</v>
      </c>
      <c r="L518" s="189" t="s">
        <v>30</v>
      </c>
      <c r="M518" s="31">
        <v>1</v>
      </c>
      <c r="N518" s="190">
        <f t="shared" si="45"/>
        <v>434861.12</v>
      </c>
      <c r="O518" s="190">
        <f t="shared" si="46"/>
        <v>82623.616000000038</v>
      </c>
      <c r="P518" s="191">
        <f t="shared" si="47"/>
        <v>517484.73600000003</v>
      </c>
      <c r="R518" s="240">
        <v>517484.73600000003</v>
      </c>
    </row>
    <row r="519" spans="2:18">
      <c r="B519" s="125">
        <f>+COUNT(C$6:$D519)</f>
        <v>474</v>
      </c>
      <c r="C519" s="125">
        <v>23181500</v>
      </c>
      <c r="D519" s="127" t="s">
        <v>704</v>
      </c>
      <c r="E519" s="126" t="s">
        <v>30</v>
      </c>
      <c r="F519" s="242">
        <v>1</v>
      </c>
      <c r="G519" s="249">
        <f t="shared" si="50"/>
        <v>31770</v>
      </c>
      <c r="I519" s="24">
        <v>474</v>
      </c>
      <c r="J519" s="107">
        <v>23181500</v>
      </c>
      <c r="K519" s="188" t="s">
        <v>704</v>
      </c>
      <c r="L519" s="189" t="s">
        <v>30</v>
      </c>
      <c r="M519" s="31">
        <v>1</v>
      </c>
      <c r="N519" s="190">
        <f t="shared" si="45"/>
        <v>25176.9</v>
      </c>
      <c r="O519" s="190">
        <f t="shared" si="46"/>
        <v>4783.6140000000014</v>
      </c>
      <c r="P519" s="191">
        <f t="shared" si="47"/>
        <v>29960.514000000003</v>
      </c>
      <c r="R519" s="240">
        <v>29960.514000000003</v>
      </c>
    </row>
    <row r="520" spans="2:18">
      <c r="B520" s="125">
        <f>+COUNT(C$6:$D520)</f>
        <v>475</v>
      </c>
      <c r="C520" s="125">
        <v>23181500</v>
      </c>
      <c r="D520" s="127" t="s">
        <v>591</v>
      </c>
      <c r="E520" s="126" t="s">
        <v>30</v>
      </c>
      <c r="F520" s="242">
        <v>1</v>
      </c>
      <c r="G520" s="249">
        <f t="shared" si="50"/>
        <v>423560</v>
      </c>
      <c r="I520" s="24">
        <v>475</v>
      </c>
      <c r="J520" s="107">
        <v>23181500</v>
      </c>
      <c r="K520" s="188" t="s">
        <v>591</v>
      </c>
      <c r="L520" s="189" t="s">
        <v>30</v>
      </c>
      <c r="M520" s="31">
        <v>1</v>
      </c>
      <c r="N520" s="190">
        <f t="shared" si="45"/>
        <v>335694.43</v>
      </c>
      <c r="O520" s="190">
        <f t="shared" si="46"/>
        <v>63781.937000000034</v>
      </c>
      <c r="P520" s="191">
        <f t="shared" si="47"/>
        <v>399476.36700000003</v>
      </c>
      <c r="R520" s="240">
        <v>399476.36700000003</v>
      </c>
    </row>
    <row r="521" spans="2:18" ht="24">
      <c r="B521" s="125">
        <f>+COUNT(C$6:$D521)</f>
        <v>476</v>
      </c>
      <c r="C521" s="125">
        <v>23181500</v>
      </c>
      <c r="D521" s="127" t="s">
        <v>705</v>
      </c>
      <c r="E521" s="126" t="s">
        <v>30</v>
      </c>
      <c r="F521" s="242">
        <v>1</v>
      </c>
      <c r="G521" s="249">
        <f t="shared" si="50"/>
        <v>111610</v>
      </c>
      <c r="I521" s="24">
        <v>476</v>
      </c>
      <c r="J521" s="107">
        <v>23181500</v>
      </c>
      <c r="K521" s="188" t="s">
        <v>705</v>
      </c>
      <c r="L521" s="189" t="s">
        <v>30</v>
      </c>
      <c r="M521" s="31">
        <v>1</v>
      </c>
      <c r="N521" s="190">
        <f t="shared" si="45"/>
        <v>88455.94</v>
      </c>
      <c r="O521" s="190">
        <f t="shared" si="46"/>
        <v>16806.629000000001</v>
      </c>
      <c r="P521" s="191">
        <f t="shared" si="47"/>
        <v>105262.569</v>
      </c>
      <c r="R521" s="240">
        <v>105262.569</v>
      </c>
    </row>
    <row r="522" spans="2:18">
      <c r="B522" s="119"/>
      <c r="C522" s="119"/>
      <c r="D522" s="120" t="s">
        <v>1132</v>
      </c>
      <c r="E522" s="121"/>
      <c r="F522" s="121"/>
      <c r="G522" s="121"/>
      <c r="I522" s="201"/>
      <c r="J522" s="216"/>
      <c r="K522" s="188"/>
      <c r="L522" s="254"/>
      <c r="M522" s="31"/>
      <c r="N522" s="190"/>
      <c r="O522" s="190"/>
      <c r="P522" s="191"/>
    </row>
    <row r="523" spans="2:18">
      <c r="B523" s="129"/>
      <c r="C523" s="129"/>
      <c r="D523" s="140" t="s">
        <v>706</v>
      </c>
      <c r="E523" s="130"/>
      <c r="F523" s="130"/>
      <c r="G523" s="130"/>
      <c r="I523" s="192"/>
      <c r="J523" s="192"/>
      <c r="K523" s="193" t="s">
        <v>706</v>
      </c>
      <c r="L523" s="194"/>
      <c r="M523" s="195"/>
      <c r="N523" s="196"/>
      <c r="O523" s="196"/>
      <c r="P523" s="197"/>
    </row>
    <row r="524" spans="2:18">
      <c r="B524" s="125">
        <f>+COUNT(C$6:$D524)</f>
        <v>477</v>
      </c>
      <c r="C524" s="137">
        <v>40142008</v>
      </c>
      <c r="D524" s="127" t="s">
        <v>707</v>
      </c>
      <c r="E524" s="136" t="s">
        <v>109</v>
      </c>
      <c r="F524" s="242">
        <v>1</v>
      </c>
      <c r="G524" s="249">
        <f t="shared" ref="G524:G535" si="51">+ROUND(P524+(P524*$F$3),-1)</f>
        <v>796460</v>
      </c>
      <c r="I524" s="24">
        <v>477</v>
      </c>
      <c r="J524" s="28">
        <v>40142008</v>
      </c>
      <c r="K524" s="188" t="s">
        <v>707</v>
      </c>
      <c r="L524" s="200" t="s">
        <v>109</v>
      </c>
      <c r="M524" s="31">
        <v>1</v>
      </c>
      <c r="N524" s="190">
        <f t="shared" si="45"/>
        <v>631227.93000000005</v>
      </c>
      <c r="O524" s="190">
        <f t="shared" si="46"/>
        <v>119933.30999999994</v>
      </c>
      <c r="P524" s="191">
        <f t="shared" si="47"/>
        <v>751161.24</v>
      </c>
      <c r="R524" s="240">
        <v>751161.24</v>
      </c>
    </row>
    <row r="525" spans="2:18">
      <c r="B525" s="125">
        <f>+COUNT(C$6:$D525)</f>
        <v>478</v>
      </c>
      <c r="C525" s="137">
        <v>31162906</v>
      </c>
      <c r="D525" s="127" t="s">
        <v>708</v>
      </c>
      <c r="E525" s="136" t="s">
        <v>109</v>
      </c>
      <c r="F525" s="242">
        <v>1</v>
      </c>
      <c r="G525" s="249">
        <f t="shared" si="51"/>
        <v>33240</v>
      </c>
      <c r="I525" s="24">
        <v>478</v>
      </c>
      <c r="J525" s="28">
        <v>31162906</v>
      </c>
      <c r="K525" s="188" t="s">
        <v>708</v>
      </c>
      <c r="L525" s="200" t="s">
        <v>109</v>
      </c>
      <c r="M525" s="31">
        <v>1</v>
      </c>
      <c r="N525" s="190">
        <f t="shared" ref="N525:N588" si="52">+ROUND(R525/1.19,2)</f>
        <v>26345.7</v>
      </c>
      <c r="O525" s="190">
        <f t="shared" ref="O525:O588" si="53">+R525-N525</f>
        <v>5005.6830000000009</v>
      </c>
      <c r="P525" s="191">
        <f t="shared" ref="P525:P588" si="54">+N525+O525</f>
        <v>31351.383000000002</v>
      </c>
      <c r="R525" s="240">
        <v>31351.383000000002</v>
      </c>
    </row>
    <row r="526" spans="2:18">
      <c r="B526" s="125">
        <f>+COUNT(C$6:$D526)</f>
        <v>479</v>
      </c>
      <c r="C526" s="137">
        <v>40172600</v>
      </c>
      <c r="D526" s="128" t="s">
        <v>709</v>
      </c>
      <c r="E526" s="136" t="s">
        <v>109</v>
      </c>
      <c r="F526" s="242">
        <v>1</v>
      </c>
      <c r="G526" s="249">
        <f t="shared" si="51"/>
        <v>71170</v>
      </c>
      <c r="I526" s="24">
        <v>479</v>
      </c>
      <c r="J526" s="28">
        <v>40172600</v>
      </c>
      <c r="K526" s="188" t="s">
        <v>709</v>
      </c>
      <c r="L526" s="200" t="s">
        <v>109</v>
      </c>
      <c r="M526" s="31">
        <v>1</v>
      </c>
      <c r="N526" s="190">
        <f t="shared" si="52"/>
        <v>56407.59</v>
      </c>
      <c r="O526" s="190">
        <f t="shared" si="53"/>
        <v>10717.442999999999</v>
      </c>
      <c r="P526" s="191">
        <f t="shared" si="54"/>
        <v>67125.032999999996</v>
      </c>
      <c r="R526" s="240">
        <v>67125.032999999996</v>
      </c>
    </row>
    <row r="527" spans="2:18">
      <c r="B527" s="125">
        <f>+COUNT(C$6:$D527)</f>
        <v>480</v>
      </c>
      <c r="C527" s="137">
        <v>25173304</v>
      </c>
      <c r="D527" s="127" t="s">
        <v>110</v>
      </c>
      <c r="E527" s="136" t="s">
        <v>109</v>
      </c>
      <c r="F527" s="242">
        <v>1</v>
      </c>
      <c r="G527" s="249">
        <f t="shared" si="51"/>
        <v>46220</v>
      </c>
      <c r="I527" s="24">
        <v>480</v>
      </c>
      <c r="J527" s="28">
        <v>25173304</v>
      </c>
      <c r="K527" s="188" t="s">
        <v>110</v>
      </c>
      <c r="L527" s="200" t="s">
        <v>109</v>
      </c>
      <c r="M527" s="31">
        <v>1</v>
      </c>
      <c r="N527" s="190">
        <f t="shared" si="52"/>
        <v>36628.03</v>
      </c>
      <c r="O527" s="190">
        <f t="shared" si="53"/>
        <v>6959.3210000000036</v>
      </c>
      <c r="P527" s="191">
        <f t="shared" si="54"/>
        <v>43587.351000000002</v>
      </c>
      <c r="R527" s="240">
        <v>43587.351000000002</v>
      </c>
    </row>
    <row r="528" spans="2:18">
      <c r="B528" s="125">
        <f>+COUNT(C$6:$D528)</f>
        <v>481</v>
      </c>
      <c r="C528" s="137">
        <v>25173304</v>
      </c>
      <c r="D528" s="127" t="s">
        <v>710</v>
      </c>
      <c r="E528" s="136" t="s">
        <v>109</v>
      </c>
      <c r="F528" s="242">
        <v>1</v>
      </c>
      <c r="G528" s="249">
        <f t="shared" si="51"/>
        <v>54660</v>
      </c>
      <c r="I528" s="24">
        <v>481</v>
      </c>
      <c r="J528" s="28">
        <v>25173304</v>
      </c>
      <c r="K528" s="188" t="s">
        <v>710</v>
      </c>
      <c r="L528" s="200" t="s">
        <v>109</v>
      </c>
      <c r="M528" s="31">
        <v>1</v>
      </c>
      <c r="N528" s="190">
        <f t="shared" si="52"/>
        <v>43323.35</v>
      </c>
      <c r="O528" s="190">
        <f t="shared" si="53"/>
        <v>8231.4400000000023</v>
      </c>
      <c r="P528" s="191">
        <f t="shared" si="54"/>
        <v>51554.79</v>
      </c>
      <c r="R528" s="240">
        <v>51554.79</v>
      </c>
    </row>
    <row r="529" spans="2:18">
      <c r="B529" s="125">
        <f>+COUNT(C$6:$D529)</f>
        <v>482</v>
      </c>
      <c r="C529" s="137">
        <v>25173304</v>
      </c>
      <c r="D529" s="127" t="s">
        <v>711</v>
      </c>
      <c r="E529" s="136" t="s">
        <v>109</v>
      </c>
      <c r="F529" s="242">
        <v>1</v>
      </c>
      <c r="G529" s="249">
        <f t="shared" si="51"/>
        <v>131590</v>
      </c>
      <c r="I529" s="24">
        <v>482</v>
      </c>
      <c r="J529" s="28">
        <v>25173304</v>
      </c>
      <c r="K529" s="188" t="s">
        <v>711</v>
      </c>
      <c r="L529" s="200" t="s">
        <v>109</v>
      </c>
      <c r="M529" s="31">
        <v>1</v>
      </c>
      <c r="N529" s="190">
        <f t="shared" si="52"/>
        <v>104294.06</v>
      </c>
      <c r="O529" s="190">
        <f t="shared" si="53"/>
        <v>19815.868000000002</v>
      </c>
      <c r="P529" s="191">
        <f t="shared" si="54"/>
        <v>124109.928</v>
      </c>
      <c r="R529" s="240">
        <v>124109.928</v>
      </c>
    </row>
    <row r="530" spans="2:18">
      <c r="B530" s="125">
        <f>+COUNT(C$6:$D530)</f>
        <v>483</v>
      </c>
      <c r="C530" s="137">
        <v>25173304</v>
      </c>
      <c r="D530" s="127" t="s">
        <v>712</v>
      </c>
      <c r="E530" s="136" t="s">
        <v>109</v>
      </c>
      <c r="F530" s="242">
        <v>1</v>
      </c>
      <c r="G530" s="249">
        <f t="shared" si="51"/>
        <v>76350</v>
      </c>
      <c r="I530" s="24">
        <v>483</v>
      </c>
      <c r="J530" s="28">
        <v>25173304</v>
      </c>
      <c r="K530" s="188" t="s">
        <v>712</v>
      </c>
      <c r="L530" s="200" t="s">
        <v>109</v>
      </c>
      <c r="M530" s="31">
        <v>1</v>
      </c>
      <c r="N530" s="190">
        <f t="shared" si="52"/>
        <v>60510.25</v>
      </c>
      <c r="O530" s="190">
        <f t="shared" si="53"/>
        <v>11496.949999999997</v>
      </c>
      <c r="P530" s="191">
        <f t="shared" si="54"/>
        <v>72007.199999999997</v>
      </c>
      <c r="R530" s="240">
        <v>72007.199999999997</v>
      </c>
    </row>
    <row r="531" spans="2:18">
      <c r="B531" s="125">
        <f>+COUNT(C$6:$D531)</f>
        <v>484</v>
      </c>
      <c r="C531" s="137">
        <v>25173304</v>
      </c>
      <c r="D531" s="127" t="s">
        <v>713</v>
      </c>
      <c r="E531" s="136" t="s">
        <v>109</v>
      </c>
      <c r="F531" s="242">
        <v>1</v>
      </c>
      <c r="G531" s="249">
        <f t="shared" si="51"/>
        <v>87370</v>
      </c>
      <c r="I531" s="24">
        <v>484</v>
      </c>
      <c r="J531" s="28">
        <v>25173304</v>
      </c>
      <c r="K531" s="188" t="s">
        <v>713</v>
      </c>
      <c r="L531" s="200" t="s">
        <v>109</v>
      </c>
      <c r="M531" s="31">
        <v>1</v>
      </c>
      <c r="N531" s="190">
        <f t="shared" si="52"/>
        <v>69247.25</v>
      </c>
      <c r="O531" s="190">
        <f t="shared" si="53"/>
        <v>13156.975000000006</v>
      </c>
      <c r="P531" s="191">
        <f t="shared" si="54"/>
        <v>82404.225000000006</v>
      </c>
      <c r="R531" s="240">
        <v>82404.225000000006</v>
      </c>
    </row>
    <row r="532" spans="2:18">
      <c r="B532" s="125">
        <f>+COUNT(C$6:$D532)</f>
        <v>485</v>
      </c>
      <c r="C532" s="137">
        <v>25173304</v>
      </c>
      <c r="D532" s="127" t="s">
        <v>714</v>
      </c>
      <c r="E532" s="136" t="s">
        <v>109</v>
      </c>
      <c r="F532" s="242">
        <v>1</v>
      </c>
      <c r="G532" s="249">
        <f t="shared" si="51"/>
        <v>96710</v>
      </c>
      <c r="I532" s="24">
        <v>485</v>
      </c>
      <c r="J532" s="28">
        <v>25173304</v>
      </c>
      <c r="K532" s="188" t="s">
        <v>714</v>
      </c>
      <c r="L532" s="200" t="s">
        <v>109</v>
      </c>
      <c r="M532" s="31">
        <v>1</v>
      </c>
      <c r="N532" s="190">
        <f t="shared" si="52"/>
        <v>76650.92</v>
      </c>
      <c r="O532" s="190">
        <f t="shared" si="53"/>
        <v>14563.675000000003</v>
      </c>
      <c r="P532" s="191">
        <f t="shared" si="54"/>
        <v>91214.595000000001</v>
      </c>
      <c r="R532" s="240">
        <v>91214.595000000001</v>
      </c>
    </row>
    <row r="533" spans="2:18">
      <c r="B533" s="125">
        <f>+COUNT(C$6:$D533)</f>
        <v>486</v>
      </c>
      <c r="C533" s="137">
        <v>25173304</v>
      </c>
      <c r="D533" s="127" t="s">
        <v>715</v>
      </c>
      <c r="E533" s="136" t="s">
        <v>109</v>
      </c>
      <c r="F533" s="242">
        <v>1</v>
      </c>
      <c r="G533" s="249">
        <f t="shared" si="51"/>
        <v>32790</v>
      </c>
      <c r="I533" s="24">
        <v>486</v>
      </c>
      <c r="J533" s="28">
        <v>25173304</v>
      </c>
      <c r="K533" s="188" t="s">
        <v>715</v>
      </c>
      <c r="L533" s="200" t="s">
        <v>109</v>
      </c>
      <c r="M533" s="31">
        <v>1</v>
      </c>
      <c r="N533" s="190">
        <f t="shared" si="52"/>
        <v>25990.15</v>
      </c>
      <c r="O533" s="190">
        <f t="shared" si="53"/>
        <v>4938.125</v>
      </c>
      <c r="P533" s="191">
        <f t="shared" si="54"/>
        <v>30928.275000000001</v>
      </c>
      <c r="R533" s="240">
        <v>30928.275000000001</v>
      </c>
    </row>
    <row r="534" spans="2:18">
      <c r="B534" s="125">
        <f>+COUNT(C$6:$D534)</f>
        <v>487</v>
      </c>
      <c r="C534" s="137">
        <v>25173304</v>
      </c>
      <c r="D534" s="127" t="s">
        <v>716</v>
      </c>
      <c r="E534" s="136" t="s">
        <v>109</v>
      </c>
      <c r="F534" s="242">
        <v>1</v>
      </c>
      <c r="G534" s="249">
        <f t="shared" si="51"/>
        <v>153380</v>
      </c>
      <c r="I534" s="24">
        <v>487</v>
      </c>
      <c r="J534" s="28">
        <v>25173304</v>
      </c>
      <c r="K534" s="188" t="s">
        <v>716</v>
      </c>
      <c r="L534" s="200" t="s">
        <v>109</v>
      </c>
      <c r="M534" s="31">
        <v>1</v>
      </c>
      <c r="N534" s="190">
        <f t="shared" si="52"/>
        <v>121562.12</v>
      </c>
      <c r="O534" s="190">
        <f t="shared" si="53"/>
        <v>23096.79700000002</v>
      </c>
      <c r="P534" s="191">
        <f t="shared" si="54"/>
        <v>144658.91700000002</v>
      </c>
      <c r="R534" s="240">
        <v>144658.91700000002</v>
      </c>
    </row>
    <row r="535" spans="2:18">
      <c r="B535" s="125">
        <f>+COUNT(C$6:$D535)</f>
        <v>488</v>
      </c>
      <c r="C535" s="137">
        <v>40142008</v>
      </c>
      <c r="D535" s="127" t="s">
        <v>717</v>
      </c>
      <c r="E535" s="136" t="s">
        <v>109</v>
      </c>
      <c r="F535" s="242">
        <v>1</v>
      </c>
      <c r="G535" s="249">
        <f t="shared" si="51"/>
        <v>460940</v>
      </c>
      <c r="I535" s="24">
        <v>488</v>
      </c>
      <c r="J535" s="28">
        <v>40142008</v>
      </c>
      <c r="K535" s="188" t="s">
        <v>717</v>
      </c>
      <c r="L535" s="200" t="s">
        <v>109</v>
      </c>
      <c r="M535" s="31">
        <v>1</v>
      </c>
      <c r="N535" s="190">
        <f t="shared" si="52"/>
        <v>365316.29</v>
      </c>
      <c r="O535" s="190">
        <f t="shared" si="53"/>
        <v>69410.098000000056</v>
      </c>
      <c r="P535" s="191">
        <f t="shared" si="54"/>
        <v>434726.38800000004</v>
      </c>
      <c r="R535" s="240">
        <v>434726.38800000004</v>
      </c>
    </row>
    <row r="536" spans="2:18">
      <c r="B536" s="129"/>
      <c r="C536" s="129"/>
      <c r="D536" s="140" t="s">
        <v>718</v>
      </c>
      <c r="E536" s="130"/>
      <c r="F536" s="130"/>
      <c r="G536" s="130"/>
      <c r="I536" s="192"/>
      <c r="J536" s="192"/>
      <c r="K536" s="193" t="s">
        <v>718</v>
      </c>
      <c r="L536" s="194"/>
      <c r="M536" s="195"/>
      <c r="N536" s="196"/>
      <c r="O536" s="196"/>
      <c r="P536" s="197"/>
    </row>
    <row r="537" spans="2:18">
      <c r="B537" s="125">
        <f>+COUNT(C$6:$D537)</f>
        <v>489</v>
      </c>
      <c r="C537" s="137">
        <v>27112823</v>
      </c>
      <c r="D537" s="128" t="s">
        <v>719</v>
      </c>
      <c r="E537" s="136" t="s">
        <v>109</v>
      </c>
      <c r="F537" s="242">
        <v>1</v>
      </c>
      <c r="G537" s="249">
        <f t="shared" ref="G537:G547" si="55">+ROUND(P537+(P537*$F$3),-1)</f>
        <v>197530</v>
      </c>
      <c r="I537" s="24">
        <v>489</v>
      </c>
      <c r="J537" s="28">
        <v>27112823</v>
      </c>
      <c r="K537" s="188" t="s">
        <v>719</v>
      </c>
      <c r="L537" s="200" t="s">
        <v>109</v>
      </c>
      <c r="M537" s="31">
        <v>1</v>
      </c>
      <c r="N537" s="190">
        <f t="shared" si="52"/>
        <v>156551.51</v>
      </c>
      <c r="O537" s="190">
        <f t="shared" si="53"/>
        <v>29744.782000000007</v>
      </c>
      <c r="P537" s="191">
        <f t="shared" si="54"/>
        <v>186296.29200000002</v>
      </c>
      <c r="R537" s="240">
        <v>186296.29200000002</v>
      </c>
    </row>
    <row r="538" spans="2:18">
      <c r="B538" s="125">
        <f>+COUNT(C$6:$D538)</f>
        <v>490</v>
      </c>
      <c r="C538" s="137">
        <v>25173304</v>
      </c>
      <c r="D538" s="127" t="s">
        <v>110</v>
      </c>
      <c r="E538" s="136" t="s">
        <v>109</v>
      </c>
      <c r="F538" s="242">
        <v>1</v>
      </c>
      <c r="G538" s="249">
        <f t="shared" si="55"/>
        <v>53430</v>
      </c>
      <c r="I538" s="24">
        <v>490</v>
      </c>
      <c r="J538" s="28">
        <v>25173304</v>
      </c>
      <c r="K538" s="188" t="s">
        <v>110</v>
      </c>
      <c r="L538" s="200" t="s">
        <v>109</v>
      </c>
      <c r="M538" s="31">
        <v>1</v>
      </c>
      <c r="N538" s="190">
        <f t="shared" si="52"/>
        <v>42343.93</v>
      </c>
      <c r="O538" s="190">
        <f t="shared" si="53"/>
        <v>8045.3420000000042</v>
      </c>
      <c r="P538" s="191">
        <f t="shared" si="54"/>
        <v>50389.272000000004</v>
      </c>
      <c r="R538" s="240">
        <v>50389.272000000004</v>
      </c>
    </row>
    <row r="539" spans="2:18">
      <c r="B539" s="125">
        <f>+COUNT(C$6:$D539)</f>
        <v>491</v>
      </c>
      <c r="C539" s="137">
        <v>25173304</v>
      </c>
      <c r="D539" s="127" t="s">
        <v>720</v>
      </c>
      <c r="E539" s="136" t="s">
        <v>109</v>
      </c>
      <c r="F539" s="242">
        <v>1</v>
      </c>
      <c r="G539" s="249">
        <f t="shared" si="55"/>
        <v>182170</v>
      </c>
      <c r="I539" s="24">
        <v>491</v>
      </c>
      <c r="J539" s="28">
        <v>25173304</v>
      </c>
      <c r="K539" s="188" t="s">
        <v>720</v>
      </c>
      <c r="L539" s="200" t="s">
        <v>109</v>
      </c>
      <c r="M539" s="31">
        <v>1</v>
      </c>
      <c r="N539" s="190">
        <f t="shared" si="52"/>
        <v>144379.89000000001</v>
      </c>
      <c r="O539" s="190">
        <f t="shared" si="53"/>
        <v>27432.179999999993</v>
      </c>
      <c r="P539" s="191">
        <f t="shared" si="54"/>
        <v>171812.07</v>
      </c>
      <c r="R539" s="240">
        <v>171812.07</v>
      </c>
    </row>
    <row r="540" spans="2:18">
      <c r="B540" s="125">
        <f>+COUNT(C$6:$D540)</f>
        <v>492</v>
      </c>
      <c r="C540" s="137">
        <v>25173304</v>
      </c>
      <c r="D540" s="127" t="s">
        <v>721</v>
      </c>
      <c r="E540" s="136" t="s">
        <v>109</v>
      </c>
      <c r="F540" s="242">
        <v>1</v>
      </c>
      <c r="G540" s="249">
        <f t="shared" si="55"/>
        <v>142410</v>
      </c>
      <c r="I540" s="24">
        <v>492</v>
      </c>
      <c r="J540" s="28">
        <v>25173304</v>
      </c>
      <c r="K540" s="188" t="s">
        <v>721</v>
      </c>
      <c r="L540" s="200" t="s">
        <v>109</v>
      </c>
      <c r="M540" s="31">
        <v>1</v>
      </c>
      <c r="N540" s="190">
        <f t="shared" si="52"/>
        <v>112866.53</v>
      </c>
      <c r="O540" s="190">
        <f t="shared" si="53"/>
        <v>21444.637000000017</v>
      </c>
      <c r="P540" s="191">
        <f t="shared" si="54"/>
        <v>134311.16700000002</v>
      </c>
      <c r="R540" s="240">
        <v>134311.16700000002</v>
      </c>
    </row>
    <row r="541" spans="2:18">
      <c r="B541" s="125">
        <f>+COUNT(C$6:$D541)</f>
        <v>493</v>
      </c>
      <c r="C541" s="137">
        <v>25173304</v>
      </c>
      <c r="D541" s="127" t="s">
        <v>722</v>
      </c>
      <c r="E541" s="136" t="s">
        <v>109</v>
      </c>
      <c r="F541" s="242">
        <v>1</v>
      </c>
      <c r="G541" s="249">
        <f t="shared" si="55"/>
        <v>10960</v>
      </c>
      <c r="I541" s="24">
        <v>493</v>
      </c>
      <c r="J541" s="28">
        <v>25173304</v>
      </c>
      <c r="K541" s="188" t="s">
        <v>722</v>
      </c>
      <c r="L541" s="200" t="s">
        <v>109</v>
      </c>
      <c r="M541" s="31">
        <v>1</v>
      </c>
      <c r="N541" s="190">
        <f t="shared" si="52"/>
        <v>8682.89</v>
      </c>
      <c r="O541" s="190">
        <f t="shared" si="53"/>
        <v>1649.7490000000016</v>
      </c>
      <c r="P541" s="191">
        <f t="shared" si="54"/>
        <v>10332.639000000001</v>
      </c>
      <c r="R541" s="240">
        <v>10332.639000000001</v>
      </c>
    </row>
    <row r="542" spans="2:18">
      <c r="B542" s="125">
        <f>+COUNT(C$6:$D542)</f>
        <v>494</v>
      </c>
      <c r="C542" s="137">
        <v>25173304</v>
      </c>
      <c r="D542" s="127" t="s">
        <v>723</v>
      </c>
      <c r="E542" s="136" t="s">
        <v>109</v>
      </c>
      <c r="F542" s="242">
        <v>1</v>
      </c>
      <c r="G542" s="249">
        <f t="shared" si="55"/>
        <v>32790</v>
      </c>
      <c r="I542" s="24">
        <v>494</v>
      </c>
      <c r="J542" s="28">
        <v>25173304</v>
      </c>
      <c r="K542" s="188" t="s">
        <v>723</v>
      </c>
      <c r="L542" s="200" t="s">
        <v>109</v>
      </c>
      <c r="M542" s="31">
        <v>1</v>
      </c>
      <c r="N542" s="190">
        <f t="shared" si="52"/>
        <v>25990.15</v>
      </c>
      <c r="O542" s="190">
        <f t="shared" si="53"/>
        <v>4938.125</v>
      </c>
      <c r="P542" s="191">
        <f t="shared" si="54"/>
        <v>30928.275000000001</v>
      </c>
      <c r="R542" s="240">
        <v>30928.275000000001</v>
      </c>
    </row>
    <row r="543" spans="2:18">
      <c r="B543" s="125">
        <f>+COUNT(C$6:$D543)</f>
        <v>495</v>
      </c>
      <c r="C543" s="137">
        <v>25173304</v>
      </c>
      <c r="D543" s="127" t="s">
        <v>724</v>
      </c>
      <c r="E543" s="136" t="s">
        <v>109</v>
      </c>
      <c r="F543" s="242">
        <v>1</v>
      </c>
      <c r="G543" s="249">
        <f t="shared" si="55"/>
        <v>40180</v>
      </c>
      <c r="I543" s="24">
        <v>495</v>
      </c>
      <c r="J543" s="28">
        <v>25173304</v>
      </c>
      <c r="K543" s="188" t="s">
        <v>724</v>
      </c>
      <c r="L543" s="200" t="s">
        <v>109</v>
      </c>
      <c r="M543" s="31">
        <v>1</v>
      </c>
      <c r="N543" s="190">
        <f t="shared" si="52"/>
        <v>31845.18</v>
      </c>
      <c r="O543" s="190">
        <f t="shared" si="53"/>
        <v>6050.5800000000017</v>
      </c>
      <c r="P543" s="191">
        <f t="shared" si="54"/>
        <v>37895.760000000002</v>
      </c>
      <c r="R543" s="240">
        <v>37895.760000000002</v>
      </c>
    </row>
    <row r="544" spans="2:18">
      <c r="B544" s="125">
        <f>+COUNT(C$6:$D544)</f>
        <v>496</v>
      </c>
      <c r="C544" s="137">
        <v>25173304</v>
      </c>
      <c r="D544" s="127" t="s">
        <v>715</v>
      </c>
      <c r="E544" s="136" t="s">
        <v>109</v>
      </c>
      <c r="F544" s="242">
        <v>1</v>
      </c>
      <c r="G544" s="249">
        <f t="shared" si="55"/>
        <v>25440</v>
      </c>
      <c r="I544" s="24">
        <v>496</v>
      </c>
      <c r="J544" s="28">
        <v>25173304</v>
      </c>
      <c r="K544" s="188" t="s">
        <v>715</v>
      </c>
      <c r="L544" s="200" t="s">
        <v>109</v>
      </c>
      <c r="M544" s="31">
        <v>1</v>
      </c>
      <c r="N544" s="190">
        <f t="shared" si="52"/>
        <v>20159.41</v>
      </c>
      <c r="O544" s="190">
        <f t="shared" si="53"/>
        <v>3830.2880000000005</v>
      </c>
      <c r="P544" s="191">
        <f t="shared" si="54"/>
        <v>23989.698</v>
      </c>
      <c r="R544" s="240">
        <v>23989.698</v>
      </c>
    </row>
    <row r="545" spans="2:18">
      <c r="B545" s="125">
        <f>+COUNT(C$6:$D545)</f>
        <v>497</v>
      </c>
      <c r="C545" s="137">
        <v>25173304</v>
      </c>
      <c r="D545" s="127" t="s">
        <v>710</v>
      </c>
      <c r="E545" s="136" t="s">
        <v>109</v>
      </c>
      <c r="F545" s="242">
        <v>1</v>
      </c>
      <c r="G545" s="249">
        <f t="shared" si="55"/>
        <v>40230</v>
      </c>
      <c r="I545" s="24">
        <v>497</v>
      </c>
      <c r="J545" s="28">
        <v>25173304</v>
      </c>
      <c r="K545" s="188" t="s">
        <v>710</v>
      </c>
      <c r="L545" s="200" t="s">
        <v>109</v>
      </c>
      <c r="M545" s="31">
        <v>1</v>
      </c>
      <c r="N545" s="190">
        <f t="shared" si="52"/>
        <v>31883.27</v>
      </c>
      <c r="O545" s="190">
        <f t="shared" si="53"/>
        <v>6057.8230000000003</v>
      </c>
      <c r="P545" s="191">
        <f t="shared" si="54"/>
        <v>37941.093000000001</v>
      </c>
      <c r="R545" s="240">
        <v>37941.093000000001</v>
      </c>
    </row>
    <row r="546" spans="2:18">
      <c r="B546" s="125">
        <f>+COUNT(C$6:$D546)</f>
        <v>498</v>
      </c>
      <c r="C546" s="137">
        <v>25173304</v>
      </c>
      <c r="D546" s="127" t="s">
        <v>725</v>
      </c>
      <c r="E546" s="136" t="s">
        <v>109</v>
      </c>
      <c r="F546" s="242">
        <v>1</v>
      </c>
      <c r="G546" s="249">
        <f t="shared" si="55"/>
        <v>46770</v>
      </c>
      <c r="I546" s="24">
        <v>498</v>
      </c>
      <c r="J546" s="28">
        <v>25173304</v>
      </c>
      <c r="K546" s="188" t="s">
        <v>725</v>
      </c>
      <c r="L546" s="200" t="s">
        <v>109</v>
      </c>
      <c r="M546" s="31">
        <v>1</v>
      </c>
      <c r="N546" s="190">
        <f t="shared" si="52"/>
        <v>37065.29</v>
      </c>
      <c r="O546" s="190">
        <f t="shared" si="53"/>
        <v>7042.4049999999988</v>
      </c>
      <c r="P546" s="191">
        <f t="shared" si="54"/>
        <v>44107.695</v>
      </c>
      <c r="R546" s="240">
        <v>44107.695</v>
      </c>
    </row>
    <row r="547" spans="2:18">
      <c r="B547" s="125">
        <f>+COUNT(C$6:$D547)</f>
        <v>499</v>
      </c>
      <c r="C547" s="137">
        <v>26101500</v>
      </c>
      <c r="D547" s="127" t="s">
        <v>113</v>
      </c>
      <c r="E547" s="136" t="s">
        <v>109</v>
      </c>
      <c r="F547" s="242">
        <v>1</v>
      </c>
      <c r="G547" s="249">
        <f t="shared" si="55"/>
        <v>232800</v>
      </c>
      <c r="I547" s="24">
        <v>499</v>
      </c>
      <c r="J547" s="28">
        <v>26101500</v>
      </c>
      <c r="K547" s="188" t="s">
        <v>113</v>
      </c>
      <c r="L547" s="200" t="s">
        <v>109</v>
      </c>
      <c r="M547" s="31">
        <v>1</v>
      </c>
      <c r="N547" s="190">
        <f t="shared" si="52"/>
        <v>184501.06</v>
      </c>
      <c r="O547" s="190">
        <f t="shared" si="53"/>
        <v>35055.200000000012</v>
      </c>
      <c r="P547" s="191">
        <f t="shared" si="54"/>
        <v>219556.26</v>
      </c>
      <c r="R547" s="240">
        <v>219556.26</v>
      </c>
    </row>
    <row r="548" spans="2:18">
      <c r="B548" s="129"/>
      <c r="C548" s="129"/>
      <c r="D548" s="140" t="s">
        <v>112</v>
      </c>
      <c r="E548" s="130"/>
      <c r="F548" s="130"/>
      <c r="G548" s="130"/>
      <c r="I548" s="192"/>
      <c r="J548" s="192"/>
      <c r="K548" s="193" t="s">
        <v>112</v>
      </c>
      <c r="L548" s="194"/>
      <c r="M548" s="195"/>
      <c r="N548" s="196"/>
      <c r="O548" s="196"/>
      <c r="P548" s="197"/>
    </row>
    <row r="549" spans="2:18">
      <c r="B549" s="125">
        <f>+COUNT(C$6:$D549)</f>
        <v>500</v>
      </c>
      <c r="C549" s="137">
        <v>26101500</v>
      </c>
      <c r="D549" s="127" t="s">
        <v>726</v>
      </c>
      <c r="E549" s="136" t="s">
        <v>109</v>
      </c>
      <c r="F549" s="242">
        <v>1</v>
      </c>
      <c r="G549" s="249">
        <f t="shared" ref="G549:G568" si="56">+ROUND(P549+(P549*$F$3),-1)</f>
        <v>1737270</v>
      </c>
      <c r="I549" s="24">
        <v>500</v>
      </c>
      <c r="J549" s="28">
        <v>26101500</v>
      </c>
      <c r="K549" s="188" t="s">
        <v>726</v>
      </c>
      <c r="L549" s="200" t="s">
        <v>109</v>
      </c>
      <c r="M549" s="31">
        <v>1</v>
      </c>
      <c r="N549" s="190">
        <f t="shared" si="52"/>
        <v>1376864.41</v>
      </c>
      <c r="O549" s="190">
        <f t="shared" si="53"/>
        <v>261604.23800000013</v>
      </c>
      <c r="P549" s="191">
        <f t="shared" si="54"/>
        <v>1638468.648</v>
      </c>
      <c r="R549" s="240">
        <v>1638468.648</v>
      </c>
    </row>
    <row r="550" spans="2:18">
      <c r="B550" s="125">
        <f>+COUNT(C$6:$D550)</f>
        <v>501</v>
      </c>
      <c r="C550" s="137">
        <v>25173304</v>
      </c>
      <c r="D550" s="127" t="s">
        <v>110</v>
      </c>
      <c r="E550" s="136" t="s">
        <v>109</v>
      </c>
      <c r="F550" s="242">
        <v>1</v>
      </c>
      <c r="G550" s="249">
        <f t="shared" si="56"/>
        <v>46770</v>
      </c>
      <c r="I550" s="24">
        <v>501</v>
      </c>
      <c r="J550" s="28">
        <v>25173304</v>
      </c>
      <c r="K550" s="188" t="s">
        <v>110</v>
      </c>
      <c r="L550" s="200" t="s">
        <v>109</v>
      </c>
      <c r="M550" s="31">
        <v>1</v>
      </c>
      <c r="N550" s="190">
        <f t="shared" si="52"/>
        <v>37064.19</v>
      </c>
      <c r="O550" s="190">
        <f t="shared" si="53"/>
        <v>7042.1909999999989</v>
      </c>
      <c r="P550" s="191">
        <f t="shared" si="54"/>
        <v>44106.381000000001</v>
      </c>
      <c r="R550" s="240">
        <v>44106.381000000001</v>
      </c>
    </row>
    <row r="551" spans="2:18">
      <c r="B551" s="125">
        <f>+COUNT(C$6:$D551)</f>
        <v>502</v>
      </c>
      <c r="C551" s="137">
        <v>26101754</v>
      </c>
      <c r="D551" s="154" t="s">
        <v>722</v>
      </c>
      <c r="E551" s="136" t="s">
        <v>109</v>
      </c>
      <c r="F551" s="242">
        <v>1</v>
      </c>
      <c r="G551" s="249">
        <f t="shared" si="56"/>
        <v>16770</v>
      </c>
      <c r="I551" s="24">
        <v>502</v>
      </c>
      <c r="J551" s="28">
        <v>26101754</v>
      </c>
      <c r="K551" s="188" t="s">
        <v>722</v>
      </c>
      <c r="L551" s="200" t="s">
        <v>109</v>
      </c>
      <c r="M551" s="31">
        <v>1</v>
      </c>
      <c r="N551" s="190">
        <f t="shared" si="52"/>
        <v>13294.59</v>
      </c>
      <c r="O551" s="190">
        <f t="shared" si="53"/>
        <v>2525.9700000000012</v>
      </c>
      <c r="P551" s="191">
        <f t="shared" si="54"/>
        <v>15820.560000000001</v>
      </c>
      <c r="R551" s="240">
        <v>15820.560000000001</v>
      </c>
    </row>
    <row r="552" spans="2:18">
      <c r="B552" s="125">
        <f>+COUNT(C$6:$D552)</f>
        <v>503</v>
      </c>
      <c r="C552" s="137">
        <v>26101754</v>
      </c>
      <c r="D552" s="154" t="s">
        <v>712</v>
      </c>
      <c r="E552" s="136" t="s">
        <v>109</v>
      </c>
      <c r="F552" s="242">
        <v>1</v>
      </c>
      <c r="G552" s="249">
        <f t="shared" si="56"/>
        <v>102930</v>
      </c>
      <c r="I552" s="24">
        <v>503</v>
      </c>
      <c r="J552" s="28">
        <v>26101754</v>
      </c>
      <c r="K552" s="188" t="s">
        <v>712</v>
      </c>
      <c r="L552" s="200" t="s">
        <v>109</v>
      </c>
      <c r="M552" s="31">
        <v>1</v>
      </c>
      <c r="N552" s="190">
        <f t="shared" si="52"/>
        <v>81574.559999999998</v>
      </c>
      <c r="O552" s="190">
        <f t="shared" si="53"/>
        <v>15499.161000000007</v>
      </c>
      <c r="P552" s="191">
        <f t="shared" si="54"/>
        <v>97073.721000000005</v>
      </c>
      <c r="R552" s="240">
        <v>97073.721000000005</v>
      </c>
    </row>
    <row r="553" spans="2:18">
      <c r="B553" s="125">
        <f>+COUNT(C$6:$D553)</f>
        <v>504</v>
      </c>
      <c r="C553" s="137">
        <v>26101754</v>
      </c>
      <c r="D553" s="154" t="s">
        <v>713</v>
      </c>
      <c r="E553" s="136" t="s">
        <v>109</v>
      </c>
      <c r="F553" s="242">
        <v>1</v>
      </c>
      <c r="G553" s="249">
        <f t="shared" si="56"/>
        <v>72260</v>
      </c>
      <c r="I553" s="24">
        <v>504</v>
      </c>
      <c r="J553" s="28">
        <v>26101754</v>
      </c>
      <c r="K553" s="188" t="s">
        <v>713</v>
      </c>
      <c r="L553" s="200" t="s">
        <v>109</v>
      </c>
      <c r="M553" s="31">
        <v>1</v>
      </c>
      <c r="N553" s="190">
        <f t="shared" si="52"/>
        <v>57268.32</v>
      </c>
      <c r="O553" s="190">
        <f t="shared" si="53"/>
        <v>10880.976000000002</v>
      </c>
      <c r="P553" s="191">
        <f t="shared" si="54"/>
        <v>68149.296000000002</v>
      </c>
      <c r="R553" s="240">
        <v>68149.296000000002</v>
      </c>
    </row>
    <row r="554" spans="2:18">
      <c r="B554" s="125">
        <f>+COUNT(C$6:$D554)</f>
        <v>505</v>
      </c>
      <c r="C554" s="137">
        <v>26101754</v>
      </c>
      <c r="D554" s="154" t="s">
        <v>727</v>
      </c>
      <c r="E554" s="136" t="s">
        <v>109</v>
      </c>
      <c r="F554" s="242">
        <v>1</v>
      </c>
      <c r="G554" s="249">
        <f t="shared" si="56"/>
        <v>167990</v>
      </c>
      <c r="I554" s="24">
        <v>505</v>
      </c>
      <c r="J554" s="28">
        <v>26101754</v>
      </c>
      <c r="K554" s="188" t="s">
        <v>727</v>
      </c>
      <c r="L554" s="200" t="s">
        <v>109</v>
      </c>
      <c r="M554" s="31">
        <v>1</v>
      </c>
      <c r="N554" s="190">
        <f t="shared" si="52"/>
        <v>133136.91</v>
      </c>
      <c r="O554" s="190">
        <f t="shared" si="53"/>
        <v>25296.012000000017</v>
      </c>
      <c r="P554" s="191">
        <f t="shared" si="54"/>
        <v>158432.92200000002</v>
      </c>
      <c r="R554" s="240">
        <v>158432.92200000002</v>
      </c>
    </row>
    <row r="555" spans="2:18">
      <c r="B555" s="125">
        <f>+COUNT(C$6:$D555)</f>
        <v>506</v>
      </c>
      <c r="C555" s="137">
        <v>26101754</v>
      </c>
      <c r="D555" s="154" t="s">
        <v>728</v>
      </c>
      <c r="E555" s="136" t="s">
        <v>109</v>
      </c>
      <c r="F555" s="242">
        <v>1</v>
      </c>
      <c r="G555" s="249">
        <f t="shared" si="56"/>
        <v>72340</v>
      </c>
      <c r="I555" s="24">
        <v>506</v>
      </c>
      <c r="J555" s="28">
        <v>26101754</v>
      </c>
      <c r="K555" s="188" t="s">
        <v>728</v>
      </c>
      <c r="L555" s="200" t="s">
        <v>109</v>
      </c>
      <c r="M555" s="31">
        <v>1</v>
      </c>
      <c r="N555" s="190">
        <f t="shared" si="52"/>
        <v>57332.36</v>
      </c>
      <c r="O555" s="190">
        <f t="shared" si="53"/>
        <v>10893.148000000001</v>
      </c>
      <c r="P555" s="191">
        <f t="shared" si="54"/>
        <v>68225.508000000002</v>
      </c>
      <c r="R555" s="240">
        <v>68225.508000000002</v>
      </c>
    </row>
    <row r="556" spans="2:18">
      <c r="B556" s="125">
        <f>+COUNT(C$6:$D556)</f>
        <v>507</v>
      </c>
      <c r="C556" s="137">
        <v>26101754</v>
      </c>
      <c r="D556" s="154" t="s">
        <v>729</v>
      </c>
      <c r="E556" s="136" t="s">
        <v>109</v>
      </c>
      <c r="F556" s="242">
        <v>1</v>
      </c>
      <c r="G556" s="249">
        <f t="shared" si="56"/>
        <v>64860</v>
      </c>
      <c r="I556" s="24">
        <v>507</v>
      </c>
      <c r="J556" s="28">
        <v>26101754</v>
      </c>
      <c r="K556" s="188" t="s">
        <v>729</v>
      </c>
      <c r="L556" s="200" t="s">
        <v>109</v>
      </c>
      <c r="M556" s="31">
        <v>1</v>
      </c>
      <c r="N556" s="190">
        <f t="shared" si="52"/>
        <v>51402.239999999998</v>
      </c>
      <c r="O556" s="190">
        <f t="shared" si="53"/>
        <v>9766.4310000000041</v>
      </c>
      <c r="P556" s="191">
        <f t="shared" si="54"/>
        <v>61168.671000000002</v>
      </c>
      <c r="R556" s="240">
        <v>61168.671000000002</v>
      </c>
    </row>
    <row r="557" spans="2:18">
      <c r="B557" s="125">
        <f>+COUNT(C$6:$D557)</f>
        <v>508</v>
      </c>
      <c r="C557" s="137">
        <v>26101754</v>
      </c>
      <c r="D557" s="154" t="s">
        <v>730</v>
      </c>
      <c r="E557" s="136" t="s">
        <v>109</v>
      </c>
      <c r="F557" s="242">
        <v>1</v>
      </c>
      <c r="G557" s="249">
        <f t="shared" si="56"/>
        <v>57090</v>
      </c>
      <c r="I557" s="24">
        <v>508</v>
      </c>
      <c r="J557" s="28">
        <v>26101754</v>
      </c>
      <c r="K557" s="188" t="s">
        <v>730</v>
      </c>
      <c r="L557" s="200" t="s">
        <v>109</v>
      </c>
      <c r="M557" s="31">
        <v>1</v>
      </c>
      <c r="N557" s="190">
        <f t="shared" si="52"/>
        <v>45249.08</v>
      </c>
      <c r="O557" s="190">
        <f t="shared" si="53"/>
        <v>8597.3260000000009</v>
      </c>
      <c r="P557" s="191">
        <f t="shared" si="54"/>
        <v>53846.406000000003</v>
      </c>
      <c r="R557" s="240">
        <v>53846.406000000003</v>
      </c>
    </row>
    <row r="558" spans="2:18">
      <c r="B558" s="125">
        <f>+COUNT(C$6:$D558)</f>
        <v>509</v>
      </c>
      <c r="C558" s="137">
        <v>26101754</v>
      </c>
      <c r="D558" s="154" t="s">
        <v>731</v>
      </c>
      <c r="E558" s="136" t="s">
        <v>109</v>
      </c>
      <c r="F558" s="242">
        <v>1</v>
      </c>
      <c r="G558" s="249">
        <f t="shared" si="56"/>
        <v>13660</v>
      </c>
      <c r="I558" s="24">
        <v>509</v>
      </c>
      <c r="J558" s="28">
        <v>26101754</v>
      </c>
      <c r="K558" s="188" t="s">
        <v>731</v>
      </c>
      <c r="L558" s="200" t="s">
        <v>109</v>
      </c>
      <c r="M558" s="31">
        <v>1</v>
      </c>
      <c r="N558" s="190">
        <f t="shared" si="52"/>
        <v>10830.01</v>
      </c>
      <c r="O558" s="190">
        <f t="shared" si="53"/>
        <v>2057.7020000000011</v>
      </c>
      <c r="P558" s="191">
        <f t="shared" si="54"/>
        <v>12887.712000000001</v>
      </c>
      <c r="R558" s="240">
        <v>12887.712000000001</v>
      </c>
    </row>
    <row r="559" spans="2:18">
      <c r="B559" s="125">
        <f>+COUNT(C$6:$D559)</f>
        <v>510</v>
      </c>
      <c r="C559" s="137">
        <v>26101754</v>
      </c>
      <c r="D559" s="155" t="s">
        <v>732</v>
      </c>
      <c r="E559" s="136" t="s">
        <v>109</v>
      </c>
      <c r="F559" s="242">
        <v>1</v>
      </c>
      <c r="G559" s="249">
        <f t="shared" si="56"/>
        <v>31860</v>
      </c>
      <c r="I559" s="24">
        <v>510</v>
      </c>
      <c r="J559" s="28">
        <v>26101754</v>
      </c>
      <c r="K559" s="188" t="s">
        <v>732</v>
      </c>
      <c r="L559" s="200" t="s">
        <v>109</v>
      </c>
      <c r="M559" s="31">
        <v>1</v>
      </c>
      <c r="N559" s="190">
        <f t="shared" si="52"/>
        <v>25249.78</v>
      </c>
      <c r="O559" s="190">
        <f t="shared" si="53"/>
        <v>4797.4580000000024</v>
      </c>
      <c r="P559" s="191">
        <f t="shared" si="54"/>
        <v>30047.238000000001</v>
      </c>
      <c r="R559" s="240">
        <v>30047.238000000001</v>
      </c>
    </row>
    <row r="560" spans="2:18">
      <c r="B560" s="125">
        <f>+COUNT(C$6:$D560)</f>
        <v>511</v>
      </c>
      <c r="C560" s="137">
        <v>26101754</v>
      </c>
      <c r="D560" s="154" t="s">
        <v>715</v>
      </c>
      <c r="E560" s="136" t="s">
        <v>109</v>
      </c>
      <c r="F560" s="242">
        <v>1</v>
      </c>
      <c r="G560" s="249">
        <f t="shared" si="56"/>
        <v>92980</v>
      </c>
      <c r="I560" s="24">
        <v>511</v>
      </c>
      <c r="J560" s="28">
        <v>26101754</v>
      </c>
      <c r="K560" s="188" t="s">
        <v>715</v>
      </c>
      <c r="L560" s="200" t="s">
        <v>109</v>
      </c>
      <c r="M560" s="31">
        <v>1</v>
      </c>
      <c r="N560" s="190">
        <f t="shared" si="52"/>
        <v>73687.789999999994</v>
      </c>
      <c r="O560" s="190">
        <f t="shared" si="53"/>
        <v>14000.686000000016</v>
      </c>
      <c r="P560" s="191">
        <f t="shared" si="54"/>
        <v>87688.47600000001</v>
      </c>
      <c r="R560" s="240">
        <v>87688.47600000001</v>
      </c>
    </row>
    <row r="561" spans="2:18">
      <c r="B561" s="125">
        <f>+COUNT(C$6:$D561)</f>
        <v>512</v>
      </c>
      <c r="C561" s="137">
        <v>26101754</v>
      </c>
      <c r="D561" s="154" t="s">
        <v>721</v>
      </c>
      <c r="E561" s="136" t="s">
        <v>109</v>
      </c>
      <c r="F561" s="242">
        <v>1</v>
      </c>
      <c r="G561" s="249">
        <f t="shared" si="56"/>
        <v>164670</v>
      </c>
      <c r="I561" s="24">
        <v>512</v>
      </c>
      <c r="J561" s="28">
        <v>26101754</v>
      </c>
      <c r="K561" s="188" t="s">
        <v>721</v>
      </c>
      <c r="L561" s="200" t="s">
        <v>109</v>
      </c>
      <c r="M561" s="31">
        <v>1</v>
      </c>
      <c r="N561" s="190">
        <f t="shared" si="52"/>
        <v>130510.01</v>
      </c>
      <c r="O561" s="190">
        <f t="shared" si="53"/>
        <v>24796.906000000003</v>
      </c>
      <c r="P561" s="191">
        <f t="shared" si="54"/>
        <v>155306.916</v>
      </c>
      <c r="R561" s="240">
        <v>155306.916</v>
      </c>
    </row>
    <row r="562" spans="2:18">
      <c r="B562" s="125">
        <f>+COUNT(C$6:$D562)</f>
        <v>513</v>
      </c>
      <c r="C562" s="137">
        <v>26101754</v>
      </c>
      <c r="D562" s="154" t="s">
        <v>733</v>
      </c>
      <c r="E562" s="136" t="s">
        <v>109</v>
      </c>
      <c r="F562" s="242">
        <v>1</v>
      </c>
      <c r="G562" s="249">
        <f t="shared" si="56"/>
        <v>41260</v>
      </c>
      <c r="I562" s="24">
        <v>513</v>
      </c>
      <c r="J562" s="28">
        <v>26101754</v>
      </c>
      <c r="K562" s="188" t="s">
        <v>733</v>
      </c>
      <c r="L562" s="200" t="s">
        <v>109</v>
      </c>
      <c r="M562" s="31">
        <v>1</v>
      </c>
      <c r="N562" s="190">
        <f t="shared" si="52"/>
        <v>32697.62</v>
      </c>
      <c r="O562" s="190">
        <f t="shared" si="53"/>
        <v>6212.5480000000061</v>
      </c>
      <c r="P562" s="191">
        <f t="shared" si="54"/>
        <v>38910.168000000005</v>
      </c>
      <c r="R562" s="240">
        <v>38910.168000000005</v>
      </c>
    </row>
    <row r="563" spans="2:18">
      <c r="B563" s="125">
        <f>+COUNT(C$6:$D563)</f>
        <v>514</v>
      </c>
      <c r="C563" s="137">
        <v>26101754</v>
      </c>
      <c r="D563" s="154" t="s">
        <v>734</v>
      </c>
      <c r="E563" s="136" t="s">
        <v>109</v>
      </c>
      <c r="F563" s="242">
        <v>1</v>
      </c>
      <c r="G563" s="249">
        <f t="shared" si="56"/>
        <v>33720</v>
      </c>
      <c r="I563" s="24">
        <v>514</v>
      </c>
      <c r="J563" s="28">
        <v>26101754</v>
      </c>
      <c r="K563" s="188" t="s">
        <v>734</v>
      </c>
      <c r="L563" s="200" t="s">
        <v>109</v>
      </c>
      <c r="M563" s="31">
        <v>1</v>
      </c>
      <c r="N563" s="190">
        <f t="shared" si="52"/>
        <v>26727.75</v>
      </c>
      <c r="O563" s="190">
        <f t="shared" si="53"/>
        <v>5078.2770000000019</v>
      </c>
      <c r="P563" s="191">
        <f t="shared" si="54"/>
        <v>31806.027000000002</v>
      </c>
      <c r="R563" s="240">
        <v>31806.027000000002</v>
      </c>
    </row>
    <row r="564" spans="2:18">
      <c r="B564" s="125">
        <f>+COUNT(C$6:$D564)</f>
        <v>515</v>
      </c>
      <c r="C564" s="137">
        <v>26101754</v>
      </c>
      <c r="D564" s="154" t="s">
        <v>548</v>
      </c>
      <c r="E564" s="136" t="s">
        <v>109</v>
      </c>
      <c r="F564" s="242">
        <v>1</v>
      </c>
      <c r="G564" s="249">
        <f t="shared" si="56"/>
        <v>59610</v>
      </c>
      <c r="I564" s="24">
        <v>515</v>
      </c>
      <c r="J564" s="28">
        <v>26101754</v>
      </c>
      <c r="K564" s="188" t="s">
        <v>548</v>
      </c>
      <c r="L564" s="200" t="s">
        <v>109</v>
      </c>
      <c r="M564" s="31">
        <v>1</v>
      </c>
      <c r="N564" s="190">
        <f t="shared" si="52"/>
        <v>47243.82</v>
      </c>
      <c r="O564" s="190">
        <f t="shared" si="53"/>
        <v>8976.3270000000048</v>
      </c>
      <c r="P564" s="191">
        <f t="shared" si="54"/>
        <v>56220.147000000004</v>
      </c>
      <c r="R564" s="240">
        <v>56220.147000000004</v>
      </c>
    </row>
    <row r="565" spans="2:18">
      <c r="B565" s="125">
        <f>+COUNT(C$6:$D565)</f>
        <v>516</v>
      </c>
      <c r="C565" s="137">
        <v>26101754</v>
      </c>
      <c r="D565" s="154" t="s">
        <v>711</v>
      </c>
      <c r="E565" s="136" t="s">
        <v>109</v>
      </c>
      <c r="F565" s="242">
        <v>1</v>
      </c>
      <c r="G565" s="249">
        <f t="shared" si="56"/>
        <v>95460</v>
      </c>
      <c r="I565" s="24">
        <v>516</v>
      </c>
      <c r="J565" s="28">
        <v>26101754</v>
      </c>
      <c r="K565" s="188" t="s">
        <v>711</v>
      </c>
      <c r="L565" s="200" t="s">
        <v>109</v>
      </c>
      <c r="M565" s="31">
        <v>1</v>
      </c>
      <c r="N565" s="190">
        <f t="shared" si="52"/>
        <v>75653.27</v>
      </c>
      <c r="O565" s="190">
        <f t="shared" si="53"/>
        <v>14374.126000000004</v>
      </c>
      <c r="P565" s="191">
        <f t="shared" si="54"/>
        <v>90027.396000000008</v>
      </c>
      <c r="R565" s="240">
        <v>90027.396000000008</v>
      </c>
    </row>
    <row r="566" spans="2:18">
      <c r="B566" s="125">
        <f>+COUNT(C$6:$D566)</f>
        <v>517</v>
      </c>
      <c r="C566" s="137">
        <v>26101754</v>
      </c>
      <c r="D566" s="154" t="s">
        <v>735</v>
      </c>
      <c r="E566" s="136" t="s">
        <v>109</v>
      </c>
      <c r="F566" s="242">
        <v>1</v>
      </c>
      <c r="G566" s="249">
        <f t="shared" si="56"/>
        <v>316920</v>
      </c>
      <c r="I566" s="24">
        <v>517</v>
      </c>
      <c r="J566" s="28">
        <v>26101754</v>
      </c>
      <c r="K566" s="188" t="s">
        <v>735</v>
      </c>
      <c r="L566" s="200" t="s">
        <v>109</v>
      </c>
      <c r="M566" s="31">
        <v>1</v>
      </c>
      <c r="N566" s="190">
        <f t="shared" si="52"/>
        <v>251176.62</v>
      </c>
      <c r="O566" s="190">
        <f t="shared" si="53"/>
        <v>47723.559000000008</v>
      </c>
      <c r="P566" s="191">
        <f t="shared" si="54"/>
        <v>298900.179</v>
      </c>
      <c r="R566" s="240">
        <v>298900.179</v>
      </c>
    </row>
    <row r="567" spans="2:18">
      <c r="B567" s="125">
        <f>+COUNT(C$6:$D567)</f>
        <v>518</v>
      </c>
      <c r="C567" s="137">
        <v>26101754</v>
      </c>
      <c r="D567" s="154" t="s">
        <v>736</v>
      </c>
      <c r="E567" s="136" t="s">
        <v>109</v>
      </c>
      <c r="F567" s="242">
        <v>1</v>
      </c>
      <c r="G567" s="249">
        <f t="shared" si="56"/>
        <v>118670</v>
      </c>
      <c r="I567" s="24">
        <v>518</v>
      </c>
      <c r="J567" s="28">
        <v>26101754</v>
      </c>
      <c r="K567" s="188" t="s">
        <v>736</v>
      </c>
      <c r="L567" s="200" t="s">
        <v>109</v>
      </c>
      <c r="M567" s="31">
        <v>1</v>
      </c>
      <c r="N567" s="190">
        <f t="shared" si="52"/>
        <v>94053.69</v>
      </c>
      <c r="O567" s="190">
        <f t="shared" si="53"/>
        <v>17870.202000000005</v>
      </c>
      <c r="P567" s="191">
        <f t="shared" si="54"/>
        <v>111923.89200000001</v>
      </c>
      <c r="R567" s="240">
        <v>111923.89200000001</v>
      </c>
    </row>
    <row r="568" spans="2:18">
      <c r="B568" s="125">
        <f>+COUNT(C$6:$D568)</f>
        <v>519</v>
      </c>
      <c r="C568" s="137">
        <v>26101754</v>
      </c>
      <c r="D568" s="127" t="s">
        <v>737</v>
      </c>
      <c r="E568" s="136" t="s">
        <v>109</v>
      </c>
      <c r="F568" s="242">
        <v>1</v>
      </c>
      <c r="G568" s="249">
        <f t="shared" si="56"/>
        <v>72260</v>
      </c>
      <c r="I568" s="24">
        <v>519</v>
      </c>
      <c r="J568" s="28">
        <v>26101754</v>
      </c>
      <c r="K568" s="188" t="s">
        <v>737</v>
      </c>
      <c r="L568" s="200" t="s">
        <v>109</v>
      </c>
      <c r="M568" s="31">
        <v>1</v>
      </c>
      <c r="N568" s="190">
        <f t="shared" si="52"/>
        <v>57268.32</v>
      </c>
      <c r="O568" s="190">
        <f t="shared" si="53"/>
        <v>10880.976000000002</v>
      </c>
      <c r="P568" s="191">
        <f t="shared" si="54"/>
        <v>68149.296000000002</v>
      </c>
      <c r="R568" s="240">
        <v>68149.296000000002</v>
      </c>
    </row>
    <row r="569" spans="2:18" ht="24">
      <c r="B569" s="129"/>
      <c r="C569" s="129"/>
      <c r="D569" s="140" t="s">
        <v>738</v>
      </c>
      <c r="E569" s="130"/>
      <c r="F569" s="130"/>
      <c r="G569" s="130"/>
      <c r="I569" s="192"/>
      <c r="J569" s="192"/>
      <c r="K569" s="193" t="s">
        <v>738</v>
      </c>
      <c r="L569" s="194"/>
      <c r="M569" s="195"/>
      <c r="N569" s="196"/>
      <c r="O569" s="196"/>
      <c r="P569" s="197"/>
    </row>
    <row r="570" spans="2:18">
      <c r="B570" s="125">
        <f>+COUNT(C$6:$D570)</f>
        <v>520</v>
      </c>
      <c r="C570" s="137">
        <v>40161505</v>
      </c>
      <c r="D570" s="127" t="s">
        <v>739</v>
      </c>
      <c r="E570" s="136" t="s">
        <v>109</v>
      </c>
      <c r="F570" s="242">
        <v>1</v>
      </c>
      <c r="G570" s="249">
        <f t="shared" ref="G570:G585" si="57">+ROUND(P570+(P570*$F$3),-1)</f>
        <v>49470</v>
      </c>
      <c r="I570" s="24">
        <v>520</v>
      </c>
      <c r="J570" s="28">
        <v>40161505</v>
      </c>
      <c r="K570" s="188" t="s">
        <v>739</v>
      </c>
      <c r="L570" s="200" t="s">
        <v>109</v>
      </c>
      <c r="M570" s="31">
        <v>1</v>
      </c>
      <c r="N570" s="190">
        <f t="shared" si="52"/>
        <v>39209.1</v>
      </c>
      <c r="O570" s="190">
        <f t="shared" si="53"/>
        <v>7449.7260000000024</v>
      </c>
      <c r="P570" s="191">
        <f t="shared" si="54"/>
        <v>46658.826000000001</v>
      </c>
      <c r="R570" s="240">
        <v>46658.826000000001</v>
      </c>
    </row>
    <row r="571" spans="2:18">
      <c r="B571" s="125">
        <f>+COUNT(C$6:$D571)</f>
        <v>521</v>
      </c>
      <c r="C571" s="137">
        <v>40161505</v>
      </c>
      <c r="D571" s="127" t="s">
        <v>740</v>
      </c>
      <c r="E571" s="136" t="s">
        <v>109</v>
      </c>
      <c r="F571" s="242">
        <v>1</v>
      </c>
      <c r="G571" s="249">
        <f t="shared" si="57"/>
        <v>137450</v>
      </c>
      <c r="I571" s="24">
        <v>521</v>
      </c>
      <c r="J571" s="28">
        <v>40161505</v>
      </c>
      <c r="K571" s="188" t="s">
        <v>740</v>
      </c>
      <c r="L571" s="200" t="s">
        <v>109</v>
      </c>
      <c r="M571" s="31">
        <v>1</v>
      </c>
      <c r="N571" s="190">
        <f t="shared" si="52"/>
        <v>108932.26</v>
      </c>
      <c r="O571" s="190">
        <f t="shared" si="53"/>
        <v>20697.125000000015</v>
      </c>
      <c r="P571" s="191">
        <f t="shared" si="54"/>
        <v>129629.38500000001</v>
      </c>
      <c r="R571" s="240">
        <v>129629.38500000001</v>
      </c>
    </row>
    <row r="572" spans="2:18">
      <c r="B572" s="125">
        <f>+COUNT(C$6:$D572)</f>
        <v>522</v>
      </c>
      <c r="C572" s="137">
        <v>40161505</v>
      </c>
      <c r="D572" s="127" t="s">
        <v>548</v>
      </c>
      <c r="E572" s="136" t="s">
        <v>109</v>
      </c>
      <c r="F572" s="242">
        <v>1</v>
      </c>
      <c r="G572" s="249">
        <f t="shared" si="57"/>
        <v>68430</v>
      </c>
      <c r="I572" s="24">
        <v>522</v>
      </c>
      <c r="J572" s="28">
        <v>40161505</v>
      </c>
      <c r="K572" s="188" t="s">
        <v>548</v>
      </c>
      <c r="L572" s="200" t="s">
        <v>109</v>
      </c>
      <c r="M572" s="31">
        <v>1</v>
      </c>
      <c r="N572" s="190">
        <f t="shared" si="52"/>
        <v>54236.18</v>
      </c>
      <c r="O572" s="190">
        <f t="shared" si="53"/>
        <v>10304.872000000003</v>
      </c>
      <c r="P572" s="191">
        <f t="shared" si="54"/>
        <v>64541.052000000003</v>
      </c>
      <c r="R572" s="240">
        <v>64541.052000000003</v>
      </c>
    </row>
    <row r="573" spans="2:18">
      <c r="B573" s="125">
        <f>+COUNT(C$6:$D573)</f>
        <v>523</v>
      </c>
      <c r="C573" s="137">
        <v>40161505</v>
      </c>
      <c r="D573" s="127" t="s">
        <v>549</v>
      </c>
      <c r="E573" s="136" t="s">
        <v>109</v>
      </c>
      <c r="F573" s="242">
        <v>1</v>
      </c>
      <c r="G573" s="249">
        <f t="shared" si="57"/>
        <v>87720</v>
      </c>
      <c r="I573" s="24">
        <v>523</v>
      </c>
      <c r="J573" s="28">
        <v>40161505</v>
      </c>
      <c r="K573" s="188" t="s">
        <v>549</v>
      </c>
      <c r="L573" s="200" t="s">
        <v>109</v>
      </c>
      <c r="M573" s="31">
        <v>1</v>
      </c>
      <c r="N573" s="190">
        <f t="shared" si="52"/>
        <v>69520.539999999994</v>
      </c>
      <c r="O573" s="190">
        <f t="shared" si="53"/>
        <v>13208.900000000009</v>
      </c>
      <c r="P573" s="191">
        <f t="shared" si="54"/>
        <v>82729.440000000002</v>
      </c>
      <c r="R573" s="240">
        <v>82729.440000000002</v>
      </c>
    </row>
    <row r="574" spans="2:18">
      <c r="B574" s="125">
        <f>+COUNT(C$6:$D574)</f>
        <v>524</v>
      </c>
      <c r="C574" s="137">
        <v>40151510</v>
      </c>
      <c r="D574" s="128" t="s">
        <v>550</v>
      </c>
      <c r="E574" s="136" t="s">
        <v>109</v>
      </c>
      <c r="F574" s="242">
        <v>1</v>
      </c>
      <c r="G574" s="249">
        <f t="shared" si="57"/>
        <v>875290</v>
      </c>
      <c r="I574" s="24">
        <v>524</v>
      </c>
      <c r="J574" s="28">
        <v>40151510</v>
      </c>
      <c r="K574" s="188" t="s">
        <v>550</v>
      </c>
      <c r="L574" s="200" t="s">
        <v>109</v>
      </c>
      <c r="M574" s="31">
        <v>1</v>
      </c>
      <c r="N574" s="190">
        <f t="shared" si="52"/>
        <v>693704.77</v>
      </c>
      <c r="O574" s="190">
        <f t="shared" si="53"/>
        <v>131803.90399999998</v>
      </c>
      <c r="P574" s="191">
        <f t="shared" si="54"/>
        <v>825508.674</v>
      </c>
      <c r="R574" s="240">
        <v>825508.674</v>
      </c>
    </row>
    <row r="575" spans="2:18">
      <c r="B575" s="125">
        <f>+COUNT(C$6:$D575)</f>
        <v>525</v>
      </c>
      <c r="C575" s="137">
        <v>40151532</v>
      </c>
      <c r="D575" s="127" t="s">
        <v>551</v>
      </c>
      <c r="E575" s="136" t="s">
        <v>109</v>
      </c>
      <c r="F575" s="242">
        <v>1</v>
      </c>
      <c r="G575" s="249">
        <f t="shared" si="57"/>
        <v>723060</v>
      </c>
      <c r="I575" s="24">
        <v>525</v>
      </c>
      <c r="J575" s="28">
        <v>40151532</v>
      </c>
      <c r="K575" s="188" t="s">
        <v>551</v>
      </c>
      <c r="L575" s="200" t="s">
        <v>109</v>
      </c>
      <c r="M575" s="31">
        <v>1</v>
      </c>
      <c r="N575" s="190">
        <f t="shared" si="52"/>
        <v>573061.9</v>
      </c>
      <c r="O575" s="190">
        <f t="shared" si="53"/>
        <v>108881.76199999999</v>
      </c>
      <c r="P575" s="191">
        <f t="shared" si="54"/>
        <v>681943.66200000001</v>
      </c>
      <c r="R575" s="240">
        <v>681943.66200000001</v>
      </c>
    </row>
    <row r="576" spans="2:18">
      <c r="B576" s="125">
        <f>+COUNT(C$6:$D576)</f>
        <v>526</v>
      </c>
      <c r="C576" s="137">
        <v>31181700</v>
      </c>
      <c r="D576" s="128" t="s">
        <v>552</v>
      </c>
      <c r="E576" s="136" t="s">
        <v>109</v>
      </c>
      <c r="F576" s="242">
        <v>1</v>
      </c>
      <c r="G576" s="249">
        <f t="shared" si="57"/>
        <v>266710</v>
      </c>
      <c r="I576" s="24">
        <v>526</v>
      </c>
      <c r="J576" s="28">
        <v>31181700</v>
      </c>
      <c r="K576" s="188" t="s">
        <v>552</v>
      </c>
      <c r="L576" s="200" t="s">
        <v>109</v>
      </c>
      <c r="M576" s="31">
        <v>1</v>
      </c>
      <c r="N576" s="190">
        <f t="shared" si="52"/>
        <v>211377.33</v>
      </c>
      <c r="O576" s="190">
        <f t="shared" si="53"/>
        <v>40161.690000000031</v>
      </c>
      <c r="P576" s="191">
        <f t="shared" si="54"/>
        <v>251539.02000000002</v>
      </c>
      <c r="R576" s="240">
        <v>251539.02000000002</v>
      </c>
    </row>
    <row r="577" spans="2:18">
      <c r="B577" s="125">
        <f>+COUNT(C$6:$D577)</f>
        <v>527</v>
      </c>
      <c r="C577" s="137">
        <v>27121602</v>
      </c>
      <c r="D577" s="127" t="s">
        <v>741</v>
      </c>
      <c r="E577" s="136" t="s">
        <v>109</v>
      </c>
      <c r="F577" s="242">
        <v>1</v>
      </c>
      <c r="G577" s="249">
        <f t="shared" si="57"/>
        <v>473710</v>
      </c>
      <c r="I577" s="24">
        <v>527</v>
      </c>
      <c r="J577" s="28">
        <v>27121602</v>
      </c>
      <c r="K577" s="188" t="s">
        <v>741</v>
      </c>
      <c r="L577" s="200" t="s">
        <v>109</v>
      </c>
      <c r="M577" s="31">
        <v>1</v>
      </c>
      <c r="N577" s="190">
        <f t="shared" si="52"/>
        <v>375438.51</v>
      </c>
      <c r="O577" s="190">
        <f t="shared" si="53"/>
        <v>71333.315999999992</v>
      </c>
      <c r="P577" s="191">
        <f t="shared" si="54"/>
        <v>446771.826</v>
      </c>
      <c r="R577" s="240">
        <v>446771.826</v>
      </c>
    </row>
    <row r="578" spans="2:18">
      <c r="B578" s="125">
        <f>+COUNT(C$6:$D578)</f>
        <v>528</v>
      </c>
      <c r="C578" s="137">
        <v>40151533</v>
      </c>
      <c r="D578" s="127" t="s">
        <v>742</v>
      </c>
      <c r="E578" s="136" t="s">
        <v>109</v>
      </c>
      <c r="F578" s="242">
        <v>1</v>
      </c>
      <c r="G578" s="249">
        <f t="shared" si="57"/>
        <v>250720</v>
      </c>
      <c r="I578" s="24">
        <v>528</v>
      </c>
      <c r="J578" s="28">
        <v>40151533</v>
      </c>
      <c r="K578" s="188" t="s">
        <v>742</v>
      </c>
      <c r="L578" s="200" t="s">
        <v>109</v>
      </c>
      <c r="M578" s="31">
        <v>1</v>
      </c>
      <c r="N578" s="190">
        <f t="shared" si="52"/>
        <v>198707.17</v>
      </c>
      <c r="O578" s="190">
        <f t="shared" si="53"/>
        <v>37754.356999999989</v>
      </c>
      <c r="P578" s="191">
        <f t="shared" si="54"/>
        <v>236461.527</v>
      </c>
      <c r="R578" s="240">
        <v>236461.527</v>
      </c>
    </row>
    <row r="579" spans="2:18">
      <c r="B579" s="125">
        <f>+COUNT(C$6:$D579)</f>
        <v>529</v>
      </c>
      <c r="C579" s="137">
        <v>41111957</v>
      </c>
      <c r="D579" s="128" t="s">
        <v>555</v>
      </c>
      <c r="E579" s="136" t="s">
        <v>109</v>
      </c>
      <c r="F579" s="242">
        <v>1</v>
      </c>
      <c r="G579" s="249">
        <f t="shared" si="57"/>
        <v>301740</v>
      </c>
      <c r="I579" s="24">
        <v>529</v>
      </c>
      <c r="J579" s="28">
        <v>41111957</v>
      </c>
      <c r="K579" s="188" t="s">
        <v>555</v>
      </c>
      <c r="L579" s="200" t="s">
        <v>109</v>
      </c>
      <c r="M579" s="31">
        <v>1</v>
      </c>
      <c r="N579" s="190">
        <f t="shared" si="52"/>
        <v>239146.34</v>
      </c>
      <c r="O579" s="190">
        <f t="shared" si="53"/>
        <v>45437.809000000037</v>
      </c>
      <c r="P579" s="191">
        <f t="shared" si="54"/>
        <v>284584.14900000003</v>
      </c>
      <c r="R579" s="240">
        <v>284584.14900000003</v>
      </c>
    </row>
    <row r="580" spans="2:18">
      <c r="B580" s="125">
        <f>+COUNT(C$6:$D580)</f>
        <v>530</v>
      </c>
      <c r="C580" s="32">
        <v>25173902</v>
      </c>
      <c r="D580" s="127" t="s">
        <v>556</v>
      </c>
      <c r="E580" s="136" t="s">
        <v>109</v>
      </c>
      <c r="F580" s="242">
        <v>1</v>
      </c>
      <c r="G580" s="249">
        <f t="shared" si="57"/>
        <v>911900</v>
      </c>
      <c r="I580" s="24">
        <v>530</v>
      </c>
      <c r="J580" s="32">
        <v>25173902</v>
      </c>
      <c r="K580" s="188" t="s">
        <v>556</v>
      </c>
      <c r="L580" s="200" t="s">
        <v>109</v>
      </c>
      <c r="M580" s="31">
        <v>1</v>
      </c>
      <c r="N580" s="190">
        <f t="shared" si="52"/>
        <v>722720.98</v>
      </c>
      <c r="O580" s="190">
        <f t="shared" si="53"/>
        <v>137316.98600000003</v>
      </c>
      <c r="P580" s="191">
        <f t="shared" si="54"/>
        <v>860037.96600000001</v>
      </c>
      <c r="R580" s="240">
        <v>860037.96600000001</v>
      </c>
    </row>
    <row r="581" spans="2:18">
      <c r="B581" s="125">
        <f>+COUNT(C$6:$D581)</f>
        <v>531</v>
      </c>
      <c r="C581" s="137">
        <v>26101302</v>
      </c>
      <c r="D581" s="128" t="s">
        <v>557</v>
      </c>
      <c r="E581" s="136" t="s">
        <v>109</v>
      </c>
      <c r="F581" s="242">
        <v>1</v>
      </c>
      <c r="G581" s="249">
        <f t="shared" si="57"/>
        <v>765170</v>
      </c>
      <c r="I581" s="24">
        <v>531</v>
      </c>
      <c r="J581" s="28">
        <v>26101302</v>
      </c>
      <c r="K581" s="188" t="s">
        <v>557</v>
      </c>
      <c r="L581" s="200" t="s">
        <v>109</v>
      </c>
      <c r="M581" s="31">
        <v>1</v>
      </c>
      <c r="N581" s="190">
        <f t="shared" si="52"/>
        <v>606430.31999999995</v>
      </c>
      <c r="O581" s="190">
        <f t="shared" si="53"/>
        <v>115221.76500000013</v>
      </c>
      <c r="P581" s="191">
        <f t="shared" si="54"/>
        <v>721652.08500000008</v>
      </c>
      <c r="R581" s="240">
        <v>721652.08500000008</v>
      </c>
    </row>
    <row r="582" spans="2:18">
      <c r="B582" s="125">
        <f>+COUNT(C$6:$D582)</f>
        <v>532</v>
      </c>
      <c r="C582" s="137">
        <v>95121624</v>
      </c>
      <c r="D582" s="127" t="s">
        <v>558</v>
      </c>
      <c r="E582" s="136" t="s">
        <v>109</v>
      </c>
      <c r="F582" s="242">
        <v>1</v>
      </c>
      <c r="G582" s="249">
        <f t="shared" si="57"/>
        <v>986880</v>
      </c>
      <c r="I582" s="24">
        <v>532</v>
      </c>
      <c r="J582" s="28">
        <v>95121624</v>
      </c>
      <c r="K582" s="188" t="s">
        <v>558</v>
      </c>
      <c r="L582" s="200" t="s">
        <v>109</v>
      </c>
      <c r="M582" s="31">
        <v>1</v>
      </c>
      <c r="N582" s="190">
        <f t="shared" si="52"/>
        <v>782148.01</v>
      </c>
      <c r="O582" s="190">
        <f t="shared" si="53"/>
        <v>148608.12199999997</v>
      </c>
      <c r="P582" s="191">
        <f t="shared" si="54"/>
        <v>930756.13199999998</v>
      </c>
      <c r="R582" s="240">
        <v>930756.13199999998</v>
      </c>
    </row>
    <row r="583" spans="2:18">
      <c r="B583" s="125">
        <f>+COUNT(C$6:$D583)</f>
        <v>533</v>
      </c>
      <c r="C583" s="137">
        <v>25173902</v>
      </c>
      <c r="D583" s="127" t="s">
        <v>556</v>
      </c>
      <c r="E583" s="136" t="s">
        <v>109</v>
      </c>
      <c r="F583" s="242">
        <v>1</v>
      </c>
      <c r="G583" s="249">
        <f t="shared" si="57"/>
        <v>767570</v>
      </c>
      <c r="I583" s="24">
        <v>533</v>
      </c>
      <c r="J583" s="28">
        <v>25173902</v>
      </c>
      <c r="K583" s="188" t="s">
        <v>556</v>
      </c>
      <c r="L583" s="200" t="s">
        <v>109</v>
      </c>
      <c r="M583" s="31">
        <v>1</v>
      </c>
      <c r="N583" s="190">
        <f t="shared" si="52"/>
        <v>608337.82999999996</v>
      </c>
      <c r="O583" s="190">
        <f t="shared" si="53"/>
        <v>115584.19000000006</v>
      </c>
      <c r="P583" s="191">
        <f t="shared" si="54"/>
        <v>723922.02</v>
      </c>
      <c r="R583" s="240">
        <v>723922.02</v>
      </c>
    </row>
    <row r="584" spans="2:18">
      <c r="B584" s="125">
        <f>+COUNT(C$6:$D584)</f>
        <v>534</v>
      </c>
      <c r="C584" s="137">
        <v>26101302</v>
      </c>
      <c r="D584" s="127" t="s">
        <v>743</v>
      </c>
      <c r="E584" s="136" t="s">
        <v>109</v>
      </c>
      <c r="F584" s="242">
        <v>1</v>
      </c>
      <c r="G584" s="249">
        <f t="shared" si="57"/>
        <v>277760</v>
      </c>
      <c r="I584" s="24">
        <v>534</v>
      </c>
      <c r="J584" s="28">
        <v>26101302</v>
      </c>
      <c r="K584" s="188" t="s">
        <v>743</v>
      </c>
      <c r="L584" s="200" t="s">
        <v>109</v>
      </c>
      <c r="M584" s="31">
        <v>1</v>
      </c>
      <c r="N584" s="190">
        <f t="shared" si="52"/>
        <v>220141.38</v>
      </c>
      <c r="O584" s="190">
        <f t="shared" si="53"/>
        <v>41826.858000000007</v>
      </c>
      <c r="P584" s="191">
        <f t="shared" si="54"/>
        <v>261968.23800000001</v>
      </c>
      <c r="R584" s="240">
        <v>261968.23800000001</v>
      </c>
    </row>
    <row r="585" spans="2:18">
      <c r="B585" s="125">
        <f>+COUNT(C$6:$D585)</f>
        <v>535</v>
      </c>
      <c r="C585" s="137">
        <v>41111957</v>
      </c>
      <c r="D585" s="128" t="s">
        <v>744</v>
      </c>
      <c r="E585" s="136" t="s">
        <v>109</v>
      </c>
      <c r="F585" s="242">
        <v>1</v>
      </c>
      <c r="G585" s="249">
        <f t="shared" si="57"/>
        <v>735000</v>
      </c>
      <c r="I585" s="24">
        <v>535</v>
      </c>
      <c r="J585" s="28">
        <v>41111957</v>
      </c>
      <c r="K585" s="188" t="s">
        <v>744</v>
      </c>
      <c r="L585" s="200" t="s">
        <v>109</v>
      </c>
      <c r="M585" s="31">
        <v>1</v>
      </c>
      <c r="N585" s="190">
        <f t="shared" si="52"/>
        <v>582517.18000000005</v>
      </c>
      <c r="O585" s="190">
        <f t="shared" si="53"/>
        <v>110678.26399999997</v>
      </c>
      <c r="P585" s="191">
        <f t="shared" si="54"/>
        <v>693195.44400000002</v>
      </c>
      <c r="R585" s="240">
        <v>693195.44400000002</v>
      </c>
    </row>
    <row r="586" spans="2:18">
      <c r="B586" s="119"/>
      <c r="C586" s="119"/>
      <c r="D586" s="140" t="s">
        <v>745</v>
      </c>
      <c r="E586" s="121"/>
      <c r="F586" s="121"/>
      <c r="G586" s="121"/>
      <c r="I586" s="193"/>
      <c r="J586" s="193"/>
      <c r="K586" s="193" t="s">
        <v>745</v>
      </c>
      <c r="L586" s="203"/>
      <c r="M586" s="195"/>
      <c r="N586" s="196"/>
      <c r="O586" s="196"/>
      <c r="P586" s="197"/>
    </row>
    <row r="587" spans="2:18">
      <c r="B587" s="125">
        <f>+COUNT(C$6:$D587)</f>
        <v>536</v>
      </c>
      <c r="C587" s="137">
        <v>22101703</v>
      </c>
      <c r="D587" s="127" t="s">
        <v>746</v>
      </c>
      <c r="E587" s="136" t="s">
        <v>109</v>
      </c>
      <c r="F587" s="242">
        <v>1</v>
      </c>
      <c r="G587" s="249">
        <f t="shared" ref="G587:G597" si="58">+ROUND(P587+(P587*$F$3),-1)</f>
        <v>88060</v>
      </c>
      <c r="I587" s="24">
        <v>536</v>
      </c>
      <c r="J587" s="28">
        <v>22101703</v>
      </c>
      <c r="K587" s="188" t="s">
        <v>746</v>
      </c>
      <c r="L587" s="200" t="s">
        <v>109</v>
      </c>
      <c r="M587" s="31">
        <v>1</v>
      </c>
      <c r="N587" s="190">
        <f t="shared" si="52"/>
        <v>69794.929999999993</v>
      </c>
      <c r="O587" s="190">
        <f t="shared" si="53"/>
        <v>13261.039000000004</v>
      </c>
      <c r="P587" s="191">
        <f t="shared" si="54"/>
        <v>83055.968999999997</v>
      </c>
      <c r="R587" s="240">
        <v>83055.968999999997</v>
      </c>
    </row>
    <row r="588" spans="2:18">
      <c r="B588" s="125">
        <f>+COUNT(C$6:$D588)</f>
        <v>537</v>
      </c>
      <c r="C588" s="137">
        <v>27112006</v>
      </c>
      <c r="D588" s="128" t="s">
        <v>747</v>
      </c>
      <c r="E588" s="136" t="s">
        <v>109</v>
      </c>
      <c r="F588" s="242">
        <v>1</v>
      </c>
      <c r="G588" s="249">
        <f t="shared" si="58"/>
        <v>102450</v>
      </c>
      <c r="I588" s="24">
        <v>537</v>
      </c>
      <c r="J588" s="28">
        <v>27112006</v>
      </c>
      <c r="K588" s="188" t="s">
        <v>747</v>
      </c>
      <c r="L588" s="200" t="s">
        <v>109</v>
      </c>
      <c r="M588" s="31">
        <v>1</v>
      </c>
      <c r="N588" s="190">
        <f t="shared" si="52"/>
        <v>81198.570000000007</v>
      </c>
      <c r="O588" s="190">
        <f t="shared" si="53"/>
        <v>15427.733999999997</v>
      </c>
      <c r="P588" s="191">
        <f t="shared" si="54"/>
        <v>96626.304000000004</v>
      </c>
      <c r="R588" s="240">
        <v>96626.304000000004</v>
      </c>
    </row>
    <row r="589" spans="2:18">
      <c r="B589" s="125">
        <f>+COUNT(C$6:$D589)</f>
        <v>538</v>
      </c>
      <c r="C589" s="137">
        <v>25173304</v>
      </c>
      <c r="D589" s="127" t="s">
        <v>110</v>
      </c>
      <c r="E589" s="136" t="s">
        <v>109</v>
      </c>
      <c r="F589" s="242">
        <v>1</v>
      </c>
      <c r="G589" s="249">
        <f t="shared" si="58"/>
        <v>13490</v>
      </c>
      <c r="I589" s="24">
        <v>538</v>
      </c>
      <c r="J589" s="28">
        <v>25173304</v>
      </c>
      <c r="K589" s="188" t="s">
        <v>110</v>
      </c>
      <c r="L589" s="200" t="s">
        <v>109</v>
      </c>
      <c r="M589" s="31">
        <v>1</v>
      </c>
      <c r="N589" s="190">
        <f t="shared" ref="N589:N653" si="59">+ROUND(R589/1.19,2)</f>
        <v>10689.78</v>
      </c>
      <c r="O589" s="190">
        <f t="shared" ref="O589:O653" si="60">+R589-N589</f>
        <v>2031.0540000000001</v>
      </c>
      <c r="P589" s="191">
        <f t="shared" ref="P589:P653" si="61">+N589+O589</f>
        <v>12720.834000000001</v>
      </c>
      <c r="R589" s="240">
        <v>12720.834000000001</v>
      </c>
    </row>
    <row r="590" spans="2:18">
      <c r="B590" s="125">
        <f>+COUNT(C$6:$D590)</f>
        <v>539</v>
      </c>
      <c r="C590" s="137">
        <v>25173304</v>
      </c>
      <c r="D590" s="127" t="s">
        <v>722</v>
      </c>
      <c r="E590" s="136" t="s">
        <v>109</v>
      </c>
      <c r="F590" s="242">
        <v>1</v>
      </c>
      <c r="G590" s="249">
        <f t="shared" si="58"/>
        <v>36020</v>
      </c>
      <c r="I590" s="24">
        <v>539</v>
      </c>
      <c r="J590" s="28">
        <v>25173304</v>
      </c>
      <c r="K590" s="188" t="s">
        <v>722</v>
      </c>
      <c r="L590" s="200" t="s">
        <v>109</v>
      </c>
      <c r="M590" s="31">
        <v>1</v>
      </c>
      <c r="N590" s="190">
        <f t="shared" si="59"/>
        <v>28546.93</v>
      </c>
      <c r="O590" s="190">
        <f t="shared" si="60"/>
        <v>5423.9120000000039</v>
      </c>
      <c r="P590" s="191">
        <f t="shared" si="61"/>
        <v>33970.842000000004</v>
      </c>
      <c r="R590" s="240">
        <v>33970.842000000004</v>
      </c>
    </row>
    <row r="591" spans="2:18">
      <c r="B591" s="125">
        <f>+COUNT(C$6:$D591)</f>
        <v>540</v>
      </c>
      <c r="C591" s="137">
        <v>26101500</v>
      </c>
      <c r="D591" s="127" t="s">
        <v>748</v>
      </c>
      <c r="E591" s="136" t="s">
        <v>109</v>
      </c>
      <c r="F591" s="242">
        <v>1</v>
      </c>
      <c r="G591" s="249">
        <f t="shared" si="58"/>
        <v>36880</v>
      </c>
      <c r="I591" s="24">
        <v>540</v>
      </c>
      <c r="J591" s="28">
        <v>26101500</v>
      </c>
      <c r="K591" s="188" t="s">
        <v>748</v>
      </c>
      <c r="L591" s="200" t="s">
        <v>109</v>
      </c>
      <c r="M591" s="31">
        <v>1</v>
      </c>
      <c r="N591" s="190">
        <f t="shared" si="59"/>
        <v>29231.53</v>
      </c>
      <c r="O591" s="190">
        <f t="shared" si="60"/>
        <v>5553.9920000000056</v>
      </c>
      <c r="P591" s="191">
        <f t="shared" si="61"/>
        <v>34785.522000000004</v>
      </c>
      <c r="R591" s="240">
        <v>34785.522000000004</v>
      </c>
    </row>
    <row r="592" spans="2:18">
      <c r="B592" s="125">
        <f>+COUNT(C$6:$D592)</f>
        <v>541</v>
      </c>
      <c r="C592" s="137">
        <v>26101500</v>
      </c>
      <c r="D592" s="127" t="s">
        <v>735</v>
      </c>
      <c r="E592" s="136" t="s">
        <v>109</v>
      </c>
      <c r="F592" s="242">
        <v>1</v>
      </c>
      <c r="G592" s="249">
        <f t="shared" si="58"/>
        <v>65200</v>
      </c>
      <c r="I592" s="24">
        <v>541</v>
      </c>
      <c r="J592" s="28">
        <v>26101500</v>
      </c>
      <c r="K592" s="188" t="s">
        <v>735</v>
      </c>
      <c r="L592" s="200" t="s">
        <v>109</v>
      </c>
      <c r="M592" s="31">
        <v>1</v>
      </c>
      <c r="N592" s="190">
        <f t="shared" si="59"/>
        <v>51673.33</v>
      </c>
      <c r="O592" s="190">
        <f t="shared" si="60"/>
        <v>9817.9279999999999</v>
      </c>
      <c r="P592" s="191">
        <f t="shared" si="61"/>
        <v>61491.258000000002</v>
      </c>
      <c r="R592" s="240">
        <v>61491.258000000002</v>
      </c>
    </row>
    <row r="593" spans="2:18">
      <c r="B593" s="125">
        <f>+COUNT(C$6:$D593)</f>
        <v>542</v>
      </c>
      <c r="C593" s="137">
        <v>26101500</v>
      </c>
      <c r="D593" s="127" t="s">
        <v>721</v>
      </c>
      <c r="E593" s="136" t="s">
        <v>109</v>
      </c>
      <c r="F593" s="242">
        <v>1</v>
      </c>
      <c r="G593" s="249">
        <f t="shared" si="58"/>
        <v>58790</v>
      </c>
      <c r="I593" s="24">
        <v>542</v>
      </c>
      <c r="J593" s="28">
        <v>26101500</v>
      </c>
      <c r="K593" s="188" t="s">
        <v>721</v>
      </c>
      <c r="L593" s="200" t="s">
        <v>109</v>
      </c>
      <c r="M593" s="31">
        <v>1</v>
      </c>
      <c r="N593" s="190">
        <f t="shared" si="59"/>
        <v>46595.65</v>
      </c>
      <c r="O593" s="190">
        <f t="shared" si="60"/>
        <v>8853.1790000000037</v>
      </c>
      <c r="P593" s="191">
        <f t="shared" si="61"/>
        <v>55448.829000000005</v>
      </c>
      <c r="R593" s="240">
        <v>55448.829000000005</v>
      </c>
    </row>
    <row r="594" spans="2:18">
      <c r="B594" s="125">
        <f>+COUNT(C$6:$D594)</f>
        <v>543</v>
      </c>
      <c r="C594" s="137">
        <v>26101500</v>
      </c>
      <c r="D594" s="127" t="s">
        <v>715</v>
      </c>
      <c r="E594" s="136" t="s">
        <v>109</v>
      </c>
      <c r="F594" s="242">
        <v>1</v>
      </c>
      <c r="G594" s="249">
        <f t="shared" si="58"/>
        <v>62680</v>
      </c>
      <c r="I594" s="24">
        <v>543</v>
      </c>
      <c r="J594" s="28">
        <v>26101500</v>
      </c>
      <c r="K594" s="188" t="s">
        <v>715</v>
      </c>
      <c r="L594" s="200" t="s">
        <v>109</v>
      </c>
      <c r="M594" s="31">
        <v>1</v>
      </c>
      <c r="N594" s="190">
        <f t="shared" si="59"/>
        <v>49673.62</v>
      </c>
      <c r="O594" s="190">
        <f t="shared" si="60"/>
        <v>9437.9839999999967</v>
      </c>
      <c r="P594" s="191">
        <f t="shared" si="61"/>
        <v>59111.603999999999</v>
      </c>
      <c r="R594" s="240">
        <v>59111.603999999999</v>
      </c>
    </row>
    <row r="595" spans="2:18">
      <c r="B595" s="125">
        <f>+COUNT(C$6:$D595)</f>
        <v>544</v>
      </c>
      <c r="C595" s="137">
        <v>26101500</v>
      </c>
      <c r="D595" s="127" t="s">
        <v>749</v>
      </c>
      <c r="E595" s="136" t="s">
        <v>109</v>
      </c>
      <c r="F595" s="242">
        <v>1</v>
      </c>
      <c r="G595" s="249">
        <f t="shared" si="58"/>
        <v>63560</v>
      </c>
      <c r="I595" s="24">
        <v>544</v>
      </c>
      <c r="J595" s="28">
        <v>26101500</v>
      </c>
      <c r="K595" s="188" t="s">
        <v>749</v>
      </c>
      <c r="L595" s="200" t="s">
        <v>109</v>
      </c>
      <c r="M595" s="31">
        <v>1</v>
      </c>
      <c r="N595" s="190">
        <f t="shared" si="59"/>
        <v>50377.55</v>
      </c>
      <c r="O595" s="190">
        <f t="shared" si="60"/>
        <v>9571.7289999999994</v>
      </c>
      <c r="P595" s="191">
        <f t="shared" si="61"/>
        <v>59949.279000000002</v>
      </c>
      <c r="R595" s="240">
        <v>59949.279000000002</v>
      </c>
    </row>
    <row r="596" spans="2:18">
      <c r="B596" s="125">
        <f>+COUNT(C$6:$D596)</f>
        <v>545</v>
      </c>
      <c r="C596" s="137">
        <v>26101500</v>
      </c>
      <c r="D596" s="127" t="s">
        <v>750</v>
      </c>
      <c r="E596" s="136" t="s">
        <v>109</v>
      </c>
      <c r="F596" s="242">
        <v>1</v>
      </c>
      <c r="G596" s="249">
        <f t="shared" si="58"/>
        <v>55930</v>
      </c>
      <c r="I596" s="24">
        <v>545</v>
      </c>
      <c r="J596" s="28">
        <v>26101500</v>
      </c>
      <c r="K596" s="188" t="s">
        <v>750</v>
      </c>
      <c r="L596" s="200" t="s">
        <v>109</v>
      </c>
      <c r="M596" s="31">
        <v>1</v>
      </c>
      <c r="N596" s="190">
        <f t="shared" si="59"/>
        <v>44327.62</v>
      </c>
      <c r="O596" s="190">
        <f t="shared" si="60"/>
        <v>8422.252999999997</v>
      </c>
      <c r="P596" s="191">
        <f t="shared" si="61"/>
        <v>52749.873</v>
      </c>
      <c r="R596" s="240">
        <v>52749.873</v>
      </c>
    </row>
    <row r="597" spans="2:18">
      <c r="B597" s="125">
        <f>+COUNT(C$6:$D597)</f>
        <v>546</v>
      </c>
      <c r="C597" s="137">
        <v>26101500</v>
      </c>
      <c r="D597" s="127" t="s">
        <v>751</v>
      </c>
      <c r="E597" s="136" t="s">
        <v>109</v>
      </c>
      <c r="F597" s="242">
        <v>1</v>
      </c>
      <c r="G597" s="249">
        <f t="shared" si="58"/>
        <v>95530</v>
      </c>
      <c r="I597" s="24">
        <v>546</v>
      </c>
      <c r="J597" s="28">
        <v>26101500</v>
      </c>
      <c r="K597" s="188" t="s">
        <v>751</v>
      </c>
      <c r="L597" s="200" t="s">
        <v>109</v>
      </c>
      <c r="M597" s="31">
        <v>1</v>
      </c>
      <c r="N597" s="190">
        <f t="shared" si="59"/>
        <v>75710.69</v>
      </c>
      <c r="O597" s="190">
        <f t="shared" si="60"/>
        <v>14385.034</v>
      </c>
      <c r="P597" s="191">
        <f t="shared" si="61"/>
        <v>90095.724000000002</v>
      </c>
      <c r="R597" s="240">
        <v>90095.724000000002</v>
      </c>
    </row>
    <row r="598" spans="2:18">
      <c r="B598" s="152"/>
      <c r="C598" s="152"/>
      <c r="D598" s="151" t="s">
        <v>882</v>
      </c>
      <c r="E598" s="153"/>
      <c r="F598" s="153"/>
      <c r="G598" s="153"/>
      <c r="I598" s="217"/>
      <c r="J598" s="217"/>
      <c r="K598" s="193" t="s">
        <v>882</v>
      </c>
      <c r="L598" s="194"/>
      <c r="M598" s="195"/>
      <c r="N598" s="196"/>
      <c r="O598" s="196"/>
      <c r="P598" s="197"/>
    </row>
    <row r="599" spans="2:18">
      <c r="B599" s="125">
        <f>+COUNT(C$6:$D599)</f>
        <v>547</v>
      </c>
      <c r="C599" s="149">
        <v>41112209</v>
      </c>
      <c r="D599" s="131" t="s">
        <v>883</v>
      </c>
      <c r="E599" s="36" t="s">
        <v>109</v>
      </c>
      <c r="F599" s="243">
        <v>1</v>
      </c>
      <c r="G599" s="249">
        <f t="shared" ref="G599:G630" si="62">+ROUND(P599+(P599*$F$3),-1)</f>
        <v>700220</v>
      </c>
      <c r="I599" s="24">
        <v>547</v>
      </c>
      <c r="J599" s="31">
        <v>41112209</v>
      </c>
      <c r="K599" s="131" t="s">
        <v>883</v>
      </c>
      <c r="L599" s="200" t="s">
        <v>109</v>
      </c>
      <c r="M599" s="31">
        <v>1</v>
      </c>
      <c r="N599" s="190">
        <f t="shared" si="59"/>
        <v>554952.99</v>
      </c>
      <c r="O599" s="190">
        <f t="shared" si="60"/>
        <v>105441.07200000004</v>
      </c>
      <c r="P599" s="191">
        <f t="shared" si="61"/>
        <v>660394.06200000003</v>
      </c>
      <c r="R599" s="240">
        <v>660394.06200000003</v>
      </c>
    </row>
    <row r="600" spans="2:18">
      <c r="B600" s="125">
        <f>+COUNT(C$6:$D600)</f>
        <v>548</v>
      </c>
      <c r="C600" s="149">
        <v>41112209</v>
      </c>
      <c r="D600" s="131" t="s">
        <v>884</v>
      </c>
      <c r="E600" s="36" t="s">
        <v>109</v>
      </c>
      <c r="F600" s="243">
        <v>1</v>
      </c>
      <c r="G600" s="249">
        <f t="shared" si="62"/>
        <v>613030</v>
      </c>
      <c r="I600" s="24">
        <v>548</v>
      </c>
      <c r="J600" s="31">
        <v>41112209</v>
      </c>
      <c r="K600" s="131" t="s">
        <v>884</v>
      </c>
      <c r="L600" s="200" t="s">
        <v>109</v>
      </c>
      <c r="M600" s="31">
        <v>1</v>
      </c>
      <c r="N600" s="190">
        <f t="shared" si="59"/>
        <v>485851.5</v>
      </c>
      <c r="O600" s="190">
        <f t="shared" si="60"/>
        <v>92311.785000000033</v>
      </c>
      <c r="P600" s="191">
        <f t="shared" si="61"/>
        <v>578163.28500000003</v>
      </c>
      <c r="R600" s="240">
        <v>578163.28500000003</v>
      </c>
    </row>
    <row r="601" spans="2:18">
      <c r="B601" s="125">
        <f>+COUNT(C$6:$D601)</f>
        <v>549</v>
      </c>
      <c r="C601" s="149">
        <v>31411501</v>
      </c>
      <c r="D601" s="131" t="s">
        <v>885</v>
      </c>
      <c r="E601" s="36" t="s">
        <v>109</v>
      </c>
      <c r="F601" s="243">
        <v>1</v>
      </c>
      <c r="G601" s="249">
        <f t="shared" si="62"/>
        <v>112590</v>
      </c>
      <c r="I601" s="24">
        <v>549</v>
      </c>
      <c r="J601" s="31">
        <v>31411501</v>
      </c>
      <c r="K601" s="131" t="s">
        <v>885</v>
      </c>
      <c r="L601" s="200" t="s">
        <v>109</v>
      </c>
      <c r="M601" s="31">
        <v>1</v>
      </c>
      <c r="N601" s="190">
        <f t="shared" si="59"/>
        <v>89228.88</v>
      </c>
      <c r="O601" s="190">
        <f t="shared" si="60"/>
        <v>16953.489000000001</v>
      </c>
      <c r="P601" s="191">
        <f t="shared" si="61"/>
        <v>106182.36900000001</v>
      </c>
      <c r="R601" s="240">
        <v>106182.36900000001</v>
      </c>
    </row>
    <row r="602" spans="2:18">
      <c r="B602" s="125">
        <f>+COUNT(C$6:$D602)</f>
        <v>550</v>
      </c>
      <c r="C602" s="149">
        <v>31161501</v>
      </c>
      <c r="D602" s="131" t="s">
        <v>886</v>
      </c>
      <c r="E602" s="36" t="s">
        <v>109</v>
      </c>
      <c r="F602" s="243">
        <v>1</v>
      </c>
      <c r="G602" s="249">
        <f t="shared" si="62"/>
        <v>72160</v>
      </c>
      <c r="I602" s="24">
        <v>550</v>
      </c>
      <c r="J602" s="31">
        <v>31161501</v>
      </c>
      <c r="K602" s="131" t="s">
        <v>886</v>
      </c>
      <c r="L602" s="200" t="s">
        <v>109</v>
      </c>
      <c r="M602" s="31">
        <v>1</v>
      </c>
      <c r="N602" s="190">
        <f t="shared" si="59"/>
        <v>57191.02</v>
      </c>
      <c r="O602" s="190">
        <f t="shared" si="60"/>
        <v>10866.296000000009</v>
      </c>
      <c r="P602" s="191">
        <f t="shared" si="61"/>
        <v>68057.316000000006</v>
      </c>
      <c r="R602" s="240">
        <v>68057.316000000006</v>
      </c>
    </row>
    <row r="603" spans="2:18">
      <c r="B603" s="125">
        <f>+COUNT(C$6:$D603)</f>
        <v>551</v>
      </c>
      <c r="C603" s="149">
        <v>26101724</v>
      </c>
      <c r="D603" s="131" t="s">
        <v>887</v>
      </c>
      <c r="E603" s="36" t="s">
        <v>109</v>
      </c>
      <c r="F603" s="243">
        <v>1</v>
      </c>
      <c r="G603" s="249">
        <f t="shared" si="62"/>
        <v>197630</v>
      </c>
      <c r="I603" s="24">
        <v>551</v>
      </c>
      <c r="J603" s="31">
        <v>26101724</v>
      </c>
      <c r="K603" s="131" t="s">
        <v>887</v>
      </c>
      <c r="L603" s="200" t="s">
        <v>109</v>
      </c>
      <c r="M603" s="31">
        <v>1</v>
      </c>
      <c r="N603" s="190">
        <f t="shared" si="59"/>
        <v>156628.79999999999</v>
      </c>
      <c r="O603" s="190">
        <f t="shared" si="60"/>
        <v>29759.472000000009</v>
      </c>
      <c r="P603" s="191">
        <f t="shared" si="61"/>
        <v>186388.272</v>
      </c>
      <c r="R603" s="240">
        <v>186388.272</v>
      </c>
    </row>
    <row r="604" spans="2:18">
      <c r="B604" s="125">
        <f>+COUNT(C$6:$D604)</f>
        <v>552</v>
      </c>
      <c r="C604" s="149">
        <v>30241503</v>
      </c>
      <c r="D604" s="131" t="s">
        <v>888</v>
      </c>
      <c r="E604" s="36" t="s">
        <v>109</v>
      </c>
      <c r="F604" s="243">
        <v>1</v>
      </c>
      <c r="G604" s="249">
        <f t="shared" si="62"/>
        <v>116060</v>
      </c>
      <c r="I604" s="24">
        <v>552</v>
      </c>
      <c r="J604" s="31">
        <v>26101724</v>
      </c>
      <c r="K604" s="131" t="s">
        <v>888</v>
      </c>
      <c r="L604" s="200" t="s">
        <v>109</v>
      </c>
      <c r="M604" s="31">
        <v>1</v>
      </c>
      <c r="N604" s="190">
        <f t="shared" si="59"/>
        <v>91982.21</v>
      </c>
      <c r="O604" s="190">
        <f t="shared" si="60"/>
        <v>17476.618000000002</v>
      </c>
      <c r="P604" s="191">
        <f t="shared" si="61"/>
        <v>109458.82800000001</v>
      </c>
      <c r="R604" s="240">
        <v>109458.82800000001</v>
      </c>
    </row>
    <row r="605" spans="2:18">
      <c r="B605" s="125">
        <f>+COUNT(C$6:$D605)</f>
        <v>552</v>
      </c>
      <c r="C605" s="149" t="s">
        <v>1133</v>
      </c>
      <c r="D605" s="131" t="s">
        <v>889</v>
      </c>
      <c r="E605" s="36" t="s">
        <v>109</v>
      </c>
      <c r="F605" s="243">
        <v>1</v>
      </c>
      <c r="G605" s="249">
        <f t="shared" si="62"/>
        <v>208170</v>
      </c>
      <c r="I605" s="24">
        <v>553</v>
      </c>
      <c r="J605" s="31">
        <v>26101724</v>
      </c>
      <c r="K605" s="131" t="s">
        <v>889</v>
      </c>
      <c r="L605" s="200" t="s">
        <v>109</v>
      </c>
      <c r="M605" s="31">
        <v>1</v>
      </c>
      <c r="N605" s="190">
        <f t="shared" si="59"/>
        <v>164980.98000000001</v>
      </c>
      <c r="O605" s="190">
        <f t="shared" si="60"/>
        <v>31346.388000000006</v>
      </c>
      <c r="P605" s="191">
        <f t="shared" si="61"/>
        <v>196327.36800000002</v>
      </c>
      <c r="R605" s="240">
        <v>196327.36800000002</v>
      </c>
    </row>
    <row r="606" spans="2:18">
      <c r="B606" s="125">
        <f>+COUNT(C$6:$D606)</f>
        <v>553</v>
      </c>
      <c r="C606" s="149">
        <v>31162409</v>
      </c>
      <c r="D606" s="131" t="s">
        <v>890</v>
      </c>
      <c r="E606" s="36" t="s">
        <v>109</v>
      </c>
      <c r="F606" s="243">
        <v>1</v>
      </c>
      <c r="G606" s="249">
        <f t="shared" si="62"/>
        <v>155150</v>
      </c>
      <c r="I606" s="24">
        <v>554</v>
      </c>
      <c r="J606" s="31">
        <v>31162409</v>
      </c>
      <c r="K606" s="131" t="s">
        <v>890</v>
      </c>
      <c r="L606" s="200" t="s">
        <v>109</v>
      </c>
      <c r="M606" s="31">
        <v>1</v>
      </c>
      <c r="N606" s="190">
        <f t="shared" si="59"/>
        <v>122966.66</v>
      </c>
      <c r="O606" s="190">
        <f t="shared" si="60"/>
        <v>23363.665000000008</v>
      </c>
      <c r="P606" s="191">
        <f t="shared" si="61"/>
        <v>146330.32500000001</v>
      </c>
      <c r="R606" s="240">
        <v>146330.32500000001</v>
      </c>
    </row>
    <row r="607" spans="2:18">
      <c r="B607" s="125">
        <f>+COUNT(C$6:$D607)</f>
        <v>554</v>
      </c>
      <c r="C607" s="149">
        <v>31161501</v>
      </c>
      <c r="D607" s="131" t="s">
        <v>891</v>
      </c>
      <c r="E607" s="36" t="s">
        <v>109</v>
      </c>
      <c r="F607" s="243">
        <v>1</v>
      </c>
      <c r="G607" s="249">
        <f t="shared" si="62"/>
        <v>141480</v>
      </c>
      <c r="I607" s="24">
        <v>555</v>
      </c>
      <c r="J607" s="31">
        <v>31162409</v>
      </c>
      <c r="K607" s="131" t="s">
        <v>891</v>
      </c>
      <c r="L607" s="200" t="s">
        <v>109</v>
      </c>
      <c r="M607" s="31">
        <v>1</v>
      </c>
      <c r="N607" s="190">
        <f t="shared" si="59"/>
        <v>112128.37</v>
      </c>
      <c r="O607" s="190">
        <f t="shared" si="60"/>
        <v>21304.388000000006</v>
      </c>
      <c r="P607" s="191">
        <f t="shared" si="61"/>
        <v>133432.758</v>
      </c>
      <c r="R607" s="240">
        <v>133432.758</v>
      </c>
    </row>
    <row r="608" spans="2:18">
      <c r="B608" s="125">
        <f>+COUNT(C$6:$D608)</f>
        <v>554</v>
      </c>
      <c r="C608" s="149" t="s">
        <v>1134</v>
      </c>
      <c r="D608" s="131" t="s">
        <v>892</v>
      </c>
      <c r="E608" s="36" t="s">
        <v>109</v>
      </c>
      <c r="F608" s="243">
        <v>1</v>
      </c>
      <c r="G608" s="249">
        <f t="shared" si="62"/>
        <v>493040</v>
      </c>
      <c r="I608" s="24">
        <v>556</v>
      </c>
      <c r="J608" s="31">
        <v>31162409</v>
      </c>
      <c r="K608" s="131" t="s">
        <v>892</v>
      </c>
      <c r="L608" s="200" t="s">
        <v>109</v>
      </c>
      <c r="M608" s="31">
        <v>1</v>
      </c>
      <c r="N608" s="190">
        <f t="shared" si="59"/>
        <v>390757.65</v>
      </c>
      <c r="O608" s="190">
        <f t="shared" si="60"/>
        <v>74243.955000000016</v>
      </c>
      <c r="P608" s="191">
        <f t="shared" si="61"/>
        <v>465001.60500000004</v>
      </c>
      <c r="R608" s="240">
        <v>465001.60500000004</v>
      </c>
    </row>
    <row r="609" spans="2:18">
      <c r="B609" s="125">
        <f>+COUNT(C$6:$D609)</f>
        <v>555</v>
      </c>
      <c r="C609" s="149">
        <v>31162200</v>
      </c>
      <c r="D609" s="131" t="s">
        <v>893</v>
      </c>
      <c r="E609" s="36" t="s">
        <v>109</v>
      </c>
      <c r="F609" s="243">
        <v>1</v>
      </c>
      <c r="G609" s="249">
        <f t="shared" si="62"/>
        <v>1721090</v>
      </c>
      <c r="I609" s="24">
        <v>557</v>
      </c>
      <c r="J609" s="31">
        <v>31162200</v>
      </c>
      <c r="K609" s="131" t="s">
        <v>893</v>
      </c>
      <c r="L609" s="200" t="s">
        <v>109</v>
      </c>
      <c r="M609" s="31">
        <v>1</v>
      </c>
      <c r="N609" s="190">
        <f t="shared" si="59"/>
        <v>1364045.73</v>
      </c>
      <c r="O609" s="190">
        <f t="shared" si="60"/>
        <v>259168.69200000004</v>
      </c>
      <c r="P609" s="191">
        <f t="shared" si="61"/>
        <v>1623214.422</v>
      </c>
      <c r="R609" s="240">
        <v>1623214.422</v>
      </c>
    </row>
    <row r="610" spans="2:18">
      <c r="B610" s="125">
        <f>+COUNT(C$6:$D610)</f>
        <v>556</v>
      </c>
      <c r="C610" s="149">
        <v>31161910</v>
      </c>
      <c r="D610" s="131" t="s">
        <v>894</v>
      </c>
      <c r="E610" s="36" t="s">
        <v>109</v>
      </c>
      <c r="F610" s="243">
        <v>1</v>
      </c>
      <c r="G610" s="249">
        <f t="shared" si="62"/>
        <v>154380</v>
      </c>
      <c r="I610" s="24">
        <v>558</v>
      </c>
      <c r="J610" s="31">
        <v>31161910</v>
      </c>
      <c r="K610" s="131" t="s">
        <v>894</v>
      </c>
      <c r="L610" s="200" t="s">
        <v>109</v>
      </c>
      <c r="M610" s="31">
        <v>1</v>
      </c>
      <c r="N610" s="190">
        <f t="shared" si="59"/>
        <v>122353.83</v>
      </c>
      <c r="O610" s="190">
        <f t="shared" si="60"/>
        <v>23247.224999999991</v>
      </c>
      <c r="P610" s="191">
        <f t="shared" si="61"/>
        <v>145601.05499999999</v>
      </c>
      <c r="R610" s="240">
        <v>145601.05499999999</v>
      </c>
    </row>
    <row r="611" spans="2:18">
      <c r="B611" s="125">
        <f>+COUNT(C$6:$D611)</f>
        <v>557</v>
      </c>
      <c r="C611" s="149">
        <v>40142007</v>
      </c>
      <c r="D611" s="131" t="s">
        <v>895</v>
      </c>
      <c r="E611" s="36" t="s">
        <v>109</v>
      </c>
      <c r="F611" s="243">
        <v>1</v>
      </c>
      <c r="G611" s="249">
        <f t="shared" si="62"/>
        <v>119580</v>
      </c>
      <c r="I611" s="24">
        <v>559</v>
      </c>
      <c r="J611" s="31">
        <v>31161910</v>
      </c>
      <c r="K611" s="131" t="s">
        <v>895</v>
      </c>
      <c r="L611" s="200" t="s">
        <v>109</v>
      </c>
      <c r="M611" s="31">
        <v>1</v>
      </c>
      <c r="N611" s="190">
        <f t="shared" si="59"/>
        <v>94772.53</v>
      </c>
      <c r="O611" s="190">
        <f t="shared" si="60"/>
        <v>18006.776000000013</v>
      </c>
      <c r="P611" s="191">
        <f t="shared" si="61"/>
        <v>112779.30600000001</v>
      </c>
      <c r="R611" s="240">
        <v>112779.30600000001</v>
      </c>
    </row>
    <row r="612" spans="2:18">
      <c r="B612" s="125">
        <f>+COUNT(C$6:$D612)</f>
        <v>557</v>
      </c>
      <c r="C612" s="149" t="s">
        <v>1135</v>
      </c>
      <c r="D612" s="131" t="s">
        <v>896</v>
      </c>
      <c r="E612" s="36" t="s">
        <v>109</v>
      </c>
      <c r="F612" s="243">
        <v>1</v>
      </c>
      <c r="G612" s="249">
        <f t="shared" si="62"/>
        <v>147210</v>
      </c>
      <c r="I612" s="24">
        <v>560</v>
      </c>
      <c r="J612" s="31">
        <v>31161910</v>
      </c>
      <c r="K612" s="131" t="s">
        <v>896</v>
      </c>
      <c r="L612" s="200" t="s">
        <v>109</v>
      </c>
      <c r="M612" s="31">
        <v>1</v>
      </c>
      <c r="N612" s="190">
        <f t="shared" si="59"/>
        <v>116671.05</v>
      </c>
      <c r="O612" s="190">
        <f t="shared" si="60"/>
        <v>22167.504000000001</v>
      </c>
      <c r="P612" s="191">
        <f t="shared" si="61"/>
        <v>138838.554</v>
      </c>
      <c r="R612" s="240">
        <v>138838.554</v>
      </c>
    </row>
    <row r="613" spans="2:18">
      <c r="B613" s="125">
        <f>+COUNT(C$6:$D613)</f>
        <v>558</v>
      </c>
      <c r="C613" s="149">
        <v>31161511</v>
      </c>
      <c r="D613" s="131" t="s">
        <v>897</v>
      </c>
      <c r="E613" s="36" t="s">
        <v>109</v>
      </c>
      <c r="F613" s="243">
        <v>1</v>
      </c>
      <c r="G613" s="249">
        <f t="shared" si="62"/>
        <v>107590</v>
      </c>
      <c r="I613" s="24">
        <v>561</v>
      </c>
      <c r="J613" s="31">
        <v>31161511</v>
      </c>
      <c r="K613" s="131" t="s">
        <v>897</v>
      </c>
      <c r="L613" s="200" t="s">
        <v>109</v>
      </c>
      <c r="M613" s="31">
        <v>1</v>
      </c>
      <c r="N613" s="190">
        <f t="shared" si="59"/>
        <v>85266.45</v>
      </c>
      <c r="O613" s="190">
        <f t="shared" si="60"/>
        <v>16200.630000000005</v>
      </c>
      <c r="P613" s="191">
        <f t="shared" si="61"/>
        <v>101467.08</v>
      </c>
      <c r="R613" s="240">
        <v>101467.08</v>
      </c>
    </row>
    <row r="614" spans="2:18">
      <c r="B614" s="125">
        <f>+COUNT(C$6:$D614)</f>
        <v>559</v>
      </c>
      <c r="C614" s="149">
        <v>31171706</v>
      </c>
      <c r="D614" s="131" t="s">
        <v>898</v>
      </c>
      <c r="E614" s="36" t="s">
        <v>109</v>
      </c>
      <c r="F614" s="243">
        <v>1</v>
      </c>
      <c r="G614" s="249">
        <f t="shared" si="62"/>
        <v>444330</v>
      </c>
      <c r="I614" s="24">
        <v>562</v>
      </c>
      <c r="J614" s="31">
        <v>31171706</v>
      </c>
      <c r="K614" s="131" t="s">
        <v>898</v>
      </c>
      <c r="L614" s="200" t="s">
        <v>109</v>
      </c>
      <c r="M614" s="31">
        <v>1</v>
      </c>
      <c r="N614" s="190">
        <f t="shared" si="59"/>
        <v>352150.9</v>
      </c>
      <c r="O614" s="190">
        <f t="shared" si="60"/>
        <v>66908.665999999968</v>
      </c>
      <c r="P614" s="191">
        <f t="shared" si="61"/>
        <v>419059.56599999999</v>
      </c>
      <c r="R614" s="240">
        <v>419059.56599999999</v>
      </c>
    </row>
    <row r="615" spans="2:18">
      <c r="B615" s="125">
        <f>+COUNT(C$6:$D615)</f>
        <v>560</v>
      </c>
      <c r="C615" s="149">
        <v>31161709</v>
      </c>
      <c r="D615" s="131" t="s">
        <v>899</v>
      </c>
      <c r="E615" s="36" t="s">
        <v>109</v>
      </c>
      <c r="F615" s="243">
        <v>1</v>
      </c>
      <c r="G615" s="249">
        <f t="shared" si="62"/>
        <v>120380</v>
      </c>
      <c r="I615" s="24">
        <v>563</v>
      </c>
      <c r="J615" s="31">
        <v>31161709</v>
      </c>
      <c r="K615" s="131" t="s">
        <v>899</v>
      </c>
      <c r="L615" s="200" t="s">
        <v>109</v>
      </c>
      <c r="M615" s="31">
        <v>1</v>
      </c>
      <c r="N615" s="190">
        <f t="shared" si="59"/>
        <v>95405.23</v>
      </c>
      <c r="O615" s="190">
        <f t="shared" si="60"/>
        <v>18126.998000000007</v>
      </c>
      <c r="P615" s="191">
        <f t="shared" si="61"/>
        <v>113532.228</v>
      </c>
      <c r="R615" s="240">
        <v>113532.228</v>
      </c>
    </row>
    <row r="616" spans="2:18">
      <c r="B616" s="125">
        <f>+COUNT(C$6:$D616)</f>
        <v>561</v>
      </c>
      <c r="C616" s="149">
        <v>31411501</v>
      </c>
      <c r="D616" s="131" t="s">
        <v>900</v>
      </c>
      <c r="E616" s="36" t="s">
        <v>109</v>
      </c>
      <c r="F616" s="243">
        <v>1</v>
      </c>
      <c r="G616" s="249">
        <f t="shared" si="62"/>
        <v>537730</v>
      </c>
      <c r="I616" s="24">
        <v>564</v>
      </c>
      <c r="J616" s="31">
        <v>31411501</v>
      </c>
      <c r="K616" s="131" t="s">
        <v>900</v>
      </c>
      <c r="L616" s="200" t="s">
        <v>109</v>
      </c>
      <c r="M616" s="31">
        <v>1</v>
      </c>
      <c r="N616" s="190">
        <f t="shared" si="59"/>
        <v>426171.61</v>
      </c>
      <c r="O616" s="190">
        <f t="shared" si="60"/>
        <v>80972.603000000061</v>
      </c>
      <c r="P616" s="191">
        <f t="shared" si="61"/>
        <v>507144.21300000005</v>
      </c>
      <c r="R616" s="240">
        <v>507144.21300000005</v>
      </c>
    </row>
    <row r="617" spans="2:18">
      <c r="B617" s="125">
        <f>+COUNT(C$6:$D617)</f>
        <v>562</v>
      </c>
      <c r="C617" s="149">
        <v>31401604</v>
      </c>
      <c r="D617" s="131" t="s">
        <v>901</v>
      </c>
      <c r="E617" s="36" t="s">
        <v>109</v>
      </c>
      <c r="F617" s="243">
        <v>1</v>
      </c>
      <c r="G617" s="249">
        <f t="shared" si="62"/>
        <v>431690</v>
      </c>
      <c r="I617" s="24">
        <v>565</v>
      </c>
      <c r="J617" s="31">
        <v>31401604</v>
      </c>
      <c r="K617" s="131" t="s">
        <v>901</v>
      </c>
      <c r="L617" s="200" t="s">
        <v>109</v>
      </c>
      <c r="M617" s="31">
        <v>1</v>
      </c>
      <c r="N617" s="190">
        <f t="shared" si="59"/>
        <v>342130.27</v>
      </c>
      <c r="O617" s="190">
        <f t="shared" si="60"/>
        <v>65004.745999999985</v>
      </c>
      <c r="P617" s="191">
        <f t="shared" si="61"/>
        <v>407135.016</v>
      </c>
      <c r="R617" s="240">
        <v>407135.016</v>
      </c>
    </row>
    <row r="618" spans="2:18">
      <c r="B618" s="125">
        <f>+COUNT(C$6:$D618)</f>
        <v>563</v>
      </c>
      <c r="C618" s="149">
        <v>31401604</v>
      </c>
      <c r="D618" s="131" t="s">
        <v>902</v>
      </c>
      <c r="E618" s="36" t="s">
        <v>109</v>
      </c>
      <c r="F618" s="243">
        <v>1</v>
      </c>
      <c r="G618" s="249">
        <f t="shared" si="62"/>
        <v>190360</v>
      </c>
      <c r="I618" s="24">
        <v>566</v>
      </c>
      <c r="J618" s="31">
        <v>31401604</v>
      </c>
      <c r="K618" s="131" t="s">
        <v>902</v>
      </c>
      <c r="L618" s="200" t="s">
        <v>109</v>
      </c>
      <c r="M618" s="31">
        <v>1</v>
      </c>
      <c r="N618" s="190">
        <f t="shared" si="59"/>
        <v>150868.73000000001</v>
      </c>
      <c r="O618" s="190">
        <f t="shared" si="60"/>
        <v>28665.060999999987</v>
      </c>
      <c r="P618" s="191">
        <f t="shared" si="61"/>
        <v>179533.791</v>
      </c>
      <c r="R618" s="240">
        <v>179533.791</v>
      </c>
    </row>
    <row r="619" spans="2:18">
      <c r="B619" s="125">
        <f>+COUNT(C$6:$D619)</f>
        <v>564</v>
      </c>
      <c r="C619" s="149">
        <v>26101700</v>
      </c>
      <c r="D619" s="131" t="s">
        <v>903</v>
      </c>
      <c r="E619" s="36" t="s">
        <v>109</v>
      </c>
      <c r="F619" s="243">
        <v>1</v>
      </c>
      <c r="G619" s="249">
        <f t="shared" si="62"/>
        <v>3060090</v>
      </c>
      <c r="I619" s="24">
        <v>567</v>
      </c>
      <c r="J619" s="31">
        <v>26101700</v>
      </c>
      <c r="K619" s="131" t="s">
        <v>903</v>
      </c>
      <c r="L619" s="200" t="s">
        <v>109</v>
      </c>
      <c r="M619" s="31">
        <v>1</v>
      </c>
      <c r="N619" s="190">
        <f t="shared" si="59"/>
        <v>2425259.7400000002</v>
      </c>
      <c r="O619" s="190">
        <f t="shared" si="60"/>
        <v>460799.34799999977</v>
      </c>
      <c r="P619" s="191">
        <f t="shared" si="61"/>
        <v>2886059.088</v>
      </c>
      <c r="R619" s="240">
        <v>2886059.088</v>
      </c>
    </row>
    <row r="620" spans="2:18">
      <c r="B620" s="125">
        <f>+COUNT(C$6:$D620)</f>
        <v>565</v>
      </c>
      <c r="C620" s="149">
        <v>26101740</v>
      </c>
      <c r="D620" s="131" t="s">
        <v>904</v>
      </c>
      <c r="E620" s="36" t="s">
        <v>109</v>
      </c>
      <c r="F620" s="243">
        <v>1</v>
      </c>
      <c r="G620" s="249">
        <f t="shared" si="62"/>
        <v>1069090</v>
      </c>
      <c r="I620" s="24">
        <v>568</v>
      </c>
      <c r="J620" s="31">
        <v>26101740</v>
      </c>
      <c r="K620" s="131" t="s">
        <v>904</v>
      </c>
      <c r="L620" s="200" t="s">
        <v>109</v>
      </c>
      <c r="M620" s="31">
        <v>1</v>
      </c>
      <c r="N620" s="190">
        <f t="shared" si="59"/>
        <v>847301.43</v>
      </c>
      <c r="O620" s="190">
        <f t="shared" si="60"/>
        <v>160987.272</v>
      </c>
      <c r="P620" s="191">
        <f t="shared" si="61"/>
        <v>1008288.702</v>
      </c>
      <c r="R620" s="240">
        <v>1008288.702</v>
      </c>
    </row>
    <row r="621" spans="2:18">
      <c r="B621" s="125">
        <f>+COUNT(C$6:$D621)</f>
        <v>566</v>
      </c>
      <c r="C621" s="149">
        <v>31401604</v>
      </c>
      <c r="D621" s="131" t="s">
        <v>905</v>
      </c>
      <c r="E621" s="36" t="s">
        <v>109</v>
      </c>
      <c r="F621" s="243">
        <v>1</v>
      </c>
      <c r="G621" s="249">
        <f t="shared" si="62"/>
        <v>181440</v>
      </c>
      <c r="I621" s="24">
        <v>569</v>
      </c>
      <c r="J621" s="31">
        <v>31401604</v>
      </c>
      <c r="K621" s="131" t="s">
        <v>905</v>
      </c>
      <c r="L621" s="200" t="s">
        <v>109</v>
      </c>
      <c r="M621" s="31">
        <v>1</v>
      </c>
      <c r="N621" s="190">
        <f t="shared" si="59"/>
        <v>143802.95000000001</v>
      </c>
      <c r="O621" s="190">
        <f t="shared" si="60"/>
        <v>27322.554999999993</v>
      </c>
      <c r="P621" s="191">
        <f t="shared" si="61"/>
        <v>171125.505</v>
      </c>
      <c r="R621" s="240">
        <v>171125.505</v>
      </c>
    </row>
    <row r="622" spans="2:18">
      <c r="B622" s="125">
        <f>+COUNT(C$6:$D622)</f>
        <v>567</v>
      </c>
      <c r="C622" s="149">
        <v>31171606</v>
      </c>
      <c r="D622" s="131" t="s">
        <v>906</v>
      </c>
      <c r="E622" s="36" t="s">
        <v>109</v>
      </c>
      <c r="F622" s="243">
        <v>1</v>
      </c>
      <c r="G622" s="249">
        <f t="shared" si="62"/>
        <v>34730</v>
      </c>
      <c r="I622" s="24">
        <v>570</v>
      </c>
      <c r="J622" s="31">
        <v>31171606</v>
      </c>
      <c r="K622" s="131" t="s">
        <v>906</v>
      </c>
      <c r="L622" s="200" t="s">
        <v>109</v>
      </c>
      <c r="M622" s="31">
        <v>1</v>
      </c>
      <c r="N622" s="190">
        <f t="shared" si="59"/>
        <v>27526.09</v>
      </c>
      <c r="O622" s="190">
        <f t="shared" si="60"/>
        <v>5229.9590000000026</v>
      </c>
      <c r="P622" s="191">
        <f t="shared" si="61"/>
        <v>32756.049000000003</v>
      </c>
      <c r="R622" s="240">
        <v>32756.049000000003</v>
      </c>
    </row>
    <row r="623" spans="2:18">
      <c r="B623" s="125">
        <f>+COUNT(C$6:$D623)</f>
        <v>568</v>
      </c>
      <c r="C623" s="149">
        <v>31162409</v>
      </c>
      <c r="D623" s="131" t="s">
        <v>907</v>
      </c>
      <c r="E623" s="36" t="s">
        <v>109</v>
      </c>
      <c r="F623" s="243">
        <v>1</v>
      </c>
      <c r="G623" s="249">
        <f t="shared" si="62"/>
        <v>128020</v>
      </c>
      <c r="I623" s="24">
        <v>571</v>
      </c>
      <c r="J623" s="31">
        <v>31171606</v>
      </c>
      <c r="K623" s="131" t="s">
        <v>907</v>
      </c>
      <c r="L623" s="200" t="s">
        <v>109</v>
      </c>
      <c r="M623" s="31">
        <v>1</v>
      </c>
      <c r="N623" s="190">
        <f t="shared" si="59"/>
        <v>101465.09</v>
      </c>
      <c r="O623" s="190">
        <f t="shared" si="60"/>
        <v>19278.37000000001</v>
      </c>
      <c r="P623" s="191">
        <f t="shared" si="61"/>
        <v>120743.46</v>
      </c>
      <c r="R623" s="240">
        <v>120743.46</v>
      </c>
    </row>
    <row r="624" spans="2:18">
      <c r="B624" s="125">
        <f>+COUNT(C$6:$D624)</f>
        <v>568</v>
      </c>
      <c r="C624" s="149" t="s">
        <v>1135</v>
      </c>
      <c r="D624" s="131" t="s">
        <v>908</v>
      </c>
      <c r="E624" s="36" t="s">
        <v>109</v>
      </c>
      <c r="F624" s="243">
        <v>1</v>
      </c>
      <c r="G624" s="249">
        <f t="shared" si="62"/>
        <v>126800</v>
      </c>
      <c r="I624" s="24">
        <v>572</v>
      </c>
      <c r="J624" s="31">
        <v>31171606</v>
      </c>
      <c r="K624" s="131" t="s">
        <v>908</v>
      </c>
      <c r="L624" s="200" t="s">
        <v>109</v>
      </c>
      <c r="M624" s="31">
        <v>1</v>
      </c>
      <c r="N624" s="190">
        <f t="shared" si="59"/>
        <v>100497.81</v>
      </c>
      <c r="O624" s="190">
        <f t="shared" si="60"/>
        <v>19094.58600000001</v>
      </c>
      <c r="P624" s="191">
        <f t="shared" si="61"/>
        <v>119592.39600000001</v>
      </c>
      <c r="R624" s="240">
        <v>119592.39600000001</v>
      </c>
    </row>
    <row r="625" spans="2:18">
      <c r="B625" s="125">
        <f>+COUNT(C$6:$D625)</f>
        <v>569</v>
      </c>
      <c r="C625" s="149">
        <v>26101743</v>
      </c>
      <c r="D625" s="131" t="s">
        <v>909</v>
      </c>
      <c r="E625" s="36" t="s">
        <v>109</v>
      </c>
      <c r="F625" s="243">
        <v>1</v>
      </c>
      <c r="G625" s="249">
        <f t="shared" si="62"/>
        <v>348040</v>
      </c>
      <c r="I625" s="24">
        <v>573</v>
      </c>
      <c r="J625" s="31">
        <v>26101743</v>
      </c>
      <c r="K625" s="131" t="s">
        <v>909</v>
      </c>
      <c r="L625" s="200" t="s">
        <v>109</v>
      </c>
      <c r="M625" s="31">
        <v>1</v>
      </c>
      <c r="N625" s="190">
        <f t="shared" si="59"/>
        <v>275835.09999999998</v>
      </c>
      <c r="O625" s="190">
        <f t="shared" si="60"/>
        <v>52408.670000000042</v>
      </c>
      <c r="P625" s="191">
        <f t="shared" si="61"/>
        <v>328243.77</v>
      </c>
      <c r="R625" s="240">
        <v>328243.77</v>
      </c>
    </row>
    <row r="626" spans="2:18">
      <c r="B626" s="125">
        <f>+COUNT(C$6:$D626)</f>
        <v>570</v>
      </c>
      <c r="C626" s="149">
        <v>26101743</v>
      </c>
      <c r="D626" s="131" t="s">
        <v>910</v>
      </c>
      <c r="E626" s="36" t="s">
        <v>109</v>
      </c>
      <c r="F626" s="243">
        <v>1</v>
      </c>
      <c r="G626" s="249">
        <f t="shared" si="62"/>
        <v>367320</v>
      </c>
      <c r="I626" s="24">
        <v>574</v>
      </c>
      <c r="J626" s="31">
        <v>26101743</v>
      </c>
      <c r="K626" s="131" t="s">
        <v>910</v>
      </c>
      <c r="L626" s="200" t="s">
        <v>109</v>
      </c>
      <c r="M626" s="31">
        <v>1</v>
      </c>
      <c r="N626" s="190">
        <f t="shared" si="59"/>
        <v>291113.94</v>
      </c>
      <c r="O626" s="190">
        <f t="shared" si="60"/>
        <v>55311.647999999986</v>
      </c>
      <c r="P626" s="191">
        <f t="shared" si="61"/>
        <v>346425.58799999999</v>
      </c>
      <c r="R626" s="240">
        <v>346425.58799999999</v>
      </c>
    </row>
    <row r="627" spans="2:18">
      <c r="B627" s="125">
        <f>+COUNT(C$6:$D627)</f>
        <v>571</v>
      </c>
      <c r="C627" s="149">
        <v>31161511</v>
      </c>
      <c r="D627" s="131" t="s">
        <v>911</v>
      </c>
      <c r="E627" s="36" t="s">
        <v>109</v>
      </c>
      <c r="F627" s="243">
        <v>1</v>
      </c>
      <c r="G627" s="249">
        <f t="shared" si="62"/>
        <v>66060</v>
      </c>
      <c r="I627" s="24">
        <v>575</v>
      </c>
      <c r="J627" s="31">
        <v>26101743</v>
      </c>
      <c r="K627" s="131" t="s">
        <v>911</v>
      </c>
      <c r="L627" s="200" t="s">
        <v>109</v>
      </c>
      <c r="M627" s="31">
        <v>1</v>
      </c>
      <c r="N627" s="190">
        <f t="shared" si="59"/>
        <v>52358.48</v>
      </c>
      <c r="O627" s="190">
        <f t="shared" si="60"/>
        <v>9948.114999999998</v>
      </c>
      <c r="P627" s="191">
        <f t="shared" si="61"/>
        <v>62306.595000000001</v>
      </c>
      <c r="R627" s="240">
        <v>62306.595000000001</v>
      </c>
    </row>
    <row r="628" spans="2:18">
      <c r="B628" s="125">
        <f>+COUNT(C$6:$D628)</f>
        <v>571</v>
      </c>
      <c r="C628" s="149" t="s">
        <v>1136</v>
      </c>
      <c r="D628" s="131" t="s">
        <v>912</v>
      </c>
      <c r="E628" s="36" t="s">
        <v>109</v>
      </c>
      <c r="F628" s="243">
        <v>1</v>
      </c>
      <c r="G628" s="249">
        <f t="shared" si="62"/>
        <v>131990</v>
      </c>
      <c r="I628" s="24">
        <v>576</v>
      </c>
      <c r="J628" s="31">
        <v>26101743</v>
      </c>
      <c r="K628" s="131" t="s">
        <v>912</v>
      </c>
      <c r="L628" s="200" t="s">
        <v>109</v>
      </c>
      <c r="M628" s="31">
        <v>1</v>
      </c>
      <c r="N628" s="190">
        <f t="shared" si="59"/>
        <v>104604.34</v>
      </c>
      <c r="O628" s="190">
        <f t="shared" si="60"/>
        <v>19874.822000000015</v>
      </c>
      <c r="P628" s="191">
        <f t="shared" si="61"/>
        <v>124479.16200000001</v>
      </c>
      <c r="R628" s="240">
        <v>124479.16200000001</v>
      </c>
    </row>
    <row r="629" spans="2:18">
      <c r="B629" s="125">
        <f>+COUNT(C$6:$D629)</f>
        <v>571</v>
      </c>
      <c r="C629" s="149" t="s">
        <v>1137</v>
      </c>
      <c r="D629" s="131" t="s">
        <v>913</v>
      </c>
      <c r="E629" s="36" t="s">
        <v>109</v>
      </c>
      <c r="F629" s="243">
        <v>1</v>
      </c>
      <c r="G629" s="249">
        <f t="shared" si="62"/>
        <v>1592730</v>
      </c>
      <c r="I629" s="24">
        <v>577</v>
      </c>
      <c r="J629" s="31">
        <v>26101743</v>
      </c>
      <c r="K629" s="131" t="s">
        <v>913</v>
      </c>
      <c r="L629" s="200" t="s">
        <v>109</v>
      </c>
      <c r="M629" s="31">
        <v>1</v>
      </c>
      <c r="N629" s="190">
        <f t="shared" si="59"/>
        <v>1262311.22</v>
      </c>
      <c r="O629" s="190">
        <f t="shared" si="60"/>
        <v>239839.12600000016</v>
      </c>
      <c r="P629" s="191">
        <f t="shared" si="61"/>
        <v>1502150.3460000001</v>
      </c>
      <c r="R629" s="240">
        <v>1502150.3460000001</v>
      </c>
    </row>
    <row r="630" spans="2:18">
      <c r="B630" s="125">
        <f>+COUNT(C$6:$D630)</f>
        <v>571</v>
      </c>
      <c r="C630" s="149" t="s">
        <v>1137</v>
      </c>
      <c r="D630" s="131" t="s">
        <v>914</v>
      </c>
      <c r="E630" s="36" t="s">
        <v>109</v>
      </c>
      <c r="F630" s="243">
        <v>1</v>
      </c>
      <c r="G630" s="249">
        <f t="shared" si="62"/>
        <v>3095360</v>
      </c>
      <c r="I630" s="24">
        <v>578</v>
      </c>
      <c r="J630" s="31">
        <v>26101743</v>
      </c>
      <c r="K630" s="131" t="s">
        <v>914</v>
      </c>
      <c r="L630" s="200" t="s">
        <v>109</v>
      </c>
      <c r="M630" s="31">
        <v>1</v>
      </c>
      <c r="N630" s="190">
        <f t="shared" si="59"/>
        <v>2453211.5</v>
      </c>
      <c r="O630" s="190">
        <f t="shared" si="60"/>
        <v>466110.18400000036</v>
      </c>
      <c r="P630" s="191">
        <f t="shared" si="61"/>
        <v>2919321.6840000004</v>
      </c>
      <c r="R630" s="240">
        <v>2919321.6840000004</v>
      </c>
    </row>
    <row r="631" spans="2:18">
      <c r="B631" s="125">
        <f>+COUNT(C$6:$D631)</f>
        <v>571</v>
      </c>
      <c r="C631" s="149" t="s">
        <v>1137</v>
      </c>
      <c r="D631" s="131" t="s">
        <v>915</v>
      </c>
      <c r="E631" s="36" t="s">
        <v>109</v>
      </c>
      <c r="F631" s="243">
        <v>1</v>
      </c>
      <c r="G631" s="249">
        <f t="shared" ref="G631:G651" si="63">+ROUND(P631+(P631*$F$3),-1)</f>
        <v>149240</v>
      </c>
      <c r="I631" s="24">
        <v>579</v>
      </c>
      <c r="J631" s="31">
        <v>26101743</v>
      </c>
      <c r="K631" s="131" t="s">
        <v>915</v>
      </c>
      <c r="L631" s="200" t="s">
        <v>109</v>
      </c>
      <c r="M631" s="31">
        <v>1</v>
      </c>
      <c r="N631" s="190">
        <f t="shared" si="59"/>
        <v>118280.43</v>
      </c>
      <c r="O631" s="190">
        <f t="shared" si="60"/>
        <v>22473.27900000001</v>
      </c>
      <c r="P631" s="191">
        <f t="shared" si="61"/>
        <v>140753.709</v>
      </c>
      <c r="R631" s="240">
        <v>140753.709</v>
      </c>
    </row>
    <row r="632" spans="2:18">
      <c r="B632" s="125">
        <f>+COUNT(C$6:$D632)</f>
        <v>572</v>
      </c>
      <c r="C632" s="149">
        <v>31162409</v>
      </c>
      <c r="D632" s="131" t="s">
        <v>916</v>
      </c>
      <c r="E632" s="36" t="s">
        <v>109</v>
      </c>
      <c r="F632" s="243">
        <v>1</v>
      </c>
      <c r="G632" s="249">
        <f t="shared" si="63"/>
        <v>143180</v>
      </c>
      <c r="I632" s="24">
        <v>580</v>
      </c>
      <c r="J632" s="31">
        <v>31162409</v>
      </c>
      <c r="K632" s="131" t="s">
        <v>916</v>
      </c>
      <c r="L632" s="200" t="s">
        <v>109</v>
      </c>
      <c r="M632" s="31">
        <v>1</v>
      </c>
      <c r="N632" s="190">
        <f t="shared" si="59"/>
        <v>113479.36</v>
      </c>
      <c r="O632" s="190">
        <f t="shared" si="60"/>
        <v>21561.077000000005</v>
      </c>
      <c r="P632" s="191">
        <f t="shared" si="61"/>
        <v>135040.43700000001</v>
      </c>
      <c r="R632" s="240">
        <v>135040.43700000001</v>
      </c>
    </row>
    <row r="633" spans="2:18">
      <c r="B633" s="125">
        <f>+COUNT(C$6:$D633)</f>
        <v>573</v>
      </c>
      <c r="C633" s="149">
        <v>31162409</v>
      </c>
      <c r="D633" s="131" t="s">
        <v>917</v>
      </c>
      <c r="E633" s="36" t="s">
        <v>109</v>
      </c>
      <c r="F633" s="243">
        <v>1</v>
      </c>
      <c r="G633" s="249">
        <f t="shared" si="63"/>
        <v>150890</v>
      </c>
      <c r="I633" s="24">
        <v>581</v>
      </c>
      <c r="J633" s="31">
        <v>31162409</v>
      </c>
      <c r="K633" s="131" t="s">
        <v>917</v>
      </c>
      <c r="L633" s="200" t="s">
        <v>109</v>
      </c>
      <c r="M633" s="31">
        <v>1</v>
      </c>
      <c r="N633" s="190">
        <f t="shared" si="59"/>
        <v>119589.46</v>
      </c>
      <c r="O633" s="190">
        <f t="shared" si="60"/>
        <v>22721.995999999999</v>
      </c>
      <c r="P633" s="191">
        <f t="shared" si="61"/>
        <v>142311.45600000001</v>
      </c>
      <c r="R633" s="240">
        <v>142311.45600000001</v>
      </c>
    </row>
    <row r="634" spans="2:18">
      <c r="B634" s="125">
        <f>+COUNT(C$6:$D634)</f>
        <v>574</v>
      </c>
      <c r="C634" s="149">
        <v>31171505</v>
      </c>
      <c r="D634" s="131" t="s">
        <v>918</v>
      </c>
      <c r="E634" s="36" t="s">
        <v>109</v>
      </c>
      <c r="F634" s="243">
        <v>1</v>
      </c>
      <c r="G634" s="249">
        <f t="shared" si="63"/>
        <v>83540</v>
      </c>
      <c r="I634" s="24">
        <v>582</v>
      </c>
      <c r="J634" s="31">
        <v>31162409</v>
      </c>
      <c r="K634" s="131" t="s">
        <v>918</v>
      </c>
      <c r="L634" s="200" t="s">
        <v>109</v>
      </c>
      <c r="M634" s="31">
        <v>1</v>
      </c>
      <c r="N634" s="190">
        <f t="shared" si="59"/>
        <v>66207.38</v>
      </c>
      <c r="O634" s="190">
        <f t="shared" si="60"/>
        <v>12579.403000000006</v>
      </c>
      <c r="P634" s="191">
        <f t="shared" si="61"/>
        <v>78786.78300000001</v>
      </c>
      <c r="R634" s="240">
        <v>78786.78300000001</v>
      </c>
    </row>
    <row r="635" spans="2:18">
      <c r="B635" s="125">
        <f>+COUNT(C$6:$D635)</f>
        <v>574</v>
      </c>
      <c r="C635" s="149" t="s">
        <v>1138</v>
      </c>
      <c r="D635" s="131" t="s">
        <v>919</v>
      </c>
      <c r="E635" s="36" t="s">
        <v>109</v>
      </c>
      <c r="F635" s="243">
        <v>1</v>
      </c>
      <c r="G635" s="249">
        <f t="shared" si="63"/>
        <v>136120</v>
      </c>
      <c r="I635" s="24">
        <v>583</v>
      </c>
      <c r="J635" s="31">
        <v>31162409</v>
      </c>
      <c r="K635" s="131" t="s">
        <v>919</v>
      </c>
      <c r="L635" s="200" t="s">
        <v>109</v>
      </c>
      <c r="M635" s="31">
        <v>1</v>
      </c>
      <c r="N635" s="190">
        <f t="shared" si="59"/>
        <v>107882.16</v>
      </c>
      <c r="O635" s="190">
        <f t="shared" si="60"/>
        <v>20497.611000000004</v>
      </c>
      <c r="P635" s="191">
        <f t="shared" si="61"/>
        <v>128379.77100000001</v>
      </c>
      <c r="R635" s="240">
        <v>128379.77100000001</v>
      </c>
    </row>
    <row r="636" spans="2:18">
      <c r="B636" s="125">
        <f>+COUNT(C$6:$D636)</f>
        <v>575</v>
      </c>
      <c r="C636" s="149">
        <v>40142007</v>
      </c>
      <c r="D636" s="131" t="s">
        <v>920</v>
      </c>
      <c r="E636" s="36" t="s">
        <v>109</v>
      </c>
      <c r="F636" s="243">
        <v>1</v>
      </c>
      <c r="G636" s="249">
        <f t="shared" si="63"/>
        <v>275150</v>
      </c>
      <c r="I636" s="24">
        <v>584</v>
      </c>
      <c r="J636" s="31">
        <v>40142007</v>
      </c>
      <c r="K636" s="131" t="s">
        <v>920</v>
      </c>
      <c r="L636" s="200" t="s">
        <v>109</v>
      </c>
      <c r="M636" s="31">
        <v>1</v>
      </c>
      <c r="N636" s="190">
        <f t="shared" si="59"/>
        <v>218072.65</v>
      </c>
      <c r="O636" s="190">
        <f t="shared" si="60"/>
        <v>41433.809000000008</v>
      </c>
      <c r="P636" s="191">
        <f t="shared" si="61"/>
        <v>259506.459</v>
      </c>
      <c r="R636" s="240">
        <v>259506.459</v>
      </c>
    </row>
    <row r="637" spans="2:18">
      <c r="B637" s="125">
        <f>+COUNT(C$6:$D637)</f>
        <v>576</v>
      </c>
      <c r="C637" s="149">
        <v>31401604</v>
      </c>
      <c r="D637" s="131" t="s">
        <v>921</v>
      </c>
      <c r="E637" s="36" t="s">
        <v>109</v>
      </c>
      <c r="F637" s="243">
        <v>1</v>
      </c>
      <c r="G637" s="249">
        <f t="shared" si="63"/>
        <v>182830</v>
      </c>
      <c r="I637" s="24">
        <v>585</v>
      </c>
      <c r="J637" s="31">
        <v>31401604</v>
      </c>
      <c r="K637" s="131" t="s">
        <v>921</v>
      </c>
      <c r="L637" s="200" t="s">
        <v>109</v>
      </c>
      <c r="M637" s="31">
        <v>1</v>
      </c>
      <c r="N637" s="190">
        <f t="shared" si="59"/>
        <v>144897.21</v>
      </c>
      <c r="O637" s="190">
        <f t="shared" si="60"/>
        <v>27530.469000000012</v>
      </c>
      <c r="P637" s="191">
        <f t="shared" si="61"/>
        <v>172427.679</v>
      </c>
      <c r="R637" s="240">
        <v>172427.679</v>
      </c>
    </row>
    <row r="638" spans="2:18">
      <c r="B638" s="125">
        <f>+COUNT(C$6:$D638)</f>
        <v>577</v>
      </c>
      <c r="C638" s="149">
        <v>31162604</v>
      </c>
      <c r="D638" s="131" t="s">
        <v>922</v>
      </c>
      <c r="E638" s="36" t="s">
        <v>109</v>
      </c>
      <c r="F638" s="243">
        <v>1</v>
      </c>
      <c r="G638" s="249">
        <f t="shared" si="63"/>
        <v>205390</v>
      </c>
      <c r="I638" s="24">
        <v>586</v>
      </c>
      <c r="J638" s="31">
        <v>31162604</v>
      </c>
      <c r="K638" s="131" t="s">
        <v>922</v>
      </c>
      <c r="L638" s="200" t="s">
        <v>109</v>
      </c>
      <c r="M638" s="31">
        <v>1</v>
      </c>
      <c r="N638" s="190">
        <f t="shared" si="59"/>
        <v>162778.1</v>
      </c>
      <c r="O638" s="190">
        <f t="shared" si="60"/>
        <v>30927.837999999989</v>
      </c>
      <c r="P638" s="191">
        <f t="shared" si="61"/>
        <v>193705.93799999999</v>
      </c>
      <c r="R638" s="240">
        <v>193705.93799999999</v>
      </c>
    </row>
    <row r="639" spans="2:18">
      <c r="B639" s="125">
        <f>+COUNT(C$6:$D639)</f>
        <v>578</v>
      </c>
      <c r="C639" s="149">
        <v>26131604</v>
      </c>
      <c r="D639" s="131" t="s">
        <v>923</v>
      </c>
      <c r="E639" s="36" t="s">
        <v>109</v>
      </c>
      <c r="F639" s="243">
        <v>1</v>
      </c>
      <c r="G639" s="249">
        <f t="shared" si="63"/>
        <v>1698280</v>
      </c>
      <c r="I639" s="24">
        <v>587</v>
      </c>
      <c r="J639" s="31">
        <v>26131604</v>
      </c>
      <c r="K639" s="131" t="s">
        <v>923</v>
      </c>
      <c r="L639" s="200" t="s">
        <v>109</v>
      </c>
      <c r="M639" s="31">
        <v>1</v>
      </c>
      <c r="N639" s="190">
        <f t="shared" si="59"/>
        <v>1345967.19</v>
      </c>
      <c r="O639" s="190">
        <f t="shared" si="60"/>
        <v>255733.76700000023</v>
      </c>
      <c r="P639" s="191">
        <f t="shared" si="61"/>
        <v>1601700.9570000002</v>
      </c>
      <c r="R639" s="240">
        <v>1601700.9570000002</v>
      </c>
    </row>
    <row r="640" spans="2:18">
      <c r="B640" s="125">
        <f>+COUNT(C$6:$D640)</f>
        <v>579</v>
      </c>
      <c r="C640" s="149">
        <v>31401604</v>
      </c>
      <c r="D640" s="131" t="s">
        <v>924</v>
      </c>
      <c r="E640" s="36" t="s">
        <v>109</v>
      </c>
      <c r="F640" s="243">
        <v>1</v>
      </c>
      <c r="G640" s="249">
        <f t="shared" si="63"/>
        <v>124860</v>
      </c>
      <c r="I640" s="24">
        <v>588</v>
      </c>
      <c r="J640" s="31">
        <v>31401604</v>
      </c>
      <c r="K640" s="131" t="s">
        <v>924</v>
      </c>
      <c r="L640" s="200" t="s">
        <v>109</v>
      </c>
      <c r="M640" s="31">
        <v>1</v>
      </c>
      <c r="N640" s="190">
        <f t="shared" si="59"/>
        <v>98954.69</v>
      </c>
      <c r="O640" s="190">
        <f t="shared" si="60"/>
        <v>18801.391000000003</v>
      </c>
      <c r="P640" s="191">
        <f t="shared" si="61"/>
        <v>117756.08100000001</v>
      </c>
      <c r="R640" s="240">
        <v>117756.08100000001</v>
      </c>
    </row>
    <row r="641" spans="2:18">
      <c r="B641" s="125">
        <f>+COUNT(C$6:$D641)</f>
        <v>580</v>
      </c>
      <c r="C641" s="149">
        <v>40142007</v>
      </c>
      <c r="D641" s="131" t="s">
        <v>925</v>
      </c>
      <c r="E641" s="36" t="s">
        <v>109</v>
      </c>
      <c r="F641" s="243">
        <v>1</v>
      </c>
      <c r="G641" s="249">
        <f t="shared" si="63"/>
        <v>305710</v>
      </c>
      <c r="I641" s="24">
        <v>589</v>
      </c>
      <c r="J641" s="31">
        <v>31401604</v>
      </c>
      <c r="K641" s="131" t="s">
        <v>925</v>
      </c>
      <c r="L641" s="200" t="s">
        <v>109</v>
      </c>
      <c r="M641" s="31">
        <v>1</v>
      </c>
      <c r="N641" s="190">
        <f t="shared" si="59"/>
        <v>242288.35</v>
      </c>
      <c r="O641" s="190">
        <f t="shared" si="60"/>
        <v>46034.785999999993</v>
      </c>
      <c r="P641" s="191">
        <f t="shared" si="61"/>
        <v>288323.136</v>
      </c>
      <c r="R641" s="240">
        <v>288323.136</v>
      </c>
    </row>
    <row r="642" spans="2:18">
      <c r="B642" s="125">
        <f>+COUNT(C$6:$D642)</f>
        <v>580</v>
      </c>
      <c r="C642" s="149" t="s">
        <v>1137</v>
      </c>
      <c r="D642" s="131" t="s">
        <v>926</v>
      </c>
      <c r="E642" s="36" t="s">
        <v>109</v>
      </c>
      <c r="F642" s="243">
        <v>1</v>
      </c>
      <c r="G642" s="249">
        <f t="shared" si="63"/>
        <v>1958920</v>
      </c>
      <c r="I642" s="24">
        <v>590</v>
      </c>
      <c r="J642" s="31">
        <v>31401604</v>
      </c>
      <c r="K642" s="131" t="s">
        <v>926</v>
      </c>
      <c r="L642" s="200" t="s">
        <v>109</v>
      </c>
      <c r="M642" s="31">
        <v>1</v>
      </c>
      <c r="N642" s="190">
        <f t="shared" si="59"/>
        <v>1552536.82</v>
      </c>
      <c r="O642" s="190">
        <f t="shared" si="60"/>
        <v>294982.00099999993</v>
      </c>
      <c r="P642" s="191">
        <f t="shared" si="61"/>
        <v>1847518.821</v>
      </c>
      <c r="R642" s="240">
        <v>1847518.821</v>
      </c>
    </row>
    <row r="643" spans="2:18">
      <c r="B643" s="125">
        <f>+COUNT(C$6:$D643)</f>
        <v>580</v>
      </c>
      <c r="C643" s="149" t="s">
        <v>1139</v>
      </c>
      <c r="D643" s="131" t="s">
        <v>927</v>
      </c>
      <c r="E643" s="36" t="s">
        <v>109</v>
      </c>
      <c r="F643" s="243">
        <v>1</v>
      </c>
      <c r="G643" s="249">
        <f t="shared" si="63"/>
        <v>547760</v>
      </c>
      <c r="I643" s="24">
        <v>591</v>
      </c>
      <c r="J643" s="31">
        <v>31401604</v>
      </c>
      <c r="K643" s="131" t="s">
        <v>927</v>
      </c>
      <c r="L643" s="200" t="s">
        <v>109</v>
      </c>
      <c r="M643" s="31">
        <v>1</v>
      </c>
      <c r="N643" s="190">
        <f t="shared" si="59"/>
        <v>434128.48</v>
      </c>
      <c r="O643" s="190">
        <f t="shared" si="60"/>
        <v>82484.417000000016</v>
      </c>
      <c r="P643" s="191">
        <f t="shared" si="61"/>
        <v>516612.897</v>
      </c>
      <c r="R643" s="240">
        <v>516612.897</v>
      </c>
    </row>
    <row r="644" spans="2:18">
      <c r="B644" s="125">
        <f>+COUNT(C$6:$D644)</f>
        <v>581</v>
      </c>
      <c r="C644" s="149">
        <v>40142009</v>
      </c>
      <c r="D644" s="131" t="s">
        <v>928</v>
      </c>
      <c r="E644" s="36" t="s">
        <v>109</v>
      </c>
      <c r="F644" s="243">
        <v>1</v>
      </c>
      <c r="G644" s="249">
        <f t="shared" si="63"/>
        <v>980890</v>
      </c>
      <c r="I644" s="24">
        <v>592</v>
      </c>
      <c r="J644" s="31">
        <v>40142009</v>
      </c>
      <c r="K644" s="131" t="s">
        <v>928</v>
      </c>
      <c r="L644" s="200" t="s">
        <v>109</v>
      </c>
      <c r="M644" s="31">
        <v>1</v>
      </c>
      <c r="N644" s="190">
        <f t="shared" si="59"/>
        <v>777400.49</v>
      </c>
      <c r="O644" s="190">
        <f t="shared" si="60"/>
        <v>147706.09900000005</v>
      </c>
      <c r="P644" s="191">
        <f t="shared" si="61"/>
        <v>925106.58900000004</v>
      </c>
      <c r="R644" s="240">
        <v>925106.58900000004</v>
      </c>
    </row>
    <row r="645" spans="2:18">
      <c r="B645" s="125">
        <f>+COUNT(C$6:$D645)</f>
        <v>582</v>
      </c>
      <c r="C645" s="149">
        <v>40142009</v>
      </c>
      <c r="D645" s="131" t="s">
        <v>929</v>
      </c>
      <c r="E645" s="36" t="s">
        <v>109</v>
      </c>
      <c r="F645" s="243">
        <v>1</v>
      </c>
      <c r="G645" s="249">
        <f t="shared" si="63"/>
        <v>308090</v>
      </c>
      <c r="I645" s="24">
        <v>593</v>
      </c>
      <c r="J645" s="31">
        <v>40142009</v>
      </c>
      <c r="K645" s="131" t="s">
        <v>929</v>
      </c>
      <c r="L645" s="200" t="s">
        <v>109</v>
      </c>
      <c r="M645" s="31">
        <v>1</v>
      </c>
      <c r="N645" s="190">
        <f t="shared" si="59"/>
        <v>244173.77</v>
      </c>
      <c r="O645" s="190">
        <f t="shared" si="60"/>
        <v>46393.021000000037</v>
      </c>
      <c r="P645" s="191">
        <f t="shared" si="61"/>
        <v>290566.79100000003</v>
      </c>
      <c r="R645" s="240">
        <v>290566.79100000003</v>
      </c>
    </row>
    <row r="646" spans="2:18">
      <c r="B646" s="125">
        <f>+COUNT(C$6:$D646)</f>
        <v>583</v>
      </c>
      <c r="C646" s="149">
        <v>31162906</v>
      </c>
      <c r="D646" s="131" t="s">
        <v>930</v>
      </c>
      <c r="E646" s="36" t="s">
        <v>109</v>
      </c>
      <c r="F646" s="243">
        <v>1</v>
      </c>
      <c r="G646" s="249">
        <f t="shared" si="63"/>
        <v>106950</v>
      </c>
      <c r="I646" s="24">
        <v>594</v>
      </c>
      <c r="J646" s="31">
        <v>31162906</v>
      </c>
      <c r="K646" s="131" t="s">
        <v>930</v>
      </c>
      <c r="L646" s="200" t="s">
        <v>109</v>
      </c>
      <c r="M646" s="31">
        <v>1</v>
      </c>
      <c r="N646" s="190">
        <f t="shared" si="59"/>
        <v>84761.83</v>
      </c>
      <c r="O646" s="190">
        <f t="shared" si="60"/>
        <v>16104.752000000008</v>
      </c>
      <c r="P646" s="191">
        <f t="shared" si="61"/>
        <v>100866.58200000001</v>
      </c>
      <c r="R646" s="240">
        <v>100866.58200000001</v>
      </c>
    </row>
    <row r="647" spans="2:18">
      <c r="B647" s="125">
        <f>+COUNT(C$6:$D647)</f>
        <v>584</v>
      </c>
      <c r="C647" s="149">
        <v>40161513</v>
      </c>
      <c r="D647" s="131" t="s">
        <v>931</v>
      </c>
      <c r="E647" s="36" t="s">
        <v>109</v>
      </c>
      <c r="F647" s="243">
        <v>1</v>
      </c>
      <c r="G647" s="249">
        <f t="shared" si="63"/>
        <v>65220</v>
      </c>
      <c r="I647" s="24">
        <v>595</v>
      </c>
      <c r="J647" s="31">
        <v>40161513</v>
      </c>
      <c r="K647" s="131" t="s">
        <v>931</v>
      </c>
      <c r="L647" s="200" t="s">
        <v>109</v>
      </c>
      <c r="M647" s="31">
        <v>1</v>
      </c>
      <c r="N647" s="190">
        <f t="shared" si="59"/>
        <v>51689.89</v>
      </c>
      <c r="O647" s="190">
        <f t="shared" si="60"/>
        <v>9821.0780000000013</v>
      </c>
      <c r="P647" s="191">
        <f t="shared" si="61"/>
        <v>61510.968000000001</v>
      </c>
      <c r="R647" s="240">
        <v>61510.968000000001</v>
      </c>
    </row>
    <row r="648" spans="2:18">
      <c r="B648" s="125">
        <f>+COUNT(C$6:$D648)</f>
        <v>585</v>
      </c>
      <c r="C648" s="149">
        <v>23242114</v>
      </c>
      <c r="D648" s="131" t="s">
        <v>932</v>
      </c>
      <c r="E648" s="36" t="s">
        <v>109</v>
      </c>
      <c r="F648" s="243">
        <v>1</v>
      </c>
      <c r="G648" s="249">
        <f t="shared" si="63"/>
        <v>278530</v>
      </c>
      <c r="I648" s="24">
        <v>596</v>
      </c>
      <c r="J648" s="31">
        <v>23242114</v>
      </c>
      <c r="K648" s="131" t="s">
        <v>932</v>
      </c>
      <c r="L648" s="200" t="s">
        <v>109</v>
      </c>
      <c r="M648" s="31">
        <v>1</v>
      </c>
      <c r="N648" s="190">
        <f t="shared" si="59"/>
        <v>220749.79</v>
      </c>
      <c r="O648" s="190">
        <f t="shared" si="60"/>
        <v>41942.462000000029</v>
      </c>
      <c r="P648" s="191">
        <f t="shared" si="61"/>
        <v>262692.25200000004</v>
      </c>
      <c r="R648" s="240">
        <v>262692.25200000004</v>
      </c>
    </row>
    <row r="649" spans="2:18">
      <c r="B649" s="125">
        <f>+COUNT(C$6:$D649)</f>
        <v>586</v>
      </c>
      <c r="C649" s="149">
        <v>25173902</v>
      </c>
      <c r="D649" s="131" t="s">
        <v>933</v>
      </c>
      <c r="E649" s="36" t="s">
        <v>109</v>
      </c>
      <c r="F649" s="243">
        <v>1</v>
      </c>
      <c r="G649" s="249">
        <f t="shared" si="63"/>
        <v>3606320</v>
      </c>
      <c r="I649" s="24">
        <v>597</v>
      </c>
      <c r="J649" s="31">
        <v>25173902</v>
      </c>
      <c r="K649" s="131" t="s">
        <v>933</v>
      </c>
      <c r="L649" s="200" t="s">
        <v>109</v>
      </c>
      <c r="M649" s="31">
        <v>1</v>
      </c>
      <c r="N649" s="190">
        <f t="shared" si="59"/>
        <v>2858170.29</v>
      </c>
      <c r="O649" s="190">
        <f t="shared" si="60"/>
        <v>543052.35300000012</v>
      </c>
      <c r="P649" s="191">
        <f t="shared" si="61"/>
        <v>3401222.6430000002</v>
      </c>
      <c r="R649" s="240">
        <v>3401222.6430000002</v>
      </c>
    </row>
    <row r="650" spans="2:18">
      <c r="B650" s="125">
        <f>+COUNT(C$6:$D650)</f>
        <v>587</v>
      </c>
      <c r="C650" s="149">
        <v>26101404</v>
      </c>
      <c r="D650" s="131" t="s">
        <v>934</v>
      </c>
      <c r="E650" s="36" t="s">
        <v>109</v>
      </c>
      <c r="F650" s="243">
        <v>1</v>
      </c>
      <c r="G650" s="249">
        <f t="shared" si="63"/>
        <v>1433360</v>
      </c>
      <c r="I650" s="24">
        <v>598</v>
      </c>
      <c r="J650" s="31">
        <v>26101404</v>
      </c>
      <c r="K650" s="131" t="s">
        <v>934</v>
      </c>
      <c r="L650" s="200" t="s">
        <v>109</v>
      </c>
      <c r="M650" s="31">
        <v>1</v>
      </c>
      <c r="N650" s="190">
        <f t="shared" si="59"/>
        <v>1136002.69</v>
      </c>
      <c r="O650" s="190">
        <f t="shared" si="60"/>
        <v>215840.51</v>
      </c>
      <c r="P650" s="191">
        <f t="shared" si="61"/>
        <v>1351843.2</v>
      </c>
      <c r="R650" s="240">
        <v>1351843.2</v>
      </c>
    </row>
    <row r="651" spans="2:18">
      <c r="B651" s="125">
        <f>+COUNT(C$6:$D651)</f>
        <v>588</v>
      </c>
      <c r="C651" s="149">
        <v>26111703</v>
      </c>
      <c r="D651" s="131" t="s">
        <v>935</v>
      </c>
      <c r="E651" s="36" t="s">
        <v>109</v>
      </c>
      <c r="F651" s="243">
        <v>1</v>
      </c>
      <c r="G651" s="249">
        <f t="shared" si="63"/>
        <v>1673380</v>
      </c>
      <c r="I651" s="24">
        <v>599</v>
      </c>
      <c r="J651" s="31">
        <v>26111703</v>
      </c>
      <c r="K651" s="131" t="s">
        <v>935</v>
      </c>
      <c r="L651" s="200" t="s">
        <v>109</v>
      </c>
      <c r="M651" s="31">
        <v>1</v>
      </c>
      <c r="N651" s="190">
        <f t="shared" si="59"/>
        <v>1326228.48</v>
      </c>
      <c r="O651" s="190">
        <f t="shared" si="60"/>
        <v>251983.41300000018</v>
      </c>
      <c r="P651" s="191">
        <f t="shared" si="61"/>
        <v>1578211.8930000002</v>
      </c>
      <c r="R651" s="240">
        <v>1578211.8930000002</v>
      </c>
    </row>
    <row r="652" spans="2:18">
      <c r="B652" s="129"/>
      <c r="C652" s="129"/>
      <c r="D652" s="140" t="s">
        <v>1140</v>
      </c>
      <c r="E652" s="130"/>
      <c r="F652" s="130"/>
      <c r="G652" s="130"/>
      <c r="I652" s="24"/>
      <c r="J652" s="31"/>
      <c r="K652" s="131"/>
      <c r="L652" s="200"/>
      <c r="M652" s="31"/>
      <c r="N652" s="190"/>
      <c r="O652" s="190"/>
      <c r="P652" s="191"/>
    </row>
    <row r="653" spans="2:18">
      <c r="B653" s="125">
        <f>+COUNT(C$6:$D653)</f>
        <v>589</v>
      </c>
      <c r="C653" s="149">
        <v>23242114</v>
      </c>
      <c r="D653" s="131" t="s">
        <v>726</v>
      </c>
      <c r="E653" s="156" t="s">
        <v>30</v>
      </c>
      <c r="F653" s="243">
        <v>1</v>
      </c>
      <c r="G653" s="249">
        <f t="shared" ref="G653:G666" si="64">+ROUND(P653+(P653*$F$3),-1)</f>
        <v>9137830</v>
      </c>
      <c r="I653" s="24">
        <v>600</v>
      </c>
      <c r="J653" s="31">
        <v>23242114</v>
      </c>
      <c r="K653" s="131" t="s">
        <v>726</v>
      </c>
      <c r="L653" s="36" t="s">
        <v>30</v>
      </c>
      <c r="M653" s="31">
        <v>1</v>
      </c>
      <c r="N653" s="190">
        <f t="shared" si="59"/>
        <v>7242145.7800000003</v>
      </c>
      <c r="O653" s="190">
        <f t="shared" si="60"/>
        <v>1376007.7010000004</v>
      </c>
      <c r="P653" s="191">
        <f t="shared" si="61"/>
        <v>8618153.4810000006</v>
      </c>
      <c r="R653" s="240">
        <v>8618153.4810000006</v>
      </c>
    </row>
    <row r="654" spans="2:18">
      <c r="B654" s="125">
        <f>+COUNT(C$6:$D654)</f>
        <v>590</v>
      </c>
      <c r="C654" s="149">
        <v>23242114</v>
      </c>
      <c r="D654" s="131" t="s">
        <v>110</v>
      </c>
      <c r="E654" s="156" t="s">
        <v>30</v>
      </c>
      <c r="F654" s="243">
        <v>1</v>
      </c>
      <c r="G654" s="249">
        <f t="shared" si="64"/>
        <v>32640</v>
      </c>
      <c r="I654" s="24">
        <v>601</v>
      </c>
      <c r="J654" s="31">
        <v>23242114</v>
      </c>
      <c r="K654" s="131" t="s">
        <v>110</v>
      </c>
      <c r="L654" s="36" t="s">
        <v>30</v>
      </c>
      <c r="M654" s="31">
        <v>1</v>
      </c>
      <c r="N654" s="190">
        <f t="shared" ref="N654:N719" si="65">+ROUND(R654/1.19,2)</f>
        <v>25871.45</v>
      </c>
      <c r="O654" s="190">
        <f t="shared" ref="O654:O719" si="66">+R654-N654</f>
        <v>4915.57</v>
      </c>
      <c r="P654" s="191">
        <f t="shared" ref="P654:P719" si="67">+N654+O654</f>
        <v>30787.02</v>
      </c>
      <c r="R654" s="240">
        <v>30787.02</v>
      </c>
    </row>
    <row r="655" spans="2:18">
      <c r="B655" s="125">
        <f>+COUNT(C$6:$D655)</f>
        <v>591</v>
      </c>
      <c r="C655" s="149">
        <v>23242114</v>
      </c>
      <c r="D655" s="131" t="s">
        <v>722</v>
      </c>
      <c r="E655" s="156" t="s">
        <v>30</v>
      </c>
      <c r="F655" s="243">
        <v>1</v>
      </c>
      <c r="G655" s="249">
        <f t="shared" si="64"/>
        <v>45590</v>
      </c>
      <c r="I655" s="24">
        <v>602</v>
      </c>
      <c r="J655" s="31">
        <v>23242114</v>
      </c>
      <c r="K655" s="131" t="s">
        <v>722</v>
      </c>
      <c r="L655" s="36" t="s">
        <v>30</v>
      </c>
      <c r="M655" s="31">
        <v>1</v>
      </c>
      <c r="N655" s="190">
        <f t="shared" si="65"/>
        <v>36135</v>
      </c>
      <c r="O655" s="190">
        <f t="shared" si="66"/>
        <v>6865.6500000000015</v>
      </c>
      <c r="P655" s="191">
        <f t="shared" si="67"/>
        <v>43000.65</v>
      </c>
      <c r="R655" s="240">
        <v>43000.65</v>
      </c>
    </row>
    <row r="656" spans="2:18">
      <c r="B656" s="125">
        <f>+COUNT(C$6:$D656)</f>
        <v>592</v>
      </c>
      <c r="C656" s="149">
        <v>23242114</v>
      </c>
      <c r="D656" s="131" t="s">
        <v>712</v>
      </c>
      <c r="E656" s="156" t="s">
        <v>30</v>
      </c>
      <c r="F656" s="243">
        <v>1</v>
      </c>
      <c r="G656" s="249">
        <f t="shared" si="64"/>
        <v>480810</v>
      </c>
      <c r="I656" s="24">
        <v>603</v>
      </c>
      <c r="J656" s="31">
        <v>23242114</v>
      </c>
      <c r="K656" s="131" t="s">
        <v>712</v>
      </c>
      <c r="L656" s="36" t="s">
        <v>30</v>
      </c>
      <c r="M656" s="31">
        <v>1</v>
      </c>
      <c r="N656" s="190">
        <f t="shared" si="65"/>
        <v>381060</v>
      </c>
      <c r="O656" s="190">
        <f t="shared" si="66"/>
        <v>72401.400000000023</v>
      </c>
      <c r="P656" s="191">
        <f t="shared" si="67"/>
        <v>453461.4</v>
      </c>
      <c r="R656" s="240">
        <v>453461.4</v>
      </c>
    </row>
    <row r="657" spans="2:24">
      <c r="B657" s="125">
        <f>+COUNT(C$6:$D657)</f>
        <v>593</v>
      </c>
      <c r="C657" s="149">
        <v>23242114</v>
      </c>
      <c r="D657" s="131" t="s">
        <v>713</v>
      </c>
      <c r="E657" s="156" t="s">
        <v>30</v>
      </c>
      <c r="F657" s="243">
        <v>1</v>
      </c>
      <c r="G657" s="249">
        <f t="shared" si="64"/>
        <v>486550</v>
      </c>
      <c r="I657" s="24">
        <v>604</v>
      </c>
      <c r="J657" s="31">
        <v>23242114</v>
      </c>
      <c r="K657" s="131" t="s">
        <v>713</v>
      </c>
      <c r="L657" s="36" t="s">
        <v>30</v>
      </c>
      <c r="M657" s="31">
        <v>1</v>
      </c>
      <c r="N657" s="190">
        <f t="shared" si="65"/>
        <v>385612.07</v>
      </c>
      <c r="O657" s="190">
        <f t="shared" si="66"/>
        <v>73266.295000000042</v>
      </c>
      <c r="P657" s="191">
        <f t="shared" si="67"/>
        <v>458878.36500000005</v>
      </c>
      <c r="R657" s="240">
        <v>458878.36500000005</v>
      </c>
    </row>
    <row r="658" spans="2:24">
      <c r="B658" s="125">
        <f>+COUNT(C$6:$D658)</f>
        <v>594</v>
      </c>
      <c r="C658" s="149">
        <v>23242114</v>
      </c>
      <c r="D658" s="131" t="s">
        <v>727</v>
      </c>
      <c r="E658" s="156" t="s">
        <v>30</v>
      </c>
      <c r="F658" s="243">
        <v>1</v>
      </c>
      <c r="G658" s="249">
        <f t="shared" si="64"/>
        <v>340130</v>
      </c>
      <c r="I658" s="24">
        <v>605</v>
      </c>
      <c r="J658" s="31">
        <v>23242114</v>
      </c>
      <c r="K658" s="131" t="s">
        <v>727</v>
      </c>
      <c r="L658" s="36" t="s">
        <v>30</v>
      </c>
      <c r="M658" s="31">
        <v>1</v>
      </c>
      <c r="N658" s="190">
        <f t="shared" si="65"/>
        <v>269567.65000000002</v>
      </c>
      <c r="O658" s="190">
        <f t="shared" si="66"/>
        <v>51217.855999999971</v>
      </c>
      <c r="P658" s="191">
        <f t="shared" si="67"/>
        <v>320785.50599999999</v>
      </c>
      <c r="R658" s="240">
        <v>320785.50599999999</v>
      </c>
    </row>
    <row r="659" spans="2:24">
      <c r="B659" s="125">
        <f>+COUNT(C$6:$D659)</f>
        <v>595</v>
      </c>
      <c r="C659" s="149">
        <v>23242114</v>
      </c>
      <c r="D659" s="131" t="s">
        <v>728</v>
      </c>
      <c r="E659" s="156" t="s">
        <v>30</v>
      </c>
      <c r="F659" s="243">
        <v>1</v>
      </c>
      <c r="G659" s="249">
        <f t="shared" si="64"/>
        <v>356500</v>
      </c>
      <c r="I659" s="24">
        <v>606</v>
      </c>
      <c r="J659" s="31">
        <v>23242114</v>
      </c>
      <c r="K659" s="131" t="s">
        <v>728</v>
      </c>
      <c r="L659" s="36" t="s">
        <v>30</v>
      </c>
      <c r="M659" s="31">
        <v>1</v>
      </c>
      <c r="N659" s="190">
        <f t="shared" si="65"/>
        <v>282544.23</v>
      </c>
      <c r="O659" s="190">
        <f t="shared" si="66"/>
        <v>53683.404000000039</v>
      </c>
      <c r="P659" s="191">
        <f t="shared" si="67"/>
        <v>336227.63400000002</v>
      </c>
      <c r="R659" s="240">
        <v>336227.63400000002</v>
      </c>
    </row>
    <row r="660" spans="2:24">
      <c r="B660" s="125">
        <f>+COUNT(C$6:$D660)</f>
        <v>596</v>
      </c>
      <c r="C660" s="149">
        <v>23242114</v>
      </c>
      <c r="D660" s="131" t="s">
        <v>729</v>
      </c>
      <c r="E660" s="156" t="s">
        <v>30</v>
      </c>
      <c r="F660" s="243">
        <v>1</v>
      </c>
      <c r="G660" s="249">
        <f t="shared" si="64"/>
        <v>271520</v>
      </c>
      <c r="I660" s="24">
        <v>607</v>
      </c>
      <c r="J660" s="31">
        <v>23242114</v>
      </c>
      <c r="K660" s="131" t="s">
        <v>729</v>
      </c>
      <c r="L660" s="36" t="s">
        <v>30</v>
      </c>
      <c r="M660" s="31">
        <v>1</v>
      </c>
      <c r="N660" s="190">
        <f t="shared" si="65"/>
        <v>215192.9</v>
      </c>
      <c r="O660" s="190">
        <f t="shared" si="66"/>
        <v>40886.647000000026</v>
      </c>
      <c r="P660" s="191">
        <f t="shared" si="67"/>
        <v>256079.54700000002</v>
      </c>
      <c r="R660" s="240">
        <v>256079.54700000002</v>
      </c>
    </row>
    <row r="661" spans="2:24">
      <c r="B661" s="125">
        <f>+COUNT(C$6:$D661)</f>
        <v>597</v>
      </c>
      <c r="C661" s="149">
        <v>23242114</v>
      </c>
      <c r="D661" s="131" t="s">
        <v>730</v>
      </c>
      <c r="E661" s="156" t="s">
        <v>30</v>
      </c>
      <c r="F661" s="243">
        <v>1</v>
      </c>
      <c r="G661" s="249">
        <f t="shared" si="64"/>
        <v>313210</v>
      </c>
      <c r="I661" s="24">
        <v>608</v>
      </c>
      <c r="J661" s="31">
        <v>23242114</v>
      </c>
      <c r="K661" s="131" t="s">
        <v>730</v>
      </c>
      <c r="L661" s="36" t="s">
        <v>30</v>
      </c>
      <c r="M661" s="31">
        <v>1</v>
      </c>
      <c r="N661" s="190">
        <f t="shared" si="65"/>
        <v>248231.72</v>
      </c>
      <c r="O661" s="190">
        <f t="shared" si="66"/>
        <v>47164.021000000037</v>
      </c>
      <c r="P661" s="191">
        <f t="shared" si="67"/>
        <v>295395.74100000004</v>
      </c>
      <c r="R661" s="240">
        <v>295395.74100000004</v>
      </c>
    </row>
    <row r="662" spans="2:24">
      <c r="B662" s="125">
        <f>+COUNT(C$6:$D662)</f>
        <v>598</v>
      </c>
      <c r="C662" s="149">
        <v>23242114</v>
      </c>
      <c r="D662" s="131" t="s">
        <v>731</v>
      </c>
      <c r="E662" s="156" t="s">
        <v>30</v>
      </c>
      <c r="F662" s="243">
        <v>1</v>
      </c>
      <c r="G662" s="249">
        <f t="shared" si="64"/>
        <v>35310</v>
      </c>
      <c r="I662" s="24">
        <v>609</v>
      </c>
      <c r="J662" s="31">
        <v>23242114</v>
      </c>
      <c r="K662" s="131" t="s">
        <v>731</v>
      </c>
      <c r="L662" s="36" t="s">
        <v>30</v>
      </c>
      <c r="M662" s="31">
        <v>1</v>
      </c>
      <c r="N662" s="190">
        <f t="shared" si="65"/>
        <v>27984.89</v>
      </c>
      <c r="O662" s="190">
        <f t="shared" si="66"/>
        <v>5317.1260000000038</v>
      </c>
      <c r="P662" s="191">
        <f t="shared" si="67"/>
        <v>33302.016000000003</v>
      </c>
      <c r="R662" s="240">
        <v>33302.016000000003</v>
      </c>
    </row>
    <row r="663" spans="2:24">
      <c r="B663" s="125">
        <f>+COUNT(C$6:$D663)</f>
        <v>599</v>
      </c>
      <c r="C663" s="149">
        <v>23242114</v>
      </c>
      <c r="D663" s="131" t="s">
        <v>732</v>
      </c>
      <c r="E663" s="156" t="s">
        <v>30</v>
      </c>
      <c r="F663" s="243">
        <v>1</v>
      </c>
      <c r="G663" s="249">
        <f t="shared" si="64"/>
        <v>131680</v>
      </c>
      <c r="I663" s="24">
        <v>610</v>
      </c>
      <c r="J663" s="31">
        <v>23242114</v>
      </c>
      <c r="K663" s="131" t="s">
        <v>732</v>
      </c>
      <c r="L663" s="36" t="s">
        <v>30</v>
      </c>
      <c r="M663" s="31">
        <v>1</v>
      </c>
      <c r="N663" s="190">
        <f t="shared" si="65"/>
        <v>104361.97</v>
      </c>
      <c r="O663" s="190">
        <f t="shared" si="66"/>
        <v>19828.769</v>
      </c>
      <c r="P663" s="191">
        <f t="shared" si="67"/>
        <v>124190.739</v>
      </c>
      <c r="R663" s="240">
        <v>124190.739</v>
      </c>
    </row>
    <row r="664" spans="2:24">
      <c r="B664" s="125">
        <f>+COUNT(C$6:$D664)</f>
        <v>600</v>
      </c>
      <c r="C664" s="149">
        <v>23242114</v>
      </c>
      <c r="D664" s="131" t="s">
        <v>715</v>
      </c>
      <c r="E664" s="156" t="s">
        <v>30</v>
      </c>
      <c r="F664" s="243">
        <v>1</v>
      </c>
      <c r="G664" s="249">
        <f t="shared" si="64"/>
        <v>420830</v>
      </c>
      <c r="I664" s="24">
        <v>611</v>
      </c>
      <c r="J664" s="31">
        <v>23242114</v>
      </c>
      <c r="K664" s="131" t="s">
        <v>715</v>
      </c>
      <c r="L664" s="36" t="s">
        <v>30</v>
      </c>
      <c r="M664" s="31">
        <v>1</v>
      </c>
      <c r="N664" s="190">
        <f t="shared" si="65"/>
        <v>333527.43</v>
      </c>
      <c r="O664" s="190">
        <f t="shared" si="66"/>
        <v>63370.212</v>
      </c>
      <c r="P664" s="191">
        <f t="shared" si="67"/>
        <v>396897.64199999999</v>
      </c>
      <c r="R664" s="240">
        <v>396897.64199999999</v>
      </c>
      <c r="X664" s="113">
        <f>+'PLANES - HISTORICO'!O667</f>
        <v>0</v>
      </c>
    </row>
    <row r="665" spans="2:24">
      <c r="B665" s="125">
        <f>+COUNT(C$6:$D665)</f>
        <v>601</v>
      </c>
      <c r="C665" s="149">
        <v>23242114</v>
      </c>
      <c r="D665" s="131" t="s">
        <v>721</v>
      </c>
      <c r="E665" s="156" t="s">
        <v>30</v>
      </c>
      <c r="F665" s="243">
        <v>1</v>
      </c>
      <c r="G665" s="249">
        <f t="shared" si="64"/>
        <v>776120</v>
      </c>
      <c r="I665" s="24">
        <v>612</v>
      </c>
      <c r="J665" s="31">
        <v>23242114</v>
      </c>
      <c r="K665" s="131" t="s">
        <v>721</v>
      </c>
      <c r="L665" s="36" t="s">
        <v>30</v>
      </c>
      <c r="M665" s="31">
        <v>1</v>
      </c>
      <c r="N665" s="190">
        <f t="shared" si="65"/>
        <v>615111.01</v>
      </c>
      <c r="O665" s="190">
        <f t="shared" si="66"/>
        <v>116871.08600000001</v>
      </c>
      <c r="P665" s="191">
        <f t="shared" si="67"/>
        <v>731982.09600000002</v>
      </c>
      <c r="R665" s="240">
        <v>731982.09600000002</v>
      </c>
    </row>
    <row r="666" spans="2:24">
      <c r="B666" s="125">
        <f>+COUNT(C$6:$D666)</f>
        <v>602</v>
      </c>
      <c r="C666" s="149">
        <v>23242114</v>
      </c>
      <c r="D666" s="131" t="s">
        <v>733</v>
      </c>
      <c r="E666" s="156" t="s">
        <v>30</v>
      </c>
      <c r="F666" s="243">
        <v>1</v>
      </c>
      <c r="G666" s="249">
        <f t="shared" si="64"/>
        <v>338420</v>
      </c>
      <c r="I666" s="24">
        <v>613</v>
      </c>
      <c r="J666" s="31">
        <v>23242114</v>
      </c>
      <c r="K666" s="131" t="s">
        <v>733</v>
      </c>
      <c r="L666" s="36" t="s">
        <v>30</v>
      </c>
      <c r="M666" s="31">
        <v>1</v>
      </c>
      <c r="N666" s="190">
        <f t="shared" si="65"/>
        <v>268216.65999999997</v>
      </c>
      <c r="O666" s="190">
        <f t="shared" si="66"/>
        <v>50961.167000000016</v>
      </c>
      <c r="P666" s="191">
        <f t="shared" si="67"/>
        <v>319177.82699999999</v>
      </c>
      <c r="R666" s="240">
        <v>319177.82699999999</v>
      </c>
    </row>
    <row r="667" spans="2:24">
      <c r="B667" s="218"/>
      <c r="C667" s="218"/>
      <c r="D667" s="218" t="s">
        <v>303</v>
      </c>
      <c r="E667" s="218"/>
      <c r="F667" s="218"/>
      <c r="G667" s="218">
        <f>SUM(G6:G666)</f>
        <v>175209920</v>
      </c>
      <c r="I667" s="218"/>
      <c r="J667" s="218"/>
      <c r="K667" s="218" t="s">
        <v>303</v>
      </c>
      <c r="L667" s="218"/>
      <c r="M667" s="219"/>
      <c r="N667" s="219"/>
      <c r="O667" s="219"/>
      <c r="P667" s="219">
        <f>SUM(P6:P666)</f>
        <v>165245627.65499997</v>
      </c>
      <c r="R667" s="240">
        <v>165245627.65499997</v>
      </c>
    </row>
    <row r="668" spans="2:24" ht="24">
      <c r="B668" s="301" t="s">
        <v>1121</v>
      </c>
      <c r="C668" s="301" t="s">
        <v>1122</v>
      </c>
      <c r="D668" s="301" t="s">
        <v>1123</v>
      </c>
      <c r="E668" s="301" t="s">
        <v>2</v>
      </c>
      <c r="F668" s="302" t="s">
        <v>1124</v>
      </c>
      <c r="G668" s="302" t="s">
        <v>1124</v>
      </c>
      <c r="I668" s="306"/>
      <c r="J668" s="306"/>
      <c r="K668" s="306"/>
      <c r="L668" s="306"/>
      <c r="M668" s="307"/>
      <c r="N668" s="307"/>
      <c r="O668" s="307"/>
      <c r="P668" s="307"/>
    </row>
    <row r="669" spans="2:24" ht="24">
      <c r="B669" s="157"/>
      <c r="C669" s="158" t="s">
        <v>22</v>
      </c>
      <c r="D669" s="159" t="s">
        <v>875</v>
      </c>
      <c r="E669" s="160"/>
      <c r="F669" s="160"/>
      <c r="G669" s="160"/>
      <c r="I669" s="34"/>
      <c r="J669" s="33" t="s">
        <v>22</v>
      </c>
      <c r="K669" s="33" t="s">
        <v>875</v>
      </c>
      <c r="L669" s="35"/>
      <c r="M669" s="35"/>
      <c r="N669" s="35"/>
      <c r="O669" s="35"/>
      <c r="P669" s="35"/>
    </row>
    <row r="670" spans="2:24">
      <c r="B670" s="161"/>
      <c r="C670" s="161"/>
      <c r="D670" s="162" t="s">
        <v>1125</v>
      </c>
      <c r="E670" s="163"/>
      <c r="F670" s="163"/>
      <c r="G670" s="163"/>
      <c r="I670" s="255"/>
      <c r="J670" s="256"/>
      <c r="K670" s="256"/>
      <c r="L670" s="257"/>
      <c r="M670" s="35"/>
      <c r="N670" s="35"/>
      <c r="O670" s="35"/>
      <c r="P670" s="35"/>
    </row>
    <row r="671" spans="2:24" ht="24">
      <c r="B671" s="164"/>
      <c r="C671" s="164"/>
      <c r="D671" s="165" t="s">
        <v>119</v>
      </c>
      <c r="E671" s="166"/>
      <c r="F671" s="166"/>
      <c r="G671" s="166"/>
      <c r="I671" s="220"/>
      <c r="J671" s="220"/>
      <c r="K671" s="221" t="s">
        <v>119</v>
      </c>
      <c r="L671" s="222"/>
      <c r="M671" s="223"/>
      <c r="N671" s="223"/>
      <c r="O671" s="223"/>
      <c r="P671" s="223"/>
    </row>
    <row r="672" spans="2:24" ht="24">
      <c r="B672" s="126">
        <f>+COUNT(C$672:$D672)</f>
        <v>1</v>
      </c>
      <c r="C672" s="138">
        <v>73152100</v>
      </c>
      <c r="D672" s="139" t="s">
        <v>752</v>
      </c>
      <c r="E672" s="138" t="s">
        <v>20</v>
      </c>
      <c r="F672" s="242">
        <v>1</v>
      </c>
      <c r="G672" s="249">
        <f t="shared" ref="G672:G689" si="68">+ROUND(P672+(P672*$F$3),-1)</f>
        <v>208840</v>
      </c>
      <c r="I672" s="25">
        <v>1</v>
      </c>
      <c r="J672" s="29">
        <v>73152100</v>
      </c>
      <c r="K672" s="188" t="s">
        <v>752</v>
      </c>
      <c r="L672" s="29" t="s">
        <v>20</v>
      </c>
      <c r="M672" s="31">
        <v>1</v>
      </c>
      <c r="N672" s="190">
        <f t="shared" si="65"/>
        <v>165513.95000000001</v>
      </c>
      <c r="O672" s="190">
        <f t="shared" si="66"/>
        <v>31447.646999999997</v>
      </c>
      <c r="P672" s="191">
        <f t="shared" si="67"/>
        <v>196961.59700000001</v>
      </c>
      <c r="R672" s="240">
        <v>196961.59700000001</v>
      </c>
    </row>
    <row r="673" spans="2:18" ht="36">
      <c r="B673" s="126">
        <f>+COUNT(C$672:$D673)</f>
        <v>2</v>
      </c>
      <c r="C673" s="138">
        <v>73152100</v>
      </c>
      <c r="D673" s="139" t="s">
        <v>753</v>
      </c>
      <c r="E673" s="138" t="s">
        <v>20</v>
      </c>
      <c r="F673" s="242">
        <v>1</v>
      </c>
      <c r="G673" s="249">
        <f t="shared" si="68"/>
        <v>151190</v>
      </c>
      <c r="I673" s="25">
        <v>2</v>
      </c>
      <c r="J673" s="29">
        <v>73152100</v>
      </c>
      <c r="K673" s="188" t="s">
        <v>753</v>
      </c>
      <c r="L673" s="29" t="s">
        <v>20</v>
      </c>
      <c r="M673" s="31">
        <v>1</v>
      </c>
      <c r="N673" s="190">
        <f t="shared" si="65"/>
        <v>119825.03</v>
      </c>
      <c r="O673" s="190">
        <f t="shared" si="66"/>
        <v>22766.755000000005</v>
      </c>
      <c r="P673" s="191">
        <f t="shared" si="67"/>
        <v>142591.785</v>
      </c>
      <c r="R673" s="240">
        <v>142591.785</v>
      </c>
    </row>
    <row r="674" spans="2:18" ht="36">
      <c r="B674" s="126">
        <f>+COUNT(C$672:$D674)</f>
        <v>3</v>
      </c>
      <c r="C674" s="138">
        <v>73152100</v>
      </c>
      <c r="D674" s="139" t="s">
        <v>754</v>
      </c>
      <c r="E674" s="138" t="s">
        <v>20</v>
      </c>
      <c r="F674" s="242">
        <v>1</v>
      </c>
      <c r="G674" s="249">
        <f t="shared" si="68"/>
        <v>66700</v>
      </c>
      <c r="I674" s="25">
        <v>3</v>
      </c>
      <c r="J674" s="29">
        <v>73152100</v>
      </c>
      <c r="K674" s="188" t="s">
        <v>754</v>
      </c>
      <c r="L674" s="29" t="s">
        <v>20</v>
      </c>
      <c r="M674" s="31">
        <v>1</v>
      </c>
      <c r="N674" s="190">
        <f t="shared" si="65"/>
        <v>52862.42</v>
      </c>
      <c r="O674" s="190">
        <f t="shared" si="66"/>
        <v>10043.864000000001</v>
      </c>
      <c r="P674" s="191">
        <f t="shared" si="67"/>
        <v>62906.284</v>
      </c>
      <c r="R674" s="240">
        <v>62906.284</v>
      </c>
    </row>
    <row r="675" spans="2:18" ht="24">
      <c r="B675" s="126">
        <f>+COUNT(C$672:$D675)</f>
        <v>4</v>
      </c>
      <c r="C675" s="138">
        <v>73152100</v>
      </c>
      <c r="D675" s="139" t="s">
        <v>755</v>
      </c>
      <c r="E675" s="138" t="s">
        <v>20</v>
      </c>
      <c r="F675" s="242">
        <v>1</v>
      </c>
      <c r="G675" s="249">
        <f t="shared" si="68"/>
        <v>54870</v>
      </c>
      <c r="I675" s="25">
        <v>4</v>
      </c>
      <c r="J675" s="29">
        <v>73152100</v>
      </c>
      <c r="K675" s="188" t="s">
        <v>755</v>
      </c>
      <c r="L675" s="29" t="s">
        <v>20</v>
      </c>
      <c r="M675" s="31">
        <v>1</v>
      </c>
      <c r="N675" s="190">
        <f t="shared" si="65"/>
        <v>43484.160000000003</v>
      </c>
      <c r="O675" s="190">
        <f t="shared" si="66"/>
        <v>8261.9889999999941</v>
      </c>
      <c r="P675" s="191">
        <f t="shared" si="67"/>
        <v>51746.148999999998</v>
      </c>
      <c r="R675" s="240">
        <v>51746.148999999998</v>
      </c>
    </row>
    <row r="676" spans="2:18" ht="24">
      <c r="B676" s="126">
        <f>+COUNT(C$672:$D676)</f>
        <v>5</v>
      </c>
      <c r="C676" s="138">
        <v>73152100</v>
      </c>
      <c r="D676" s="139" t="s">
        <v>756</v>
      </c>
      <c r="E676" s="138" t="s">
        <v>20</v>
      </c>
      <c r="F676" s="242">
        <v>1</v>
      </c>
      <c r="G676" s="249">
        <f t="shared" si="68"/>
        <v>877120</v>
      </c>
      <c r="I676" s="25">
        <v>5</v>
      </c>
      <c r="J676" s="29">
        <v>73152100</v>
      </c>
      <c r="K676" s="188" t="s">
        <v>756</v>
      </c>
      <c r="L676" s="29" t="s">
        <v>20</v>
      </c>
      <c r="M676" s="31">
        <v>1</v>
      </c>
      <c r="N676" s="190">
        <f t="shared" si="65"/>
        <v>695153.9</v>
      </c>
      <c r="O676" s="190">
        <f t="shared" si="66"/>
        <v>132079.24099999992</v>
      </c>
      <c r="P676" s="191">
        <f t="shared" si="67"/>
        <v>827233.14099999995</v>
      </c>
      <c r="R676" s="240">
        <v>827233.14099999995</v>
      </c>
    </row>
    <row r="677" spans="2:18" ht="36">
      <c r="B677" s="126">
        <f>+COUNT(C$672:$D677)</f>
        <v>6</v>
      </c>
      <c r="C677" s="138">
        <v>73152100</v>
      </c>
      <c r="D677" s="139" t="s">
        <v>757</v>
      </c>
      <c r="E677" s="138" t="s">
        <v>20</v>
      </c>
      <c r="F677" s="242">
        <v>1</v>
      </c>
      <c r="G677" s="249">
        <f t="shared" si="68"/>
        <v>568050</v>
      </c>
      <c r="I677" s="25">
        <v>6</v>
      </c>
      <c r="J677" s="29">
        <v>73152100</v>
      </c>
      <c r="K677" s="188" t="s">
        <v>757</v>
      </c>
      <c r="L677" s="29" t="s">
        <v>20</v>
      </c>
      <c r="M677" s="31">
        <v>1</v>
      </c>
      <c r="N677" s="190">
        <f t="shared" si="65"/>
        <v>450209.33</v>
      </c>
      <c r="O677" s="190">
        <f t="shared" si="66"/>
        <v>85539.771999999939</v>
      </c>
      <c r="P677" s="191">
        <f t="shared" si="67"/>
        <v>535749.10199999996</v>
      </c>
      <c r="R677" s="240">
        <v>535749.10199999996</v>
      </c>
    </row>
    <row r="678" spans="2:18" ht="36">
      <c r="B678" s="126">
        <f>+COUNT(C$672:$D678)</f>
        <v>7</v>
      </c>
      <c r="C678" s="138">
        <v>73152100</v>
      </c>
      <c r="D678" s="139" t="s">
        <v>120</v>
      </c>
      <c r="E678" s="138" t="s">
        <v>20</v>
      </c>
      <c r="F678" s="242">
        <v>1</v>
      </c>
      <c r="G678" s="249">
        <f t="shared" si="68"/>
        <v>1321450</v>
      </c>
      <c r="I678" s="25">
        <v>7</v>
      </c>
      <c r="J678" s="29">
        <v>73152100</v>
      </c>
      <c r="K678" s="188" t="s">
        <v>120</v>
      </c>
      <c r="L678" s="29" t="s">
        <v>20</v>
      </c>
      <c r="M678" s="31">
        <v>1</v>
      </c>
      <c r="N678" s="190">
        <f t="shared" si="65"/>
        <v>1047309.31</v>
      </c>
      <c r="O678" s="190">
        <f t="shared" si="66"/>
        <v>198988.76399999997</v>
      </c>
      <c r="P678" s="191">
        <f t="shared" si="67"/>
        <v>1246298.074</v>
      </c>
      <c r="R678" s="240">
        <v>1246298.074</v>
      </c>
    </row>
    <row r="679" spans="2:18" ht="24">
      <c r="B679" s="126">
        <f>+COUNT(C$672:$D679)</f>
        <v>8</v>
      </c>
      <c r="C679" s="138">
        <v>73152100</v>
      </c>
      <c r="D679" s="139" t="s">
        <v>121</v>
      </c>
      <c r="E679" s="138" t="s">
        <v>20</v>
      </c>
      <c r="F679" s="242">
        <v>1</v>
      </c>
      <c r="G679" s="249">
        <f t="shared" si="68"/>
        <v>466670</v>
      </c>
      <c r="I679" s="25">
        <v>8</v>
      </c>
      <c r="J679" s="29">
        <v>73152100</v>
      </c>
      <c r="K679" s="188" t="s">
        <v>121</v>
      </c>
      <c r="L679" s="29" t="s">
        <v>20</v>
      </c>
      <c r="M679" s="31">
        <v>1</v>
      </c>
      <c r="N679" s="190">
        <f t="shared" si="65"/>
        <v>369854.87</v>
      </c>
      <c r="O679" s="190">
        <f t="shared" si="66"/>
        <v>70272.425999999978</v>
      </c>
      <c r="P679" s="191">
        <f t="shared" si="67"/>
        <v>440127.29599999997</v>
      </c>
      <c r="R679" s="240">
        <v>440127.29599999997</v>
      </c>
    </row>
    <row r="680" spans="2:18" ht="36">
      <c r="B680" s="126">
        <f>+COUNT(C$672:$D680)</f>
        <v>9</v>
      </c>
      <c r="C680" s="138">
        <v>73152100</v>
      </c>
      <c r="D680" s="139" t="s">
        <v>758</v>
      </c>
      <c r="E680" s="138" t="s">
        <v>20</v>
      </c>
      <c r="F680" s="242">
        <v>1</v>
      </c>
      <c r="G680" s="249">
        <f t="shared" si="68"/>
        <v>539310</v>
      </c>
      <c r="I680" s="25">
        <v>9</v>
      </c>
      <c r="J680" s="29">
        <v>73152100</v>
      </c>
      <c r="K680" s="188" t="s">
        <v>758</v>
      </c>
      <c r="L680" s="29" t="s">
        <v>20</v>
      </c>
      <c r="M680" s="31">
        <v>1</v>
      </c>
      <c r="N680" s="190">
        <f t="shared" si="65"/>
        <v>427429.19</v>
      </c>
      <c r="O680" s="190">
        <f t="shared" si="66"/>
        <v>81211.543999999994</v>
      </c>
      <c r="P680" s="191">
        <f t="shared" si="67"/>
        <v>508640.734</v>
      </c>
      <c r="R680" s="240">
        <v>508640.734</v>
      </c>
    </row>
    <row r="681" spans="2:18" ht="24">
      <c r="B681" s="126">
        <f>+COUNT(C$672:$D681)</f>
        <v>10</v>
      </c>
      <c r="C681" s="138">
        <v>73152100</v>
      </c>
      <c r="D681" s="139" t="s">
        <v>122</v>
      </c>
      <c r="E681" s="138" t="s">
        <v>20</v>
      </c>
      <c r="F681" s="242">
        <v>1</v>
      </c>
      <c r="G681" s="249">
        <f t="shared" si="68"/>
        <v>2551350</v>
      </c>
      <c r="I681" s="25">
        <v>10</v>
      </c>
      <c r="J681" s="29">
        <v>73152100</v>
      </c>
      <c r="K681" s="188" t="s">
        <v>122</v>
      </c>
      <c r="L681" s="29" t="s">
        <v>20</v>
      </c>
      <c r="M681" s="31">
        <v>1</v>
      </c>
      <c r="N681" s="190">
        <f t="shared" si="65"/>
        <v>2022063.71</v>
      </c>
      <c r="O681" s="190">
        <f t="shared" si="66"/>
        <v>384192.10699999984</v>
      </c>
      <c r="P681" s="191">
        <f t="shared" si="67"/>
        <v>2406255.8169999998</v>
      </c>
      <c r="R681" s="240">
        <v>2406255.8169999998</v>
      </c>
    </row>
    <row r="682" spans="2:18" ht="24">
      <c r="B682" s="126">
        <f>+COUNT(C$672:$D682)</f>
        <v>11</v>
      </c>
      <c r="C682" s="138">
        <v>73152100</v>
      </c>
      <c r="D682" s="139" t="s">
        <v>759</v>
      </c>
      <c r="E682" s="138" t="s">
        <v>20</v>
      </c>
      <c r="F682" s="242">
        <v>1</v>
      </c>
      <c r="G682" s="249">
        <f t="shared" si="68"/>
        <v>877870</v>
      </c>
      <c r="I682" s="25">
        <v>11</v>
      </c>
      <c r="J682" s="29">
        <v>73152100</v>
      </c>
      <c r="K682" s="188" t="s">
        <v>759</v>
      </c>
      <c r="L682" s="29" t="s">
        <v>20</v>
      </c>
      <c r="M682" s="31">
        <v>1</v>
      </c>
      <c r="N682" s="190">
        <f t="shared" si="65"/>
        <v>695751.14</v>
      </c>
      <c r="O682" s="190">
        <f t="shared" si="66"/>
        <v>132192.71100000001</v>
      </c>
      <c r="P682" s="191">
        <f t="shared" si="67"/>
        <v>827943.85100000002</v>
      </c>
      <c r="R682" s="240">
        <v>827943.85100000002</v>
      </c>
    </row>
    <row r="683" spans="2:18" ht="24">
      <c r="B683" s="126">
        <f>+COUNT(C$672:$D683)</f>
        <v>12</v>
      </c>
      <c r="C683" s="138">
        <v>73152100</v>
      </c>
      <c r="D683" s="139" t="s">
        <v>123</v>
      </c>
      <c r="E683" s="138" t="s">
        <v>20</v>
      </c>
      <c r="F683" s="242">
        <v>1</v>
      </c>
      <c r="G683" s="249">
        <f t="shared" si="68"/>
        <v>798130</v>
      </c>
      <c r="I683" s="25">
        <v>12</v>
      </c>
      <c r="J683" s="29">
        <v>73152100</v>
      </c>
      <c r="K683" s="188" t="s">
        <v>123</v>
      </c>
      <c r="L683" s="29" t="s">
        <v>20</v>
      </c>
      <c r="M683" s="31">
        <v>1</v>
      </c>
      <c r="N683" s="190">
        <f t="shared" si="65"/>
        <v>632552.78</v>
      </c>
      <c r="O683" s="190">
        <f t="shared" si="66"/>
        <v>120185.03099999996</v>
      </c>
      <c r="P683" s="191">
        <f t="shared" si="67"/>
        <v>752737.81099999999</v>
      </c>
      <c r="R683" s="240">
        <v>752737.81099999999</v>
      </c>
    </row>
    <row r="684" spans="2:18">
      <c r="B684" s="126">
        <f>+COUNT(C$672:$D684)</f>
        <v>13</v>
      </c>
      <c r="C684" s="138">
        <v>73152100</v>
      </c>
      <c r="D684" s="139" t="s">
        <v>124</v>
      </c>
      <c r="E684" s="138" t="s">
        <v>20</v>
      </c>
      <c r="F684" s="242">
        <v>1</v>
      </c>
      <c r="G684" s="249">
        <f t="shared" si="68"/>
        <v>1006570</v>
      </c>
      <c r="I684" s="25">
        <v>13</v>
      </c>
      <c r="J684" s="29">
        <v>73152100</v>
      </c>
      <c r="K684" s="188" t="s">
        <v>124</v>
      </c>
      <c r="L684" s="29" t="s">
        <v>20</v>
      </c>
      <c r="M684" s="31">
        <v>1</v>
      </c>
      <c r="N684" s="190">
        <f t="shared" si="65"/>
        <v>797748.9</v>
      </c>
      <c r="O684" s="190">
        <f t="shared" si="66"/>
        <v>151572.29099999997</v>
      </c>
      <c r="P684" s="191">
        <f t="shared" si="67"/>
        <v>949321.19099999999</v>
      </c>
      <c r="R684" s="240">
        <v>949321.19099999999</v>
      </c>
    </row>
    <row r="685" spans="2:18">
      <c r="B685" s="126">
        <f>+COUNT(C$672:$D685)</f>
        <v>14</v>
      </c>
      <c r="C685" s="138">
        <v>73152100</v>
      </c>
      <c r="D685" s="139" t="s">
        <v>125</v>
      </c>
      <c r="E685" s="138" t="s">
        <v>20</v>
      </c>
      <c r="F685" s="242">
        <v>1</v>
      </c>
      <c r="G685" s="249">
        <f t="shared" si="68"/>
        <v>1102500</v>
      </c>
      <c r="I685" s="25">
        <v>14</v>
      </c>
      <c r="J685" s="29">
        <v>73152100</v>
      </c>
      <c r="K685" s="188" t="s">
        <v>125</v>
      </c>
      <c r="L685" s="29" t="s">
        <v>20</v>
      </c>
      <c r="M685" s="31">
        <v>1</v>
      </c>
      <c r="N685" s="190">
        <f t="shared" si="65"/>
        <v>873779.88</v>
      </c>
      <c r="O685" s="190">
        <f t="shared" si="66"/>
        <v>166018.17299999995</v>
      </c>
      <c r="P685" s="191">
        <f t="shared" si="67"/>
        <v>1039798.053</v>
      </c>
      <c r="R685" s="240">
        <v>1039798.053</v>
      </c>
    </row>
    <row r="686" spans="2:18">
      <c r="B686" s="126">
        <f>+COUNT(C$672:$D686)</f>
        <v>15</v>
      </c>
      <c r="C686" s="138">
        <v>73152100</v>
      </c>
      <c r="D686" s="139" t="s">
        <v>126</v>
      </c>
      <c r="E686" s="138" t="s">
        <v>20</v>
      </c>
      <c r="F686" s="242">
        <v>1</v>
      </c>
      <c r="G686" s="249">
        <f t="shared" si="68"/>
        <v>608560</v>
      </c>
      <c r="I686" s="25">
        <v>15</v>
      </c>
      <c r="J686" s="29">
        <v>73152100</v>
      </c>
      <c r="K686" s="188" t="s">
        <v>126</v>
      </c>
      <c r="L686" s="29" t="s">
        <v>20</v>
      </c>
      <c r="M686" s="31">
        <v>1</v>
      </c>
      <c r="N686" s="190">
        <f t="shared" si="65"/>
        <v>482311.35</v>
      </c>
      <c r="O686" s="190">
        <f t="shared" si="66"/>
        <v>91639.160000000033</v>
      </c>
      <c r="P686" s="191">
        <f t="shared" si="67"/>
        <v>573950.51</v>
      </c>
      <c r="R686" s="240">
        <v>573950.51</v>
      </c>
    </row>
    <row r="687" spans="2:18">
      <c r="B687" s="126">
        <f>+COUNT(C$672:$D687)</f>
        <v>16</v>
      </c>
      <c r="C687" s="138">
        <v>73152100</v>
      </c>
      <c r="D687" s="139" t="s">
        <v>127</v>
      </c>
      <c r="E687" s="138" t="s">
        <v>20</v>
      </c>
      <c r="F687" s="242">
        <v>1</v>
      </c>
      <c r="G687" s="249">
        <f t="shared" si="68"/>
        <v>928950</v>
      </c>
      <c r="I687" s="25">
        <v>16</v>
      </c>
      <c r="J687" s="29">
        <v>73152100</v>
      </c>
      <c r="K687" s="188" t="s">
        <v>127</v>
      </c>
      <c r="L687" s="29" t="s">
        <v>20</v>
      </c>
      <c r="M687" s="31">
        <v>1</v>
      </c>
      <c r="N687" s="190">
        <f t="shared" si="65"/>
        <v>736231.58</v>
      </c>
      <c r="O687" s="190">
        <f t="shared" si="66"/>
        <v>139883.99600000004</v>
      </c>
      <c r="P687" s="191">
        <f t="shared" si="67"/>
        <v>876115.576</v>
      </c>
      <c r="R687" s="240">
        <v>876115.576</v>
      </c>
    </row>
    <row r="688" spans="2:18">
      <c r="B688" s="126">
        <f>+COUNT(C$672:$D688)</f>
        <v>17</v>
      </c>
      <c r="C688" s="138">
        <v>73152100</v>
      </c>
      <c r="D688" s="139" t="s">
        <v>128</v>
      </c>
      <c r="E688" s="138" t="s">
        <v>20</v>
      </c>
      <c r="F688" s="242">
        <v>1</v>
      </c>
      <c r="G688" s="249">
        <f t="shared" si="68"/>
        <v>523470</v>
      </c>
      <c r="I688" s="25">
        <v>17</v>
      </c>
      <c r="J688" s="29">
        <v>73152100</v>
      </c>
      <c r="K688" s="188" t="s">
        <v>128</v>
      </c>
      <c r="L688" s="29" t="s">
        <v>20</v>
      </c>
      <c r="M688" s="31">
        <v>1</v>
      </c>
      <c r="N688" s="190">
        <f t="shared" si="65"/>
        <v>414872.63</v>
      </c>
      <c r="O688" s="190">
        <f t="shared" si="66"/>
        <v>78825.798999999999</v>
      </c>
      <c r="P688" s="191">
        <f t="shared" si="67"/>
        <v>493698.429</v>
      </c>
      <c r="R688" s="240">
        <v>493698.429</v>
      </c>
    </row>
    <row r="689" spans="2:18">
      <c r="B689" s="126">
        <f>+COUNT(C$672:$D689)</f>
        <v>18</v>
      </c>
      <c r="C689" s="138">
        <v>73152100</v>
      </c>
      <c r="D689" s="139" t="s">
        <v>129</v>
      </c>
      <c r="E689" s="138" t="s">
        <v>20</v>
      </c>
      <c r="F689" s="242">
        <v>1</v>
      </c>
      <c r="G689" s="249">
        <f t="shared" si="68"/>
        <v>112300</v>
      </c>
      <c r="I689" s="25">
        <v>18</v>
      </c>
      <c r="J689" s="29">
        <v>73152100</v>
      </c>
      <c r="K689" s="188" t="s">
        <v>129</v>
      </c>
      <c r="L689" s="29" t="s">
        <v>20</v>
      </c>
      <c r="M689" s="31">
        <v>1</v>
      </c>
      <c r="N689" s="190">
        <f t="shared" si="65"/>
        <v>89001.42</v>
      </c>
      <c r="O689" s="190">
        <f t="shared" si="66"/>
        <v>16910.274000000005</v>
      </c>
      <c r="P689" s="191">
        <f t="shared" si="67"/>
        <v>105911.694</v>
      </c>
      <c r="R689" s="240">
        <v>105911.694</v>
      </c>
    </row>
    <row r="690" spans="2:18">
      <c r="B690" s="167"/>
      <c r="C690" s="167"/>
      <c r="D690" s="165" t="s">
        <v>49</v>
      </c>
      <c r="E690" s="166"/>
      <c r="F690" s="166"/>
      <c r="G690" s="166"/>
      <c r="I690" s="220"/>
      <c r="J690" s="220"/>
      <c r="K690" s="221" t="s">
        <v>49</v>
      </c>
      <c r="L690" s="222"/>
      <c r="M690" s="223"/>
      <c r="N690" s="224"/>
      <c r="O690" s="224"/>
      <c r="P690" s="225"/>
    </row>
    <row r="691" spans="2:18">
      <c r="B691" s="126">
        <f>+COUNT(C$672:$D691)</f>
        <v>19</v>
      </c>
      <c r="C691" s="138">
        <v>73152100</v>
      </c>
      <c r="D691" s="139" t="s">
        <v>130</v>
      </c>
      <c r="E691" s="138" t="s">
        <v>20</v>
      </c>
      <c r="F691" s="242">
        <v>1</v>
      </c>
      <c r="G691" s="249">
        <f t="shared" ref="G691:G696" si="69">+ROUND(P691+(P691*$F$3),-1)</f>
        <v>98020</v>
      </c>
      <c r="I691" s="25">
        <v>19</v>
      </c>
      <c r="J691" s="29">
        <v>73152100</v>
      </c>
      <c r="K691" s="188" t="s">
        <v>130</v>
      </c>
      <c r="L691" s="29" t="s">
        <v>20</v>
      </c>
      <c r="M691" s="31">
        <v>1</v>
      </c>
      <c r="N691" s="190">
        <f t="shared" si="65"/>
        <v>77686.95</v>
      </c>
      <c r="O691" s="190">
        <f t="shared" si="66"/>
        <v>14760.517000000007</v>
      </c>
      <c r="P691" s="191">
        <f t="shared" si="67"/>
        <v>92447.467000000004</v>
      </c>
      <c r="R691" s="240">
        <v>92447.467000000004</v>
      </c>
    </row>
    <row r="692" spans="2:18">
      <c r="B692" s="126">
        <f>+COUNT(C$672:$D692)</f>
        <v>20</v>
      </c>
      <c r="C692" s="138">
        <v>73152100</v>
      </c>
      <c r="D692" s="139" t="s">
        <v>131</v>
      </c>
      <c r="E692" s="138" t="s">
        <v>20</v>
      </c>
      <c r="F692" s="242">
        <v>1</v>
      </c>
      <c r="G692" s="249">
        <f t="shared" si="69"/>
        <v>65630</v>
      </c>
      <c r="I692" s="25">
        <v>20</v>
      </c>
      <c r="J692" s="29">
        <v>73152100</v>
      </c>
      <c r="K692" s="188" t="s">
        <v>131</v>
      </c>
      <c r="L692" s="29" t="s">
        <v>20</v>
      </c>
      <c r="M692" s="31">
        <v>1</v>
      </c>
      <c r="N692" s="190">
        <f t="shared" si="65"/>
        <v>52017.11</v>
      </c>
      <c r="O692" s="190">
        <f t="shared" si="66"/>
        <v>9883.2459999999992</v>
      </c>
      <c r="P692" s="191">
        <f t="shared" si="67"/>
        <v>61900.356</v>
      </c>
      <c r="R692" s="240">
        <v>61900.356</v>
      </c>
    </row>
    <row r="693" spans="2:18">
      <c r="B693" s="126">
        <f>+COUNT(C$672:$D693)</f>
        <v>21</v>
      </c>
      <c r="C693" s="138">
        <v>73152100</v>
      </c>
      <c r="D693" s="139" t="s">
        <v>132</v>
      </c>
      <c r="E693" s="138" t="s">
        <v>20</v>
      </c>
      <c r="F693" s="242">
        <v>1</v>
      </c>
      <c r="G693" s="249">
        <f t="shared" si="69"/>
        <v>40720</v>
      </c>
      <c r="I693" s="25">
        <v>21</v>
      </c>
      <c r="J693" s="29">
        <v>73152100</v>
      </c>
      <c r="K693" s="188" t="s">
        <v>132</v>
      </c>
      <c r="L693" s="29" t="s">
        <v>20</v>
      </c>
      <c r="M693" s="31">
        <v>1</v>
      </c>
      <c r="N693" s="190">
        <f t="shared" si="65"/>
        <v>32273.26</v>
      </c>
      <c r="O693" s="190">
        <f t="shared" si="66"/>
        <v>6131.9180000000015</v>
      </c>
      <c r="P693" s="191">
        <f t="shared" si="67"/>
        <v>38405.178</v>
      </c>
      <c r="R693" s="240">
        <v>38405.178</v>
      </c>
    </row>
    <row r="694" spans="2:18">
      <c r="B694" s="126">
        <f>+COUNT(C$672:$D694)</f>
        <v>22</v>
      </c>
      <c r="C694" s="138">
        <v>73152100</v>
      </c>
      <c r="D694" s="139" t="s">
        <v>133</v>
      </c>
      <c r="E694" s="138" t="s">
        <v>20</v>
      </c>
      <c r="F694" s="242">
        <v>1</v>
      </c>
      <c r="G694" s="249">
        <f t="shared" si="69"/>
        <v>202340</v>
      </c>
      <c r="I694" s="25">
        <v>22</v>
      </c>
      <c r="J694" s="29">
        <v>73152100</v>
      </c>
      <c r="K694" s="188" t="s">
        <v>133</v>
      </c>
      <c r="L694" s="29" t="s">
        <v>20</v>
      </c>
      <c r="M694" s="31">
        <v>1</v>
      </c>
      <c r="N694" s="190">
        <f t="shared" si="65"/>
        <v>160366.45000000001</v>
      </c>
      <c r="O694" s="190">
        <f t="shared" si="66"/>
        <v>30469.621999999974</v>
      </c>
      <c r="P694" s="191">
        <f t="shared" si="67"/>
        <v>190836.07199999999</v>
      </c>
      <c r="R694" s="240">
        <v>190836.07199999999</v>
      </c>
    </row>
    <row r="695" spans="2:18" ht="24">
      <c r="B695" s="126">
        <f>+COUNT(C$672:$D695)</f>
        <v>23</v>
      </c>
      <c r="C695" s="138">
        <v>73152100</v>
      </c>
      <c r="D695" s="139" t="s">
        <v>134</v>
      </c>
      <c r="E695" s="138" t="s">
        <v>20</v>
      </c>
      <c r="F695" s="242">
        <v>1</v>
      </c>
      <c r="G695" s="249">
        <f t="shared" si="69"/>
        <v>58550</v>
      </c>
      <c r="I695" s="25">
        <v>23</v>
      </c>
      <c r="J695" s="29">
        <v>73152100</v>
      </c>
      <c r="K695" s="188" t="s">
        <v>134</v>
      </c>
      <c r="L695" s="29" t="s">
        <v>20</v>
      </c>
      <c r="M695" s="31">
        <v>1</v>
      </c>
      <c r="N695" s="190">
        <f t="shared" si="65"/>
        <v>46401.01</v>
      </c>
      <c r="O695" s="190">
        <f t="shared" si="66"/>
        <v>8816.1869999999981</v>
      </c>
      <c r="P695" s="191">
        <f t="shared" si="67"/>
        <v>55217.197</v>
      </c>
      <c r="R695" s="240">
        <v>55217.197</v>
      </c>
    </row>
    <row r="696" spans="2:18" ht="24">
      <c r="B696" s="126">
        <f>+COUNT(C$672:$D696)</f>
        <v>24</v>
      </c>
      <c r="C696" s="138">
        <v>73152100</v>
      </c>
      <c r="D696" s="139" t="s">
        <v>135</v>
      </c>
      <c r="E696" s="138" t="s">
        <v>20</v>
      </c>
      <c r="F696" s="242">
        <v>1</v>
      </c>
      <c r="G696" s="249">
        <f t="shared" si="69"/>
        <v>612850</v>
      </c>
      <c r="I696" s="25">
        <v>24</v>
      </c>
      <c r="J696" s="29">
        <v>73152100</v>
      </c>
      <c r="K696" s="188" t="s">
        <v>135</v>
      </c>
      <c r="L696" s="29" t="s">
        <v>20</v>
      </c>
      <c r="M696" s="31">
        <v>1</v>
      </c>
      <c r="N696" s="190">
        <f t="shared" si="65"/>
        <v>485711.42</v>
      </c>
      <c r="O696" s="190">
        <f t="shared" si="66"/>
        <v>92285.166999999958</v>
      </c>
      <c r="P696" s="191">
        <f t="shared" si="67"/>
        <v>577996.58699999994</v>
      </c>
      <c r="R696" s="240">
        <v>577996.58699999994</v>
      </c>
    </row>
    <row r="697" spans="2:18">
      <c r="B697" s="167"/>
      <c r="C697" s="167"/>
      <c r="D697" s="165" t="s">
        <v>258</v>
      </c>
      <c r="E697" s="166"/>
      <c r="F697" s="166"/>
      <c r="G697" s="166"/>
      <c r="I697" s="220"/>
      <c r="J697" s="220"/>
      <c r="K697" s="221" t="s">
        <v>258</v>
      </c>
      <c r="L697" s="222"/>
      <c r="M697" s="223"/>
      <c r="N697" s="224"/>
      <c r="O697" s="224"/>
      <c r="P697" s="225"/>
    </row>
    <row r="698" spans="2:18">
      <c r="B698" s="126">
        <f>+COUNT(C$672:$D698)</f>
        <v>25</v>
      </c>
      <c r="C698" s="138">
        <v>73152100</v>
      </c>
      <c r="D698" s="139" t="s">
        <v>760</v>
      </c>
      <c r="E698" s="138" t="s">
        <v>20</v>
      </c>
      <c r="F698" s="242">
        <v>1</v>
      </c>
      <c r="G698" s="249">
        <f>+ROUND(P698+(P698*$F$3),-1)</f>
        <v>95610</v>
      </c>
      <c r="I698" s="25">
        <v>25</v>
      </c>
      <c r="J698" s="29">
        <v>73152100</v>
      </c>
      <c r="K698" s="188" t="s">
        <v>760</v>
      </c>
      <c r="L698" s="29" t="s">
        <v>20</v>
      </c>
      <c r="M698" s="31">
        <v>1</v>
      </c>
      <c r="N698" s="190">
        <f t="shared" si="65"/>
        <v>75774.960000000006</v>
      </c>
      <c r="O698" s="190">
        <f t="shared" si="66"/>
        <v>14397.240999999995</v>
      </c>
      <c r="P698" s="191">
        <f t="shared" si="67"/>
        <v>90172.201000000001</v>
      </c>
      <c r="R698" s="240">
        <v>90172.201000000001</v>
      </c>
    </row>
    <row r="699" spans="2:18">
      <c r="B699" s="126">
        <f>+COUNT(C$672:$D699)</f>
        <v>26</v>
      </c>
      <c r="C699" s="138">
        <v>73152100</v>
      </c>
      <c r="D699" s="139" t="s">
        <v>761</v>
      </c>
      <c r="E699" s="138" t="s">
        <v>20</v>
      </c>
      <c r="F699" s="242">
        <v>1</v>
      </c>
      <c r="G699" s="249">
        <f>+ROUND(P699+(P699*$F$3),-1)</f>
        <v>33410</v>
      </c>
      <c r="I699" s="25">
        <v>26</v>
      </c>
      <c r="J699" s="29">
        <v>73152100</v>
      </c>
      <c r="K699" s="188" t="s">
        <v>761</v>
      </c>
      <c r="L699" s="29" t="s">
        <v>20</v>
      </c>
      <c r="M699" s="31">
        <v>1</v>
      </c>
      <c r="N699" s="190">
        <f t="shared" si="65"/>
        <v>26481.75</v>
      </c>
      <c r="O699" s="190">
        <f t="shared" si="66"/>
        <v>5031.5289999999986</v>
      </c>
      <c r="P699" s="191">
        <f t="shared" si="67"/>
        <v>31513.278999999999</v>
      </c>
      <c r="R699" s="240">
        <v>31513.278999999999</v>
      </c>
    </row>
    <row r="700" spans="2:18">
      <c r="B700" s="126">
        <f>+COUNT(C$672:$D700)</f>
        <v>27</v>
      </c>
      <c r="C700" s="138">
        <v>73152100</v>
      </c>
      <c r="D700" s="139" t="s">
        <v>762</v>
      </c>
      <c r="E700" s="138" t="s">
        <v>20</v>
      </c>
      <c r="F700" s="242">
        <v>1</v>
      </c>
      <c r="G700" s="249">
        <f>+ROUND(P700+(P700*$F$3),-1)</f>
        <v>54030</v>
      </c>
      <c r="I700" s="25">
        <v>27</v>
      </c>
      <c r="J700" s="29">
        <v>73152100</v>
      </c>
      <c r="K700" s="188" t="s">
        <v>762</v>
      </c>
      <c r="L700" s="29" t="s">
        <v>20</v>
      </c>
      <c r="M700" s="31">
        <v>1</v>
      </c>
      <c r="N700" s="190">
        <f t="shared" si="65"/>
        <v>42824.28</v>
      </c>
      <c r="O700" s="190">
        <f t="shared" si="66"/>
        <v>8136.609000000004</v>
      </c>
      <c r="P700" s="191">
        <f t="shared" si="67"/>
        <v>50960.889000000003</v>
      </c>
      <c r="R700" s="240">
        <v>50960.889000000003</v>
      </c>
    </row>
    <row r="701" spans="2:18" ht="24">
      <c r="B701" s="126">
        <f>+COUNT(C$672:$D701)</f>
        <v>28</v>
      </c>
      <c r="C701" s="138">
        <v>73152100</v>
      </c>
      <c r="D701" s="139" t="s">
        <v>763</v>
      </c>
      <c r="E701" s="138" t="s">
        <v>20</v>
      </c>
      <c r="F701" s="242">
        <v>1</v>
      </c>
      <c r="G701" s="249">
        <f>+ROUND(P701+(P701*$F$3),-1)</f>
        <v>73550</v>
      </c>
      <c r="I701" s="25">
        <v>28</v>
      </c>
      <c r="J701" s="29">
        <v>73152100</v>
      </c>
      <c r="K701" s="188" t="s">
        <v>763</v>
      </c>
      <c r="L701" s="29" t="s">
        <v>20</v>
      </c>
      <c r="M701" s="31">
        <v>1</v>
      </c>
      <c r="N701" s="190">
        <f t="shared" si="65"/>
        <v>58294.76</v>
      </c>
      <c r="O701" s="190">
        <f t="shared" si="66"/>
        <v>11076.003000000004</v>
      </c>
      <c r="P701" s="191">
        <f t="shared" si="67"/>
        <v>69370.763000000006</v>
      </c>
      <c r="R701" s="240">
        <v>69370.763000000006</v>
      </c>
    </row>
    <row r="702" spans="2:18">
      <c r="B702" s="126">
        <f>+COUNT(C$672:$D702)</f>
        <v>29</v>
      </c>
      <c r="C702" s="138">
        <v>73152100</v>
      </c>
      <c r="D702" s="139" t="s">
        <v>259</v>
      </c>
      <c r="E702" s="138" t="s">
        <v>20</v>
      </c>
      <c r="F702" s="242">
        <v>1</v>
      </c>
      <c r="G702" s="249">
        <f>+ROUND(P702+(P702*$F$3),-1)</f>
        <v>285390</v>
      </c>
      <c r="I702" s="25">
        <v>29</v>
      </c>
      <c r="J702" s="29">
        <v>73152100</v>
      </c>
      <c r="K702" s="188" t="s">
        <v>259</v>
      </c>
      <c r="L702" s="29" t="s">
        <v>20</v>
      </c>
      <c r="M702" s="31">
        <v>1</v>
      </c>
      <c r="N702" s="190">
        <f t="shared" si="65"/>
        <v>226185.12</v>
      </c>
      <c r="O702" s="190">
        <f t="shared" si="66"/>
        <v>42975.169999999984</v>
      </c>
      <c r="P702" s="191">
        <f t="shared" si="67"/>
        <v>269160.28999999998</v>
      </c>
      <c r="R702" s="240">
        <v>269160.28999999998</v>
      </c>
    </row>
    <row r="703" spans="2:18">
      <c r="B703" s="168"/>
      <c r="C703" s="168"/>
      <c r="D703" s="162" t="s">
        <v>1126</v>
      </c>
      <c r="E703" s="163"/>
      <c r="F703" s="163"/>
      <c r="G703" s="163"/>
      <c r="I703" s="189"/>
      <c r="J703" s="202"/>
      <c r="K703" s="188"/>
      <c r="L703" s="251"/>
      <c r="M703" s="31"/>
      <c r="N703" s="190"/>
      <c r="O703" s="190"/>
      <c r="P703" s="191"/>
    </row>
    <row r="704" spans="2:18">
      <c r="B704" s="167"/>
      <c r="C704" s="167"/>
      <c r="D704" s="165" t="s">
        <v>136</v>
      </c>
      <c r="E704" s="166"/>
      <c r="F704" s="166"/>
      <c r="G704" s="166"/>
      <c r="I704" s="220"/>
      <c r="J704" s="220"/>
      <c r="K704" s="221" t="s">
        <v>136</v>
      </c>
      <c r="L704" s="222"/>
      <c r="M704" s="223"/>
      <c r="N704" s="224"/>
      <c r="O704" s="224"/>
      <c r="P704" s="225"/>
    </row>
    <row r="705" spans="2:18" ht="24">
      <c r="B705" s="126">
        <f>+COUNT(C$672:$D705)</f>
        <v>30</v>
      </c>
      <c r="C705" s="138">
        <v>73152100</v>
      </c>
      <c r="D705" s="127" t="s">
        <v>137</v>
      </c>
      <c r="E705" s="138" t="s">
        <v>20</v>
      </c>
      <c r="F705" s="242">
        <v>1</v>
      </c>
      <c r="G705" s="249">
        <f t="shared" ref="G705:G710" si="70">+ROUND(P705+(P705*$F$3),-1)</f>
        <v>750720</v>
      </c>
      <c r="I705" s="25">
        <v>30</v>
      </c>
      <c r="J705" s="29">
        <v>73152100</v>
      </c>
      <c r="K705" s="188" t="s">
        <v>137</v>
      </c>
      <c r="L705" s="29" t="s">
        <v>20</v>
      </c>
      <c r="M705" s="31">
        <v>1</v>
      </c>
      <c r="N705" s="190">
        <f t="shared" si="65"/>
        <v>594982.51</v>
      </c>
      <c r="O705" s="190">
        <f t="shared" si="66"/>
        <v>113046.67200000002</v>
      </c>
      <c r="P705" s="191">
        <f t="shared" si="67"/>
        <v>708029.18200000003</v>
      </c>
      <c r="R705" s="240">
        <v>708029.18200000003</v>
      </c>
    </row>
    <row r="706" spans="2:18" ht="24">
      <c r="B706" s="126">
        <f>+COUNT(C$672:$D706)</f>
        <v>31</v>
      </c>
      <c r="C706" s="138">
        <v>73152100</v>
      </c>
      <c r="D706" s="127" t="s">
        <v>138</v>
      </c>
      <c r="E706" s="138" t="s">
        <v>20</v>
      </c>
      <c r="F706" s="242">
        <v>1</v>
      </c>
      <c r="G706" s="249">
        <f t="shared" si="70"/>
        <v>312550</v>
      </c>
      <c r="I706" s="25">
        <v>31</v>
      </c>
      <c r="J706" s="29">
        <v>73152100</v>
      </c>
      <c r="K706" s="188" t="s">
        <v>138</v>
      </c>
      <c r="L706" s="29" t="s">
        <v>20</v>
      </c>
      <c r="M706" s="31">
        <v>1</v>
      </c>
      <c r="N706" s="190">
        <f t="shared" si="65"/>
        <v>247710.23</v>
      </c>
      <c r="O706" s="190">
        <f t="shared" si="66"/>
        <v>47064.942999999999</v>
      </c>
      <c r="P706" s="191">
        <f t="shared" si="67"/>
        <v>294775.17300000001</v>
      </c>
      <c r="R706" s="240">
        <v>294775.17300000001</v>
      </c>
    </row>
    <row r="707" spans="2:18" ht="36">
      <c r="B707" s="126">
        <f>+COUNT(C$672:$D707)</f>
        <v>32</v>
      </c>
      <c r="C707" s="138">
        <v>73152100</v>
      </c>
      <c r="D707" s="127" t="s">
        <v>139</v>
      </c>
      <c r="E707" s="138" t="s">
        <v>20</v>
      </c>
      <c r="F707" s="242">
        <v>1</v>
      </c>
      <c r="G707" s="249">
        <f t="shared" si="70"/>
        <v>589440</v>
      </c>
      <c r="I707" s="25">
        <v>32</v>
      </c>
      <c r="J707" s="29">
        <v>73152100</v>
      </c>
      <c r="K707" s="188" t="s">
        <v>139</v>
      </c>
      <c r="L707" s="29" t="s">
        <v>20</v>
      </c>
      <c r="M707" s="31">
        <v>1</v>
      </c>
      <c r="N707" s="190">
        <f t="shared" si="65"/>
        <v>467159.12</v>
      </c>
      <c r="O707" s="190">
        <f t="shared" si="66"/>
        <v>88760.229999999981</v>
      </c>
      <c r="P707" s="191">
        <f t="shared" si="67"/>
        <v>555919.35</v>
      </c>
      <c r="R707" s="240">
        <v>555919.35</v>
      </c>
    </row>
    <row r="708" spans="2:18">
      <c r="B708" s="126">
        <f>+COUNT(C$672:$D708)</f>
        <v>33</v>
      </c>
      <c r="C708" s="138">
        <v>73152100</v>
      </c>
      <c r="D708" s="127" t="s">
        <v>140</v>
      </c>
      <c r="E708" s="138" t="s">
        <v>20</v>
      </c>
      <c r="F708" s="242">
        <v>1</v>
      </c>
      <c r="G708" s="249">
        <f t="shared" si="70"/>
        <v>365380</v>
      </c>
      <c r="I708" s="25">
        <v>33</v>
      </c>
      <c r="J708" s="29">
        <v>73152100</v>
      </c>
      <c r="K708" s="188" t="s">
        <v>140</v>
      </c>
      <c r="L708" s="29" t="s">
        <v>20</v>
      </c>
      <c r="M708" s="31">
        <v>1</v>
      </c>
      <c r="N708" s="190">
        <f t="shared" si="65"/>
        <v>289578.09000000003</v>
      </c>
      <c r="O708" s="190">
        <f t="shared" si="66"/>
        <v>55019.841999999946</v>
      </c>
      <c r="P708" s="191">
        <f t="shared" si="67"/>
        <v>344597.93199999997</v>
      </c>
      <c r="R708" s="240">
        <v>344597.93199999997</v>
      </c>
    </row>
    <row r="709" spans="2:18">
      <c r="B709" s="126">
        <f>+COUNT(C$672:$D709)</f>
        <v>34</v>
      </c>
      <c r="C709" s="138">
        <v>73152100</v>
      </c>
      <c r="D709" s="127" t="s">
        <v>141</v>
      </c>
      <c r="E709" s="138" t="s">
        <v>20</v>
      </c>
      <c r="F709" s="242">
        <v>1</v>
      </c>
      <c r="G709" s="249">
        <f t="shared" si="70"/>
        <v>134600</v>
      </c>
      <c r="I709" s="25">
        <v>34</v>
      </c>
      <c r="J709" s="29">
        <v>73152100</v>
      </c>
      <c r="K709" s="188" t="s">
        <v>141</v>
      </c>
      <c r="L709" s="29" t="s">
        <v>20</v>
      </c>
      <c r="M709" s="31">
        <v>1</v>
      </c>
      <c r="N709" s="190">
        <f t="shared" si="65"/>
        <v>106674.16</v>
      </c>
      <c r="O709" s="190">
        <f t="shared" si="66"/>
        <v>20268.088999999993</v>
      </c>
      <c r="P709" s="191">
        <f t="shared" si="67"/>
        <v>126942.249</v>
      </c>
      <c r="R709" s="240">
        <v>126942.249</v>
      </c>
    </row>
    <row r="710" spans="2:18">
      <c r="B710" s="126">
        <f>+COUNT(C$672:$D710)</f>
        <v>35</v>
      </c>
      <c r="C710" s="138">
        <v>73152100</v>
      </c>
      <c r="D710" s="127" t="s">
        <v>142</v>
      </c>
      <c r="E710" s="138" t="s">
        <v>20</v>
      </c>
      <c r="F710" s="242">
        <v>1</v>
      </c>
      <c r="G710" s="249">
        <f t="shared" si="70"/>
        <v>249430</v>
      </c>
      <c r="I710" s="25">
        <v>35</v>
      </c>
      <c r="J710" s="29">
        <v>73152100</v>
      </c>
      <c r="K710" s="188" t="s">
        <v>142</v>
      </c>
      <c r="L710" s="29" t="s">
        <v>20</v>
      </c>
      <c r="M710" s="31">
        <v>1</v>
      </c>
      <c r="N710" s="190">
        <f t="shared" si="65"/>
        <v>197681.12</v>
      </c>
      <c r="O710" s="190">
        <f t="shared" si="66"/>
        <v>37559.417000000016</v>
      </c>
      <c r="P710" s="191">
        <f t="shared" si="67"/>
        <v>235240.53700000001</v>
      </c>
      <c r="R710" s="240">
        <v>235240.53700000001</v>
      </c>
    </row>
    <row r="711" spans="2:18">
      <c r="B711" s="126">
        <f>+COUNT(C$672:$D711)</f>
        <v>36</v>
      </c>
      <c r="C711" s="138">
        <v>73152100</v>
      </c>
      <c r="D711" s="127" t="s">
        <v>143</v>
      </c>
      <c r="E711" s="138" t="s">
        <v>20</v>
      </c>
      <c r="F711" s="242">
        <v>1</v>
      </c>
      <c r="G711" s="249">
        <f t="shared" ref="G711:G774" si="71">+ROUND(P711+(P711*$F$3),-1)</f>
        <v>148940</v>
      </c>
      <c r="I711" s="25">
        <v>36</v>
      </c>
      <c r="J711" s="29">
        <v>73152100</v>
      </c>
      <c r="K711" s="188" t="s">
        <v>143</v>
      </c>
      <c r="L711" s="29" t="s">
        <v>20</v>
      </c>
      <c r="M711" s="31">
        <v>1</v>
      </c>
      <c r="N711" s="190">
        <f t="shared" si="65"/>
        <v>118042.93</v>
      </c>
      <c r="O711" s="190">
        <f t="shared" si="66"/>
        <v>22428.156000000017</v>
      </c>
      <c r="P711" s="191">
        <f t="shared" si="67"/>
        <v>140471.08600000001</v>
      </c>
      <c r="R711" s="240">
        <v>140471.08600000001</v>
      </c>
    </row>
    <row r="712" spans="2:18">
      <c r="B712" s="126">
        <f>+COUNT(C$672:$D712)</f>
        <v>37</v>
      </c>
      <c r="C712" s="138">
        <v>73152100</v>
      </c>
      <c r="D712" s="127" t="s">
        <v>144</v>
      </c>
      <c r="E712" s="138" t="s">
        <v>20</v>
      </c>
      <c r="F712" s="242">
        <v>1</v>
      </c>
      <c r="G712" s="249">
        <f t="shared" si="71"/>
        <v>107020</v>
      </c>
      <c r="I712" s="25">
        <v>37</v>
      </c>
      <c r="J712" s="29">
        <v>73152100</v>
      </c>
      <c r="K712" s="188" t="s">
        <v>144</v>
      </c>
      <c r="L712" s="29" t="s">
        <v>20</v>
      </c>
      <c r="M712" s="31">
        <v>1</v>
      </c>
      <c r="N712" s="190">
        <f t="shared" si="65"/>
        <v>84814.93</v>
      </c>
      <c r="O712" s="190">
        <f t="shared" si="66"/>
        <v>16114.83600000001</v>
      </c>
      <c r="P712" s="191">
        <f t="shared" si="67"/>
        <v>100929.766</v>
      </c>
      <c r="R712" s="240">
        <v>100929.766</v>
      </c>
    </row>
    <row r="713" spans="2:18">
      <c r="B713" s="126">
        <f>+COUNT(C$672:$D713)</f>
        <v>38</v>
      </c>
      <c r="C713" s="138">
        <v>73152100</v>
      </c>
      <c r="D713" s="127" t="s">
        <v>145</v>
      </c>
      <c r="E713" s="138" t="s">
        <v>20</v>
      </c>
      <c r="F713" s="242">
        <v>1</v>
      </c>
      <c r="G713" s="249">
        <f t="shared" si="71"/>
        <v>713370</v>
      </c>
      <c r="I713" s="25">
        <v>38</v>
      </c>
      <c r="J713" s="29">
        <v>73152100</v>
      </c>
      <c r="K713" s="188" t="s">
        <v>145</v>
      </c>
      <c r="L713" s="29" t="s">
        <v>20</v>
      </c>
      <c r="M713" s="31">
        <v>1</v>
      </c>
      <c r="N713" s="190">
        <f t="shared" si="65"/>
        <v>565377.59</v>
      </c>
      <c r="O713" s="190">
        <f t="shared" si="66"/>
        <v>107421.74699999997</v>
      </c>
      <c r="P713" s="191">
        <f t="shared" si="67"/>
        <v>672799.33699999994</v>
      </c>
      <c r="R713" s="240">
        <v>672799.33699999994</v>
      </c>
    </row>
    <row r="714" spans="2:18">
      <c r="B714" s="126">
        <f>+COUNT(C$672:$D714)</f>
        <v>39</v>
      </c>
      <c r="C714" s="138">
        <v>73152100</v>
      </c>
      <c r="D714" s="127" t="s">
        <v>146</v>
      </c>
      <c r="E714" s="138" t="s">
        <v>20</v>
      </c>
      <c r="F714" s="242">
        <v>1</v>
      </c>
      <c r="G714" s="249">
        <f t="shared" si="71"/>
        <v>315830</v>
      </c>
      <c r="I714" s="25">
        <v>39</v>
      </c>
      <c r="J714" s="29">
        <v>73152100</v>
      </c>
      <c r="K714" s="188" t="s">
        <v>146</v>
      </c>
      <c r="L714" s="29" t="s">
        <v>20</v>
      </c>
      <c r="M714" s="31">
        <v>1</v>
      </c>
      <c r="N714" s="190">
        <f t="shared" si="65"/>
        <v>250309.66</v>
      </c>
      <c r="O714" s="190">
        <f t="shared" si="66"/>
        <v>47558.840999999986</v>
      </c>
      <c r="P714" s="191">
        <f t="shared" si="67"/>
        <v>297868.50099999999</v>
      </c>
      <c r="R714" s="240">
        <v>297868.50099999999</v>
      </c>
    </row>
    <row r="715" spans="2:18">
      <c r="B715" s="126">
        <f>+COUNT(C$672:$D715)</f>
        <v>40</v>
      </c>
      <c r="C715" s="138">
        <v>73152100</v>
      </c>
      <c r="D715" s="127" t="s">
        <v>147</v>
      </c>
      <c r="E715" s="138" t="s">
        <v>20</v>
      </c>
      <c r="F715" s="242">
        <v>1</v>
      </c>
      <c r="G715" s="249">
        <f t="shared" si="71"/>
        <v>87000</v>
      </c>
      <c r="I715" s="25">
        <v>40</v>
      </c>
      <c r="J715" s="29">
        <v>73152100</v>
      </c>
      <c r="K715" s="188" t="s">
        <v>147</v>
      </c>
      <c r="L715" s="29" t="s">
        <v>20</v>
      </c>
      <c r="M715" s="31">
        <v>1</v>
      </c>
      <c r="N715" s="190">
        <f t="shared" si="65"/>
        <v>68951.86</v>
      </c>
      <c r="O715" s="190">
        <f t="shared" si="66"/>
        <v>13100.851999999999</v>
      </c>
      <c r="P715" s="191">
        <f t="shared" si="67"/>
        <v>82052.712</v>
      </c>
      <c r="R715" s="240">
        <v>82052.712</v>
      </c>
    </row>
    <row r="716" spans="2:18">
      <c r="B716" s="126">
        <f>+COUNT(C$672:$D716)</f>
        <v>41</v>
      </c>
      <c r="C716" s="138">
        <v>73152100</v>
      </c>
      <c r="D716" s="127" t="s">
        <v>148</v>
      </c>
      <c r="E716" s="138" t="s">
        <v>20</v>
      </c>
      <c r="F716" s="242">
        <v>1</v>
      </c>
      <c r="G716" s="249">
        <f t="shared" si="71"/>
        <v>307610</v>
      </c>
      <c r="I716" s="25">
        <v>41</v>
      </c>
      <c r="J716" s="29">
        <v>73152100</v>
      </c>
      <c r="K716" s="188" t="s">
        <v>148</v>
      </c>
      <c r="L716" s="29" t="s">
        <v>20</v>
      </c>
      <c r="M716" s="31">
        <v>1</v>
      </c>
      <c r="N716" s="190">
        <f t="shared" si="65"/>
        <v>243793.54</v>
      </c>
      <c r="O716" s="190">
        <f t="shared" si="66"/>
        <v>46320.766999999963</v>
      </c>
      <c r="P716" s="191">
        <f t="shared" si="67"/>
        <v>290114.30699999997</v>
      </c>
      <c r="R716" s="240">
        <v>290114.30699999997</v>
      </c>
    </row>
    <row r="717" spans="2:18">
      <c r="B717" s="167"/>
      <c r="C717" s="167"/>
      <c r="D717" s="165" t="s">
        <v>149</v>
      </c>
      <c r="E717" s="166"/>
      <c r="F717" s="166"/>
      <c r="G717" s="166"/>
      <c r="I717" s="220"/>
      <c r="J717" s="220"/>
      <c r="K717" s="221" t="s">
        <v>149</v>
      </c>
      <c r="L717" s="222"/>
      <c r="M717" s="223"/>
      <c r="N717" s="224"/>
      <c r="O717" s="224"/>
      <c r="P717" s="225"/>
    </row>
    <row r="718" spans="2:18" ht="24">
      <c r="B718" s="126">
        <f>+COUNT(C$672:$D718)</f>
        <v>42</v>
      </c>
      <c r="C718" s="138">
        <v>73152100</v>
      </c>
      <c r="D718" s="127" t="s">
        <v>137</v>
      </c>
      <c r="E718" s="138" t="s">
        <v>20</v>
      </c>
      <c r="F718" s="242">
        <v>1</v>
      </c>
      <c r="G718" s="249">
        <f t="shared" si="71"/>
        <v>461150</v>
      </c>
      <c r="I718" s="25">
        <v>42</v>
      </c>
      <c r="J718" s="29">
        <v>73152100</v>
      </c>
      <c r="K718" s="188" t="s">
        <v>137</v>
      </c>
      <c r="L718" s="29" t="s">
        <v>20</v>
      </c>
      <c r="M718" s="31">
        <v>1</v>
      </c>
      <c r="N718" s="190">
        <f t="shared" si="65"/>
        <v>365483.36</v>
      </c>
      <c r="O718" s="190">
        <f t="shared" si="66"/>
        <v>69441.837</v>
      </c>
      <c r="P718" s="191">
        <f t="shared" si="67"/>
        <v>434925.19699999999</v>
      </c>
      <c r="R718" s="240">
        <v>434925.19699999999</v>
      </c>
    </row>
    <row r="719" spans="2:18" ht="24">
      <c r="B719" s="126">
        <f>+COUNT(C$672:$D719)</f>
        <v>43</v>
      </c>
      <c r="C719" s="138">
        <v>73152100</v>
      </c>
      <c r="D719" s="127" t="s">
        <v>138</v>
      </c>
      <c r="E719" s="138" t="s">
        <v>20</v>
      </c>
      <c r="F719" s="242">
        <v>1</v>
      </c>
      <c r="G719" s="249">
        <f t="shared" si="71"/>
        <v>142500</v>
      </c>
      <c r="I719" s="25">
        <v>43</v>
      </c>
      <c r="J719" s="29">
        <v>73152100</v>
      </c>
      <c r="K719" s="188" t="s">
        <v>138</v>
      </c>
      <c r="L719" s="29" t="s">
        <v>20</v>
      </c>
      <c r="M719" s="31">
        <v>1</v>
      </c>
      <c r="N719" s="190">
        <f t="shared" si="65"/>
        <v>112934.27</v>
      </c>
      <c r="O719" s="190">
        <f t="shared" si="66"/>
        <v>21457.512000000002</v>
      </c>
      <c r="P719" s="191">
        <f t="shared" si="67"/>
        <v>134391.78200000001</v>
      </c>
      <c r="R719" s="240">
        <v>134391.78200000001</v>
      </c>
    </row>
    <row r="720" spans="2:18" ht="36">
      <c r="B720" s="126">
        <f>+COUNT(C$672:$D720)</f>
        <v>44</v>
      </c>
      <c r="C720" s="138">
        <v>73152100</v>
      </c>
      <c r="D720" s="127" t="s">
        <v>139</v>
      </c>
      <c r="E720" s="138" t="s">
        <v>20</v>
      </c>
      <c r="F720" s="242">
        <v>1</v>
      </c>
      <c r="G720" s="249">
        <f t="shared" si="71"/>
        <v>294950</v>
      </c>
      <c r="I720" s="25">
        <v>44</v>
      </c>
      <c r="J720" s="29">
        <v>73152100</v>
      </c>
      <c r="K720" s="188" t="s">
        <v>139</v>
      </c>
      <c r="L720" s="29" t="s">
        <v>20</v>
      </c>
      <c r="M720" s="31">
        <v>1</v>
      </c>
      <c r="N720" s="190">
        <f t="shared" ref="N720:N784" si="72">+ROUND(R720/1.19,2)</f>
        <v>233762.91</v>
      </c>
      <c r="O720" s="190">
        <f t="shared" ref="O720:O784" si="73">+R720-N720</f>
        <v>44414.948000000004</v>
      </c>
      <c r="P720" s="191">
        <f t="shared" ref="P720:P784" si="74">+N720+O720</f>
        <v>278177.85800000001</v>
      </c>
      <c r="R720" s="240">
        <v>278177.85800000001</v>
      </c>
    </row>
    <row r="721" spans="2:18">
      <c r="B721" s="126">
        <f>+COUNT(C$672:$D721)</f>
        <v>45</v>
      </c>
      <c r="C721" s="138">
        <v>73152100</v>
      </c>
      <c r="D721" s="127" t="s">
        <v>140</v>
      </c>
      <c r="E721" s="138" t="s">
        <v>20</v>
      </c>
      <c r="F721" s="242">
        <v>1</v>
      </c>
      <c r="G721" s="249">
        <f t="shared" si="71"/>
        <v>72380</v>
      </c>
      <c r="I721" s="25">
        <v>45</v>
      </c>
      <c r="J721" s="29">
        <v>73152100</v>
      </c>
      <c r="K721" s="188" t="s">
        <v>140</v>
      </c>
      <c r="L721" s="29" t="s">
        <v>20</v>
      </c>
      <c r="M721" s="31">
        <v>1</v>
      </c>
      <c r="N721" s="190">
        <f t="shared" si="72"/>
        <v>57366.75</v>
      </c>
      <c r="O721" s="190">
        <f t="shared" si="73"/>
        <v>10899.679000000004</v>
      </c>
      <c r="P721" s="191">
        <f t="shared" si="74"/>
        <v>68266.429000000004</v>
      </c>
      <c r="R721" s="240">
        <v>68266.429000000004</v>
      </c>
    </row>
    <row r="722" spans="2:18">
      <c r="B722" s="126">
        <f>+COUNT(C$672:$D722)</f>
        <v>46</v>
      </c>
      <c r="C722" s="138">
        <v>73152100</v>
      </c>
      <c r="D722" s="127" t="s">
        <v>141</v>
      </c>
      <c r="E722" s="138" t="s">
        <v>20</v>
      </c>
      <c r="F722" s="242">
        <v>1</v>
      </c>
      <c r="G722" s="249">
        <f t="shared" si="71"/>
        <v>29460</v>
      </c>
      <c r="I722" s="25">
        <v>46</v>
      </c>
      <c r="J722" s="29">
        <v>73152100</v>
      </c>
      <c r="K722" s="188" t="s">
        <v>141</v>
      </c>
      <c r="L722" s="29" t="s">
        <v>20</v>
      </c>
      <c r="M722" s="31">
        <v>1</v>
      </c>
      <c r="N722" s="190">
        <f t="shared" si="72"/>
        <v>23346.47</v>
      </c>
      <c r="O722" s="190">
        <f t="shared" si="73"/>
        <v>4435.8299999999981</v>
      </c>
      <c r="P722" s="191">
        <f t="shared" si="74"/>
        <v>27782.3</v>
      </c>
      <c r="R722" s="240">
        <v>27782.3</v>
      </c>
    </row>
    <row r="723" spans="2:18">
      <c r="B723" s="126">
        <f>+COUNT(C$672:$D723)</f>
        <v>47</v>
      </c>
      <c r="C723" s="138">
        <v>73152100</v>
      </c>
      <c r="D723" s="127" t="s">
        <v>142</v>
      </c>
      <c r="E723" s="138" t="s">
        <v>20</v>
      </c>
      <c r="F723" s="242">
        <v>1</v>
      </c>
      <c r="G723" s="249">
        <f t="shared" si="71"/>
        <v>51610</v>
      </c>
      <c r="I723" s="25">
        <v>47</v>
      </c>
      <c r="J723" s="29">
        <v>73152100</v>
      </c>
      <c r="K723" s="188" t="s">
        <v>142</v>
      </c>
      <c r="L723" s="29" t="s">
        <v>20</v>
      </c>
      <c r="M723" s="31">
        <v>1</v>
      </c>
      <c r="N723" s="190">
        <f t="shared" si="72"/>
        <v>40902.68</v>
      </c>
      <c r="O723" s="190">
        <f t="shared" si="73"/>
        <v>7771.5120000000024</v>
      </c>
      <c r="P723" s="191">
        <f t="shared" si="74"/>
        <v>48674.192000000003</v>
      </c>
      <c r="R723" s="240">
        <v>48674.192000000003</v>
      </c>
    </row>
    <row r="724" spans="2:18">
      <c r="B724" s="126">
        <f>+COUNT(C$672:$D724)</f>
        <v>48</v>
      </c>
      <c r="C724" s="138">
        <v>73152100</v>
      </c>
      <c r="D724" s="127" t="s">
        <v>143</v>
      </c>
      <c r="E724" s="138" t="s">
        <v>20</v>
      </c>
      <c r="F724" s="242">
        <v>1</v>
      </c>
      <c r="G724" s="249">
        <f t="shared" si="71"/>
        <v>44920</v>
      </c>
      <c r="I724" s="25">
        <v>48</v>
      </c>
      <c r="J724" s="29">
        <v>73152100</v>
      </c>
      <c r="K724" s="188" t="s">
        <v>143</v>
      </c>
      <c r="L724" s="29" t="s">
        <v>20</v>
      </c>
      <c r="M724" s="31">
        <v>1</v>
      </c>
      <c r="N724" s="190">
        <f t="shared" si="72"/>
        <v>35604.83</v>
      </c>
      <c r="O724" s="190">
        <f t="shared" si="73"/>
        <v>6764.9170000000013</v>
      </c>
      <c r="P724" s="191">
        <f t="shared" si="74"/>
        <v>42369.747000000003</v>
      </c>
      <c r="R724" s="240">
        <v>42369.747000000003</v>
      </c>
    </row>
    <row r="725" spans="2:18">
      <c r="B725" s="126">
        <f>+COUNT(C$672:$D725)</f>
        <v>49</v>
      </c>
      <c r="C725" s="138">
        <v>73152100</v>
      </c>
      <c r="D725" s="127" t="s">
        <v>144</v>
      </c>
      <c r="E725" s="138" t="s">
        <v>20</v>
      </c>
      <c r="F725" s="242">
        <v>1</v>
      </c>
      <c r="G725" s="249">
        <f t="shared" si="71"/>
        <v>338090</v>
      </c>
      <c r="I725" s="25">
        <v>49</v>
      </c>
      <c r="J725" s="29">
        <v>73152100</v>
      </c>
      <c r="K725" s="188" t="s">
        <v>144</v>
      </c>
      <c r="L725" s="29" t="s">
        <v>20</v>
      </c>
      <c r="M725" s="31">
        <v>1</v>
      </c>
      <c r="N725" s="190">
        <f t="shared" si="72"/>
        <v>267954.84000000003</v>
      </c>
      <c r="O725" s="190">
        <f t="shared" si="73"/>
        <v>50911.41399999999</v>
      </c>
      <c r="P725" s="191">
        <f t="shared" si="74"/>
        <v>318866.25400000002</v>
      </c>
      <c r="R725" s="240">
        <v>318866.25400000002</v>
      </c>
    </row>
    <row r="726" spans="2:18">
      <c r="B726" s="126">
        <f>+COUNT(C$672:$D726)</f>
        <v>50</v>
      </c>
      <c r="C726" s="138">
        <v>73152100</v>
      </c>
      <c r="D726" s="127" t="s">
        <v>148</v>
      </c>
      <c r="E726" s="138" t="s">
        <v>20</v>
      </c>
      <c r="F726" s="242">
        <v>1</v>
      </c>
      <c r="G726" s="249">
        <f t="shared" si="71"/>
        <v>686380</v>
      </c>
      <c r="I726" s="25">
        <v>50</v>
      </c>
      <c r="J726" s="29">
        <v>73152100</v>
      </c>
      <c r="K726" s="188" t="s">
        <v>148</v>
      </c>
      <c r="L726" s="29" t="s">
        <v>20</v>
      </c>
      <c r="M726" s="31">
        <v>1</v>
      </c>
      <c r="N726" s="190">
        <f t="shared" si="72"/>
        <v>543987.80000000005</v>
      </c>
      <c r="O726" s="190">
        <f t="shared" si="73"/>
        <v>103357.68199999991</v>
      </c>
      <c r="P726" s="191">
        <f t="shared" si="74"/>
        <v>647345.48199999996</v>
      </c>
      <c r="R726" s="240">
        <v>647345.48199999996</v>
      </c>
    </row>
    <row r="727" spans="2:18">
      <c r="B727" s="168"/>
      <c r="C727" s="168"/>
      <c r="D727" s="162" t="s">
        <v>1127</v>
      </c>
      <c r="E727" s="163"/>
      <c r="F727" s="163"/>
      <c r="G727" s="163"/>
      <c r="I727" s="189"/>
      <c r="J727" s="202"/>
      <c r="K727" s="188"/>
      <c r="L727" s="251"/>
      <c r="M727" s="31"/>
      <c r="N727" s="190"/>
      <c r="O727" s="190"/>
      <c r="P727" s="191"/>
    </row>
    <row r="728" spans="2:18">
      <c r="B728" s="167"/>
      <c r="C728" s="167"/>
      <c r="D728" s="165" t="s">
        <v>179</v>
      </c>
      <c r="E728" s="166"/>
      <c r="F728" s="166"/>
      <c r="G728" s="166"/>
      <c r="I728" s="220"/>
      <c r="J728" s="220"/>
      <c r="K728" s="221" t="s">
        <v>179</v>
      </c>
      <c r="L728" s="222"/>
      <c r="M728" s="223"/>
      <c r="N728" s="224"/>
      <c r="O728" s="224"/>
      <c r="P728" s="225"/>
    </row>
    <row r="729" spans="2:18">
      <c r="B729" s="126">
        <f>+COUNT(C$672:$D729)</f>
        <v>51</v>
      </c>
      <c r="C729" s="138">
        <v>73152100</v>
      </c>
      <c r="D729" s="127" t="s">
        <v>180</v>
      </c>
      <c r="E729" s="138" t="s">
        <v>20</v>
      </c>
      <c r="F729" s="242">
        <v>1</v>
      </c>
      <c r="G729" s="249">
        <f t="shared" si="71"/>
        <v>413000</v>
      </c>
      <c r="I729" s="25">
        <v>51</v>
      </c>
      <c r="J729" s="29">
        <v>73152100</v>
      </c>
      <c r="K729" s="188" t="s">
        <v>180</v>
      </c>
      <c r="L729" s="29" t="s">
        <v>20</v>
      </c>
      <c r="M729" s="31">
        <v>1</v>
      </c>
      <c r="N729" s="190">
        <f t="shared" si="72"/>
        <v>327324.62</v>
      </c>
      <c r="O729" s="190">
        <f t="shared" si="73"/>
        <v>62191.674999999988</v>
      </c>
      <c r="P729" s="191">
        <f t="shared" si="74"/>
        <v>389516.29499999998</v>
      </c>
      <c r="R729" s="240">
        <v>389516.29499999998</v>
      </c>
    </row>
    <row r="730" spans="2:18">
      <c r="B730" s="126">
        <f>+COUNT(C$672:$D730)</f>
        <v>52</v>
      </c>
      <c r="C730" s="138">
        <v>73152100</v>
      </c>
      <c r="D730" s="127" t="s">
        <v>181</v>
      </c>
      <c r="E730" s="138" t="s">
        <v>20</v>
      </c>
      <c r="F730" s="242">
        <v>1</v>
      </c>
      <c r="G730" s="249">
        <f t="shared" si="71"/>
        <v>2241930</v>
      </c>
      <c r="I730" s="25">
        <v>52</v>
      </c>
      <c r="J730" s="29">
        <v>73152100</v>
      </c>
      <c r="K730" s="188" t="s">
        <v>181</v>
      </c>
      <c r="L730" s="29" t="s">
        <v>20</v>
      </c>
      <c r="M730" s="31">
        <v>1</v>
      </c>
      <c r="N730" s="190">
        <f t="shared" si="72"/>
        <v>1776828.04</v>
      </c>
      <c r="O730" s="190">
        <f t="shared" si="73"/>
        <v>337597.32899999991</v>
      </c>
      <c r="P730" s="191">
        <f t="shared" si="74"/>
        <v>2114425.3689999999</v>
      </c>
      <c r="R730" s="240">
        <v>2114425.3689999999</v>
      </c>
    </row>
    <row r="731" spans="2:18" ht="24">
      <c r="B731" s="126">
        <f>+COUNT(C$672:$D731)</f>
        <v>53</v>
      </c>
      <c r="C731" s="138">
        <v>73152100</v>
      </c>
      <c r="D731" s="127" t="s">
        <v>182</v>
      </c>
      <c r="E731" s="138" t="s">
        <v>20</v>
      </c>
      <c r="F731" s="242">
        <v>1</v>
      </c>
      <c r="G731" s="249">
        <f t="shared" si="71"/>
        <v>394350</v>
      </c>
      <c r="I731" s="25">
        <v>53</v>
      </c>
      <c r="J731" s="29">
        <v>73152100</v>
      </c>
      <c r="K731" s="188" t="s">
        <v>182</v>
      </c>
      <c r="L731" s="29" t="s">
        <v>20</v>
      </c>
      <c r="M731" s="31">
        <v>1</v>
      </c>
      <c r="N731" s="190">
        <f t="shared" si="72"/>
        <v>312538.65999999997</v>
      </c>
      <c r="O731" s="190">
        <f t="shared" si="73"/>
        <v>59382.344000000041</v>
      </c>
      <c r="P731" s="191">
        <f t="shared" si="74"/>
        <v>371921.00400000002</v>
      </c>
      <c r="R731" s="240">
        <v>371921.00400000002</v>
      </c>
    </row>
    <row r="732" spans="2:18" ht="24">
      <c r="B732" s="126">
        <f>+COUNT(C$672:$D732)</f>
        <v>54</v>
      </c>
      <c r="C732" s="138">
        <v>73152100</v>
      </c>
      <c r="D732" s="127" t="s">
        <v>183</v>
      </c>
      <c r="E732" s="138" t="s">
        <v>20</v>
      </c>
      <c r="F732" s="242">
        <v>1</v>
      </c>
      <c r="G732" s="249">
        <f t="shared" si="71"/>
        <v>1796770</v>
      </c>
      <c r="I732" s="25">
        <v>54</v>
      </c>
      <c r="J732" s="29">
        <v>73152100</v>
      </c>
      <c r="K732" s="188" t="s">
        <v>183</v>
      </c>
      <c r="L732" s="29" t="s">
        <v>20</v>
      </c>
      <c r="M732" s="31">
        <v>1</v>
      </c>
      <c r="N732" s="190">
        <f t="shared" si="72"/>
        <v>1424024.03</v>
      </c>
      <c r="O732" s="190">
        <f t="shared" si="73"/>
        <v>270564.56499999994</v>
      </c>
      <c r="P732" s="191">
        <f t="shared" si="74"/>
        <v>1694588.595</v>
      </c>
      <c r="R732" s="240">
        <v>1694588.595</v>
      </c>
    </row>
    <row r="733" spans="2:18" ht="24">
      <c r="B733" s="126">
        <f>+COUNT(C$672:$D733)</f>
        <v>55</v>
      </c>
      <c r="C733" s="138">
        <v>73152100</v>
      </c>
      <c r="D733" s="127" t="s">
        <v>184</v>
      </c>
      <c r="E733" s="138" t="s">
        <v>20</v>
      </c>
      <c r="F733" s="242">
        <v>1</v>
      </c>
      <c r="G733" s="249">
        <f t="shared" si="71"/>
        <v>1105370</v>
      </c>
      <c r="I733" s="25">
        <v>55</v>
      </c>
      <c r="J733" s="29">
        <v>73152100</v>
      </c>
      <c r="K733" s="188" t="s">
        <v>184</v>
      </c>
      <c r="L733" s="29" t="s">
        <v>20</v>
      </c>
      <c r="M733" s="31">
        <v>1</v>
      </c>
      <c r="N733" s="190">
        <f t="shared" si="72"/>
        <v>876055.22</v>
      </c>
      <c r="O733" s="190">
        <f t="shared" si="73"/>
        <v>166450.48900000006</v>
      </c>
      <c r="P733" s="191">
        <f t="shared" si="74"/>
        <v>1042505.709</v>
      </c>
      <c r="R733" s="240">
        <v>1042505.709</v>
      </c>
    </row>
    <row r="734" spans="2:18">
      <c r="B734" s="126">
        <f>+COUNT(C$672:$D734)</f>
        <v>56</v>
      </c>
      <c r="C734" s="138">
        <v>73152100</v>
      </c>
      <c r="D734" s="127" t="s">
        <v>185</v>
      </c>
      <c r="E734" s="138" t="s">
        <v>20</v>
      </c>
      <c r="F734" s="242">
        <v>1</v>
      </c>
      <c r="G734" s="249">
        <f t="shared" si="71"/>
        <v>575900</v>
      </c>
      <c r="I734" s="25">
        <v>56</v>
      </c>
      <c r="J734" s="29">
        <v>73152100</v>
      </c>
      <c r="K734" s="188" t="s">
        <v>185</v>
      </c>
      <c r="L734" s="29" t="s">
        <v>20</v>
      </c>
      <c r="M734" s="31">
        <v>1</v>
      </c>
      <c r="N734" s="190">
        <f t="shared" si="72"/>
        <v>456425.59</v>
      </c>
      <c r="O734" s="190">
        <f t="shared" si="73"/>
        <v>86720.859999999928</v>
      </c>
      <c r="P734" s="191">
        <f t="shared" si="74"/>
        <v>543146.44999999995</v>
      </c>
      <c r="R734" s="240">
        <v>543146.44999999995</v>
      </c>
    </row>
    <row r="735" spans="2:18" ht="24">
      <c r="B735" s="126">
        <f>+COUNT(C$672:$D735)</f>
        <v>57</v>
      </c>
      <c r="C735" s="138">
        <v>73152100</v>
      </c>
      <c r="D735" s="127" t="s">
        <v>186</v>
      </c>
      <c r="E735" s="138" t="s">
        <v>20</v>
      </c>
      <c r="F735" s="242">
        <v>1</v>
      </c>
      <c r="G735" s="249">
        <f t="shared" si="71"/>
        <v>2450380</v>
      </c>
      <c r="I735" s="25">
        <v>57</v>
      </c>
      <c r="J735" s="29">
        <v>73152100</v>
      </c>
      <c r="K735" s="188" t="s">
        <v>186</v>
      </c>
      <c r="L735" s="29" t="s">
        <v>20</v>
      </c>
      <c r="M735" s="31">
        <v>1</v>
      </c>
      <c r="N735" s="190">
        <f t="shared" si="72"/>
        <v>1942038.36</v>
      </c>
      <c r="O735" s="190">
        <f t="shared" si="73"/>
        <v>368987.28699999978</v>
      </c>
      <c r="P735" s="191">
        <f t="shared" si="74"/>
        <v>2311025.6469999999</v>
      </c>
      <c r="R735" s="240">
        <v>2311025.6469999999</v>
      </c>
    </row>
    <row r="736" spans="2:18">
      <c r="B736" s="126">
        <f>+COUNT(C$672:$D736)</f>
        <v>58</v>
      </c>
      <c r="C736" s="138">
        <v>73152100</v>
      </c>
      <c r="D736" s="127" t="s">
        <v>187</v>
      </c>
      <c r="E736" s="138" t="s">
        <v>20</v>
      </c>
      <c r="F736" s="242">
        <v>1</v>
      </c>
      <c r="G736" s="249">
        <f t="shared" si="71"/>
        <v>627110</v>
      </c>
      <c r="I736" s="25">
        <v>58</v>
      </c>
      <c r="J736" s="29">
        <v>73152100</v>
      </c>
      <c r="K736" s="188" t="s">
        <v>187</v>
      </c>
      <c r="L736" s="29" t="s">
        <v>20</v>
      </c>
      <c r="M736" s="31">
        <v>1</v>
      </c>
      <c r="N736" s="190">
        <f t="shared" si="72"/>
        <v>497015.45</v>
      </c>
      <c r="O736" s="190">
        <f t="shared" si="73"/>
        <v>94432.938999999955</v>
      </c>
      <c r="P736" s="191">
        <f t="shared" si="74"/>
        <v>591448.38899999997</v>
      </c>
      <c r="R736" s="240">
        <v>591448.38899999997</v>
      </c>
    </row>
    <row r="737" spans="2:18">
      <c r="B737" s="126">
        <f>+COUNT(C$672:$D737)</f>
        <v>59</v>
      </c>
      <c r="C737" s="138">
        <v>73152100</v>
      </c>
      <c r="D737" s="127" t="s">
        <v>188</v>
      </c>
      <c r="E737" s="138" t="s">
        <v>20</v>
      </c>
      <c r="F737" s="242">
        <v>1</v>
      </c>
      <c r="G737" s="249">
        <f t="shared" si="71"/>
        <v>1171060</v>
      </c>
      <c r="I737" s="25">
        <v>59</v>
      </c>
      <c r="J737" s="29">
        <v>73152100</v>
      </c>
      <c r="K737" s="188" t="s">
        <v>188</v>
      </c>
      <c r="L737" s="29" t="s">
        <v>20</v>
      </c>
      <c r="M737" s="31">
        <v>1</v>
      </c>
      <c r="N737" s="190">
        <f t="shared" si="72"/>
        <v>928116.59</v>
      </c>
      <c r="O737" s="190">
        <f t="shared" si="73"/>
        <v>176342.15700000001</v>
      </c>
      <c r="P737" s="191">
        <f t="shared" si="74"/>
        <v>1104458.747</v>
      </c>
      <c r="R737" s="240">
        <v>1104458.747</v>
      </c>
    </row>
    <row r="738" spans="2:18">
      <c r="B738" s="126">
        <f>+COUNT(C$672:$D738)</f>
        <v>60</v>
      </c>
      <c r="C738" s="138">
        <v>73152100</v>
      </c>
      <c r="D738" s="127" t="s">
        <v>189</v>
      </c>
      <c r="E738" s="138" t="s">
        <v>20</v>
      </c>
      <c r="F738" s="242">
        <v>1</v>
      </c>
      <c r="G738" s="249">
        <f t="shared" si="71"/>
        <v>298210</v>
      </c>
      <c r="I738" s="25">
        <v>60</v>
      </c>
      <c r="J738" s="29">
        <v>73152100</v>
      </c>
      <c r="K738" s="188" t="s">
        <v>189</v>
      </c>
      <c r="L738" s="29" t="s">
        <v>20</v>
      </c>
      <c r="M738" s="31">
        <v>1</v>
      </c>
      <c r="N738" s="190">
        <f t="shared" si="72"/>
        <v>236341.88</v>
      </c>
      <c r="O738" s="190">
        <f t="shared" si="73"/>
        <v>44904.95299999998</v>
      </c>
      <c r="P738" s="191">
        <f t="shared" si="74"/>
        <v>281246.83299999998</v>
      </c>
      <c r="R738" s="240">
        <v>281246.83299999998</v>
      </c>
    </row>
    <row r="739" spans="2:18">
      <c r="B739" s="126">
        <f>+COUNT(C$672:$D739)</f>
        <v>61</v>
      </c>
      <c r="C739" s="138">
        <v>73152100</v>
      </c>
      <c r="D739" s="127" t="s">
        <v>190</v>
      </c>
      <c r="E739" s="138" t="s">
        <v>20</v>
      </c>
      <c r="F739" s="242">
        <v>1</v>
      </c>
      <c r="G739" s="249">
        <f t="shared" si="71"/>
        <v>238940</v>
      </c>
      <c r="I739" s="25">
        <v>61</v>
      </c>
      <c r="J739" s="29">
        <v>73152100</v>
      </c>
      <c r="K739" s="188" t="s">
        <v>190</v>
      </c>
      <c r="L739" s="29" t="s">
        <v>20</v>
      </c>
      <c r="M739" s="31">
        <v>1</v>
      </c>
      <c r="N739" s="190">
        <f t="shared" si="72"/>
        <v>189367.44</v>
      </c>
      <c r="O739" s="190">
        <f t="shared" si="73"/>
        <v>35979.815000000002</v>
      </c>
      <c r="P739" s="191">
        <f t="shared" si="74"/>
        <v>225347.255</v>
      </c>
      <c r="R739" s="240">
        <v>225347.255</v>
      </c>
    </row>
    <row r="740" spans="2:18">
      <c r="B740" s="126">
        <f>+COUNT(C$672:$D740)</f>
        <v>62</v>
      </c>
      <c r="C740" s="138">
        <v>73152100</v>
      </c>
      <c r="D740" s="127" t="s">
        <v>191</v>
      </c>
      <c r="E740" s="138" t="s">
        <v>20</v>
      </c>
      <c r="F740" s="242">
        <v>1</v>
      </c>
      <c r="G740" s="249">
        <f t="shared" si="71"/>
        <v>1399350</v>
      </c>
      <c r="I740" s="25">
        <v>62</v>
      </c>
      <c r="J740" s="29">
        <v>73152100</v>
      </c>
      <c r="K740" s="188" t="s">
        <v>191</v>
      </c>
      <c r="L740" s="29" t="s">
        <v>20</v>
      </c>
      <c r="M740" s="31">
        <v>1</v>
      </c>
      <c r="N740" s="190">
        <f t="shared" si="72"/>
        <v>1109047.56</v>
      </c>
      <c r="O740" s="190">
        <f t="shared" si="73"/>
        <v>210719.0419999999</v>
      </c>
      <c r="P740" s="191">
        <f t="shared" si="74"/>
        <v>1319766.602</v>
      </c>
      <c r="R740" s="240">
        <v>1319766.602</v>
      </c>
    </row>
    <row r="741" spans="2:18" ht="24">
      <c r="B741" s="126">
        <f>+COUNT(C$672:$D741)</f>
        <v>63</v>
      </c>
      <c r="C741" s="138">
        <v>73152100</v>
      </c>
      <c r="D741" s="141" t="s">
        <v>764</v>
      </c>
      <c r="E741" s="138" t="s">
        <v>20</v>
      </c>
      <c r="F741" s="242">
        <v>1</v>
      </c>
      <c r="G741" s="249">
        <f t="shared" si="71"/>
        <v>1029240</v>
      </c>
      <c r="I741" s="25">
        <v>63</v>
      </c>
      <c r="J741" s="29">
        <v>73152100</v>
      </c>
      <c r="K741" s="188" t="s">
        <v>764</v>
      </c>
      <c r="L741" s="29" t="s">
        <v>20</v>
      </c>
      <c r="M741" s="31">
        <v>1</v>
      </c>
      <c r="N741" s="190">
        <f t="shared" si="72"/>
        <v>815716.49</v>
      </c>
      <c r="O741" s="190">
        <f t="shared" si="73"/>
        <v>154986.13800000004</v>
      </c>
      <c r="P741" s="191">
        <f t="shared" si="74"/>
        <v>970702.62800000003</v>
      </c>
      <c r="R741" s="240">
        <v>970702.62800000003</v>
      </c>
    </row>
    <row r="742" spans="2:18">
      <c r="B742" s="126">
        <f>+COUNT(C$672:$D742)</f>
        <v>64</v>
      </c>
      <c r="C742" s="138">
        <v>73152100</v>
      </c>
      <c r="D742" s="127" t="s">
        <v>192</v>
      </c>
      <c r="E742" s="138" t="s">
        <v>20</v>
      </c>
      <c r="F742" s="242">
        <v>1</v>
      </c>
      <c r="G742" s="249">
        <f t="shared" si="71"/>
        <v>1044390</v>
      </c>
      <c r="I742" s="25">
        <v>64</v>
      </c>
      <c r="J742" s="29">
        <v>73152100</v>
      </c>
      <c r="K742" s="188" t="s">
        <v>192</v>
      </c>
      <c r="L742" s="29" t="s">
        <v>20</v>
      </c>
      <c r="M742" s="31">
        <v>1</v>
      </c>
      <c r="N742" s="190">
        <f t="shared" si="72"/>
        <v>827723.85</v>
      </c>
      <c r="O742" s="190">
        <f t="shared" si="73"/>
        <v>157267.52800000005</v>
      </c>
      <c r="P742" s="191">
        <f t="shared" si="74"/>
        <v>984991.37800000003</v>
      </c>
      <c r="R742" s="240">
        <v>984991.37800000003</v>
      </c>
    </row>
    <row r="743" spans="2:18">
      <c r="B743" s="167"/>
      <c r="C743" s="167"/>
      <c r="D743" s="165" t="s">
        <v>225</v>
      </c>
      <c r="E743" s="166"/>
      <c r="F743" s="166"/>
      <c r="G743" s="166"/>
      <c r="I743" s="220"/>
      <c r="J743" s="220"/>
      <c r="K743" s="221" t="s">
        <v>225</v>
      </c>
      <c r="L743" s="222"/>
      <c r="M743" s="223"/>
      <c r="N743" s="224"/>
      <c r="O743" s="224"/>
      <c r="P743" s="225"/>
    </row>
    <row r="744" spans="2:18" ht="24">
      <c r="B744" s="126">
        <f>+COUNT(C$672:$D744)</f>
        <v>65</v>
      </c>
      <c r="C744" s="138">
        <v>73152100</v>
      </c>
      <c r="D744" s="127" t="s">
        <v>765</v>
      </c>
      <c r="E744" s="138" t="s">
        <v>20</v>
      </c>
      <c r="F744" s="242">
        <v>1</v>
      </c>
      <c r="G744" s="249">
        <f t="shared" si="71"/>
        <v>1995270</v>
      </c>
      <c r="I744" s="25">
        <v>65</v>
      </c>
      <c r="J744" s="29">
        <v>73152100</v>
      </c>
      <c r="K744" s="188" t="s">
        <v>765</v>
      </c>
      <c r="L744" s="29" t="s">
        <v>20</v>
      </c>
      <c r="M744" s="31">
        <v>1</v>
      </c>
      <c r="N744" s="190">
        <f t="shared" si="72"/>
        <v>1581344.16</v>
      </c>
      <c r="O744" s="190">
        <f t="shared" si="73"/>
        <v>300455.38899999997</v>
      </c>
      <c r="P744" s="191">
        <f t="shared" si="74"/>
        <v>1881799.5489999999</v>
      </c>
      <c r="R744" s="240">
        <v>1881799.5489999999</v>
      </c>
    </row>
    <row r="745" spans="2:18" ht="24">
      <c r="B745" s="126">
        <f>+COUNT(C$672:$D745)</f>
        <v>66</v>
      </c>
      <c r="C745" s="138">
        <v>73152100</v>
      </c>
      <c r="D745" s="139" t="s">
        <v>123</v>
      </c>
      <c r="E745" s="138" t="s">
        <v>20</v>
      </c>
      <c r="F745" s="242">
        <v>1</v>
      </c>
      <c r="G745" s="249">
        <f t="shared" si="71"/>
        <v>314650</v>
      </c>
      <c r="I745" s="25">
        <v>66</v>
      </c>
      <c r="J745" s="29">
        <v>73152100</v>
      </c>
      <c r="K745" s="188" t="s">
        <v>123</v>
      </c>
      <c r="L745" s="29" t="s">
        <v>20</v>
      </c>
      <c r="M745" s="31">
        <v>1</v>
      </c>
      <c r="N745" s="190">
        <f t="shared" si="72"/>
        <v>249376.22</v>
      </c>
      <c r="O745" s="190">
        <f t="shared" si="73"/>
        <v>47381.486000000004</v>
      </c>
      <c r="P745" s="191">
        <f t="shared" si="74"/>
        <v>296757.70600000001</v>
      </c>
      <c r="R745" s="240">
        <v>296757.70600000001</v>
      </c>
    </row>
    <row r="746" spans="2:18">
      <c r="B746" s="167"/>
      <c r="C746" s="167"/>
      <c r="D746" s="165" t="s">
        <v>193</v>
      </c>
      <c r="E746" s="166"/>
      <c r="F746" s="166"/>
      <c r="G746" s="166"/>
      <c r="I746" s="220"/>
      <c r="J746" s="220"/>
      <c r="K746" s="221" t="s">
        <v>193</v>
      </c>
      <c r="L746" s="222"/>
      <c r="M746" s="223"/>
      <c r="N746" s="224"/>
      <c r="O746" s="224"/>
      <c r="P746" s="225"/>
    </row>
    <row r="747" spans="2:18">
      <c r="B747" s="126">
        <f>+COUNT(C$672:$D747)</f>
        <v>67</v>
      </c>
      <c r="C747" s="138">
        <v>73152100</v>
      </c>
      <c r="D747" s="141" t="s">
        <v>876</v>
      </c>
      <c r="E747" s="138" t="s">
        <v>20</v>
      </c>
      <c r="F747" s="242">
        <v>1</v>
      </c>
      <c r="G747" s="249">
        <f t="shared" si="71"/>
        <v>355760</v>
      </c>
      <c r="I747" s="25">
        <v>67</v>
      </c>
      <c r="J747" s="29">
        <v>73152100</v>
      </c>
      <c r="K747" s="188" t="s">
        <v>876</v>
      </c>
      <c r="L747" s="29" t="s">
        <v>20</v>
      </c>
      <c r="M747" s="31">
        <v>1</v>
      </c>
      <c r="N747" s="190">
        <f t="shared" si="72"/>
        <v>281955.62</v>
      </c>
      <c r="O747" s="190">
        <f t="shared" si="73"/>
        <v>53571.565000000002</v>
      </c>
      <c r="P747" s="191">
        <f t="shared" si="74"/>
        <v>335527.185</v>
      </c>
      <c r="R747" s="240">
        <v>335527.185</v>
      </c>
    </row>
    <row r="748" spans="2:18">
      <c r="B748" s="126">
        <f>+COUNT(C$672:$D748)</f>
        <v>68</v>
      </c>
      <c r="C748" s="138">
        <v>73152100</v>
      </c>
      <c r="D748" s="141" t="s">
        <v>766</v>
      </c>
      <c r="E748" s="138" t="s">
        <v>20</v>
      </c>
      <c r="F748" s="242">
        <v>1</v>
      </c>
      <c r="G748" s="249">
        <f t="shared" si="71"/>
        <v>543010</v>
      </c>
      <c r="I748" s="25">
        <v>68</v>
      </c>
      <c r="J748" s="29">
        <v>73152100</v>
      </c>
      <c r="K748" s="188" t="s">
        <v>766</v>
      </c>
      <c r="L748" s="29" t="s">
        <v>20</v>
      </c>
      <c r="M748" s="31">
        <v>1</v>
      </c>
      <c r="N748" s="190">
        <f t="shared" si="72"/>
        <v>430361.07</v>
      </c>
      <c r="O748" s="190">
        <f t="shared" si="73"/>
        <v>81768.603999999992</v>
      </c>
      <c r="P748" s="191">
        <f t="shared" si="74"/>
        <v>512129.674</v>
      </c>
      <c r="R748" s="240">
        <v>512129.674</v>
      </c>
    </row>
    <row r="749" spans="2:18">
      <c r="B749" s="126">
        <f>+COUNT(C$672:$D749)</f>
        <v>69</v>
      </c>
      <c r="C749" s="138">
        <v>73152100</v>
      </c>
      <c r="D749" s="141" t="s">
        <v>767</v>
      </c>
      <c r="E749" s="138" t="s">
        <v>20</v>
      </c>
      <c r="F749" s="242">
        <v>1</v>
      </c>
      <c r="G749" s="249">
        <f t="shared" si="71"/>
        <v>208920</v>
      </c>
      <c r="I749" s="25">
        <v>69</v>
      </c>
      <c r="J749" s="29">
        <v>73152100</v>
      </c>
      <c r="K749" s="188" t="s">
        <v>767</v>
      </c>
      <c r="L749" s="29" t="s">
        <v>20</v>
      </c>
      <c r="M749" s="31">
        <v>1</v>
      </c>
      <c r="N749" s="190">
        <f t="shared" si="72"/>
        <v>165581.19</v>
      </c>
      <c r="O749" s="190">
        <f t="shared" si="73"/>
        <v>31460.423999999999</v>
      </c>
      <c r="P749" s="191">
        <f t="shared" si="74"/>
        <v>197041.614</v>
      </c>
      <c r="R749" s="240">
        <v>197041.614</v>
      </c>
    </row>
    <row r="750" spans="2:18">
      <c r="B750" s="126">
        <f>+COUNT(C$672:$D750)</f>
        <v>70</v>
      </c>
      <c r="C750" s="138">
        <v>73152100</v>
      </c>
      <c r="D750" s="141" t="s">
        <v>768</v>
      </c>
      <c r="E750" s="138" t="s">
        <v>20</v>
      </c>
      <c r="F750" s="242">
        <v>1</v>
      </c>
      <c r="G750" s="249">
        <f t="shared" si="71"/>
        <v>557170</v>
      </c>
      <c r="I750" s="25">
        <v>70</v>
      </c>
      <c r="J750" s="29">
        <v>73152100</v>
      </c>
      <c r="K750" s="188" t="s">
        <v>768</v>
      </c>
      <c r="L750" s="29" t="s">
        <v>20</v>
      </c>
      <c r="M750" s="31">
        <v>1</v>
      </c>
      <c r="N750" s="190">
        <f t="shared" si="72"/>
        <v>441583.25</v>
      </c>
      <c r="O750" s="190">
        <f t="shared" si="73"/>
        <v>83900.814000000013</v>
      </c>
      <c r="P750" s="191">
        <f t="shared" si="74"/>
        <v>525484.06400000001</v>
      </c>
      <c r="R750" s="240">
        <v>525484.06400000001</v>
      </c>
    </row>
    <row r="751" spans="2:18">
      <c r="B751" s="126">
        <f>+COUNT(C$672:$D751)</f>
        <v>71</v>
      </c>
      <c r="C751" s="138">
        <v>73152100</v>
      </c>
      <c r="D751" s="141" t="s">
        <v>769</v>
      </c>
      <c r="E751" s="138" t="s">
        <v>20</v>
      </c>
      <c r="F751" s="242">
        <v>1</v>
      </c>
      <c r="G751" s="249">
        <f t="shared" si="71"/>
        <v>434410</v>
      </c>
      <c r="I751" s="25">
        <v>71</v>
      </c>
      <c r="J751" s="29">
        <v>73152100</v>
      </c>
      <c r="K751" s="188" t="s">
        <v>769</v>
      </c>
      <c r="L751" s="29" t="s">
        <v>20</v>
      </c>
      <c r="M751" s="31">
        <v>1</v>
      </c>
      <c r="N751" s="190">
        <f t="shared" si="72"/>
        <v>344286.52</v>
      </c>
      <c r="O751" s="190">
        <f t="shared" si="73"/>
        <v>65414.435999999987</v>
      </c>
      <c r="P751" s="191">
        <f t="shared" si="74"/>
        <v>409700.95600000001</v>
      </c>
      <c r="R751" s="240">
        <v>409700.95600000001</v>
      </c>
    </row>
    <row r="752" spans="2:18">
      <c r="B752" s="126">
        <f>+COUNT(C$672:$D752)</f>
        <v>72</v>
      </c>
      <c r="C752" s="138">
        <v>73152100</v>
      </c>
      <c r="D752" s="127" t="s">
        <v>194</v>
      </c>
      <c r="E752" s="138" t="s">
        <v>20</v>
      </c>
      <c r="F752" s="242">
        <v>1</v>
      </c>
      <c r="G752" s="249">
        <f t="shared" si="71"/>
        <v>97790</v>
      </c>
      <c r="I752" s="25">
        <v>72</v>
      </c>
      <c r="J752" s="29">
        <v>73152100</v>
      </c>
      <c r="K752" s="188" t="s">
        <v>194</v>
      </c>
      <c r="L752" s="29" t="s">
        <v>20</v>
      </c>
      <c r="M752" s="31">
        <v>1</v>
      </c>
      <c r="N752" s="190">
        <f t="shared" si="72"/>
        <v>77506.52</v>
      </c>
      <c r="O752" s="190">
        <f t="shared" si="73"/>
        <v>14726.243000000002</v>
      </c>
      <c r="P752" s="191">
        <f t="shared" si="74"/>
        <v>92232.763000000006</v>
      </c>
      <c r="R752" s="240">
        <v>92232.763000000006</v>
      </c>
    </row>
    <row r="753" spans="2:18">
      <c r="B753" s="126">
        <f>+COUNT(C$672:$D753)</f>
        <v>73</v>
      </c>
      <c r="C753" s="138">
        <v>73152100</v>
      </c>
      <c r="D753" s="127" t="s">
        <v>195</v>
      </c>
      <c r="E753" s="138" t="s">
        <v>20</v>
      </c>
      <c r="F753" s="242">
        <v>1</v>
      </c>
      <c r="G753" s="249">
        <f t="shared" si="71"/>
        <v>123580</v>
      </c>
      <c r="I753" s="25">
        <v>73</v>
      </c>
      <c r="J753" s="29">
        <v>73152100</v>
      </c>
      <c r="K753" s="188" t="s">
        <v>195</v>
      </c>
      <c r="L753" s="29" t="s">
        <v>20</v>
      </c>
      <c r="M753" s="31">
        <v>1</v>
      </c>
      <c r="N753" s="190">
        <f t="shared" si="72"/>
        <v>97941.99</v>
      </c>
      <c r="O753" s="190">
        <f t="shared" si="73"/>
        <v>18608.982999999993</v>
      </c>
      <c r="P753" s="191">
        <f t="shared" si="74"/>
        <v>116550.973</v>
      </c>
      <c r="R753" s="240">
        <v>116550.973</v>
      </c>
    </row>
    <row r="754" spans="2:18">
      <c r="B754" s="126">
        <f>+COUNT(C$672:$D754)</f>
        <v>74</v>
      </c>
      <c r="C754" s="138">
        <v>73152100</v>
      </c>
      <c r="D754" s="127" t="s">
        <v>196</v>
      </c>
      <c r="E754" s="138" t="s">
        <v>20</v>
      </c>
      <c r="F754" s="242">
        <v>1</v>
      </c>
      <c r="G754" s="249">
        <f t="shared" si="71"/>
        <v>93340</v>
      </c>
      <c r="I754" s="25">
        <v>74</v>
      </c>
      <c r="J754" s="29">
        <v>73152100</v>
      </c>
      <c r="K754" s="188" t="s">
        <v>196</v>
      </c>
      <c r="L754" s="29" t="s">
        <v>20</v>
      </c>
      <c r="M754" s="31">
        <v>1</v>
      </c>
      <c r="N754" s="190">
        <f t="shared" si="72"/>
        <v>73977.41</v>
      </c>
      <c r="O754" s="190">
        <f t="shared" si="73"/>
        <v>14055.702999999994</v>
      </c>
      <c r="P754" s="191">
        <f t="shared" si="74"/>
        <v>88033.112999999998</v>
      </c>
      <c r="R754" s="240">
        <v>88033.112999999998</v>
      </c>
    </row>
    <row r="755" spans="2:18">
      <c r="B755" s="126">
        <f>+COUNT(C$672:$D755)</f>
        <v>75</v>
      </c>
      <c r="C755" s="138">
        <v>73152100</v>
      </c>
      <c r="D755" s="127" t="s">
        <v>197</v>
      </c>
      <c r="E755" s="138" t="s">
        <v>20</v>
      </c>
      <c r="F755" s="242">
        <v>1</v>
      </c>
      <c r="G755" s="249">
        <f t="shared" si="71"/>
        <v>1150180</v>
      </c>
      <c r="I755" s="25">
        <v>75</v>
      </c>
      <c r="J755" s="29">
        <v>73152100</v>
      </c>
      <c r="K755" s="188" t="s">
        <v>197</v>
      </c>
      <c r="L755" s="29" t="s">
        <v>20</v>
      </c>
      <c r="M755" s="31">
        <v>1</v>
      </c>
      <c r="N755" s="190">
        <f t="shared" si="72"/>
        <v>911569</v>
      </c>
      <c r="O755" s="190">
        <f t="shared" si="73"/>
        <v>173198.1100000001</v>
      </c>
      <c r="P755" s="191">
        <f t="shared" si="74"/>
        <v>1084767.1100000001</v>
      </c>
      <c r="R755" s="240">
        <v>1084767.1100000001</v>
      </c>
    </row>
    <row r="756" spans="2:18">
      <c r="B756" s="126">
        <f>+COUNT(C$672:$D756)</f>
        <v>76</v>
      </c>
      <c r="C756" s="138">
        <v>73152100</v>
      </c>
      <c r="D756" s="127" t="s">
        <v>198</v>
      </c>
      <c r="E756" s="138" t="s">
        <v>20</v>
      </c>
      <c r="F756" s="242">
        <v>1</v>
      </c>
      <c r="G756" s="249">
        <f t="shared" si="71"/>
        <v>81080</v>
      </c>
      <c r="I756" s="25">
        <v>76</v>
      </c>
      <c r="J756" s="29">
        <v>73152100</v>
      </c>
      <c r="K756" s="188" t="s">
        <v>198</v>
      </c>
      <c r="L756" s="29" t="s">
        <v>20</v>
      </c>
      <c r="M756" s="31">
        <v>1</v>
      </c>
      <c r="N756" s="190">
        <f t="shared" si="72"/>
        <v>64257.919999999998</v>
      </c>
      <c r="O756" s="190">
        <f t="shared" si="73"/>
        <v>12209.009000000005</v>
      </c>
      <c r="P756" s="191">
        <f t="shared" si="74"/>
        <v>76466.929000000004</v>
      </c>
      <c r="R756" s="240">
        <v>76466.929000000004</v>
      </c>
    </row>
    <row r="757" spans="2:18">
      <c r="B757" s="167"/>
      <c r="C757" s="167"/>
      <c r="D757" s="165" t="s">
        <v>260</v>
      </c>
      <c r="E757" s="166"/>
      <c r="F757" s="166"/>
      <c r="G757" s="166"/>
      <c r="I757" s="220"/>
      <c r="J757" s="220"/>
      <c r="K757" s="221" t="s">
        <v>260</v>
      </c>
      <c r="L757" s="222"/>
      <c r="M757" s="223"/>
      <c r="N757" s="224"/>
      <c r="O757" s="224"/>
      <c r="P757" s="225"/>
    </row>
    <row r="758" spans="2:18">
      <c r="B758" s="126">
        <f>+COUNT(C$672:$D758)</f>
        <v>77</v>
      </c>
      <c r="C758" s="138">
        <v>73152100</v>
      </c>
      <c r="D758" s="139" t="s">
        <v>176</v>
      </c>
      <c r="E758" s="138" t="s">
        <v>20</v>
      </c>
      <c r="F758" s="242">
        <v>1</v>
      </c>
      <c r="G758" s="249">
        <f t="shared" si="71"/>
        <v>594350</v>
      </c>
      <c r="I758" s="25">
        <v>77</v>
      </c>
      <c r="J758" s="29">
        <v>73152100</v>
      </c>
      <c r="K758" s="188" t="s">
        <v>176</v>
      </c>
      <c r="L758" s="29" t="s">
        <v>20</v>
      </c>
      <c r="M758" s="31">
        <v>1</v>
      </c>
      <c r="N758" s="190">
        <f t="shared" si="72"/>
        <v>471052.42</v>
      </c>
      <c r="O758" s="190">
        <f t="shared" si="73"/>
        <v>89499.963999999978</v>
      </c>
      <c r="P758" s="191">
        <f t="shared" si="74"/>
        <v>560552.38399999996</v>
      </c>
      <c r="R758" s="240">
        <v>560552.38399999996</v>
      </c>
    </row>
    <row r="759" spans="2:18">
      <c r="B759" s="126">
        <f>+COUNT(C$672:$D759)</f>
        <v>78</v>
      </c>
      <c r="C759" s="138">
        <v>73152100</v>
      </c>
      <c r="D759" s="139" t="s">
        <v>261</v>
      </c>
      <c r="E759" s="138" t="s">
        <v>20</v>
      </c>
      <c r="F759" s="242">
        <v>1</v>
      </c>
      <c r="G759" s="249">
        <f t="shared" si="71"/>
        <v>819980</v>
      </c>
      <c r="I759" s="25">
        <v>78</v>
      </c>
      <c r="J759" s="29">
        <v>73152100</v>
      </c>
      <c r="K759" s="188" t="s">
        <v>261</v>
      </c>
      <c r="L759" s="29" t="s">
        <v>20</v>
      </c>
      <c r="M759" s="31">
        <v>1</v>
      </c>
      <c r="N759" s="190">
        <f t="shared" si="72"/>
        <v>649869.68000000005</v>
      </c>
      <c r="O759" s="190">
        <f t="shared" si="73"/>
        <v>123475.24199999997</v>
      </c>
      <c r="P759" s="191">
        <f t="shared" si="74"/>
        <v>773344.92200000002</v>
      </c>
      <c r="R759" s="240">
        <v>773344.92200000002</v>
      </c>
    </row>
    <row r="760" spans="2:18">
      <c r="B760" s="126">
        <f>+COUNT(C$672:$D760)</f>
        <v>79</v>
      </c>
      <c r="C760" s="138">
        <v>73152100</v>
      </c>
      <c r="D760" s="127" t="s">
        <v>262</v>
      </c>
      <c r="E760" s="138" t="s">
        <v>20</v>
      </c>
      <c r="F760" s="242">
        <v>1</v>
      </c>
      <c r="G760" s="249">
        <f t="shared" si="71"/>
        <v>75720</v>
      </c>
      <c r="I760" s="25">
        <v>79</v>
      </c>
      <c r="J760" s="29">
        <v>73152100</v>
      </c>
      <c r="K760" s="188" t="s">
        <v>262</v>
      </c>
      <c r="L760" s="29" t="s">
        <v>20</v>
      </c>
      <c r="M760" s="31">
        <v>1</v>
      </c>
      <c r="N760" s="190">
        <f t="shared" si="72"/>
        <v>60013.38</v>
      </c>
      <c r="O760" s="190">
        <f t="shared" si="73"/>
        <v>11402.538000000008</v>
      </c>
      <c r="P760" s="191">
        <f t="shared" si="74"/>
        <v>71415.918000000005</v>
      </c>
      <c r="R760" s="240">
        <v>71415.918000000005</v>
      </c>
    </row>
    <row r="761" spans="2:18">
      <c r="B761" s="126">
        <f>+COUNT(C$672:$D761)</f>
        <v>80</v>
      </c>
      <c r="C761" s="138">
        <v>73152100</v>
      </c>
      <c r="D761" s="127" t="s">
        <v>263</v>
      </c>
      <c r="E761" s="138" t="s">
        <v>20</v>
      </c>
      <c r="F761" s="242">
        <v>1</v>
      </c>
      <c r="G761" s="249">
        <f t="shared" si="71"/>
        <v>70980</v>
      </c>
      <c r="I761" s="25">
        <v>80</v>
      </c>
      <c r="J761" s="29">
        <v>73152100</v>
      </c>
      <c r="K761" s="188" t="s">
        <v>263</v>
      </c>
      <c r="L761" s="29" t="s">
        <v>20</v>
      </c>
      <c r="M761" s="31">
        <v>1</v>
      </c>
      <c r="N761" s="190">
        <f t="shared" si="72"/>
        <v>56252.46</v>
      </c>
      <c r="O761" s="190">
        <f t="shared" si="73"/>
        <v>10687.973000000005</v>
      </c>
      <c r="P761" s="191">
        <f t="shared" si="74"/>
        <v>66940.433000000005</v>
      </c>
      <c r="R761" s="240">
        <v>66940.433000000005</v>
      </c>
    </row>
    <row r="762" spans="2:18">
      <c r="B762" s="126">
        <f>+COUNT(C$672:$D762)</f>
        <v>81</v>
      </c>
      <c r="C762" s="138">
        <v>73152100</v>
      </c>
      <c r="D762" s="127" t="s">
        <v>264</v>
      </c>
      <c r="E762" s="138" t="s">
        <v>20</v>
      </c>
      <c r="F762" s="242">
        <v>1</v>
      </c>
      <c r="G762" s="249">
        <f t="shared" si="71"/>
        <v>946340</v>
      </c>
      <c r="I762" s="25">
        <v>81</v>
      </c>
      <c r="J762" s="29">
        <v>73152100</v>
      </c>
      <c r="K762" s="188" t="s">
        <v>264</v>
      </c>
      <c r="L762" s="29" t="s">
        <v>20</v>
      </c>
      <c r="M762" s="31">
        <v>1</v>
      </c>
      <c r="N762" s="190">
        <f t="shared" si="72"/>
        <v>750019.78</v>
      </c>
      <c r="O762" s="190">
        <f t="shared" si="73"/>
        <v>142503.75399999996</v>
      </c>
      <c r="P762" s="191">
        <f t="shared" si="74"/>
        <v>892523.53399999999</v>
      </c>
      <c r="R762" s="240">
        <v>892523.53399999999</v>
      </c>
    </row>
    <row r="763" spans="2:18">
      <c r="B763" s="126">
        <f>+COUNT(C$672:$D763)</f>
        <v>82</v>
      </c>
      <c r="C763" s="138">
        <v>73152100</v>
      </c>
      <c r="D763" s="127" t="s">
        <v>265</v>
      </c>
      <c r="E763" s="138" t="s">
        <v>20</v>
      </c>
      <c r="F763" s="242">
        <v>1</v>
      </c>
      <c r="G763" s="249">
        <f t="shared" si="71"/>
        <v>663270</v>
      </c>
      <c r="I763" s="25">
        <v>82</v>
      </c>
      <c r="J763" s="29">
        <v>73152100</v>
      </c>
      <c r="K763" s="188" t="s">
        <v>265</v>
      </c>
      <c r="L763" s="29" t="s">
        <v>20</v>
      </c>
      <c r="M763" s="31">
        <v>1</v>
      </c>
      <c r="N763" s="190">
        <f t="shared" si="72"/>
        <v>525671.47</v>
      </c>
      <c r="O763" s="190">
        <f t="shared" si="73"/>
        <v>99877.580000000075</v>
      </c>
      <c r="P763" s="191">
        <f t="shared" si="74"/>
        <v>625549.05000000005</v>
      </c>
      <c r="R763" s="240">
        <v>625549.05000000005</v>
      </c>
    </row>
    <row r="764" spans="2:18">
      <c r="B764" s="126">
        <f>+COUNT(C$672:$D764)</f>
        <v>83</v>
      </c>
      <c r="C764" s="138">
        <v>73152100</v>
      </c>
      <c r="D764" s="127" t="s">
        <v>266</v>
      </c>
      <c r="E764" s="138" t="s">
        <v>20</v>
      </c>
      <c r="F764" s="242">
        <v>1</v>
      </c>
      <c r="G764" s="249">
        <f t="shared" si="71"/>
        <v>128540</v>
      </c>
      <c r="I764" s="25">
        <v>83</v>
      </c>
      <c r="J764" s="29">
        <v>73152100</v>
      </c>
      <c r="K764" s="188" t="s">
        <v>266</v>
      </c>
      <c r="L764" s="29" t="s">
        <v>20</v>
      </c>
      <c r="M764" s="31">
        <v>1</v>
      </c>
      <c r="N764" s="190">
        <f t="shared" si="72"/>
        <v>101873.31</v>
      </c>
      <c r="O764" s="190">
        <f t="shared" si="73"/>
        <v>19355.923999999999</v>
      </c>
      <c r="P764" s="191">
        <f t="shared" si="74"/>
        <v>121229.234</v>
      </c>
      <c r="R764" s="240">
        <v>121229.234</v>
      </c>
    </row>
    <row r="765" spans="2:18">
      <c r="B765" s="126">
        <f>+COUNT(C$672:$D765)</f>
        <v>84</v>
      </c>
      <c r="C765" s="138">
        <v>73152100</v>
      </c>
      <c r="D765" s="127" t="s">
        <v>267</v>
      </c>
      <c r="E765" s="138" t="s">
        <v>20</v>
      </c>
      <c r="F765" s="242">
        <v>1</v>
      </c>
      <c r="G765" s="249">
        <f t="shared" si="71"/>
        <v>126940</v>
      </c>
      <c r="I765" s="25">
        <v>84</v>
      </c>
      <c r="J765" s="29">
        <v>73152100</v>
      </c>
      <c r="K765" s="188" t="s">
        <v>267</v>
      </c>
      <c r="L765" s="29" t="s">
        <v>20</v>
      </c>
      <c r="M765" s="31">
        <v>1</v>
      </c>
      <c r="N765" s="190">
        <f t="shared" si="72"/>
        <v>100608.25</v>
      </c>
      <c r="O765" s="190">
        <f t="shared" si="73"/>
        <v>19115.570999999996</v>
      </c>
      <c r="P765" s="191">
        <f t="shared" si="74"/>
        <v>119723.821</v>
      </c>
      <c r="R765" s="240">
        <v>119723.821</v>
      </c>
    </row>
    <row r="766" spans="2:18" ht="24">
      <c r="B766" s="126">
        <f>+COUNT(C$672:$D766)</f>
        <v>85</v>
      </c>
      <c r="C766" s="138">
        <v>73152100</v>
      </c>
      <c r="D766" s="139" t="s">
        <v>268</v>
      </c>
      <c r="E766" s="138" t="s">
        <v>20</v>
      </c>
      <c r="F766" s="242">
        <v>1</v>
      </c>
      <c r="G766" s="249">
        <f t="shared" si="71"/>
        <v>1344280</v>
      </c>
      <c r="I766" s="25">
        <v>85</v>
      </c>
      <c r="J766" s="29">
        <v>73152100</v>
      </c>
      <c r="K766" s="188" t="s">
        <v>268</v>
      </c>
      <c r="L766" s="29" t="s">
        <v>20</v>
      </c>
      <c r="M766" s="31">
        <v>1</v>
      </c>
      <c r="N766" s="190">
        <f t="shared" si="72"/>
        <v>1065403.45</v>
      </c>
      <c r="O766" s="190">
        <f t="shared" si="73"/>
        <v>202426.652</v>
      </c>
      <c r="P766" s="191">
        <f t="shared" si="74"/>
        <v>1267830.102</v>
      </c>
      <c r="R766" s="240">
        <v>1267830.102</v>
      </c>
    </row>
    <row r="767" spans="2:18">
      <c r="B767" s="169"/>
      <c r="C767" s="169"/>
      <c r="D767" s="170" t="s">
        <v>275</v>
      </c>
      <c r="E767" s="171"/>
      <c r="F767" s="171"/>
      <c r="G767" s="171"/>
      <c r="I767" s="226"/>
      <c r="J767" s="226"/>
      <c r="K767" s="227" t="s">
        <v>275</v>
      </c>
      <c r="L767" s="228"/>
      <c r="M767" s="223"/>
      <c r="N767" s="224"/>
      <c r="O767" s="224"/>
      <c r="P767" s="225"/>
    </row>
    <row r="768" spans="2:18">
      <c r="B768" s="126">
        <f>+COUNT(C$672:$D768)</f>
        <v>86</v>
      </c>
      <c r="C768" s="138">
        <v>73152100</v>
      </c>
      <c r="D768" s="141" t="s">
        <v>276</v>
      </c>
      <c r="E768" s="138" t="s">
        <v>20</v>
      </c>
      <c r="F768" s="242">
        <v>1</v>
      </c>
      <c r="G768" s="249">
        <f t="shared" si="71"/>
        <v>498830</v>
      </c>
      <c r="I768" s="25">
        <v>86</v>
      </c>
      <c r="J768" s="29">
        <v>73152100</v>
      </c>
      <c r="K768" s="188" t="s">
        <v>276</v>
      </c>
      <c r="L768" s="29" t="s">
        <v>20</v>
      </c>
      <c r="M768" s="31">
        <v>1</v>
      </c>
      <c r="N768" s="190">
        <f t="shared" si="72"/>
        <v>395345.12</v>
      </c>
      <c r="O768" s="190">
        <f t="shared" si="73"/>
        <v>75115.57699999999</v>
      </c>
      <c r="P768" s="191">
        <f t="shared" si="74"/>
        <v>470460.69699999999</v>
      </c>
      <c r="R768" s="240">
        <v>470460.69699999999</v>
      </c>
    </row>
    <row r="769" spans="2:18">
      <c r="B769" s="126">
        <f>+COUNT(C$672:$D769)</f>
        <v>87</v>
      </c>
      <c r="C769" s="138">
        <v>73152100</v>
      </c>
      <c r="D769" s="141" t="s">
        <v>277</v>
      </c>
      <c r="E769" s="138" t="s">
        <v>20</v>
      </c>
      <c r="F769" s="242">
        <v>1</v>
      </c>
      <c r="G769" s="249">
        <f t="shared" si="71"/>
        <v>285390</v>
      </c>
      <c r="I769" s="25">
        <v>87</v>
      </c>
      <c r="J769" s="29">
        <v>73152100</v>
      </c>
      <c r="K769" s="188" t="s">
        <v>277</v>
      </c>
      <c r="L769" s="29" t="s">
        <v>20</v>
      </c>
      <c r="M769" s="31">
        <v>1</v>
      </c>
      <c r="N769" s="190">
        <f t="shared" si="72"/>
        <v>226183.86</v>
      </c>
      <c r="O769" s="190">
        <f t="shared" si="73"/>
        <v>42974.939000000013</v>
      </c>
      <c r="P769" s="191">
        <f t="shared" si="74"/>
        <v>269158.799</v>
      </c>
      <c r="R769" s="240">
        <v>269158.799</v>
      </c>
    </row>
    <row r="770" spans="2:18">
      <c r="B770" s="126">
        <f>+COUNT(C$672:$D770)</f>
        <v>88</v>
      </c>
      <c r="C770" s="138">
        <v>73152100</v>
      </c>
      <c r="D770" s="141" t="s">
        <v>278</v>
      </c>
      <c r="E770" s="138" t="s">
        <v>20</v>
      </c>
      <c r="F770" s="242">
        <v>1</v>
      </c>
      <c r="G770" s="249">
        <f t="shared" si="71"/>
        <v>14930</v>
      </c>
      <c r="I770" s="25">
        <v>88</v>
      </c>
      <c r="J770" s="29">
        <v>73152100</v>
      </c>
      <c r="K770" s="188" t="s">
        <v>278</v>
      </c>
      <c r="L770" s="29" t="s">
        <v>20</v>
      </c>
      <c r="M770" s="31">
        <v>1</v>
      </c>
      <c r="N770" s="190">
        <f t="shared" si="72"/>
        <v>11830.27</v>
      </c>
      <c r="O770" s="190">
        <f t="shared" si="73"/>
        <v>2247.7519999999986</v>
      </c>
      <c r="P770" s="191">
        <f t="shared" si="74"/>
        <v>14078.021999999999</v>
      </c>
      <c r="R770" s="240">
        <v>14078.021999999999</v>
      </c>
    </row>
    <row r="771" spans="2:18">
      <c r="B771" s="126">
        <f>+COUNT(C$672:$D771)</f>
        <v>89</v>
      </c>
      <c r="C771" s="138">
        <v>73152100</v>
      </c>
      <c r="D771" s="141" t="s">
        <v>279</v>
      </c>
      <c r="E771" s="138" t="s">
        <v>20</v>
      </c>
      <c r="F771" s="242">
        <v>1</v>
      </c>
      <c r="G771" s="249">
        <f t="shared" si="71"/>
        <v>14970</v>
      </c>
      <c r="I771" s="25">
        <v>89</v>
      </c>
      <c r="J771" s="29">
        <v>73152100</v>
      </c>
      <c r="K771" s="188" t="s">
        <v>279</v>
      </c>
      <c r="L771" s="29" t="s">
        <v>20</v>
      </c>
      <c r="M771" s="31">
        <v>1</v>
      </c>
      <c r="N771" s="190">
        <f t="shared" si="72"/>
        <v>11864.52</v>
      </c>
      <c r="O771" s="190">
        <f t="shared" si="73"/>
        <v>2254.2559999999994</v>
      </c>
      <c r="P771" s="191">
        <f t="shared" si="74"/>
        <v>14118.776</v>
      </c>
      <c r="R771" s="240">
        <v>14118.776</v>
      </c>
    </row>
    <row r="772" spans="2:18">
      <c r="B772" s="126">
        <f>+COUNT(C$672:$D772)</f>
        <v>90</v>
      </c>
      <c r="C772" s="138">
        <v>73152100</v>
      </c>
      <c r="D772" s="141" t="s">
        <v>280</v>
      </c>
      <c r="E772" s="138" t="s">
        <v>20</v>
      </c>
      <c r="F772" s="242">
        <v>1</v>
      </c>
      <c r="G772" s="249">
        <f t="shared" si="71"/>
        <v>16440</v>
      </c>
      <c r="I772" s="25">
        <v>90</v>
      </c>
      <c r="J772" s="29">
        <v>73152100</v>
      </c>
      <c r="K772" s="188" t="s">
        <v>280</v>
      </c>
      <c r="L772" s="29" t="s">
        <v>20</v>
      </c>
      <c r="M772" s="31">
        <v>1</v>
      </c>
      <c r="N772" s="190">
        <f t="shared" si="72"/>
        <v>13031.84</v>
      </c>
      <c r="O772" s="190">
        <f t="shared" si="73"/>
        <v>2476.0509999999995</v>
      </c>
      <c r="P772" s="191">
        <f t="shared" si="74"/>
        <v>15507.891</v>
      </c>
      <c r="R772" s="240">
        <v>15507.891</v>
      </c>
    </row>
    <row r="773" spans="2:18">
      <c r="B773" s="126">
        <f>+COUNT(C$672:$D773)</f>
        <v>91</v>
      </c>
      <c r="C773" s="138">
        <v>73152100</v>
      </c>
      <c r="D773" s="141" t="s">
        <v>281</v>
      </c>
      <c r="E773" s="138" t="s">
        <v>20</v>
      </c>
      <c r="F773" s="242">
        <v>1</v>
      </c>
      <c r="G773" s="249">
        <f t="shared" si="71"/>
        <v>8310</v>
      </c>
      <c r="I773" s="25">
        <v>91</v>
      </c>
      <c r="J773" s="29">
        <v>73152100</v>
      </c>
      <c r="K773" s="188" t="s">
        <v>281</v>
      </c>
      <c r="L773" s="29" t="s">
        <v>20</v>
      </c>
      <c r="M773" s="31">
        <v>1</v>
      </c>
      <c r="N773" s="190">
        <f t="shared" si="72"/>
        <v>6585.46</v>
      </c>
      <c r="O773" s="190">
        <f t="shared" si="73"/>
        <v>1251.2359999999999</v>
      </c>
      <c r="P773" s="191">
        <f t="shared" si="74"/>
        <v>7836.6959999999999</v>
      </c>
      <c r="R773" s="240">
        <v>7836.6959999999999</v>
      </c>
    </row>
    <row r="774" spans="2:18">
      <c r="B774" s="126">
        <f>+COUNT(C$672:$D774)</f>
        <v>92</v>
      </c>
      <c r="C774" s="138">
        <v>73152100</v>
      </c>
      <c r="D774" s="141" t="s">
        <v>282</v>
      </c>
      <c r="E774" s="138" t="s">
        <v>20</v>
      </c>
      <c r="F774" s="242">
        <v>1</v>
      </c>
      <c r="G774" s="249">
        <f t="shared" si="71"/>
        <v>696460</v>
      </c>
      <c r="I774" s="25">
        <v>92</v>
      </c>
      <c r="J774" s="29">
        <v>73152100</v>
      </c>
      <c r="K774" s="188" t="s">
        <v>282</v>
      </c>
      <c r="L774" s="29" t="s">
        <v>20</v>
      </c>
      <c r="M774" s="31">
        <v>1</v>
      </c>
      <c r="N774" s="190">
        <f t="shared" si="72"/>
        <v>551979.89</v>
      </c>
      <c r="O774" s="190">
        <f t="shared" si="73"/>
        <v>104876.18400000001</v>
      </c>
      <c r="P774" s="191">
        <f t="shared" si="74"/>
        <v>656856.07400000002</v>
      </c>
      <c r="R774" s="240">
        <v>656856.07400000002</v>
      </c>
    </row>
    <row r="775" spans="2:18">
      <c r="B775" s="126">
        <f>+COUNT(C$672:$D775)</f>
        <v>93</v>
      </c>
      <c r="C775" s="138">
        <v>73152100</v>
      </c>
      <c r="D775" s="128" t="s">
        <v>283</v>
      </c>
      <c r="E775" s="138" t="s">
        <v>20</v>
      </c>
      <c r="F775" s="242">
        <v>1</v>
      </c>
      <c r="G775" s="249">
        <f t="shared" ref="G775:G837" si="75">+ROUND(P775+(P775*$F$3),-1)</f>
        <v>41590</v>
      </c>
      <c r="I775" s="25">
        <v>93</v>
      </c>
      <c r="J775" s="29">
        <v>73152100</v>
      </c>
      <c r="K775" s="188" t="s">
        <v>283</v>
      </c>
      <c r="L775" s="29" t="s">
        <v>20</v>
      </c>
      <c r="M775" s="31">
        <v>1</v>
      </c>
      <c r="N775" s="190">
        <f t="shared" si="72"/>
        <v>32963.629999999997</v>
      </c>
      <c r="O775" s="190">
        <f t="shared" si="73"/>
        <v>6263.0889999999999</v>
      </c>
      <c r="P775" s="191">
        <f t="shared" si="74"/>
        <v>39226.718999999997</v>
      </c>
      <c r="R775" s="240">
        <v>39226.718999999997</v>
      </c>
    </row>
    <row r="776" spans="2:18">
      <c r="B776" s="126">
        <f>+COUNT(C$672:$D776)</f>
        <v>94</v>
      </c>
      <c r="C776" s="138">
        <v>73152100</v>
      </c>
      <c r="D776" s="128" t="s">
        <v>284</v>
      </c>
      <c r="E776" s="138" t="s">
        <v>20</v>
      </c>
      <c r="F776" s="242">
        <v>1</v>
      </c>
      <c r="G776" s="249">
        <f t="shared" si="75"/>
        <v>41190</v>
      </c>
      <c r="I776" s="25">
        <v>94</v>
      </c>
      <c r="J776" s="29">
        <v>73152100</v>
      </c>
      <c r="K776" s="188" t="s">
        <v>284</v>
      </c>
      <c r="L776" s="29" t="s">
        <v>20</v>
      </c>
      <c r="M776" s="31">
        <v>1</v>
      </c>
      <c r="N776" s="190">
        <f t="shared" si="72"/>
        <v>32646.22</v>
      </c>
      <c r="O776" s="190">
        <f t="shared" si="73"/>
        <v>6202.778999999995</v>
      </c>
      <c r="P776" s="191">
        <f t="shared" si="74"/>
        <v>38848.998999999996</v>
      </c>
      <c r="R776" s="240">
        <v>38848.998999999996</v>
      </c>
    </row>
    <row r="777" spans="2:18" ht="36">
      <c r="B777" s="126">
        <f>+COUNT(C$672:$D777)</f>
        <v>95</v>
      </c>
      <c r="C777" s="138">
        <v>73152100</v>
      </c>
      <c r="D777" s="127" t="s">
        <v>285</v>
      </c>
      <c r="E777" s="138" t="s">
        <v>20</v>
      </c>
      <c r="F777" s="242">
        <v>1</v>
      </c>
      <c r="G777" s="249">
        <f t="shared" si="75"/>
        <v>267180</v>
      </c>
      <c r="I777" s="25">
        <v>95</v>
      </c>
      <c r="J777" s="29">
        <v>73152100</v>
      </c>
      <c r="K777" s="188" t="s">
        <v>285</v>
      </c>
      <c r="L777" s="29" t="s">
        <v>20</v>
      </c>
      <c r="M777" s="31">
        <v>1</v>
      </c>
      <c r="N777" s="190">
        <f t="shared" si="72"/>
        <v>211754.16</v>
      </c>
      <c r="O777" s="190">
        <f t="shared" si="73"/>
        <v>40233.28899999999</v>
      </c>
      <c r="P777" s="191">
        <f t="shared" si="74"/>
        <v>251987.44899999999</v>
      </c>
      <c r="R777" s="240">
        <v>251987.44899999999</v>
      </c>
    </row>
    <row r="778" spans="2:18" ht="36">
      <c r="B778" s="126">
        <f>+COUNT(C$672:$D778)</f>
        <v>96</v>
      </c>
      <c r="C778" s="138">
        <v>73152100</v>
      </c>
      <c r="D778" s="127" t="s">
        <v>286</v>
      </c>
      <c r="E778" s="138" t="s">
        <v>20</v>
      </c>
      <c r="F778" s="242">
        <v>1</v>
      </c>
      <c r="G778" s="249">
        <f t="shared" si="75"/>
        <v>292390</v>
      </c>
      <c r="I778" s="25">
        <v>96</v>
      </c>
      <c r="J778" s="29">
        <v>73152100</v>
      </c>
      <c r="K778" s="188" t="s">
        <v>286</v>
      </c>
      <c r="L778" s="29" t="s">
        <v>20</v>
      </c>
      <c r="M778" s="31">
        <v>1</v>
      </c>
      <c r="N778" s="190">
        <f t="shared" si="72"/>
        <v>231733.98</v>
      </c>
      <c r="O778" s="190">
        <f t="shared" si="73"/>
        <v>44029.451999999961</v>
      </c>
      <c r="P778" s="191">
        <f t="shared" si="74"/>
        <v>275763.43199999997</v>
      </c>
      <c r="R778" s="240">
        <v>275763.43199999997</v>
      </c>
    </row>
    <row r="779" spans="2:18">
      <c r="B779" s="126">
        <f>+COUNT(C$672:$D779)</f>
        <v>97</v>
      </c>
      <c r="C779" s="138">
        <v>73152100</v>
      </c>
      <c r="D779" s="128" t="s">
        <v>287</v>
      </c>
      <c r="E779" s="138" t="s">
        <v>20</v>
      </c>
      <c r="F779" s="242">
        <v>1</v>
      </c>
      <c r="G779" s="249">
        <f t="shared" si="75"/>
        <v>86060</v>
      </c>
      <c r="I779" s="25">
        <v>97</v>
      </c>
      <c r="J779" s="29">
        <v>73152100</v>
      </c>
      <c r="K779" s="188" t="s">
        <v>287</v>
      </c>
      <c r="L779" s="29" t="s">
        <v>20</v>
      </c>
      <c r="M779" s="31">
        <v>1</v>
      </c>
      <c r="N779" s="190">
        <f t="shared" si="72"/>
        <v>68203.02</v>
      </c>
      <c r="O779" s="190">
        <f t="shared" si="73"/>
        <v>12958.570999999996</v>
      </c>
      <c r="P779" s="191">
        <f t="shared" si="74"/>
        <v>81161.591</v>
      </c>
      <c r="R779" s="240">
        <v>81161.591</v>
      </c>
    </row>
    <row r="780" spans="2:18">
      <c r="B780" s="126">
        <f>+COUNT(C$672:$D780)</f>
        <v>98</v>
      </c>
      <c r="C780" s="138">
        <v>73152100</v>
      </c>
      <c r="D780" s="128" t="s">
        <v>288</v>
      </c>
      <c r="E780" s="138" t="s">
        <v>20</v>
      </c>
      <c r="F780" s="242">
        <v>1</v>
      </c>
      <c r="G780" s="249">
        <f t="shared" si="75"/>
        <v>70670</v>
      </c>
      <c r="I780" s="25">
        <v>98</v>
      </c>
      <c r="J780" s="29">
        <v>73152100</v>
      </c>
      <c r="K780" s="188" t="s">
        <v>288</v>
      </c>
      <c r="L780" s="29" t="s">
        <v>20</v>
      </c>
      <c r="M780" s="31">
        <v>1</v>
      </c>
      <c r="N780" s="190">
        <f t="shared" si="72"/>
        <v>56008.56</v>
      </c>
      <c r="O780" s="190">
        <f t="shared" si="73"/>
        <v>10641.625</v>
      </c>
      <c r="P780" s="191">
        <f t="shared" si="74"/>
        <v>66650.184999999998</v>
      </c>
      <c r="R780" s="240">
        <v>66650.184999999998</v>
      </c>
    </row>
    <row r="781" spans="2:18">
      <c r="B781" s="126">
        <f>+COUNT(C$672:$D781)</f>
        <v>99</v>
      </c>
      <c r="C781" s="138">
        <v>73152100</v>
      </c>
      <c r="D781" s="128" t="s">
        <v>289</v>
      </c>
      <c r="E781" s="138" t="s">
        <v>20</v>
      </c>
      <c r="F781" s="242">
        <v>1</v>
      </c>
      <c r="G781" s="249">
        <f t="shared" si="75"/>
        <v>70050</v>
      </c>
      <c r="I781" s="25">
        <v>99</v>
      </c>
      <c r="J781" s="29">
        <v>73152100</v>
      </c>
      <c r="K781" s="188" t="s">
        <v>289</v>
      </c>
      <c r="L781" s="29" t="s">
        <v>20</v>
      </c>
      <c r="M781" s="31">
        <v>1</v>
      </c>
      <c r="N781" s="190">
        <f t="shared" si="72"/>
        <v>55521.16</v>
      </c>
      <c r="O781" s="190">
        <f t="shared" si="73"/>
        <v>10549.025999999998</v>
      </c>
      <c r="P781" s="191">
        <f t="shared" si="74"/>
        <v>66070.186000000002</v>
      </c>
      <c r="R781" s="240">
        <v>66070.186000000002</v>
      </c>
    </row>
    <row r="782" spans="2:18">
      <c r="B782" s="126">
        <f>+COUNT(C$672:$D782)</f>
        <v>100</v>
      </c>
      <c r="C782" s="138">
        <v>73152100</v>
      </c>
      <c r="D782" s="128" t="s">
        <v>290</v>
      </c>
      <c r="E782" s="138" t="s">
        <v>20</v>
      </c>
      <c r="F782" s="242">
        <v>1</v>
      </c>
      <c r="G782" s="249">
        <f t="shared" si="75"/>
        <v>703270</v>
      </c>
      <c r="I782" s="25">
        <v>100</v>
      </c>
      <c r="J782" s="29">
        <v>73152100</v>
      </c>
      <c r="K782" s="188" t="s">
        <v>290</v>
      </c>
      <c r="L782" s="29" t="s">
        <v>20</v>
      </c>
      <c r="M782" s="31">
        <v>1</v>
      </c>
      <c r="N782" s="190">
        <f t="shared" si="72"/>
        <v>557370.88</v>
      </c>
      <c r="O782" s="190">
        <f t="shared" si="73"/>
        <v>105900.46999999997</v>
      </c>
      <c r="P782" s="191">
        <f t="shared" si="74"/>
        <v>663271.35</v>
      </c>
      <c r="R782" s="240">
        <v>663271.35</v>
      </c>
    </row>
    <row r="783" spans="2:18" ht="24">
      <c r="B783" s="126">
        <f>+COUNT(C$672:$D783)</f>
        <v>101</v>
      </c>
      <c r="C783" s="138">
        <v>73152100</v>
      </c>
      <c r="D783" s="127" t="s">
        <v>770</v>
      </c>
      <c r="E783" s="138" t="s">
        <v>20</v>
      </c>
      <c r="F783" s="242">
        <v>1</v>
      </c>
      <c r="G783" s="249">
        <f t="shared" si="75"/>
        <v>7032590</v>
      </c>
      <c r="I783" s="25">
        <v>101</v>
      </c>
      <c r="J783" s="29">
        <v>73152100</v>
      </c>
      <c r="K783" s="188" t="s">
        <v>770</v>
      </c>
      <c r="L783" s="29" t="s">
        <v>20</v>
      </c>
      <c r="M783" s="31">
        <v>1</v>
      </c>
      <c r="N783" s="190">
        <f t="shared" si="72"/>
        <v>5573646.5899999999</v>
      </c>
      <c r="O783" s="190">
        <f t="shared" si="73"/>
        <v>1058992.8569999998</v>
      </c>
      <c r="P783" s="191">
        <f t="shared" si="74"/>
        <v>6632639.4469999997</v>
      </c>
      <c r="R783" s="240">
        <v>6632639.4469999997</v>
      </c>
    </row>
    <row r="784" spans="2:18">
      <c r="B784" s="126">
        <f>+COUNT(C$672:$D784)</f>
        <v>102</v>
      </c>
      <c r="C784" s="138">
        <v>73152100</v>
      </c>
      <c r="D784" s="127" t="s">
        <v>291</v>
      </c>
      <c r="E784" s="138" t="s">
        <v>20</v>
      </c>
      <c r="F784" s="242">
        <v>1</v>
      </c>
      <c r="G784" s="249">
        <f t="shared" si="75"/>
        <v>2909780</v>
      </c>
      <c r="I784" s="25">
        <v>102</v>
      </c>
      <c r="J784" s="29">
        <v>73152100</v>
      </c>
      <c r="K784" s="188" t="s">
        <v>291</v>
      </c>
      <c r="L784" s="29" t="s">
        <v>20</v>
      </c>
      <c r="M784" s="31">
        <v>1</v>
      </c>
      <c r="N784" s="190">
        <f t="shared" si="72"/>
        <v>2306131.79</v>
      </c>
      <c r="O784" s="190">
        <f t="shared" si="73"/>
        <v>438165.03800000018</v>
      </c>
      <c r="P784" s="191">
        <f t="shared" si="74"/>
        <v>2744296.8280000002</v>
      </c>
      <c r="R784" s="240">
        <v>2744296.8280000002</v>
      </c>
    </row>
    <row r="785" spans="2:18">
      <c r="B785" s="126">
        <f>+COUNT(C$672:$D785)</f>
        <v>103</v>
      </c>
      <c r="C785" s="138">
        <v>73152100</v>
      </c>
      <c r="D785" s="141" t="s">
        <v>292</v>
      </c>
      <c r="E785" s="138" t="s">
        <v>20</v>
      </c>
      <c r="F785" s="242">
        <v>1</v>
      </c>
      <c r="G785" s="249">
        <f t="shared" si="75"/>
        <v>20680</v>
      </c>
      <c r="I785" s="25">
        <v>103</v>
      </c>
      <c r="J785" s="29">
        <v>73152100</v>
      </c>
      <c r="K785" s="188" t="s">
        <v>292</v>
      </c>
      <c r="L785" s="29" t="s">
        <v>20</v>
      </c>
      <c r="M785" s="31">
        <v>1</v>
      </c>
      <c r="N785" s="190">
        <f t="shared" ref="N785:N850" si="76">+ROUND(R785/1.19,2)</f>
        <v>16390.14</v>
      </c>
      <c r="O785" s="190">
        <f t="shared" ref="O785:O850" si="77">+R785-N785</f>
        <v>3114.1280000000006</v>
      </c>
      <c r="P785" s="191">
        <f t="shared" ref="P785:P850" si="78">+N785+O785</f>
        <v>19504.268</v>
      </c>
      <c r="R785" s="240">
        <v>19504.268</v>
      </c>
    </row>
    <row r="786" spans="2:18">
      <c r="B786" s="126">
        <f>+COUNT(C$672:$D786)</f>
        <v>104</v>
      </c>
      <c r="C786" s="138">
        <v>73152100</v>
      </c>
      <c r="D786" s="127" t="s">
        <v>293</v>
      </c>
      <c r="E786" s="138" t="s">
        <v>20</v>
      </c>
      <c r="F786" s="242">
        <v>1</v>
      </c>
      <c r="G786" s="249">
        <f t="shared" si="75"/>
        <v>693060</v>
      </c>
      <c r="I786" s="25">
        <v>104</v>
      </c>
      <c r="J786" s="29">
        <v>73152100</v>
      </c>
      <c r="K786" s="188" t="s">
        <v>293</v>
      </c>
      <c r="L786" s="29" t="s">
        <v>20</v>
      </c>
      <c r="M786" s="31">
        <v>1</v>
      </c>
      <c r="N786" s="190">
        <f t="shared" si="76"/>
        <v>549284.81999999995</v>
      </c>
      <c r="O786" s="190">
        <f t="shared" si="77"/>
        <v>104364.11300000001</v>
      </c>
      <c r="P786" s="191">
        <f t="shared" si="78"/>
        <v>653648.93299999996</v>
      </c>
      <c r="R786" s="240">
        <v>653648.93299999996</v>
      </c>
    </row>
    <row r="787" spans="2:18">
      <c r="B787" s="126">
        <f>+COUNT(C$672:$D787)</f>
        <v>105</v>
      </c>
      <c r="C787" s="138">
        <v>73152100</v>
      </c>
      <c r="D787" s="127" t="s">
        <v>294</v>
      </c>
      <c r="E787" s="138" t="s">
        <v>20</v>
      </c>
      <c r="F787" s="242">
        <v>1</v>
      </c>
      <c r="G787" s="249">
        <f t="shared" si="75"/>
        <v>68210</v>
      </c>
      <c r="I787" s="25">
        <v>105</v>
      </c>
      <c r="J787" s="29">
        <v>73152100</v>
      </c>
      <c r="K787" s="188" t="s">
        <v>294</v>
      </c>
      <c r="L787" s="29" t="s">
        <v>20</v>
      </c>
      <c r="M787" s="31">
        <v>1</v>
      </c>
      <c r="N787" s="190">
        <f t="shared" si="76"/>
        <v>54059.82</v>
      </c>
      <c r="O787" s="190">
        <f t="shared" si="77"/>
        <v>10271.362999999998</v>
      </c>
      <c r="P787" s="191">
        <f t="shared" si="78"/>
        <v>64331.182999999997</v>
      </c>
      <c r="R787" s="240">
        <v>64331.182999999997</v>
      </c>
    </row>
    <row r="788" spans="2:18">
      <c r="B788" s="168"/>
      <c r="C788" s="168"/>
      <c r="D788" s="162" t="s">
        <v>1128</v>
      </c>
      <c r="E788" s="163"/>
      <c r="F788" s="163"/>
      <c r="G788" s="163"/>
      <c r="I788" s="189"/>
      <c r="J788" s="202"/>
      <c r="K788" s="188"/>
      <c r="L788" s="251"/>
      <c r="M788" s="31"/>
      <c r="N788" s="190"/>
      <c r="O788" s="190"/>
      <c r="P788" s="191"/>
    </row>
    <row r="789" spans="2:18" ht="24">
      <c r="B789" s="167"/>
      <c r="C789" s="167"/>
      <c r="D789" s="165" t="s">
        <v>150</v>
      </c>
      <c r="E789" s="166"/>
      <c r="F789" s="166"/>
      <c r="G789" s="166"/>
      <c r="I789" s="220"/>
      <c r="J789" s="220"/>
      <c r="K789" s="221" t="s">
        <v>150</v>
      </c>
      <c r="L789" s="222"/>
      <c r="M789" s="223"/>
      <c r="N789" s="224"/>
      <c r="O789" s="224"/>
      <c r="P789" s="225"/>
    </row>
    <row r="790" spans="2:18">
      <c r="B790" s="126">
        <f>+COUNT(C$672:$D790)</f>
        <v>106</v>
      </c>
      <c r="C790" s="138">
        <v>73152100</v>
      </c>
      <c r="D790" s="127" t="s">
        <v>771</v>
      </c>
      <c r="E790" s="138" t="s">
        <v>20</v>
      </c>
      <c r="F790" s="242">
        <v>1</v>
      </c>
      <c r="G790" s="249">
        <f t="shared" si="75"/>
        <v>124130</v>
      </c>
      <c r="I790" s="25">
        <v>106</v>
      </c>
      <c r="J790" s="29">
        <v>73152100</v>
      </c>
      <c r="K790" s="188" t="s">
        <v>771</v>
      </c>
      <c r="L790" s="29" t="s">
        <v>20</v>
      </c>
      <c r="M790" s="31">
        <v>1</v>
      </c>
      <c r="N790" s="190">
        <f t="shared" si="76"/>
        <v>98380.11</v>
      </c>
      <c r="O790" s="190">
        <f t="shared" si="77"/>
        <v>18692.216</v>
      </c>
      <c r="P790" s="191">
        <f t="shared" si="78"/>
        <v>117072.326</v>
      </c>
      <c r="R790" s="240">
        <v>117072.326</v>
      </c>
    </row>
    <row r="791" spans="2:18">
      <c r="B791" s="126">
        <f>+COUNT(C$672:$D791)</f>
        <v>107</v>
      </c>
      <c r="C791" s="138">
        <v>73152100</v>
      </c>
      <c r="D791" s="127" t="s">
        <v>772</v>
      </c>
      <c r="E791" s="138" t="s">
        <v>20</v>
      </c>
      <c r="F791" s="242">
        <v>1</v>
      </c>
      <c r="G791" s="249">
        <f t="shared" si="75"/>
        <v>81540</v>
      </c>
      <c r="I791" s="25">
        <v>107</v>
      </c>
      <c r="J791" s="29">
        <v>73152100</v>
      </c>
      <c r="K791" s="188" t="s">
        <v>772</v>
      </c>
      <c r="L791" s="29" t="s">
        <v>20</v>
      </c>
      <c r="M791" s="31">
        <v>1</v>
      </c>
      <c r="N791" s="190">
        <f t="shared" si="76"/>
        <v>64626.71</v>
      </c>
      <c r="O791" s="190">
        <f t="shared" si="77"/>
        <v>12279.07</v>
      </c>
      <c r="P791" s="191">
        <f t="shared" si="78"/>
        <v>76905.78</v>
      </c>
      <c r="R791" s="240">
        <v>76905.78</v>
      </c>
    </row>
    <row r="792" spans="2:18">
      <c r="B792" s="126">
        <f>+COUNT(C$672:$D792)</f>
        <v>108</v>
      </c>
      <c r="C792" s="138">
        <v>73152100</v>
      </c>
      <c r="D792" s="127" t="s">
        <v>151</v>
      </c>
      <c r="E792" s="138" t="s">
        <v>20</v>
      </c>
      <c r="F792" s="242">
        <v>1</v>
      </c>
      <c r="G792" s="249">
        <f t="shared" si="75"/>
        <v>43750</v>
      </c>
      <c r="I792" s="25">
        <v>108</v>
      </c>
      <c r="J792" s="29">
        <v>73152100</v>
      </c>
      <c r="K792" s="188" t="s">
        <v>151</v>
      </c>
      <c r="L792" s="29" t="s">
        <v>20</v>
      </c>
      <c r="M792" s="31">
        <v>1</v>
      </c>
      <c r="N792" s="190">
        <f t="shared" si="76"/>
        <v>34670.550000000003</v>
      </c>
      <c r="O792" s="190">
        <f t="shared" si="77"/>
        <v>6587.4079999999958</v>
      </c>
      <c r="P792" s="191">
        <f t="shared" si="78"/>
        <v>41257.957999999999</v>
      </c>
      <c r="R792" s="240">
        <v>41257.957999999999</v>
      </c>
    </row>
    <row r="793" spans="2:18">
      <c r="B793" s="126">
        <f>+COUNT(C$672:$D793)</f>
        <v>109</v>
      </c>
      <c r="C793" s="138">
        <v>73152100</v>
      </c>
      <c r="D793" s="127" t="s">
        <v>152</v>
      </c>
      <c r="E793" s="138" t="s">
        <v>20</v>
      </c>
      <c r="F793" s="242">
        <v>1</v>
      </c>
      <c r="G793" s="249">
        <f t="shared" si="75"/>
        <v>45470</v>
      </c>
      <c r="I793" s="25">
        <v>109</v>
      </c>
      <c r="J793" s="29">
        <v>73152100</v>
      </c>
      <c r="K793" s="188" t="s">
        <v>152</v>
      </c>
      <c r="L793" s="29" t="s">
        <v>20</v>
      </c>
      <c r="M793" s="31">
        <v>1</v>
      </c>
      <c r="N793" s="190">
        <f t="shared" si="76"/>
        <v>36037.93</v>
      </c>
      <c r="O793" s="190">
        <f t="shared" si="77"/>
        <v>6847.2059999999983</v>
      </c>
      <c r="P793" s="191">
        <f t="shared" si="78"/>
        <v>42885.135999999999</v>
      </c>
      <c r="R793" s="240">
        <v>42885.135999999999</v>
      </c>
    </row>
    <row r="794" spans="2:18">
      <c r="B794" s="126">
        <f>+COUNT(C$672:$D794)</f>
        <v>110</v>
      </c>
      <c r="C794" s="138">
        <v>73152100</v>
      </c>
      <c r="D794" s="127" t="s">
        <v>153</v>
      </c>
      <c r="E794" s="138" t="s">
        <v>20</v>
      </c>
      <c r="F794" s="242">
        <v>1</v>
      </c>
      <c r="G794" s="249">
        <f t="shared" si="75"/>
        <v>30560</v>
      </c>
      <c r="I794" s="25">
        <v>110</v>
      </c>
      <c r="J794" s="29">
        <v>73152100</v>
      </c>
      <c r="K794" s="188" t="s">
        <v>153</v>
      </c>
      <c r="L794" s="29" t="s">
        <v>20</v>
      </c>
      <c r="M794" s="31">
        <v>1</v>
      </c>
      <c r="N794" s="190">
        <f t="shared" si="76"/>
        <v>24218.1</v>
      </c>
      <c r="O794" s="190">
        <f t="shared" si="77"/>
        <v>4601.4390000000021</v>
      </c>
      <c r="P794" s="191">
        <f t="shared" si="78"/>
        <v>28819.539000000001</v>
      </c>
      <c r="R794" s="240">
        <v>28819.539000000001</v>
      </c>
    </row>
    <row r="795" spans="2:18">
      <c r="B795" s="126">
        <f>+COUNT(C$672:$D795)</f>
        <v>111</v>
      </c>
      <c r="C795" s="138">
        <v>73152100</v>
      </c>
      <c r="D795" s="127" t="s">
        <v>154</v>
      </c>
      <c r="E795" s="138" t="s">
        <v>20</v>
      </c>
      <c r="F795" s="242">
        <v>1</v>
      </c>
      <c r="G795" s="249">
        <f t="shared" si="75"/>
        <v>22660</v>
      </c>
      <c r="I795" s="25">
        <v>111</v>
      </c>
      <c r="J795" s="29">
        <v>73152100</v>
      </c>
      <c r="K795" s="188" t="s">
        <v>154</v>
      </c>
      <c r="L795" s="29" t="s">
        <v>20</v>
      </c>
      <c r="M795" s="31">
        <v>1</v>
      </c>
      <c r="N795" s="190">
        <f t="shared" si="76"/>
        <v>17957.57</v>
      </c>
      <c r="O795" s="190">
        <f t="shared" si="77"/>
        <v>3411.9389999999985</v>
      </c>
      <c r="P795" s="191">
        <f t="shared" si="78"/>
        <v>21369.508999999998</v>
      </c>
      <c r="R795" s="240">
        <v>21369.508999999998</v>
      </c>
    </row>
    <row r="796" spans="2:18">
      <c r="B796" s="126">
        <f>+COUNT(C$672:$D796)</f>
        <v>112</v>
      </c>
      <c r="C796" s="138">
        <v>73152100</v>
      </c>
      <c r="D796" s="127" t="s">
        <v>155</v>
      </c>
      <c r="E796" s="138" t="s">
        <v>20</v>
      </c>
      <c r="F796" s="242">
        <v>1</v>
      </c>
      <c r="G796" s="249">
        <f t="shared" si="75"/>
        <v>9290</v>
      </c>
      <c r="I796" s="25">
        <v>112</v>
      </c>
      <c r="J796" s="29">
        <v>73152100</v>
      </c>
      <c r="K796" s="188" t="s">
        <v>155</v>
      </c>
      <c r="L796" s="29" t="s">
        <v>20</v>
      </c>
      <c r="M796" s="31">
        <v>1</v>
      </c>
      <c r="N796" s="190">
        <f t="shared" si="76"/>
        <v>7365.62</v>
      </c>
      <c r="O796" s="190">
        <f t="shared" si="77"/>
        <v>1399.4720000000007</v>
      </c>
      <c r="P796" s="191">
        <f t="shared" si="78"/>
        <v>8765.0920000000006</v>
      </c>
      <c r="R796" s="240">
        <v>8765.0920000000006</v>
      </c>
    </row>
    <row r="797" spans="2:18">
      <c r="B797" s="169"/>
      <c r="C797" s="169"/>
      <c r="D797" s="170" t="s">
        <v>297</v>
      </c>
      <c r="E797" s="171"/>
      <c r="F797" s="171"/>
      <c r="G797" s="171"/>
      <c r="I797" s="226"/>
      <c r="J797" s="226"/>
      <c r="K797" s="227" t="s">
        <v>297</v>
      </c>
      <c r="L797" s="228"/>
      <c r="M797" s="223"/>
      <c r="N797" s="224"/>
      <c r="O797" s="224"/>
      <c r="P797" s="225"/>
    </row>
    <row r="798" spans="2:18">
      <c r="B798" s="126">
        <f>+COUNT(C$672:$D798)</f>
        <v>113</v>
      </c>
      <c r="C798" s="138">
        <v>73152100</v>
      </c>
      <c r="D798" s="141" t="s">
        <v>176</v>
      </c>
      <c r="E798" s="138" t="s">
        <v>20</v>
      </c>
      <c r="F798" s="242">
        <v>1</v>
      </c>
      <c r="G798" s="249">
        <f t="shared" si="75"/>
        <v>183170</v>
      </c>
      <c r="I798" s="25">
        <v>113</v>
      </c>
      <c r="J798" s="29">
        <v>73152100</v>
      </c>
      <c r="K798" s="188" t="s">
        <v>176</v>
      </c>
      <c r="L798" s="29" t="s">
        <v>20</v>
      </c>
      <c r="M798" s="31">
        <v>1</v>
      </c>
      <c r="N798" s="190">
        <f t="shared" si="76"/>
        <v>145172.03</v>
      </c>
      <c r="O798" s="190">
        <f t="shared" si="77"/>
        <v>27582.684999999998</v>
      </c>
      <c r="P798" s="191">
        <f t="shared" si="78"/>
        <v>172754.715</v>
      </c>
      <c r="R798" s="240">
        <v>172754.715</v>
      </c>
    </row>
    <row r="799" spans="2:18">
      <c r="B799" s="126">
        <f>+COUNT(C$672:$D799)</f>
        <v>114</v>
      </c>
      <c r="C799" s="138">
        <v>73152100</v>
      </c>
      <c r="D799" s="141" t="s">
        <v>173</v>
      </c>
      <c r="E799" s="138" t="s">
        <v>20</v>
      </c>
      <c r="F799" s="242">
        <v>1</v>
      </c>
      <c r="G799" s="249">
        <f t="shared" si="75"/>
        <v>46650</v>
      </c>
      <c r="I799" s="25">
        <v>114</v>
      </c>
      <c r="J799" s="29">
        <v>73152100</v>
      </c>
      <c r="K799" s="188" t="s">
        <v>173</v>
      </c>
      <c r="L799" s="29" t="s">
        <v>20</v>
      </c>
      <c r="M799" s="31">
        <v>1</v>
      </c>
      <c r="N799" s="190">
        <f t="shared" si="76"/>
        <v>36975.129999999997</v>
      </c>
      <c r="O799" s="190">
        <f t="shared" si="77"/>
        <v>7025.2740000000049</v>
      </c>
      <c r="P799" s="191">
        <f t="shared" si="78"/>
        <v>44000.404000000002</v>
      </c>
      <c r="R799" s="240">
        <v>44000.404000000002</v>
      </c>
    </row>
    <row r="800" spans="2:18">
      <c r="B800" s="126">
        <f>+COUNT(C$672:$D800)</f>
        <v>115</v>
      </c>
      <c r="C800" s="138">
        <v>73152100</v>
      </c>
      <c r="D800" s="141" t="s">
        <v>298</v>
      </c>
      <c r="E800" s="138" t="s">
        <v>20</v>
      </c>
      <c r="F800" s="242">
        <v>1</v>
      </c>
      <c r="G800" s="249">
        <f t="shared" si="75"/>
        <v>77120</v>
      </c>
      <c r="I800" s="25">
        <v>115</v>
      </c>
      <c r="J800" s="29">
        <v>73152100</v>
      </c>
      <c r="K800" s="188" t="s">
        <v>298</v>
      </c>
      <c r="L800" s="29" t="s">
        <v>20</v>
      </c>
      <c r="M800" s="31">
        <v>1</v>
      </c>
      <c r="N800" s="190">
        <f t="shared" si="76"/>
        <v>61117.22</v>
      </c>
      <c r="O800" s="190">
        <f t="shared" si="77"/>
        <v>11612.269</v>
      </c>
      <c r="P800" s="191">
        <f t="shared" si="78"/>
        <v>72729.489000000001</v>
      </c>
      <c r="R800" s="240">
        <v>72729.489000000001</v>
      </c>
    </row>
    <row r="801" spans="2:18">
      <c r="B801" s="126">
        <f>+COUNT(C$672:$D801)</f>
        <v>116</v>
      </c>
      <c r="C801" s="138">
        <v>73152100</v>
      </c>
      <c r="D801" s="141" t="s">
        <v>299</v>
      </c>
      <c r="E801" s="138" t="s">
        <v>20</v>
      </c>
      <c r="F801" s="242">
        <v>1</v>
      </c>
      <c r="G801" s="249">
        <f t="shared" si="75"/>
        <v>217630</v>
      </c>
      <c r="I801" s="25">
        <v>116</v>
      </c>
      <c r="J801" s="29">
        <v>73152100</v>
      </c>
      <c r="K801" s="188" t="s">
        <v>299</v>
      </c>
      <c r="L801" s="29" t="s">
        <v>20</v>
      </c>
      <c r="M801" s="31">
        <v>1</v>
      </c>
      <c r="N801" s="190">
        <f t="shared" si="76"/>
        <v>172485.31</v>
      </c>
      <c r="O801" s="190">
        <f t="shared" si="77"/>
        <v>32772.21100000001</v>
      </c>
      <c r="P801" s="191">
        <f t="shared" si="78"/>
        <v>205257.52100000001</v>
      </c>
      <c r="R801" s="240">
        <v>205257.52100000001</v>
      </c>
    </row>
    <row r="802" spans="2:18">
      <c r="B802" s="126">
        <f>+COUNT(C$672:$D802)</f>
        <v>117</v>
      </c>
      <c r="C802" s="138">
        <v>73152100</v>
      </c>
      <c r="D802" s="141" t="s">
        <v>300</v>
      </c>
      <c r="E802" s="138" t="s">
        <v>20</v>
      </c>
      <c r="F802" s="242">
        <v>1</v>
      </c>
      <c r="G802" s="249">
        <f t="shared" si="75"/>
        <v>57280</v>
      </c>
      <c r="I802" s="25">
        <v>117</v>
      </c>
      <c r="J802" s="29">
        <v>73152100</v>
      </c>
      <c r="K802" s="188" t="s">
        <v>300</v>
      </c>
      <c r="L802" s="29" t="s">
        <v>20</v>
      </c>
      <c r="M802" s="31">
        <v>1</v>
      </c>
      <c r="N802" s="190">
        <f t="shared" si="76"/>
        <v>45400.32</v>
      </c>
      <c r="O802" s="190">
        <f t="shared" si="77"/>
        <v>8626.0650000000023</v>
      </c>
      <c r="P802" s="191">
        <f t="shared" si="78"/>
        <v>54026.385000000002</v>
      </c>
      <c r="R802" s="240">
        <v>54026.385000000002</v>
      </c>
    </row>
    <row r="803" spans="2:18" ht="24">
      <c r="B803" s="126">
        <f>+COUNT(C$672:$D803)</f>
        <v>118</v>
      </c>
      <c r="C803" s="138">
        <v>73152100</v>
      </c>
      <c r="D803" s="141" t="s">
        <v>773</v>
      </c>
      <c r="E803" s="138" t="s">
        <v>20</v>
      </c>
      <c r="F803" s="242">
        <v>1</v>
      </c>
      <c r="G803" s="249">
        <f t="shared" si="75"/>
        <v>263510</v>
      </c>
      <c r="I803" s="25">
        <v>118</v>
      </c>
      <c r="J803" s="29">
        <v>73152100</v>
      </c>
      <c r="K803" s="188" t="s">
        <v>773</v>
      </c>
      <c r="L803" s="29" t="s">
        <v>20</v>
      </c>
      <c r="M803" s="31">
        <v>1</v>
      </c>
      <c r="N803" s="190">
        <f t="shared" si="76"/>
        <v>208840.65</v>
      </c>
      <c r="O803" s="190">
        <f t="shared" si="77"/>
        <v>39679.727000000014</v>
      </c>
      <c r="P803" s="191">
        <f t="shared" si="78"/>
        <v>248520.37700000001</v>
      </c>
      <c r="R803" s="240">
        <v>248520.37700000001</v>
      </c>
    </row>
    <row r="804" spans="2:18">
      <c r="B804" s="126">
        <f>+COUNT(C$672:$D804)</f>
        <v>119</v>
      </c>
      <c r="C804" s="138">
        <v>73152100</v>
      </c>
      <c r="D804" s="141" t="s">
        <v>301</v>
      </c>
      <c r="E804" s="138" t="s">
        <v>20</v>
      </c>
      <c r="F804" s="242">
        <v>1</v>
      </c>
      <c r="G804" s="249">
        <f t="shared" si="75"/>
        <v>29140</v>
      </c>
      <c r="I804" s="25">
        <v>119</v>
      </c>
      <c r="J804" s="29">
        <v>73152100</v>
      </c>
      <c r="K804" s="188" t="s">
        <v>301</v>
      </c>
      <c r="L804" s="29" t="s">
        <v>20</v>
      </c>
      <c r="M804" s="31">
        <v>1</v>
      </c>
      <c r="N804" s="190">
        <f t="shared" si="76"/>
        <v>23096.3</v>
      </c>
      <c r="O804" s="190">
        <f t="shared" si="77"/>
        <v>4388.2970000000023</v>
      </c>
      <c r="P804" s="191">
        <f t="shared" si="78"/>
        <v>27484.597000000002</v>
      </c>
      <c r="R804" s="240">
        <v>27484.597000000002</v>
      </c>
    </row>
    <row r="805" spans="2:18">
      <c r="B805" s="169"/>
      <c r="C805" s="169"/>
      <c r="D805" s="170" t="s">
        <v>117</v>
      </c>
      <c r="E805" s="171"/>
      <c r="F805" s="171"/>
      <c r="G805" s="171"/>
      <c r="I805" s="226"/>
      <c r="J805" s="226"/>
      <c r="K805" s="227" t="s">
        <v>117</v>
      </c>
      <c r="L805" s="228"/>
      <c r="M805" s="223"/>
      <c r="N805" s="224"/>
      <c r="O805" s="224"/>
      <c r="P805" s="225"/>
    </row>
    <row r="806" spans="2:18">
      <c r="B806" s="126">
        <f>+COUNT(C$672:$D806)</f>
        <v>120</v>
      </c>
      <c r="C806" s="138">
        <v>73152100</v>
      </c>
      <c r="D806" s="141" t="s">
        <v>774</v>
      </c>
      <c r="E806" s="138" t="s">
        <v>20</v>
      </c>
      <c r="F806" s="242">
        <v>1</v>
      </c>
      <c r="G806" s="249">
        <f t="shared" si="75"/>
        <v>25310</v>
      </c>
      <c r="I806" s="25">
        <v>120</v>
      </c>
      <c r="J806" s="29">
        <v>73152100</v>
      </c>
      <c r="K806" s="188" t="s">
        <v>774</v>
      </c>
      <c r="L806" s="29" t="s">
        <v>20</v>
      </c>
      <c r="M806" s="31">
        <v>1</v>
      </c>
      <c r="N806" s="190">
        <f t="shared" si="76"/>
        <v>20057.919999999998</v>
      </c>
      <c r="O806" s="190">
        <f t="shared" si="77"/>
        <v>3811.0020000000004</v>
      </c>
      <c r="P806" s="191">
        <f t="shared" si="78"/>
        <v>23868.921999999999</v>
      </c>
      <c r="R806" s="240">
        <v>23868.921999999999</v>
      </c>
    </row>
    <row r="807" spans="2:18">
      <c r="B807" s="126">
        <f>+COUNT(C$672:$D807)</f>
        <v>121</v>
      </c>
      <c r="C807" s="138">
        <v>73152100</v>
      </c>
      <c r="D807" s="141" t="s">
        <v>165</v>
      </c>
      <c r="E807" s="138" t="s">
        <v>20</v>
      </c>
      <c r="F807" s="242">
        <v>1</v>
      </c>
      <c r="G807" s="249">
        <f t="shared" si="75"/>
        <v>20510</v>
      </c>
      <c r="I807" s="25">
        <v>121</v>
      </c>
      <c r="J807" s="29">
        <v>73152100</v>
      </c>
      <c r="K807" s="188" t="s">
        <v>165</v>
      </c>
      <c r="L807" s="29" t="s">
        <v>20</v>
      </c>
      <c r="M807" s="31">
        <v>1</v>
      </c>
      <c r="N807" s="190">
        <f t="shared" si="76"/>
        <v>16257.33</v>
      </c>
      <c r="O807" s="190">
        <f t="shared" si="77"/>
        <v>3088.8920000000016</v>
      </c>
      <c r="P807" s="191">
        <f t="shared" si="78"/>
        <v>19346.222000000002</v>
      </c>
      <c r="R807" s="240">
        <v>19346.222000000002</v>
      </c>
    </row>
    <row r="808" spans="2:18" ht="36">
      <c r="B808" s="126">
        <f>+COUNT(C$672:$D808)</f>
        <v>122</v>
      </c>
      <c r="C808" s="138">
        <v>73152100</v>
      </c>
      <c r="D808" s="141" t="s">
        <v>754</v>
      </c>
      <c r="E808" s="138" t="s">
        <v>20</v>
      </c>
      <c r="F808" s="242">
        <v>1</v>
      </c>
      <c r="G808" s="249">
        <f t="shared" si="75"/>
        <v>100690</v>
      </c>
      <c r="I808" s="25">
        <v>122</v>
      </c>
      <c r="J808" s="29">
        <v>73152100</v>
      </c>
      <c r="K808" s="188" t="s">
        <v>754</v>
      </c>
      <c r="L808" s="29" t="s">
        <v>20</v>
      </c>
      <c r="M808" s="31">
        <v>1</v>
      </c>
      <c r="N808" s="190">
        <f t="shared" si="76"/>
        <v>79800.240000000005</v>
      </c>
      <c r="O808" s="190">
        <f t="shared" si="77"/>
        <v>15162.046999999991</v>
      </c>
      <c r="P808" s="191">
        <f t="shared" si="78"/>
        <v>94962.286999999997</v>
      </c>
      <c r="R808" s="240">
        <v>94962.286999999997</v>
      </c>
    </row>
    <row r="809" spans="2:18">
      <c r="B809" s="126">
        <f>+COUNT(C$672:$D809)</f>
        <v>123</v>
      </c>
      <c r="C809" s="138">
        <v>73152100</v>
      </c>
      <c r="D809" s="141" t="s">
        <v>241</v>
      </c>
      <c r="E809" s="138" t="s">
        <v>20</v>
      </c>
      <c r="F809" s="242">
        <v>1</v>
      </c>
      <c r="G809" s="249">
        <f t="shared" si="75"/>
        <v>26120</v>
      </c>
      <c r="I809" s="25">
        <v>123</v>
      </c>
      <c r="J809" s="29">
        <v>73152100</v>
      </c>
      <c r="K809" s="188" t="s">
        <v>241</v>
      </c>
      <c r="L809" s="29" t="s">
        <v>20</v>
      </c>
      <c r="M809" s="31">
        <v>1</v>
      </c>
      <c r="N809" s="190">
        <f t="shared" si="76"/>
        <v>20703.18</v>
      </c>
      <c r="O809" s="190">
        <f t="shared" si="77"/>
        <v>3933.607</v>
      </c>
      <c r="P809" s="191">
        <f t="shared" si="78"/>
        <v>24636.787</v>
      </c>
      <c r="R809" s="240">
        <v>24636.787</v>
      </c>
    </row>
    <row r="810" spans="2:18">
      <c r="B810" s="167"/>
      <c r="C810" s="167"/>
      <c r="D810" s="165" t="s">
        <v>206</v>
      </c>
      <c r="E810" s="166"/>
      <c r="F810" s="166"/>
      <c r="G810" s="166"/>
      <c r="I810" s="220"/>
      <c r="J810" s="220"/>
      <c r="K810" s="221" t="s">
        <v>206</v>
      </c>
      <c r="L810" s="222"/>
      <c r="M810" s="223"/>
      <c r="N810" s="224"/>
      <c r="O810" s="224"/>
      <c r="P810" s="225"/>
    </row>
    <row r="811" spans="2:18">
      <c r="B811" s="126">
        <f>+COUNT(C$672:$D811)</f>
        <v>124</v>
      </c>
      <c r="C811" s="138">
        <v>73152100</v>
      </c>
      <c r="D811" s="141" t="s">
        <v>775</v>
      </c>
      <c r="E811" s="138" t="s">
        <v>20</v>
      </c>
      <c r="F811" s="242">
        <v>1</v>
      </c>
      <c r="G811" s="249">
        <f t="shared" si="75"/>
        <v>29980</v>
      </c>
      <c r="I811" s="25">
        <v>124</v>
      </c>
      <c r="J811" s="29">
        <v>73152100</v>
      </c>
      <c r="K811" s="188" t="s">
        <v>775</v>
      </c>
      <c r="L811" s="29" t="s">
        <v>20</v>
      </c>
      <c r="M811" s="31">
        <v>1</v>
      </c>
      <c r="N811" s="190">
        <f t="shared" si="76"/>
        <v>23757.85</v>
      </c>
      <c r="O811" s="190">
        <f t="shared" si="77"/>
        <v>4513.9950000000026</v>
      </c>
      <c r="P811" s="191">
        <f t="shared" si="78"/>
        <v>28271.845000000001</v>
      </c>
      <c r="R811" s="240">
        <v>28271.845000000001</v>
      </c>
    </row>
    <row r="812" spans="2:18">
      <c r="B812" s="126">
        <f>+COUNT(C$672:$D812)</f>
        <v>125</v>
      </c>
      <c r="C812" s="138">
        <v>73152100</v>
      </c>
      <c r="D812" s="141" t="s">
        <v>776</v>
      </c>
      <c r="E812" s="138" t="s">
        <v>20</v>
      </c>
      <c r="F812" s="242">
        <v>1</v>
      </c>
      <c r="G812" s="249">
        <f t="shared" si="75"/>
        <v>22910</v>
      </c>
      <c r="I812" s="25">
        <v>125</v>
      </c>
      <c r="J812" s="29">
        <v>73152100</v>
      </c>
      <c r="K812" s="188" t="s">
        <v>776</v>
      </c>
      <c r="L812" s="29" t="s">
        <v>20</v>
      </c>
      <c r="M812" s="31">
        <v>1</v>
      </c>
      <c r="N812" s="190">
        <f t="shared" si="76"/>
        <v>18157.21</v>
      </c>
      <c r="O812" s="190">
        <f t="shared" si="77"/>
        <v>3449.8650000000016</v>
      </c>
      <c r="P812" s="191">
        <f t="shared" si="78"/>
        <v>21607.075000000001</v>
      </c>
      <c r="R812" s="240">
        <v>21607.075000000001</v>
      </c>
    </row>
    <row r="813" spans="2:18">
      <c r="B813" s="126">
        <f>+COUNT(C$672:$D813)</f>
        <v>126</v>
      </c>
      <c r="C813" s="138">
        <v>73152100</v>
      </c>
      <c r="D813" s="141" t="s">
        <v>777</v>
      </c>
      <c r="E813" s="138" t="s">
        <v>20</v>
      </c>
      <c r="F813" s="242">
        <v>1</v>
      </c>
      <c r="G813" s="249">
        <f t="shared" si="75"/>
        <v>16430</v>
      </c>
      <c r="I813" s="25">
        <v>126</v>
      </c>
      <c r="J813" s="29">
        <v>73152100</v>
      </c>
      <c r="K813" s="188" t="s">
        <v>777</v>
      </c>
      <c r="L813" s="29" t="s">
        <v>20</v>
      </c>
      <c r="M813" s="31">
        <v>1</v>
      </c>
      <c r="N813" s="190">
        <f t="shared" si="76"/>
        <v>13023.91</v>
      </c>
      <c r="O813" s="190">
        <f t="shared" si="77"/>
        <v>2474.5380000000005</v>
      </c>
      <c r="P813" s="191">
        <f t="shared" si="78"/>
        <v>15498.448</v>
      </c>
      <c r="R813" s="240">
        <v>15498.448</v>
      </c>
    </row>
    <row r="814" spans="2:18">
      <c r="B814" s="126">
        <f>+COUNT(C$672:$D814)</f>
        <v>127</v>
      </c>
      <c r="C814" s="138">
        <v>73152100</v>
      </c>
      <c r="D814" s="141" t="s">
        <v>778</v>
      </c>
      <c r="E814" s="138" t="s">
        <v>20</v>
      </c>
      <c r="F814" s="242">
        <v>1</v>
      </c>
      <c r="G814" s="249">
        <f t="shared" si="75"/>
        <v>21160</v>
      </c>
      <c r="I814" s="25">
        <v>127</v>
      </c>
      <c r="J814" s="29">
        <v>73152100</v>
      </c>
      <c r="K814" s="188" t="s">
        <v>778</v>
      </c>
      <c r="L814" s="29" t="s">
        <v>20</v>
      </c>
      <c r="M814" s="31">
        <v>1</v>
      </c>
      <c r="N814" s="190">
        <f t="shared" si="76"/>
        <v>16769.36</v>
      </c>
      <c r="O814" s="190">
        <f t="shared" si="77"/>
        <v>3186.1840000000011</v>
      </c>
      <c r="P814" s="191">
        <f t="shared" si="78"/>
        <v>19955.544000000002</v>
      </c>
      <c r="R814" s="240">
        <v>19955.544000000002</v>
      </c>
    </row>
    <row r="815" spans="2:18">
      <c r="B815" s="126">
        <f>+COUNT(C$672:$D815)</f>
        <v>128</v>
      </c>
      <c r="C815" s="138">
        <v>73152100</v>
      </c>
      <c r="D815" s="141" t="s">
        <v>779</v>
      </c>
      <c r="E815" s="138" t="s">
        <v>20</v>
      </c>
      <c r="F815" s="242">
        <v>1</v>
      </c>
      <c r="G815" s="249">
        <f t="shared" si="75"/>
        <v>13560</v>
      </c>
      <c r="I815" s="25">
        <v>128</v>
      </c>
      <c r="J815" s="29">
        <v>73152100</v>
      </c>
      <c r="K815" s="188" t="s">
        <v>779</v>
      </c>
      <c r="L815" s="29" t="s">
        <v>20</v>
      </c>
      <c r="M815" s="31">
        <v>1</v>
      </c>
      <c r="N815" s="190">
        <f t="shared" si="76"/>
        <v>10747.31</v>
      </c>
      <c r="O815" s="190">
        <f t="shared" si="77"/>
        <v>2041.991</v>
      </c>
      <c r="P815" s="191">
        <f t="shared" si="78"/>
        <v>12789.300999999999</v>
      </c>
      <c r="R815" s="240">
        <v>12789.300999999999</v>
      </c>
    </row>
    <row r="816" spans="2:18">
      <c r="B816" s="126">
        <f>+COUNT(C$672:$D816)</f>
        <v>129</v>
      </c>
      <c r="C816" s="138">
        <v>73152100</v>
      </c>
      <c r="D816" s="141" t="s">
        <v>780</v>
      </c>
      <c r="E816" s="138" t="s">
        <v>20</v>
      </c>
      <c r="F816" s="242">
        <v>1</v>
      </c>
      <c r="G816" s="249">
        <f t="shared" si="75"/>
        <v>87000</v>
      </c>
      <c r="I816" s="25">
        <v>129</v>
      </c>
      <c r="J816" s="29">
        <v>73152100</v>
      </c>
      <c r="K816" s="188" t="s">
        <v>780</v>
      </c>
      <c r="L816" s="29" t="s">
        <v>20</v>
      </c>
      <c r="M816" s="31">
        <v>1</v>
      </c>
      <c r="N816" s="190">
        <f t="shared" si="76"/>
        <v>68952.28</v>
      </c>
      <c r="O816" s="190">
        <f t="shared" si="77"/>
        <v>13100.929000000004</v>
      </c>
      <c r="P816" s="191">
        <f t="shared" si="78"/>
        <v>82053.209000000003</v>
      </c>
      <c r="R816" s="240">
        <v>82053.209000000003</v>
      </c>
    </row>
    <row r="817" spans="2:18">
      <c r="B817" s="126">
        <f>+COUNT(C$672:$D817)</f>
        <v>130</v>
      </c>
      <c r="C817" s="138">
        <v>73152100</v>
      </c>
      <c r="D817" s="141" t="s">
        <v>781</v>
      </c>
      <c r="E817" s="138" t="s">
        <v>20</v>
      </c>
      <c r="F817" s="242">
        <v>1</v>
      </c>
      <c r="G817" s="249">
        <f t="shared" si="75"/>
        <v>76180</v>
      </c>
      <c r="I817" s="25">
        <v>130</v>
      </c>
      <c r="J817" s="29">
        <v>73152100</v>
      </c>
      <c r="K817" s="188" t="s">
        <v>781</v>
      </c>
      <c r="L817" s="29" t="s">
        <v>20</v>
      </c>
      <c r="M817" s="31">
        <v>1</v>
      </c>
      <c r="N817" s="190">
        <f t="shared" si="76"/>
        <v>60373.39</v>
      </c>
      <c r="O817" s="190">
        <f t="shared" si="77"/>
        <v>11470.941999999995</v>
      </c>
      <c r="P817" s="191">
        <f t="shared" si="78"/>
        <v>71844.331999999995</v>
      </c>
      <c r="R817" s="240">
        <v>71844.331999999995</v>
      </c>
    </row>
    <row r="818" spans="2:18">
      <c r="B818" s="126">
        <f>+COUNT(C$672:$D818)</f>
        <v>131</v>
      </c>
      <c r="C818" s="138">
        <v>73152100</v>
      </c>
      <c r="D818" s="127" t="s">
        <v>207</v>
      </c>
      <c r="E818" s="138" t="s">
        <v>20</v>
      </c>
      <c r="F818" s="242">
        <v>1</v>
      </c>
      <c r="G818" s="249">
        <f t="shared" si="75"/>
        <v>28030</v>
      </c>
      <c r="I818" s="25">
        <v>131</v>
      </c>
      <c r="J818" s="29">
        <v>73152100</v>
      </c>
      <c r="K818" s="188" t="s">
        <v>207</v>
      </c>
      <c r="L818" s="29" t="s">
        <v>20</v>
      </c>
      <c r="M818" s="31">
        <v>1</v>
      </c>
      <c r="N818" s="190">
        <f t="shared" si="76"/>
        <v>22217.15</v>
      </c>
      <c r="O818" s="190">
        <f t="shared" si="77"/>
        <v>4221.2619999999988</v>
      </c>
      <c r="P818" s="191">
        <f t="shared" si="78"/>
        <v>26438.412</v>
      </c>
      <c r="R818" s="240">
        <v>26438.412</v>
      </c>
    </row>
    <row r="819" spans="2:18">
      <c r="B819" s="126">
        <f>+COUNT(C$672:$D819)</f>
        <v>132</v>
      </c>
      <c r="C819" s="138">
        <v>73152100</v>
      </c>
      <c r="D819" s="127" t="s">
        <v>208</v>
      </c>
      <c r="E819" s="138" t="s">
        <v>20</v>
      </c>
      <c r="F819" s="242">
        <v>1</v>
      </c>
      <c r="G819" s="249">
        <f t="shared" si="75"/>
        <v>47800</v>
      </c>
      <c r="I819" s="25">
        <v>132</v>
      </c>
      <c r="J819" s="29">
        <v>73152100</v>
      </c>
      <c r="K819" s="188" t="s">
        <v>208</v>
      </c>
      <c r="L819" s="29" t="s">
        <v>20</v>
      </c>
      <c r="M819" s="31">
        <v>1</v>
      </c>
      <c r="N819" s="190">
        <f t="shared" si="76"/>
        <v>37883.51</v>
      </c>
      <c r="O819" s="190">
        <f t="shared" si="77"/>
        <v>7197.8689999999988</v>
      </c>
      <c r="P819" s="191">
        <f t="shared" si="78"/>
        <v>45081.379000000001</v>
      </c>
      <c r="R819" s="240">
        <v>45081.379000000001</v>
      </c>
    </row>
    <row r="820" spans="2:18">
      <c r="B820" s="126">
        <f>+COUNT(C$672:$D820)</f>
        <v>133</v>
      </c>
      <c r="C820" s="138">
        <v>73152100</v>
      </c>
      <c r="D820" s="127" t="s">
        <v>209</v>
      </c>
      <c r="E820" s="138" t="s">
        <v>20</v>
      </c>
      <c r="F820" s="242">
        <v>1</v>
      </c>
      <c r="G820" s="249">
        <f t="shared" si="75"/>
        <v>235930</v>
      </c>
      <c r="I820" s="25">
        <v>133</v>
      </c>
      <c r="J820" s="29">
        <v>73152100</v>
      </c>
      <c r="K820" s="188" t="s">
        <v>209</v>
      </c>
      <c r="L820" s="29" t="s">
        <v>20</v>
      </c>
      <c r="M820" s="31">
        <v>1</v>
      </c>
      <c r="N820" s="190">
        <f t="shared" si="76"/>
        <v>186988.52</v>
      </c>
      <c r="O820" s="190">
        <f t="shared" si="77"/>
        <v>35527.823000000004</v>
      </c>
      <c r="P820" s="191">
        <f t="shared" si="78"/>
        <v>222516.34299999999</v>
      </c>
      <c r="R820" s="240">
        <v>222516.34299999999</v>
      </c>
    </row>
    <row r="821" spans="2:18">
      <c r="B821" s="126">
        <f>+COUNT(C$672:$D821)</f>
        <v>134</v>
      </c>
      <c r="C821" s="138">
        <v>73152100</v>
      </c>
      <c r="D821" s="127" t="s">
        <v>210</v>
      </c>
      <c r="E821" s="138" t="s">
        <v>20</v>
      </c>
      <c r="F821" s="242">
        <v>1</v>
      </c>
      <c r="G821" s="249">
        <f t="shared" si="75"/>
        <v>32450</v>
      </c>
      <c r="I821" s="25">
        <v>134</v>
      </c>
      <c r="J821" s="29">
        <v>73152100</v>
      </c>
      <c r="K821" s="188" t="s">
        <v>210</v>
      </c>
      <c r="L821" s="29" t="s">
        <v>20</v>
      </c>
      <c r="M821" s="31">
        <v>1</v>
      </c>
      <c r="N821" s="190">
        <f t="shared" si="76"/>
        <v>25721.21</v>
      </c>
      <c r="O821" s="190">
        <f t="shared" si="77"/>
        <v>4887.0319999999992</v>
      </c>
      <c r="P821" s="191">
        <f t="shared" si="78"/>
        <v>30608.241999999998</v>
      </c>
      <c r="R821" s="240">
        <v>30608.241999999998</v>
      </c>
    </row>
    <row r="822" spans="2:18">
      <c r="B822" s="126">
        <f>+COUNT(C$672:$D822)</f>
        <v>135</v>
      </c>
      <c r="C822" s="138">
        <v>73152100</v>
      </c>
      <c r="D822" s="127" t="s">
        <v>211</v>
      </c>
      <c r="E822" s="138" t="s">
        <v>20</v>
      </c>
      <c r="F822" s="242">
        <v>1</v>
      </c>
      <c r="G822" s="249">
        <f t="shared" si="75"/>
        <v>18720</v>
      </c>
      <c r="I822" s="25">
        <v>135</v>
      </c>
      <c r="J822" s="29">
        <v>73152100</v>
      </c>
      <c r="K822" s="188" t="s">
        <v>211</v>
      </c>
      <c r="L822" s="29" t="s">
        <v>20</v>
      </c>
      <c r="M822" s="31">
        <v>1</v>
      </c>
      <c r="N822" s="190">
        <f t="shared" si="76"/>
        <v>14835.66</v>
      </c>
      <c r="O822" s="190">
        <f t="shared" si="77"/>
        <v>2818.7740000000013</v>
      </c>
      <c r="P822" s="191">
        <f t="shared" si="78"/>
        <v>17654.434000000001</v>
      </c>
      <c r="R822" s="240">
        <v>17654.434000000001</v>
      </c>
    </row>
    <row r="823" spans="2:18" ht="24">
      <c r="B823" s="126">
        <f>+COUNT(C$672:$D823)</f>
        <v>136</v>
      </c>
      <c r="C823" s="138">
        <v>73152100</v>
      </c>
      <c r="D823" s="141" t="s">
        <v>782</v>
      </c>
      <c r="E823" s="138" t="s">
        <v>20</v>
      </c>
      <c r="F823" s="242">
        <v>1</v>
      </c>
      <c r="G823" s="249">
        <f t="shared" si="75"/>
        <v>14380</v>
      </c>
      <c r="I823" s="25">
        <v>136</v>
      </c>
      <c r="J823" s="29">
        <v>73152100</v>
      </c>
      <c r="K823" s="188" t="s">
        <v>782</v>
      </c>
      <c r="L823" s="29" t="s">
        <v>20</v>
      </c>
      <c r="M823" s="31">
        <v>1</v>
      </c>
      <c r="N823" s="190">
        <f t="shared" si="76"/>
        <v>11394.66</v>
      </c>
      <c r="O823" s="190">
        <f t="shared" si="77"/>
        <v>2164.991</v>
      </c>
      <c r="P823" s="191">
        <f t="shared" si="78"/>
        <v>13559.651</v>
      </c>
      <c r="R823" s="240">
        <v>13559.651</v>
      </c>
    </row>
    <row r="824" spans="2:18">
      <c r="B824" s="126">
        <f>+COUNT(C$672:$D824)</f>
        <v>137</v>
      </c>
      <c r="C824" s="138">
        <v>73152100</v>
      </c>
      <c r="D824" s="141" t="s">
        <v>783</v>
      </c>
      <c r="E824" s="138" t="s">
        <v>20</v>
      </c>
      <c r="F824" s="242">
        <v>1</v>
      </c>
      <c r="G824" s="249">
        <f t="shared" si="75"/>
        <v>34240</v>
      </c>
      <c r="I824" s="25">
        <v>137</v>
      </c>
      <c r="J824" s="29">
        <v>73152100</v>
      </c>
      <c r="K824" s="188" t="s">
        <v>783</v>
      </c>
      <c r="L824" s="29" t="s">
        <v>20</v>
      </c>
      <c r="M824" s="31">
        <v>1</v>
      </c>
      <c r="N824" s="190">
        <f t="shared" si="76"/>
        <v>27134.53</v>
      </c>
      <c r="O824" s="190">
        <f t="shared" si="77"/>
        <v>5155.5600000000013</v>
      </c>
      <c r="P824" s="191">
        <f t="shared" si="78"/>
        <v>32290.09</v>
      </c>
      <c r="R824" s="240">
        <v>32290.09</v>
      </c>
    </row>
    <row r="825" spans="2:18" ht="24">
      <c r="B825" s="126">
        <f>+COUNT(C$672:$D825)</f>
        <v>138</v>
      </c>
      <c r="C825" s="138">
        <v>73152100</v>
      </c>
      <c r="D825" s="141" t="s">
        <v>784</v>
      </c>
      <c r="E825" s="138" t="s">
        <v>20</v>
      </c>
      <c r="F825" s="242">
        <v>1</v>
      </c>
      <c r="G825" s="249">
        <f t="shared" si="75"/>
        <v>424530</v>
      </c>
      <c r="I825" s="25">
        <v>138</v>
      </c>
      <c r="J825" s="29">
        <v>73152100</v>
      </c>
      <c r="K825" s="188" t="s">
        <v>784</v>
      </c>
      <c r="L825" s="29" t="s">
        <v>20</v>
      </c>
      <c r="M825" s="31">
        <v>1</v>
      </c>
      <c r="N825" s="190">
        <f t="shared" si="76"/>
        <v>336458.56</v>
      </c>
      <c r="O825" s="190">
        <f t="shared" si="77"/>
        <v>63927.125</v>
      </c>
      <c r="P825" s="191">
        <f t="shared" si="78"/>
        <v>400385.685</v>
      </c>
      <c r="R825" s="240">
        <v>400385.685</v>
      </c>
    </row>
    <row r="826" spans="2:18">
      <c r="B826" s="126">
        <f>+COUNT(C$672:$D826)</f>
        <v>139</v>
      </c>
      <c r="C826" s="138">
        <v>73152100</v>
      </c>
      <c r="D826" s="127" t="s">
        <v>212</v>
      </c>
      <c r="E826" s="138" t="s">
        <v>20</v>
      </c>
      <c r="F826" s="242">
        <v>1</v>
      </c>
      <c r="G826" s="249">
        <f t="shared" si="75"/>
        <v>15960</v>
      </c>
      <c r="I826" s="25">
        <v>139</v>
      </c>
      <c r="J826" s="29">
        <v>73152100</v>
      </c>
      <c r="K826" s="188" t="s">
        <v>212</v>
      </c>
      <c r="L826" s="29" t="s">
        <v>20</v>
      </c>
      <c r="M826" s="31">
        <v>1</v>
      </c>
      <c r="N826" s="190">
        <f t="shared" si="76"/>
        <v>12648.02</v>
      </c>
      <c r="O826" s="190">
        <f t="shared" si="77"/>
        <v>2403.1279999999988</v>
      </c>
      <c r="P826" s="191">
        <f t="shared" si="78"/>
        <v>15051.147999999999</v>
      </c>
      <c r="R826" s="240">
        <v>15051.147999999999</v>
      </c>
    </row>
    <row r="827" spans="2:18">
      <c r="B827" s="167"/>
      <c r="C827" s="167"/>
      <c r="D827" s="165" t="s">
        <v>161</v>
      </c>
      <c r="E827" s="166"/>
      <c r="F827" s="166"/>
      <c r="G827" s="166"/>
      <c r="I827" s="220"/>
      <c r="J827" s="220"/>
      <c r="K827" s="221" t="s">
        <v>161</v>
      </c>
      <c r="L827" s="222"/>
      <c r="M827" s="223"/>
      <c r="N827" s="224"/>
      <c r="O827" s="224"/>
      <c r="P827" s="225"/>
    </row>
    <row r="828" spans="2:18">
      <c r="B828" s="126">
        <f>+COUNT(C$672:$D828)</f>
        <v>140</v>
      </c>
      <c r="C828" s="138">
        <v>73152100</v>
      </c>
      <c r="D828" s="127" t="s">
        <v>162</v>
      </c>
      <c r="E828" s="138" t="s">
        <v>20</v>
      </c>
      <c r="F828" s="242">
        <v>1</v>
      </c>
      <c r="G828" s="249">
        <f t="shared" si="75"/>
        <v>7640</v>
      </c>
      <c r="I828" s="25">
        <v>140</v>
      </c>
      <c r="J828" s="29">
        <v>73152100</v>
      </c>
      <c r="K828" s="188" t="s">
        <v>162</v>
      </c>
      <c r="L828" s="29" t="s">
        <v>20</v>
      </c>
      <c r="M828" s="31">
        <v>1</v>
      </c>
      <c r="N828" s="190">
        <f t="shared" si="76"/>
        <v>6052.54</v>
      </c>
      <c r="O828" s="190">
        <f t="shared" si="77"/>
        <v>1149.9840000000004</v>
      </c>
      <c r="P828" s="191">
        <f t="shared" si="78"/>
        <v>7202.5240000000003</v>
      </c>
      <c r="R828" s="240">
        <v>7202.5240000000003</v>
      </c>
    </row>
    <row r="829" spans="2:18">
      <c r="B829" s="126">
        <f>+COUNT(C$672:$D829)</f>
        <v>141</v>
      </c>
      <c r="C829" s="138">
        <v>73152100</v>
      </c>
      <c r="D829" s="127" t="s">
        <v>163</v>
      </c>
      <c r="E829" s="138" t="s">
        <v>20</v>
      </c>
      <c r="F829" s="242">
        <v>1</v>
      </c>
      <c r="G829" s="249">
        <f t="shared" si="75"/>
        <v>9030</v>
      </c>
      <c r="I829" s="25">
        <v>141</v>
      </c>
      <c r="J829" s="29">
        <v>73152100</v>
      </c>
      <c r="K829" s="188" t="s">
        <v>163</v>
      </c>
      <c r="L829" s="29" t="s">
        <v>20</v>
      </c>
      <c r="M829" s="31">
        <v>1</v>
      </c>
      <c r="N829" s="190">
        <f t="shared" si="76"/>
        <v>7155.96</v>
      </c>
      <c r="O829" s="190">
        <f t="shared" si="77"/>
        <v>1359.6379999999999</v>
      </c>
      <c r="P829" s="191">
        <f t="shared" si="78"/>
        <v>8515.598</v>
      </c>
      <c r="R829" s="240">
        <v>8515.598</v>
      </c>
    </row>
    <row r="830" spans="2:18">
      <c r="B830" s="126">
        <f>+COUNT(C$672:$D830)</f>
        <v>142</v>
      </c>
      <c r="C830" s="138">
        <v>73152100</v>
      </c>
      <c r="D830" s="127" t="s">
        <v>164</v>
      </c>
      <c r="E830" s="138" t="s">
        <v>20</v>
      </c>
      <c r="F830" s="242">
        <v>1</v>
      </c>
      <c r="G830" s="249">
        <f t="shared" si="75"/>
        <v>7460</v>
      </c>
      <c r="I830" s="25">
        <v>142</v>
      </c>
      <c r="J830" s="29">
        <v>73152100</v>
      </c>
      <c r="K830" s="188" t="s">
        <v>164</v>
      </c>
      <c r="L830" s="29" t="s">
        <v>20</v>
      </c>
      <c r="M830" s="31">
        <v>1</v>
      </c>
      <c r="N830" s="190">
        <f t="shared" si="76"/>
        <v>5911.38</v>
      </c>
      <c r="O830" s="190">
        <f t="shared" si="77"/>
        <v>1123.1579999999994</v>
      </c>
      <c r="P830" s="191">
        <f t="shared" si="78"/>
        <v>7034.5379999999996</v>
      </c>
      <c r="R830" s="240">
        <v>7034.5379999999996</v>
      </c>
    </row>
    <row r="831" spans="2:18">
      <c r="B831" s="126">
        <f>+COUNT(C$672:$D831)</f>
        <v>143</v>
      </c>
      <c r="C831" s="138">
        <v>73152100</v>
      </c>
      <c r="D831" s="127" t="s">
        <v>165</v>
      </c>
      <c r="E831" s="138" t="s">
        <v>20</v>
      </c>
      <c r="F831" s="242">
        <v>1</v>
      </c>
      <c r="G831" s="249">
        <f t="shared" si="75"/>
        <v>20860</v>
      </c>
      <c r="I831" s="25">
        <v>143</v>
      </c>
      <c r="J831" s="29">
        <v>73152100</v>
      </c>
      <c r="K831" s="188" t="s">
        <v>165</v>
      </c>
      <c r="L831" s="29" t="s">
        <v>20</v>
      </c>
      <c r="M831" s="31">
        <v>1</v>
      </c>
      <c r="N831" s="190">
        <f t="shared" si="76"/>
        <v>16532.14</v>
      </c>
      <c r="O831" s="190">
        <f t="shared" si="77"/>
        <v>3141.1080000000002</v>
      </c>
      <c r="P831" s="191">
        <f t="shared" si="78"/>
        <v>19673.248</v>
      </c>
      <c r="R831" s="240">
        <v>19673.248</v>
      </c>
    </row>
    <row r="832" spans="2:18">
      <c r="B832" s="126">
        <f>+COUNT(C$672:$D832)</f>
        <v>144</v>
      </c>
      <c r="C832" s="138">
        <v>73152100</v>
      </c>
      <c r="D832" s="127" t="s">
        <v>166</v>
      </c>
      <c r="E832" s="138" t="s">
        <v>20</v>
      </c>
      <c r="F832" s="242">
        <v>1</v>
      </c>
      <c r="G832" s="249">
        <f t="shared" si="75"/>
        <v>13620</v>
      </c>
      <c r="I832" s="25">
        <v>144</v>
      </c>
      <c r="J832" s="29">
        <v>73152100</v>
      </c>
      <c r="K832" s="188" t="s">
        <v>166</v>
      </c>
      <c r="L832" s="29" t="s">
        <v>20</v>
      </c>
      <c r="M832" s="31">
        <v>1</v>
      </c>
      <c r="N832" s="190">
        <f t="shared" si="76"/>
        <v>10797.43</v>
      </c>
      <c r="O832" s="190">
        <f t="shared" si="77"/>
        <v>2051.5110000000004</v>
      </c>
      <c r="P832" s="191">
        <f t="shared" si="78"/>
        <v>12848.941000000001</v>
      </c>
      <c r="R832" s="240">
        <v>12848.941000000001</v>
      </c>
    </row>
    <row r="833" spans="2:18">
      <c r="B833" s="126">
        <f>+COUNT(C$672:$D833)</f>
        <v>145</v>
      </c>
      <c r="C833" s="138">
        <v>73152100</v>
      </c>
      <c r="D833" s="127" t="s">
        <v>167</v>
      </c>
      <c r="E833" s="138" t="s">
        <v>20</v>
      </c>
      <c r="F833" s="242">
        <v>1</v>
      </c>
      <c r="G833" s="249">
        <f t="shared" si="75"/>
        <v>148260</v>
      </c>
      <c r="I833" s="25">
        <v>145</v>
      </c>
      <c r="J833" s="29">
        <v>73152100</v>
      </c>
      <c r="K833" s="188" t="s">
        <v>167</v>
      </c>
      <c r="L833" s="29" t="s">
        <v>20</v>
      </c>
      <c r="M833" s="31">
        <v>1</v>
      </c>
      <c r="N833" s="190">
        <f t="shared" si="76"/>
        <v>117506.25</v>
      </c>
      <c r="O833" s="190">
        <f t="shared" si="77"/>
        <v>22326.190999999992</v>
      </c>
      <c r="P833" s="191">
        <f t="shared" si="78"/>
        <v>139832.44099999999</v>
      </c>
      <c r="R833" s="240">
        <v>139832.44099999999</v>
      </c>
    </row>
    <row r="834" spans="2:18">
      <c r="B834" s="126">
        <f>+COUNT(C$672:$D834)</f>
        <v>146</v>
      </c>
      <c r="C834" s="138">
        <v>73152100</v>
      </c>
      <c r="D834" s="127" t="s">
        <v>168</v>
      </c>
      <c r="E834" s="138" t="s">
        <v>20</v>
      </c>
      <c r="F834" s="242">
        <v>1</v>
      </c>
      <c r="G834" s="249">
        <f t="shared" si="75"/>
        <v>20960</v>
      </c>
      <c r="I834" s="25">
        <v>146</v>
      </c>
      <c r="J834" s="29">
        <v>73152100</v>
      </c>
      <c r="K834" s="188" t="s">
        <v>168</v>
      </c>
      <c r="L834" s="29" t="s">
        <v>20</v>
      </c>
      <c r="M834" s="31">
        <v>1</v>
      </c>
      <c r="N834" s="190">
        <f t="shared" si="76"/>
        <v>16611.080000000002</v>
      </c>
      <c r="O834" s="190">
        <f t="shared" si="77"/>
        <v>3156.1009999999987</v>
      </c>
      <c r="P834" s="191">
        <f t="shared" si="78"/>
        <v>19767.181</v>
      </c>
      <c r="R834" s="240">
        <v>19767.181</v>
      </c>
    </row>
    <row r="835" spans="2:18">
      <c r="B835" s="126">
        <f>+COUNT(C$672:$D835)</f>
        <v>147</v>
      </c>
      <c r="C835" s="138">
        <v>73152100</v>
      </c>
      <c r="D835" s="127" t="s">
        <v>169</v>
      </c>
      <c r="E835" s="138" t="s">
        <v>20</v>
      </c>
      <c r="F835" s="242">
        <v>1</v>
      </c>
      <c r="G835" s="249">
        <f t="shared" si="75"/>
        <v>14240</v>
      </c>
      <c r="I835" s="25">
        <v>147</v>
      </c>
      <c r="J835" s="29">
        <v>73152100</v>
      </c>
      <c r="K835" s="188" t="s">
        <v>169</v>
      </c>
      <c r="L835" s="29" t="s">
        <v>20</v>
      </c>
      <c r="M835" s="31">
        <v>1</v>
      </c>
      <c r="N835" s="190">
        <f t="shared" si="76"/>
        <v>11287.33</v>
      </c>
      <c r="O835" s="190">
        <f t="shared" si="77"/>
        <v>2144.5920000000006</v>
      </c>
      <c r="P835" s="191">
        <f t="shared" si="78"/>
        <v>13431.922</v>
      </c>
      <c r="R835" s="240">
        <v>13431.922</v>
      </c>
    </row>
    <row r="836" spans="2:18">
      <c r="B836" s="126">
        <f>+COUNT(C$672:$D836)</f>
        <v>148</v>
      </c>
      <c r="C836" s="138">
        <v>73152100</v>
      </c>
      <c r="D836" s="127" t="s">
        <v>170</v>
      </c>
      <c r="E836" s="138" t="s">
        <v>20</v>
      </c>
      <c r="F836" s="242">
        <v>1</v>
      </c>
      <c r="G836" s="249">
        <f t="shared" si="75"/>
        <v>29830</v>
      </c>
      <c r="I836" s="25">
        <v>148</v>
      </c>
      <c r="J836" s="29">
        <v>73152100</v>
      </c>
      <c r="K836" s="188" t="s">
        <v>170</v>
      </c>
      <c r="L836" s="29" t="s">
        <v>20</v>
      </c>
      <c r="M836" s="31">
        <v>1</v>
      </c>
      <c r="N836" s="190">
        <f t="shared" si="76"/>
        <v>23645.09</v>
      </c>
      <c r="O836" s="190">
        <f t="shared" si="77"/>
        <v>4492.5649999999987</v>
      </c>
      <c r="P836" s="191">
        <f t="shared" si="78"/>
        <v>28137.654999999999</v>
      </c>
      <c r="R836" s="240">
        <v>28137.654999999999</v>
      </c>
    </row>
    <row r="837" spans="2:18">
      <c r="B837" s="126">
        <f>+COUNT(C$672:$D837)</f>
        <v>149</v>
      </c>
      <c r="C837" s="138">
        <v>73152100</v>
      </c>
      <c r="D837" s="127" t="s">
        <v>171</v>
      </c>
      <c r="E837" s="138" t="s">
        <v>20</v>
      </c>
      <c r="F837" s="242">
        <v>1</v>
      </c>
      <c r="G837" s="249">
        <f t="shared" si="75"/>
        <v>18260</v>
      </c>
      <c r="I837" s="25">
        <v>149</v>
      </c>
      <c r="J837" s="29">
        <v>73152100</v>
      </c>
      <c r="K837" s="188" t="s">
        <v>171</v>
      </c>
      <c r="L837" s="29" t="s">
        <v>20</v>
      </c>
      <c r="M837" s="31">
        <v>1</v>
      </c>
      <c r="N837" s="190">
        <f t="shared" si="76"/>
        <v>14472.31</v>
      </c>
      <c r="O837" s="190">
        <f t="shared" si="77"/>
        <v>2749.7340000000022</v>
      </c>
      <c r="P837" s="191">
        <f t="shared" si="78"/>
        <v>17222.044000000002</v>
      </c>
      <c r="R837" s="240">
        <v>17222.044000000002</v>
      </c>
    </row>
    <row r="838" spans="2:18">
      <c r="B838" s="168"/>
      <c r="C838" s="168"/>
      <c r="D838" s="162" t="s">
        <v>1130</v>
      </c>
      <c r="E838" s="163"/>
      <c r="F838" s="163"/>
      <c r="G838" s="163"/>
      <c r="I838" s="189"/>
      <c r="J838" s="202"/>
      <c r="K838" s="188"/>
      <c r="L838" s="251"/>
      <c r="M838" s="31"/>
      <c r="N838" s="190"/>
      <c r="O838" s="190"/>
      <c r="P838" s="191"/>
    </row>
    <row r="839" spans="2:18">
      <c r="B839" s="172"/>
      <c r="C839" s="172"/>
      <c r="D839" s="259" t="s">
        <v>68</v>
      </c>
      <c r="E839" s="173"/>
      <c r="F839" s="173"/>
      <c r="G839" s="173"/>
      <c r="I839" s="229"/>
      <c r="J839" s="229"/>
      <c r="K839" s="230" t="s">
        <v>68</v>
      </c>
      <c r="L839" s="231"/>
      <c r="M839" s="223"/>
      <c r="N839" s="224"/>
      <c r="O839" s="224"/>
      <c r="P839" s="225"/>
    </row>
    <row r="840" spans="2:18">
      <c r="B840" s="126">
        <f>+COUNT(C$672:$D840)</f>
        <v>150</v>
      </c>
      <c r="C840" s="138">
        <v>73152100</v>
      </c>
      <c r="D840" s="139" t="s">
        <v>785</v>
      </c>
      <c r="E840" s="138" t="s">
        <v>20</v>
      </c>
      <c r="F840" s="242">
        <v>1</v>
      </c>
      <c r="G840" s="249">
        <f t="shared" ref="G840:G902" si="79">+ROUND(P840+(P840*$F$3),-1)</f>
        <v>289980</v>
      </c>
      <c r="I840" s="25">
        <v>150</v>
      </c>
      <c r="J840" s="29">
        <v>73152100</v>
      </c>
      <c r="K840" s="188" t="s">
        <v>785</v>
      </c>
      <c r="L840" s="29" t="s">
        <v>20</v>
      </c>
      <c r="M840" s="31">
        <v>1</v>
      </c>
      <c r="N840" s="190">
        <f t="shared" si="76"/>
        <v>229823.66</v>
      </c>
      <c r="O840" s="190">
        <f t="shared" si="77"/>
        <v>43666.493999999977</v>
      </c>
      <c r="P840" s="191">
        <f t="shared" si="78"/>
        <v>273490.15399999998</v>
      </c>
      <c r="R840" s="240">
        <v>273490.15399999998</v>
      </c>
    </row>
    <row r="841" spans="2:18">
      <c r="B841" s="126">
        <f>+COUNT(C$672:$D841)</f>
        <v>151</v>
      </c>
      <c r="C841" s="138">
        <v>73152100</v>
      </c>
      <c r="D841" s="139" t="s">
        <v>226</v>
      </c>
      <c r="E841" s="138" t="s">
        <v>20</v>
      </c>
      <c r="F841" s="242">
        <v>1</v>
      </c>
      <c r="G841" s="249">
        <f t="shared" si="79"/>
        <v>4740</v>
      </c>
      <c r="I841" s="25">
        <v>151</v>
      </c>
      <c r="J841" s="29">
        <v>73152100</v>
      </c>
      <c r="K841" s="188" t="s">
        <v>226</v>
      </c>
      <c r="L841" s="29" t="s">
        <v>20</v>
      </c>
      <c r="M841" s="31">
        <v>1</v>
      </c>
      <c r="N841" s="190">
        <f t="shared" si="76"/>
        <v>3757.15</v>
      </c>
      <c r="O841" s="190">
        <f t="shared" si="77"/>
        <v>713.86199999999963</v>
      </c>
      <c r="P841" s="191">
        <f t="shared" si="78"/>
        <v>4471.0119999999997</v>
      </c>
      <c r="R841" s="240">
        <v>4471.0119999999997</v>
      </c>
    </row>
    <row r="842" spans="2:18">
      <c r="B842" s="126">
        <f>+COUNT(C$672:$D842)</f>
        <v>152</v>
      </c>
      <c r="C842" s="138">
        <v>73152100</v>
      </c>
      <c r="D842" s="139" t="s">
        <v>786</v>
      </c>
      <c r="E842" s="138" t="s">
        <v>20</v>
      </c>
      <c r="F842" s="242">
        <v>1</v>
      </c>
      <c r="G842" s="249">
        <f t="shared" si="79"/>
        <v>16750</v>
      </c>
      <c r="I842" s="25">
        <v>152</v>
      </c>
      <c r="J842" s="29">
        <v>73152100</v>
      </c>
      <c r="K842" s="188" t="s">
        <v>786</v>
      </c>
      <c r="L842" s="29" t="s">
        <v>20</v>
      </c>
      <c r="M842" s="31">
        <v>1</v>
      </c>
      <c r="N842" s="190">
        <f t="shared" si="76"/>
        <v>13272.41</v>
      </c>
      <c r="O842" s="190">
        <f t="shared" si="77"/>
        <v>2521.7530000000006</v>
      </c>
      <c r="P842" s="191">
        <f t="shared" si="78"/>
        <v>15794.163</v>
      </c>
      <c r="R842" s="240">
        <v>15794.163</v>
      </c>
    </row>
    <row r="843" spans="2:18">
      <c r="B843" s="126">
        <f>+COUNT(C$672:$D843)</f>
        <v>153</v>
      </c>
      <c r="C843" s="138">
        <v>73152100</v>
      </c>
      <c r="D843" s="139" t="s">
        <v>787</v>
      </c>
      <c r="E843" s="138" t="s">
        <v>20</v>
      </c>
      <c r="F843" s="242">
        <v>1</v>
      </c>
      <c r="G843" s="249">
        <f t="shared" si="79"/>
        <v>11330</v>
      </c>
      <c r="I843" s="25">
        <v>153</v>
      </c>
      <c r="J843" s="29">
        <v>73152100</v>
      </c>
      <c r="K843" s="188" t="s">
        <v>787</v>
      </c>
      <c r="L843" s="29" t="s">
        <v>20</v>
      </c>
      <c r="M843" s="31">
        <v>1</v>
      </c>
      <c r="N843" s="190">
        <f t="shared" si="76"/>
        <v>8981.08</v>
      </c>
      <c r="O843" s="190">
        <f t="shared" si="77"/>
        <v>1706.4079999999994</v>
      </c>
      <c r="P843" s="191">
        <f t="shared" si="78"/>
        <v>10687.487999999999</v>
      </c>
      <c r="R843" s="240">
        <v>10687.487999999999</v>
      </c>
    </row>
    <row r="844" spans="2:18">
      <c r="B844" s="126">
        <f>+COUNT(C$672:$D844)</f>
        <v>154</v>
      </c>
      <c r="C844" s="138">
        <v>73152100</v>
      </c>
      <c r="D844" s="139" t="s">
        <v>788</v>
      </c>
      <c r="E844" s="138" t="s">
        <v>20</v>
      </c>
      <c r="F844" s="242">
        <v>1</v>
      </c>
      <c r="G844" s="249">
        <f t="shared" si="79"/>
        <v>223210</v>
      </c>
      <c r="I844" s="25">
        <v>154</v>
      </c>
      <c r="J844" s="29">
        <v>73152100</v>
      </c>
      <c r="K844" s="188" t="s">
        <v>788</v>
      </c>
      <c r="L844" s="29" t="s">
        <v>20</v>
      </c>
      <c r="M844" s="31">
        <v>1</v>
      </c>
      <c r="N844" s="190">
        <f t="shared" si="76"/>
        <v>176901.93</v>
      </c>
      <c r="O844" s="190">
        <f t="shared" si="77"/>
        <v>33611.366000000009</v>
      </c>
      <c r="P844" s="191">
        <f t="shared" si="78"/>
        <v>210513.296</v>
      </c>
      <c r="R844" s="240">
        <v>210513.296</v>
      </c>
    </row>
    <row r="845" spans="2:18" ht="36">
      <c r="B845" s="126">
        <f>+COUNT(C$672:$D845)</f>
        <v>155</v>
      </c>
      <c r="C845" s="138">
        <v>73152100</v>
      </c>
      <c r="D845" s="139" t="s">
        <v>789</v>
      </c>
      <c r="E845" s="138" t="s">
        <v>20</v>
      </c>
      <c r="F845" s="242">
        <v>1</v>
      </c>
      <c r="G845" s="249">
        <f t="shared" si="79"/>
        <v>61980</v>
      </c>
      <c r="I845" s="25">
        <v>155</v>
      </c>
      <c r="J845" s="29">
        <v>73152100</v>
      </c>
      <c r="K845" s="188" t="s">
        <v>789</v>
      </c>
      <c r="L845" s="29" t="s">
        <v>20</v>
      </c>
      <c r="M845" s="31">
        <v>1</v>
      </c>
      <c r="N845" s="190">
        <f t="shared" si="76"/>
        <v>49123.65</v>
      </c>
      <c r="O845" s="190">
        <f t="shared" si="77"/>
        <v>9333.489999999998</v>
      </c>
      <c r="P845" s="191">
        <f t="shared" si="78"/>
        <v>58457.14</v>
      </c>
      <c r="R845" s="240">
        <v>58457.14</v>
      </c>
    </row>
    <row r="846" spans="2:18">
      <c r="B846" s="126">
        <f>+COUNT(C$672:$D846)</f>
        <v>156</v>
      </c>
      <c r="C846" s="138">
        <v>73152100</v>
      </c>
      <c r="D846" s="139" t="s">
        <v>790</v>
      </c>
      <c r="E846" s="138" t="s">
        <v>20</v>
      </c>
      <c r="F846" s="242">
        <v>1</v>
      </c>
      <c r="G846" s="249">
        <f t="shared" si="79"/>
        <v>151580</v>
      </c>
      <c r="I846" s="25">
        <v>156</v>
      </c>
      <c r="J846" s="29">
        <v>73152100</v>
      </c>
      <c r="K846" s="188" t="s">
        <v>790</v>
      </c>
      <c r="L846" s="29" t="s">
        <v>20</v>
      </c>
      <c r="M846" s="31">
        <v>1</v>
      </c>
      <c r="N846" s="190">
        <f t="shared" si="76"/>
        <v>120136.18</v>
      </c>
      <c r="O846" s="190">
        <f t="shared" si="77"/>
        <v>22825.869999999995</v>
      </c>
      <c r="P846" s="191">
        <f t="shared" si="78"/>
        <v>142962.04999999999</v>
      </c>
      <c r="R846" s="240">
        <v>142962.04999999999</v>
      </c>
    </row>
    <row r="847" spans="2:18">
      <c r="B847" s="126">
        <f>+COUNT(C$672:$D847)</f>
        <v>157</v>
      </c>
      <c r="C847" s="138">
        <v>73152100</v>
      </c>
      <c r="D847" s="139" t="s">
        <v>227</v>
      </c>
      <c r="E847" s="138" t="s">
        <v>20</v>
      </c>
      <c r="F847" s="242">
        <v>1</v>
      </c>
      <c r="G847" s="249">
        <f t="shared" si="79"/>
        <v>454910</v>
      </c>
      <c r="I847" s="25">
        <v>157</v>
      </c>
      <c r="J847" s="29">
        <v>73152100</v>
      </c>
      <c r="K847" s="188" t="s">
        <v>227</v>
      </c>
      <c r="L847" s="29" t="s">
        <v>20</v>
      </c>
      <c r="M847" s="31">
        <v>1</v>
      </c>
      <c r="N847" s="190">
        <f t="shared" si="76"/>
        <v>360534.66</v>
      </c>
      <c r="O847" s="190">
        <f t="shared" si="77"/>
        <v>68501.584000000032</v>
      </c>
      <c r="P847" s="191">
        <f t="shared" si="78"/>
        <v>429036.24400000001</v>
      </c>
      <c r="R847" s="240">
        <v>429036.24400000001</v>
      </c>
    </row>
    <row r="848" spans="2:18" ht="36">
      <c r="B848" s="126">
        <f>+COUNT(C$672:$D848)</f>
        <v>158</v>
      </c>
      <c r="C848" s="138">
        <v>73152100</v>
      </c>
      <c r="D848" s="139" t="s">
        <v>879</v>
      </c>
      <c r="E848" s="138" t="s">
        <v>20</v>
      </c>
      <c r="F848" s="242">
        <v>1</v>
      </c>
      <c r="G848" s="249">
        <f t="shared" si="79"/>
        <v>327320</v>
      </c>
      <c r="I848" s="25">
        <v>158</v>
      </c>
      <c r="J848" s="29">
        <v>73152100</v>
      </c>
      <c r="K848" s="188" t="s">
        <v>954</v>
      </c>
      <c r="L848" s="29" t="s">
        <v>20</v>
      </c>
      <c r="M848" s="31">
        <v>1</v>
      </c>
      <c r="N848" s="190">
        <f t="shared" si="76"/>
        <v>259416.04</v>
      </c>
      <c r="O848" s="190">
        <f t="shared" si="77"/>
        <v>49289.04899999997</v>
      </c>
      <c r="P848" s="191">
        <f t="shared" si="78"/>
        <v>308705.08899999998</v>
      </c>
      <c r="R848" s="240">
        <v>308705.08899999998</v>
      </c>
    </row>
    <row r="849" spans="2:18">
      <c r="B849" s="126">
        <f>+COUNT(C$672:$D849)</f>
        <v>159</v>
      </c>
      <c r="C849" s="138">
        <v>73152100</v>
      </c>
      <c r="D849" s="139" t="s">
        <v>228</v>
      </c>
      <c r="E849" s="138" t="s">
        <v>20</v>
      </c>
      <c r="F849" s="242">
        <v>1</v>
      </c>
      <c r="G849" s="249">
        <f t="shared" si="79"/>
        <v>246320</v>
      </c>
      <c r="I849" s="25">
        <v>159</v>
      </c>
      <c r="J849" s="29">
        <v>73152100</v>
      </c>
      <c r="K849" s="188" t="s">
        <v>228</v>
      </c>
      <c r="L849" s="29" t="s">
        <v>20</v>
      </c>
      <c r="M849" s="31">
        <v>1</v>
      </c>
      <c r="N849" s="190">
        <f t="shared" si="76"/>
        <v>195217.01</v>
      </c>
      <c r="O849" s="190">
        <f t="shared" si="77"/>
        <v>37091.226999999984</v>
      </c>
      <c r="P849" s="191">
        <f t="shared" si="78"/>
        <v>232308.23699999999</v>
      </c>
      <c r="R849" s="240">
        <v>232308.23699999999</v>
      </c>
    </row>
    <row r="850" spans="2:18">
      <c r="B850" s="126">
        <f>+COUNT(C$672:$D850)</f>
        <v>160</v>
      </c>
      <c r="C850" s="138">
        <v>73152100</v>
      </c>
      <c r="D850" s="139" t="s">
        <v>229</v>
      </c>
      <c r="E850" s="138" t="s">
        <v>20</v>
      </c>
      <c r="F850" s="242">
        <v>1</v>
      </c>
      <c r="G850" s="249">
        <f t="shared" si="79"/>
        <v>550650</v>
      </c>
      <c r="I850" s="25">
        <v>160</v>
      </c>
      <c r="J850" s="29">
        <v>73152100</v>
      </c>
      <c r="K850" s="188" t="s">
        <v>229</v>
      </c>
      <c r="L850" s="29" t="s">
        <v>20</v>
      </c>
      <c r="M850" s="31">
        <v>1</v>
      </c>
      <c r="N850" s="190">
        <f t="shared" si="76"/>
        <v>436411.94</v>
      </c>
      <c r="O850" s="190">
        <f t="shared" si="77"/>
        <v>82918.270000000019</v>
      </c>
      <c r="P850" s="191">
        <f t="shared" si="78"/>
        <v>519330.21</v>
      </c>
      <c r="R850" s="240">
        <v>519330.21</v>
      </c>
    </row>
    <row r="851" spans="2:18">
      <c r="B851" s="126">
        <f>+COUNT(C$672:$D851)</f>
        <v>161</v>
      </c>
      <c r="C851" s="138">
        <v>73152100</v>
      </c>
      <c r="D851" s="139" t="s">
        <v>148</v>
      </c>
      <c r="E851" s="138" t="s">
        <v>20</v>
      </c>
      <c r="F851" s="242">
        <v>1</v>
      </c>
      <c r="G851" s="249">
        <f t="shared" si="79"/>
        <v>632070</v>
      </c>
      <c r="I851" s="25">
        <v>161</v>
      </c>
      <c r="J851" s="29">
        <v>73152100</v>
      </c>
      <c r="K851" s="188" t="s">
        <v>148</v>
      </c>
      <c r="L851" s="29" t="s">
        <v>20</v>
      </c>
      <c r="M851" s="31">
        <v>1</v>
      </c>
      <c r="N851" s="190">
        <f t="shared" ref="N851:N914" si="80">+ROUND(R851/1.19,2)</f>
        <v>500945.51</v>
      </c>
      <c r="O851" s="190">
        <f t="shared" ref="O851:O914" si="81">+R851-N851</f>
        <v>95179.648999999976</v>
      </c>
      <c r="P851" s="191">
        <f t="shared" ref="P851:P914" si="82">+N851+O851</f>
        <v>596125.15899999999</v>
      </c>
      <c r="R851" s="240">
        <v>596125.15899999999</v>
      </c>
    </row>
    <row r="852" spans="2:18">
      <c r="B852" s="126">
        <f>+COUNT(C$672:$D852)</f>
        <v>162</v>
      </c>
      <c r="C852" s="138">
        <v>73152100</v>
      </c>
      <c r="D852" s="139" t="s">
        <v>230</v>
      </c>
      <c r="E852" s="138" t="s">
        <v>20</v>
      </c>
      <c r="F852" s="242">
        <v>1</v>
      </c>
      <c r="G852" s="249">
        <f t="shared" si="79"/>
        <v>427710</v>
      </c>
      <c r="I852" s="25">
        <v>162</v>
      </c>
      <c r="J852" s="29">
        <v>73152100</v>
      </c>
      <c r="K852" s="188" t="s">
        <v>230</v>
      </c>
      <c r="L852" s="29" t="s">
        <v>20</v>
      </c>
      <c r="M852" s="31">
        <v>1</v>
      </c>
      <c r="N852" s="190">
        <f t="shared" si="80"/>
        <v>338978.22</v>
      </c>
      <c r="O852" s="190">
        <f t="shared" si="81"/>
        <v>64405.866000000038</v>
      </c>
      <c r="P852" s="191">
        <f t="shared" si="82"/>
        <v>403384.08600000001</v>
      </c>
      <c r="R852" s="240">
        <v>403384.08600000001</v>
      </c>
    </row>
    <row r="853" spans="2:18">
      <c r="B853" s="126">
        <f>+COUNT(C$672:$D853)</f>
        <v>163</v>
      </c>
      <c r="C853" s="138">
        <v>73152100</v>
      </c>
      <c r="D853" s="127" t="s">
        <v>231</v>
      </c>
      <c r="E853" s="138" t="s">
        <v>20</v>
      </c>
      <c r="F853" s="242">
        <v>1</v>
      </c>
      <c r="G853" s="249">
        <f t="shared" si="79"/>
        <v>27200</v>
      </c>
      <c r="I853" s="25">
        <v>163</v>
      </c>
      <c r="J853" s="29">
        <v>73152100</v>
      </c>
      <c r="K853" s="188" t="s">
        <v>231</v>
      </c>
      <c r="L853" s="29" t="s">
        <v>20</v>
      </c>
      <c r="M853" s="31">
        <v>1</v>
      </c>
      <c r="N853" s="190">
        <f t="shared" si="80"/>
        <v>21558.52</v>
      </c>
      <c r="O853" s="190">
        <f t="shared" si="81"/>
        <v>4096.1229999999996</v>
      </c>
      <c r="P853" s="191">
        <f t="shared" si="82"/>
        <v>25654.643</v>
      </c>
      <c r="R853" s="240">
        <v>25654.643</v>
      </c>
    </row>
    <row r="854" spans="2:18">
      <c r="B854" s="126">
        <f>+COUNT(C$672:$D854)</f>
        <v>164</v>
      </c>
      <c r="C854" s="138">
        <v>73152100</v>
      </c>
      <c r="D854" s="127" t="s">
        <v>232</v>
      </c>
      <c r="E854" s="138" t="s">
        <v>20</v>
      </c>
      <c r="F854" s="242">
        <v>1</v>
      </c>
      <c r="G854" s="249">
        <f t="shared" si="79"/>
        <v>310770</v>
      </c>
      <c r="I854" s="25">
        <v>164</v>
      </c>
      <c r="J854" s="29">
        <v>73152100</v>
      </c>
      <c r="K854" s="188" t="s">
        <v>232</v>
      </c>
      <c r="L854" s="29" t="s">
        <v>20</v>
      </c>
      <c r="M854" s="31">
        <v>1</v>
      </c>
      <c r="N854" s="190">
        <f t="shared" si="80"/>
        <v>246299.42</v>
      </c>
      <c r="O854" s="190">
        <f t="shared" si="81"/>
        <v>46796.886999999959</v>
      </c>
      <c r="P854" s="191">
        <f t="shared" si="82"/>
        <v>293096.30699999997</v>
      </c>
      <c r="R854" s="240">
        <v>293096.30699999997</v>
      </c>
    </row>
    <row r="855" spans="2:18" ht="24">
      <c r="B855" s="126">
        <f>+COUNT(C$672:$D855)</f>
        <v>165</v>
      </c>
      <c r="C855" s="138">
        <v>73152100</v>
      </c>
      <c r="D855" s="139" t="s">
        <v>123</v>
      </c>
      <c r="E855" s="138" t="s">
        <v>20</v>
      </c>
      <c r="F855" s="242">
        <v>1</v>
      </c>
      <c r="G855" s="249">
        <f t="shared" si="79"/>
        <v>317800</v>
      </c>
      <c r="I855" s="25">
        <v>165</v>
      </c>
      <c r="J855" s="29">
        <v>73152100</v>
      </c>
      <c r="K855" s="188" t="s">
        <v>123</v>
      </c>
      <c r="L855" s="29" t="s">
        <v>20</v>
      </c>
      <c r="M855" s="31">
        <v>1</v>
      </c>
      <c r="N855" s="190">
        <f t="shared" si="80"/>
        <v>251874.59</v>
      </c>
      <c r="O855" s="190">
        <f t="shared" si="81"/>
        <v>47856.170000000013</v>
      </c>
      <c r="P855" s="191">
        <f t="shared" si="82"/>
        <v>299730.76</v>
      </c>
      <c r="R855" s="240">
        <v>299730.76</v>
      </c>
    </row>
    <row r="856" spans="2:18">
      <c r="B856" s="172"/>
      <c r="C856" s="172"/>
      <c r="D856" s="259" t="s">
        <v>77</v>
      </c>
      <c r="E856" s="173"/>
      <c r="F856" s="173"/>
      <c r="G856" s="173"/>
      <c r="I856" s="229"/>
      <c r="J856" s="229"/>
      <c r="K856" s="230" t="s">
        <v>77</v>
      </c>
      <c r="L856" s="231"/>
      <c r="M856" s="223"/>
      <c r="N856" s="224"/>
      <c r="O856" s="224"/>
      <c r="P856" s="225"/>
    </row>
    <row r="857" spans="2:18">
      <c r="B857" s="126">
        <f>+COUNT(C$672:$D857)</f>
        <v>166</v>
      </c>
      <c r="C857" s="138">
        <v>73152100</v>
      </c>
      <c r="D857" s="139" t="s">
        <v>785</v>
      </c>
      <c r="E857" s="138" t="s">
        <v>20</v>
      </c>
      <c r="F857" s="242">
        <v>1</v>
      </c>
      <c r="G857" s="249">
        <f t="shared" si="79"/>
        <v>273610</v>
      </c>
      <c r="I857" s="25">
        <v>166</v>
      </c>
      <c r="J857" s="29">
        <v>73152100</v>
      </c>
      <c r="K857" s="188" t="s">
        <v>785</v>
      </c>
      <c r="L857" s="29" t="s">
        <v>20</v>
      </c>
      <c r="M857" s="31">
        <v>1</v>
      </c>
      <c r="N857" s="190">
        <f t="shared" si="80"/>
        <v>216851.54</v>
      </c>
      <c r="O857" s="190">
        <f t="shared" si="81"/>
        <v>41201.793999999994</v>
      </c>
      <c r="P857" s="191">
        <f t="shared" si="82"/>
        <v>258053.334</v>
      </c>
      <c r="R857" s="240">
        <v>258053.334</v>
      </c>
    </row>
    <row r="858" spans="2:18">
      <c r="B858" s="126">
        <f>+COUNT(C$672:$D858)</f>
        <v>167</v>
      </c>
      <c r="C858" s="138">
        <v>73152100</v>
      </c>
      <c r="D858" s="139" t="s">
        <v>791</v>
      </c>
      <c r="E858" s="138" t="s">
        <v>20</v>
      </c>
      <c r="F858" s="242">
        <v>1</v>
      </c>
      <c r="G858" s="249">
        <f t="shared" si="79"/>
        <v>13560</v>
      </c>
      <c r="I858" s="25">
        <v>167</v>
      </c>
      <c r="J858" s="29">
        <v>73152100</v>
      </c>
      <c r="K858" s="188" t="s">
        <v>791</v>
      </c>
      <c r="L858" s="29" t="s">
        <v>20</v>
      </c>
      <c r="M858" s="31">
        <v>1</v>
      </c>
      <c r="N858" s="190">
        <f t="shared" si="80"/>
        <v>10747.31</v>
      </c>
      <c r="O858" s="190">
        <f t="shared" si="81"/>
        <v>2041.991</v>
      </c>
      <c r="P858" s="191">
        <f t="shared" si="82"/>
        <v>12789.300999999999</v>
      </c>
      <c r="R858" s="240">
        <v>12789.300999999999</v>
      </c>
    </row>
    <row r="859" spans="2:18">
      <c r="B859" s="126">
        <f>+COUNT(C$672:$D859)</f>
        <v>168</v>
      </c>
      <c r="C859" s="138">
        <v>73152100</v>
      </c>
      <c r="D859" s="139" t="s">
        <v>786</v>
      </c>
      <c r="E859" s="138" t="s">
        <v>20</v>
      </c>
      <c r="F859" s="242">
        <v>1</v>
      </c>
      <c r="G859" s="249">
        <f t="shared" si="79"/>
        <v>11330</v>
      </c>
      <c r="I859" s="25">
        <v>168</v>
      </c>
      <c r="J859" s="29">
        <v>73152100</v>
      </c>
      <c r="K859" s="188" t="s">
        <v>786</v>
      </c>
      <c r="L859" s="29" t="s">
        <v>20</v>
      </c>
      <c r="M859" s="31">
        <v>1</v>
      </c>
      <c r="N859" s="190">
        <f t="shared" si="80"/>
        <v>8981.08</v>
      </c>
      <c r="O859" s="190">
        <f t="shared" si="81"/>
        <v>1706.4079999999994</v>
      </c>
      <c r="P859" s="191">
        <f t="shared" si="82"/>
        <v>10687.487999999999</v>
      </c>
      <c r="R859" s="240">
        <v>10687.487999999999</v>
      </c>
    </row>
    <row r="860" spans="2:18">
      <c r="B860" s="126">
        <f>+COUNT(C$672:$D860)</f>
        <v>169</v>
      </c>
      <c r="C860" s="138">
        <v>73152100</v>
      </c>
      <c r="D860" s="139" t="s">
        <v>792</v>
      </c>
      <c r="E860" s="138" t="s">
        <v>20</v>
      </c>
      <c r="F860" s="242">
        <v>1</v>
      </c>
      <c r="G860" s="249">
        <f t="shared" si="79"/>
        <v>4750</v>
      </c>
      <c r="I860" s="25">
        <v>169</v>
      </c>
      <c r="J860" s="29">
        <v>73152100</v>
      </c>
      <c r="K860" s="188" t="s">
        <v>792</v>
      </c>
      <c r="L860" s="29" t="s">
        <v>20</v>
      </c>
      <c r="M860" s="31">
        <v>1</v>
      </c>
      <c r="N860" s="190">
        <f t="shared" si="80"/>
        <v>3766.34</v>
      </c>
      <c r="O860" s="190">
        <f t="shared" si="81"/>
        <v>715.60599999999977</v>
      </c>
      <c r="P860" s="191">
        <f t="shared" si="82"/>
        <v>4481.9459999999999</v>
      </c>
      <c r="R860" s="240">
        <v>4481.9459999999999</v>
      </c>
    </row>
    <row r="861" spans="2:18">
      <c r="B861" s="126">
        <f>+COUNT(C$672:$D861)</f>
        <v>170</v>
      </c>
      <c r="C861" s="138">
        <v>73152100</v>
      </c>
      <c r="D861" s="139" t="s">
        <v>788</v>
      </c>
      <c r="E861" s="138" t="s">
        <v>20</v>
      </c>
      <c r="F861" s="242">
        <v>1</v>
      </c>
      <c r="G861" s="249">
        <f t="shared" si="79"/>
        <v>110720</v>
      </c>
      <c r="I861" s="25">
        <v>170</v>
      </c>
      <c r="J861" s="29">
        <v>73152100</v>
      </c>
      <c r="K861" s="188" t="s">
        <v>788</v>
      </c>
      <c r="L861" s="29" t="s">
        <v>20</v>
      </c>
      <c r="M861" s="31">
        <v>1</v>
      </c>
      <c r="N861" s="190">
        <f t="shared" si="80"/>
        <v>87748.9</v>
      </c>
      <c r="O861" s="190">
        <f t="shared" si="81"/>
        <v>16672.291000000012</v>
      </c>
      <c r="P861" s="191">
        <f t="shared" si="82"/>
        <v>104421.19100000001</v>
      </c>
      <c r="R861" s="240">
        <v>104421.19100000001</v>
      </c>
    </row>
    <row r="862" spans="2:18" ht="36">
      <c r="B862" s="126">
        <f>+COUNT(C$672:$D862)</f>
        <v>171</v>
      </c>
      <c r="C862" s="138">
        <v>73152100</v>
      </c>
      <c r="D862" s="139" t="s">
        <v>789</v>
      </c>
      <c r="E862" s="138" t="s">
        <v>20</v>
      </c>
      <c r="F862" s="242">
        <v>1</v>
      </c>
      <c r="G862" s="249">
        <f t="shared" si="79"/>
        <v>77360</v>
      </c>
      <c r="I862" s="25">
        <v>171</v>
      </c>
      <c r="J862" s="29">
        <v>73152100</v>
      </c>
      <c r="K862" s="188" t="s">
        <v>789</v>
      </c>
      <c r="L862" s="29" t="s">
        <v>20</v>
      </c>
      <c r="M862" s="31">
        <v>1</v>
      </c>
      <c r="N862" s="190">
        <f t="shared" si="80"/>
        <v>61313.09</v>
      </c>
      <c r="O862" s="190">
        <f t="shared" si="81"/>
        <v>11649.491999999998</v>
      </c>
      <c r="P862" s="191">
        <f t="shared" si="82"/>
        <v>72962.581999999995</v>
      </c>
      <c r="R862" s="240">
        <v>72962.581999999995</v>
      </c>
    </row>
    <row r="863" spans="2:18">
      <c r="B863" s="126">
        <f>+COUNT(C$672:$D863)</f>
        <v>172</v>
      </c>
      <c r="C863" s="138">
        <v>73152100</v>
      </c>
      <c r="D863" s="139" t="s">
        <v>790</v>
      </c>
      <c r="E863" s="138" t="s">
        <v>20</v>
      </c>
      <c r="F863" s="242">
        <v>1</v>
      </c>
      <c r="G863" s="249">
        <f t="shared" si="79"/>
        <v>300410</v>
      </c>
      <c r="I863" s="25">
        <v>172</v>
      </c>
      <c r="J863" s="29">
        <v>73152100</v>
      </c>
      <c r="K863" s="188" t="s">
        <v>790</v>
      </c>
      <c r="L863" s="29" t="s">
        <v>20</v>
      </c>
      <c r="M863" s="31">
        <v>1</v>
      </c>
      <c r="N863" s="190">
        <f t="shared" si="80"/>
        <v>238087.64</v>
      </c>
      <c r="O863" s="190">
        <f t="shared" si="81"/>
        <v>45236.652999999991</v>
      </c>
      <c r="P863" s="191">
        <f t="shared" si="82"/>
        <v>283324.29300000001</v>
      </c>
      <c r="R863" s="240">
        <v>283324.29300000001</v>
      </c>
    </row>
    <row r="864" spans="2:18">
      <c r="B864" s="126">
        <f>+COUNT(C$672:$D864)</f>
        <v>173</v>
      </c>
      <c r="C864" s="138">
        <v>73152100</v>
      </c>
      <c r="D864" s="139" t="s">
        <v>233</v>
      </c>
      <c r="E864" s="138" t="s">
        <v>20</v>
      </c>
      <c r="F864" s="242">
        <v>1</v>
      </c>
      <c r="G864" s="249">
        <f t="shared" si="79"/>
        <v>151210</v>
      </c>
      <c r="I864" s="25">
        <v>173</v>
      </c>
      <c r="J864" s="29">
        <v>73152100</v>
      </c>
      <c r="K864" s="188" t="s">
        <v>233</v>
      </c>
      <c r="L864" s="29" t="s">
        <v>20</v>
      </c>
      <c r="M864" s="31">
        <v>1</v>
      </c>
      <c r="N864" s="190">
        <f t="shared" si="80"/>
        <v>119839.65</v>
      </c>
      <c r="O864" s="190">
        <f t="shared" si="81"/>
        <v>22769.53</v>
      </c>
      <c r="P864" s="191">
        <f t="shared" si="82"/>
        <v>142609.18</v>
      </c>
      <c r="R864" s="240">
        <v>142609.18</v>
      </c>
    </row>
    <row r="865" spans="2:18">
      <c r="B865" s="126">
        <f>+COUNT(C$672:$D865)</f>
        <v>174</v>
      </c>
      <c r="C865" s="138">
        <v>73152100</v>
      </c>
      <c r="D865" s="139" t="s">
        <v>793</v>
      </c>
      <c r="E865" s="138" t="s">
        <v>20</v>
      </c>
      <c r="F865" s="242">
        <v>1</v>
      </c>
      <c r="G865" s="249">
        <f t="shared" si="79"/>
        <v>314810</v>
      </c>
      <c r="I865" s="25">
        <v>174</v>
      </c>
      <c r="J865" s="29">
        <v>73152100</v>
      </c>
      <c r="K865" s="188" t="s">
        <v>793</v>
      </c>
      <c r="L865" s="29" t="s">
        <v>20</v>
      </c>
      <c r="M865" s="31">
        <v>1</v>
      </c>
      <c r="N865" s="190">
        <f t="shared" si="80"/>
        <v>249503.61</v>
      </c>
      <c r="O865" s="190">
        <f t="shared" si="81"/>
        <v>47405.681000000041</v>
      </c>
      <c r="P865" s="191">
        <f t="shared" si="82"/>
        <v>296909.29100000003</v>
      </c>
      <c r="R865" s="240">
        <v>296909.29100000003</v>
      </c>
    </row>
    <row r="866" spans="2:18">
      <c r="B866" s="126">
        <f>+COUNT(C$672:$D866)</f>
        <v>175</v>
      </c>
      <c r="C866" s="138">
        <v>73152100</v>
      </c>
      <c r="D866" s="139" t="s">
        <v>794</v>
      </c>
      <c r="E866" s="138" t="s">
        <v>20</v>
      </c>
      <c r="F866" s="242">
        <v>1</v>
      </c>
      <c r="G866" s="249">
        <f t="shared" si="79"/>
        <v>170120</v>
      </c>
      <c r="I866" s="25">
        <v>175</v>
      </c>
      <c r="J866" s="29">
        <v>73152100</v>
      </c>
      <c r="K866" s="188" t="s">
        <v>794</v>
      </c>
      <c r="L866" s="29" t="s">
        <v>20</v>
      </c>
      <c r="M866" s="31">
        <v>1</v>
      </c>
      <c r="N866" s="190">
        <f t="shared" si="80"/>
        <v>134830.67000000001</v>
      </c>
      <c r="O866" s="190">
        <f t="shared" si="81"/>
        <v>25617.82799999998</v>
      </c>
      <c r="P866" s="191">
        <f t="shared" si="82"/>
        <v>160448.49799999999</v>
      </c>
      <c r="R866" s="240">
        <v>160448.49799999999</v>
      </c>
    </row>
    <row r="867" spans="2:18">
      <c r="B867" s="126">
        <f>+COUNT(C$672:$D867)</f>
        <v>176</v>
      </c>
      <c r="C867" s="138">
        <v>73152100</v>
      </c>
      <c r="D867" s="139" t="s">
        <v>234</v>
      </c>
      <c r="E867" s="138" t="s">
        <v>20</v>
      </c>
      <c r="F867" s="242">
        <v>1</v>
      </c>
      <c r="G867" s="249">
        <f t="shared" si="79"/>
        <v>314530</v>
      </c>
      <c r="I867" s="25">
        <v>176</v>
      </c>
      <c r="J867" s="29">
        <v>73152100</v>
      </c>
      <c r="K867" s="188" t="s">
        <v>234</v>
      </c>
      <c r="L867" s="29" t="s">
        <v>20</v>
      </c>
      <c r="M867" s="31">
        <v>1</v>
      </c>
      <c r="N867" s="190">
        <f t="shared" si="80"/>
        <v>249282.25</v>
      </c>
      <c r="O867" s="190">
        <f t="shared" si="81"/>
        <v>47363.630999999994</v>
      </c>
      <c r="P867" s="191">
        <f t="shared" si="82"/>
        <v>296645.88099999999</v>
      </c>
      <c r="R867" s="240">
        <v>296645.88099999999</v>
      </c>
    </row>
    <row r="868" spans="2:18" ht="24">
      <c r="B868" s="126">
        <f>+COUNT(C$672:$D868)</f>
        <v>177</v>
      </c>
      <c r="C868" s="138">
        <v>73152100</v>
      </c>
      <c r="D868" s="139" t="s">
        <v>123</v>
      </c>
      <c r="E868" s="138" t="s">
        <v>20</v>
      </c>
      <c r="F868" s="242">
        <v>1</v>
      </c>
      <c r="G868" s="249">
        <f t="shared" si="79"/>
        <v>411610</v>
      </c>
      <c r="I868" s="25">
        <v>177</v>
      </c>
      <c r="J868" s="29">
        <v>73152100</v>
      </c>
      <c r="K868" s="188" t="s">
        <v>123</v>
      </c>
      <c r="L868" s="29" t="s">
        <v>20</v>
      </c>
      <c r="M868" s="31">
        <v>1</v>
      </c>
      <c r="N868" s="190">
        <f t="shared" si="80"/>
        <v>326216.18</v>
      </c>
      <c r="O868" s="190">
        <f t="shared" si="81"/>
        <v>61981.07699999999</v>
      </c>
      <c r="P868" s="191">
        <f t="shared" si="82"/>
        <v>388197.25699999998</v>
      </c>
      <c r="R868" s="240">
        <v>388197.25699999998</v>
      </c>
    </row>
    <row r="869" spans="2:18">
      <c r="B869" s="126">
        <f>+COUNT(C$672:$D869)</f>
        <v>178</v>
      </c>
      <c r="C869" s="138">
        <v>73152100</v>
      </c>
      <c r="D869" s="139" t="s">
        <v>230</v>
      </c>
      <c r="E869" s="138" t="s">
        <v>20</v>
      </c>
      <c r="F869" s="242">
        <v>1</v>
      </c>
      <c r="G869" s="249">
        <f t="shared" si="79"/>
        <v>397920</v>
      </c>
      <c r="I869" s="25">
        <v>178</v>
      </c>
      <c r="J869" s="29">
        <v>73152100</v>
      </c>
      <c r="K869" s="188" t="s">
        <v>230</v>
      </c>
      <c r="L869" s="29" t="s">
        <v>20</v>
      </c>
      <c r="M869" s="31">
        <v>1</v>
      </c>
      <c r="N869" s="190">
        <f t="shared" si="80"/>
        <v>315366.13</v>
      </c>
      <c r="O869" s="190">
        <f t="shared" si="81"/>
        <v>59919.564000000013</v>
      </c>
      <c r="P869" s="191">
        <f t="shared" si="82"/>
        <v>375285.69400000002</v>
      </c>
      <c r="R869" s="240">
        <v>375285.69400000002</v>
      </c>
    </row>
    <row r="870" spans="2:18">
      <c r="B870" s="126">
        <f>+COUNT(C$672:$D870)</f>
        <v>179</v>
      </c>
      <c r="C870" s="138">
        <v>73152100</v>
      </c>
      <c r="D870" s="127" t="s">
        <v>235</v>
      </c>
      <c r="E870" s="138" t="s">
        <v>20</v>
      </c>
      <c r="F870" s="242">
        <v>1</v>
      </c>
      <c r="G870" s="249">
        <f t="shared" si="79"/>
        <v>402140</v>
      </c>
      <c r="I870" s="25">
        <v>179</v>
      </c>
      <c r="J870" s="29">
        <v>73152100</v>
      </c>
      <c r="K870" s="188" t="s">
        <v>235</v>
      </c>
      <c r="L870" s="29" t="s">
        <v>20</v>
      </c>
      <c r="M870" s="31">
        <v>1</v>
      </c>
      <c r="N870" s="190">
        <f t="shared" si="80"/>
        <v>318711.06</v>
      </c>
      <c r="O870" s="190">
        <f t="shared" si="81"/>
        <v>60555.107000000018</v>
      </c>
      <c r="P870" s="191">
        <f t="shared" si="82"/>
        <v>379266.16700000002</v>
      </c>
      <c r="R870" s="240">
        <v>379266.16700000002</v>
      </c>
    </row>
    <row r="871" spans="2:18">
      <c r="B871" s="126">
        <f>+COUNT(C$672:$D871)</f>
        <v>180</v>
      </c>
      <c r="C871" s="138">
        <v>73152100</v>
      </c>
      <c r="D871" s="127" t="s">
        <v>236</v>
      </c>
      <c r="E871" s="138" t="s">
        <v>20</v>
      </c>
      <c r="F871" s="242">
        <v>1</v>
      </c>
      <c r="G871" s="249">
        <f t="shared" si="79"/>
        <v>103820</v>
      </c>
      <c r="I871" s="25">
        <v>180</v>
      </c>
      <c r="J871" s="29">
        <v>73152100</v>
      </c>
      <c r="K871" s="188" t="s">
        <v>236</v>
      </c>
      <c r="L871" s="29" t="s">
        <v>20</v>
      </c>
      <c r="M871" s="31">
        <v>1</v>
      </c>
      <c r="N871" s="190">
        <f t="shared" si="80"/>
        <v>82280.649999999994</v>
      </c>
      <c r="O871" s="190">
        <f t="shared" si="81"/>
        <v>15633.320000000007</v>
      </c>
      <c r="P871" s="191">
        <f t="shared" si="82"/>
        <v>97913.97</v>
      </c>
      <c r="R871" s="240">
        <v>97913.97</v>
      </c>
    </row>
    <row r="872" spans="2:18">
      <c r="B872" s="126">
        <f>+COUNT(C$672:$D872)</f>
        <v>181</v>
      </c>
      <c r="C872" s="138">
        <v>73152100</v>
      </c>
      <c r="D872" s="127" t="s">
        <v>237</v>
      </c>
      <c r="E872" s="138" t="s">
        <v>20</v>
      </c>
      <c r="F872" s="242">
        <v>1</v>
      </c>
      <c r="G872" s="249">
        <f t="shared" si="79"/>
        <v>222270</v>
      </c>
      <c r="I872" s="25">
        <v>181</v>
      </c>
      <c r="J872" s="29">
        <v>73152100</v>
      </c>
      <c r="K872" s="188" t="s">
        <v>237</v>
      </c>
      <c r="L872" s="29" t="s">
        <v>20</v>
      </c>
      <c r="M872" s="31">
        <v>1</v>
      </c>
      <c r="N872" s="190">
        <f t="shared" si="80"/>
        <v>176158.94</v>
      </c>
      <c r="O872" s="190">
        <f t="shared" si="81"/>
        <v>33470.192999999999</v>
      </c>
      <c r="P872" s="191">
        <f t="shared" si="82"/>
        <v>209629.133</v>
      </c>
      <c r="R872" s="240">
        <v>209629.133</v>
      </c>
    </row>
    <row r="873" spans="2:18">
      <c r="B873" s="126">
        <f>+COUNT(C$672:$D873)</f>
        <v>182</v>
      </c>
      <c r="C873" s="138">
        <v>73152100</v>
      </c>
      <c r="D873" s="127" t="s">
        <v>238</v>
      </c>
      <c r="E873" s="138" t="s">
        <v>20</v>
      </c>
      <c r="F873" s="242">
        <v>1</v>
      </c>
      <c r="G873" s="249">
        <f t="shared" si="79"/>
        <v>162970</v>
      </c>
      <c r="I873" s="25">
        <v>182</v>
      </c>
      <c r="J873" s="29">
        <v>73152100</v>
      </c>
      <c r="K873" s="188" t="s">
        <v>238</v>
      </c>
      <c r="L873" s="29" t="s">
        <v>20</v>
      </c>
      <c r="M873" s="31">
        <v>1</v>
      </c>
      <c r="N873" s="190">
        <f t="shared" si="80"/>
        <v>129157.35</v>
      </c>
      <c r="O873" s="190">
        <f t="shared" si="81"/>
        <v>24539.899999999994</v>
      </c>
      <c r="P873" s="191">
        <f t="shared" si="82"/>
        <v>153697.25</v>
      </c>
      <c r="R873" s="240">
        <v>153697.25</v>
      </c>
    </row>
    <row r="874" spans="2:18">
      <c r="B874" s="126">
        <f>+COUNT(C$672:$D874)</f>
        <v>183</v>
      </c>
      <c r="C874" s="138">
        <v>73152100</v>
      </c>
      <c r="D874" s="127" t="s">
        <v>239</v>
      </c>
      <c r="E874" s="138" t="s">
        <v>20</v>
      </c>
      <c r="F874" s="242">
        <v>1</v>
      </c>
      <c r="G874" s="249">
        <f t="shared" si="79"/>
        <v>58340</v>
      </c>
      <c r="I874" s="25">
        <v>183</v>
      </c>
      <c r="J874" s="29">
        <v>73152100</v>
      </c>
      <c r="K874" s="188" t="s">
        <v>239</v>
      </c>
      <c r="L874" s="29" t="s">
        <v>20</v>
      </c>
      <c r="M874" s="31">
        <v>1</v>
      </c>
      <c r="N874" s="190">
        <f t="shared" si="80"/>
        <v>46238.96</v>
      </c>
      <c r="O874" s="190">
        <f t="shared" si="81"/>
        <v>8785.400999999998</v>
      </c>
      <c r="P874" s="191">
        <f t="shared" si="82"/>
        <v>55024.360999999997</v>
      </c>
      <c r="R874" s="240">
        <v>55024.360999999997</v>
      </c>
    </row>
    <row r="875" spans="2:18">
      <c r="B875" s="126">
        <f>+COUNT(C$672:$D875)</f>
        <v>184</v>
      </c>
      <c r="C875" s="138">
        <v>73152100</v>
      </c>
      <c r="D875" s="127" t="s">
        <v>240</v>
      </c>
      <c r="E875" s="138" t="s">
        <v>20</v>
      </c>
      <c r="F875" s="242">
        <v>1</v>
      </c>
      <c r="G875" s="249">
        <f t="shared" si="79"/>
        <v>165680</v>
      </c>
      <c r="I875" s="25">
        <v>184</v>
      </c>
      <c r="J875" s="29">
        <v>73152100</v>
      </c>
      <c r="K875" s="188" t="s">
        <v>240</v>
      </c>
      <c r="L875" s="29" t="s">
        <v>20</v>
      </c>
      <c r="M875" s="31">
        <v>1</v>
      </c>
      <c r="N875" s="190">
        <f t="shared" si="80"/>
        <v>131312.82999999999</v>
      </c>
      <c r="O875" s="190">
        <f t="shared" si="81"/>
        <v>24949.437000000005</v>
      </c>
      <c r="P875" s="191">
        <f t="shared" si="82"/>
        <v>156262.26699999999</v>
      </c>
      <c r="R875" s="240">
        <v>156262.26699999999</v>
      </c>
    </row>
    <row r="876" spans="2:18">
      <c r="B876" s="167"/>
      <c r="C876" s="167"/>
      <c r="D876" s="165" t="s">
        <v>89</v>
      </c>
      <c r="E876" s="166"/>
      <c r="F876" s="166"/>
      <c r="G876" s="166"/>
      <c r="I876" s="220"/>
      <c r="J876" s="220"/>
      <c r="K876" s="221" t="s">
        <v>89</v>
      </c>
      <c r="L876" s="222"/>
      <c r="M876" s="223"/>
      <c r="N876" s="224"/>
      <c r="O876" s="224"/>
      <c r="P876" s="225"/>
    </row>
    <row r="877" spans="2:18">
      <c r="B877" s="126">
        <f>+COUNT(C$672:$D877)</f>
        <v>185</v>
      </c>
      <c r="C877" s="138">
        <v>73152100</v>
      </c>
      <c r="D877" s="139" t="s">
        <v>241</v>
      </c>
      <c r="E877" s="138" t="s">
        <v>20</v>
      </c>
      <c r="F877" s="242">
        <v>1</v>
      </c>
      <c r="G877" s="249">
        <f t="shared" si="79"/>
        <v>73810</v>
      </c>
      <c r="I877" s="25">
        <v>185</v>
      </c>
      <c r="J877" s="29">
        <v>73152100</v>
      </c>
      <c r="K877" s="188" t="s">
        <v>241</v>
      </c>
      <c r="L877" s="29" t="s">
        <v>20</v>
      </c>
      <c r="M877" s="31">
        <v>1</v>
      </c>
      <c r="N877" s="190">
        <f t="shared" si="80"/>
        <v>58500.24</v>
      </c>
      <c r="O877" s="190">
        <f t="shared" si="81"/>
        <v>11115.046999999999</v>
      </c>
      <c r="P877" s="191">
        <f t="shared" si="82"/>
        <v>69615.286999999997</v>
      </c>
      <c r="R877" s="240">
        <v>69615.286999999997</v>
      </c>
    </row>
    <row r="878" spans="2:18">
      <c r="B878" s="126">
        <f>+COUNT(C$672:$D878)</f>
        <v>186</v>
      </c>
      <c r="C878" s="138">
        <v>73152100</v>
      </c>
      <c r="D878" s="139" t="s">
        <v>795</v>
      </c>
      <c r="E878" s="138" t="s">
        <v>20</v>
      </c>
      <c r="F878" s="242">
        <v>1</v>
      </c>
      <c r="G878" s="249">
        <f t="shared" si="79"/>
        <v>300370</v>
      </c>
      <c r="I878" s="25">
        <v>186</v>
      </c>
      <c r="J878" s="29">
        <v>73152100</v>
      </c>
      <c r="K878" s="188" t="s">
        <v>795</v>
      </c>
      <c r="L878" s="29" t="s">
        <v>20</v>
      </c>
      <c r="M878" s="31">
        <v>1</v>
      </c>
      <c r="N878" s="190">
        <f t="shared" si="80"/>
        <v>238053.81</v>
      </c>
      <c r="O878" s="190">
        <f t="shared" si="81"/>
        <v>45230.226000000024</v>
      </c>
      <c r="P878" s="191">
        <f t="shared" si="82"/>
        <v>283284.03600000002</v>
      </c>
      <c r="R878" s="240">
        <v>283284.03600000002</v>
      </c>
    </row>
    <row r="879" spans="2:18">
      <c r="B879" s="126">
        <f>+COUNT(C$672:$D879)</f>
        <v>187</v>
      </c>
      <c r="C879" s="138">
        <v>73152100</v>
      </c>
      <c r="D879" s="139" t="s">
        <v>880</v>
      </c>
      <c r="E879" s="138" t="s">
        <v>20</v>
      </c>
      <c r="F879" s="242">
        <v>1</v>
      </c>
      <c r="G879" s="249">
        <f t="shared" si="79"/>
        <v>146180</v>
      </c>
      <c r="I879" s="25">
        <v>187</v>
      </c>
      <c r="J879" s="29">
        <v>73152100</v>
      </c>
      <c r="K879" s="188" t="s">
        <v>955</v>
      </c>
      <c r="L879" s="29" t="s">
        <v>20</v>
      </c>
      <c r="M879" s="31">
        <v>1</v>
      </c>
      <c r="N879" s="190">
        <f t="shared" si="80"/>
        <v>115854.88</v>
      </c>
      <c r="O879" s="190">
        <f t="shared" si="81"/>
        <v>22012.422999999981</v>
      </c>
      <c r="P879" s="191">
        <f t="shared" si="82"/>
        <v>137867.30299999999</v>
      </c>
      <c r="R879" s="240">
        <v>137867.30299999999</v>
      </c>
    </row>
    <row r="880" spans="2:18">
      <c r="B880" s="126">
        <f>+COUNT(C$672:$D880)</f>
        <v>188</v>
      </c>
      <c r="C880" s="138">
        <v>73152100</v>
      </c>
      <c r="D880" s="139" t="s">
        <v>796</v>
      </c>
      <c r="E880" s="138" t="s">
        <v>20</v>
      </c>
      <c r="F880" s="242">
        <v>1</v>
      </c>
      <c r="G880" s="249">
        <f t="shared" si="79"/>
        <v>169470</v>
      </c>
      <c r="I880" s="25">
        <v>188</v>
      </c>
      <c r="J880" s="29">
        <v>73152100</v>
      </c>
      <c r="K880" s="188" t="s">
        <v>796</v>
      </c>
      <c r="L880" s="29" t="s">
        <v>20</v>
      </c>
      <c r="M880" s="31">
        <v>1</v>
      </c>
      <c r="N880" s="190">
        <f t="shared" si="80"/>
        <v>134310.70000000001</v>
      </c>
      <c r="O880" s="190">
        <f t="shared" si="81"/>
        <v>25519.032999999996</v>
      </c>
      <c r="P880" s="191">
        <f t="shared" si="82"/>
        <v>159829.73300000001</v>
      </c>
      <c r="R880" s="240">
        <v>159829.73300000001</v>
      </c>
    </row>
    <row r="881" spans="2:18">
      <c r="B881" s="126">
        <f>+COUNT(C$672:$D881)</f>
        <v>189</v>
      </c>
      <c r="C881" s="138">
        <v>73152100</v>
      </c>
      <c r="D881" s="139" t="s">
        <v>797</v>
      </c>
      <c r="E881" s="138" t="s">
        <v>20</v>
      </c>
      <c r="F881" s="242">
        <v>1</v>
      </c>
      <c r="G881" s="249">
        <f t="shared" si="79"/>
        <v>277510</v>
      </c>
      <c r="I881" s="25">
        <v>189</v>
      </c>
      <c r="J881" s="29">
        <v>73152100</v>
      </c>
      <c r="K881" s="188" t="s">
        <v>797</v>
      </c>
      <c r="L881" s="29" t="s">
        <v>20</v>
      </c>
      <c r="M881" s="31">
        <v>1</v>
      </c>
      <c r="N881" s="190">
        <f t="shared" si="80"/>
        <v>219942.13</v>
      </c>
      <c r="O881" s="190">
        <f t="shared" si="81"/>
        <v>41789.003999999986</v>
      </c>
      <c r="P881" s="191">
        <f t="shared" si="82"/>
        <v>261731.13399999999</v>
      </c>
      <c r="R881" s="240">
        <v>261731.13399999999</v>
      </c>
    </row>
    <row r="882" spans="2:18">
      <c r="B882" s="126">
        <f>+COUNT(C$672:$D882)</f>
        <v>190</v>
      </c>
      <c r="C882" s="138">
        <v>73152100</v>
      </c>
      <c r="D882" s="139" t="s">
        <v>798</v>
      </c>
      <c r="E882" s="138" t="s">
        <v>20</v>
      </c>
      <c r="F882" s="242">
        <v>1</v>
      </c>
      <c r="G882" s="249">
        <f t="shared" si="79"/>
        <v>366630</v>
      </c>
      <c r="I882" s="25">
        <v>190</v>
      </c>
      <c r="J882" s="29">
        <v>73152100</v>
      </c>
      <c r="K882" s="188" t="s">
        <v>798</v>
      </c>
      <c r="L882" s="29" t="s">
        <v>20</v>
      </c>
      <c r="M882" s="31">
        <v>1</v>
      </c>
      <c r="N882" s="190">
        <f t="shared" si="80"/>
        <v>290571.26</v>
      </c>
      <c r="O882" s="190">
        <f t="shared" si="81"/>
        <v>55208.538</v>
      </c>
      <c r="P882" s="191">
        <f t="shared" si="82"/>
        <v>345779.79800000001</v>
      </c>
      <c r="R882" s="240">
        <v>345779.79800000001</v>
      </c>
    </row>
    <row r="883" spans="2:18">
      <c r="B883" s="126">
        <f>+COUNT(C$672:$D883)</f>
        <v>191</v>
      </c>
      <c r="C883" s="138">
        <v>73152100</v>
      </c>
      <c r="D883" s="139" t="s">
        <v>799</v>
      </c>
      <c r="E883" s="138" t="s">
        <v>20</v>
      </c>
      <c r="F883" s="242">
        <v>1</v>
      </c>
      <c r="G883" s="249">
        <f t="shared" si="79"/>
        <v>751240</v>
      </c>
      <c r="I883" s="25">
        <v>191</v>
      </c>
      <c r="J883" s="29">
        <v>73152100</v>
      </c>
      <c r="K883" s="188" t="s">
        <v>799</v>
      </c>
      <c r="L883" s="29" t="s">
        <v>20</v>
      </c>
      <c r="M883" s="31">
        <v>1</v>
      </c>
      <c r="N883" s="190">
        <f t="shared" si="80"/>
        <v>595393.47</v>
      </c>
      <c r="O883" s="190">
        <f t="shared" si="81"/>
        <v>113124.76000000001</v>
      </c>
      <c r="P883" s="191">
        <f t="shared" si="82"/>
        <v>708518.23</v>
      </c>
      <c r="R883" s="240">
        <v>708518.23</v>
      </c>
    </row>
    <row r="884" spans="2:18">
      <c r="B884" s="126">
        <f>+COUNT(C$672:$D884)</f>
        <v>192</v>
      </c>
      <c r="C884" s="138">
        <v>73152100</v>
      </c>
      <c r="D884" s="139" t="s">
        <v>242</v>
      </c>
      <c r="E884" s="138" t="s">
        <v>20</v>
      </c>
      <c r="F884" s="242">
        <v>1</v>
      </c>
      <c r="G884" s="249">
        <f t="shared" si="79"/>
        <v>420870</v>
      </c>
      <c r="I884" s="25">
        <v>192</v>
      </c>
      <c r="J884" s="29">
        <v>73152100</v>
      </c>
      <c r="K884" s="188" t="s">
        <v>242</v>
      </c>
      <c r="L884" s="29" t="s">
        <v>20</v>
      </c>
      <c r="M884" s="31">
        <v>1</v>
      </c>
      <c r="N884" s="190">
        <f t="shared" si="80"/>
        <v>333559.67</v>
      </c>
      <c r="O884" s="190">
        <f t="shared" si="81"/>
        <v>63376.337999999989</v>
      </c>
      <c r="P884" s="191">
        <f t="shared" si="82"/>
        <v>396936.00799999997</v>
      </c>
      <c r="R884" s="240">
        <v>396936.00799999997</v>
      </c>
    </row>
    <row r="885" spans="2:18" ht="24">
      <c r="B885" s="126">
        <f>+COUNT(C$672:$D885)</f>
        <v>193</v>
      </c>
      <c r="C885" s="138">
        <v>73152100</v>
      </c>
      <c r="D885" s="139" t="s">
        <v>123</v>
      </c>
      <c r="E885" s="138" t="s">
        <v>20</v>
      </c>
      <c r="F885" s="242">
        <v>1</v>
      </c>
      <c r="G885" s="249">
        <f t="shared" si="79"/>
        <v>479800</v>
      </c>
      <c r="I885" s="25">
        <v>193</v>
      </c>
      <c r="J885" s="29">
        <v>73152100</v>
      </c>
      <c r="K885" s="188" t="s">
        <v>123</v>
      </c>
      <c r="L885" s="29" t="s">
        <v>20</v>
      </c>
      <c r="M885" s="31">
        <v>1</v>
      </c>
      <c r="N885" s="190">
        <f t="shared" si="80"/>
        <v>380266.81</v>
      </c>
      <c r="O885" s="190">
        <f t="shared" si="81"/>
        <v>72250.695999999996</v>
      </c>
      <c r="P885" s="191">
        <f t="shared" si="82"/>
        <v>452517.50599999999</v>
      </c>
      <c r="R885" s="240">
        <v>452517.50599999999</v>
      </c>
    </row>
    <row r="886" spans="2:18">
      <c r="B886" s="126">
        <f>+COUNT(C$672:$D886)</f>
        <v>194</v>
      </c>
      <c r="C886" s="138">
        <v>73152100</v>
      </c>
      <c r="D886" s="127" t="s">
        <v>145</v>
      </c>
      <c r="E886" s="138" t="s">
        <v>20</v>
      </c>
      <c r="F886" s="242">
        <v>1</v>
      </c>
      <c r="G886" s="249">
        <f t="shared" si="79"/>
        <v>582600</v>
      </c>
      <c r="I886" s="25">
        <v>194</v>
      </c>
      <c r="J886" s="29">
        <v>73152100</v>
      </c>
      <c r="K886" s="188" t="s">
        <v>145</v>
      </c>
      <c r="L886" s="29" t="s">
        <v>20</v>
      </c>
      <c r="M886" s="31">
        <v>1</v>
      </c>
      <c r="N886" s="190">
        <f t="shared" si="80"/>
        <v>461738.48</v>
      </c>
      <c r="O886" s="190">
        <f t="shared" si="81"/>
        <v>87730.30700000003</v>
      </c>
      <c r="P886" s="191">
        <f t="shared" si="82"/>
        <v>549468.78700000001</v>
      </c>
      <c r="R886" s="240">
        <v>549468.78700000001</v>
      </c>
    </row>
    <row r="887" spans="2:18">
      <c r="B887" s="126">
        <f>+COUNT(C$672:$D887)</f>
        <v>195</v>
      </c>
      <c r="C887" s="138">
        <v>73152100</v>
      </c>
      <c r="D887" s="127" t="s">
        <v>243</v>
      </c>
      <c r="E887" s="138" t="s">
        <v>20</v>
      </c>
      <c r="F887" s="242">
        <v>1</v>
      </c>
      <c r="G887" s="249">
        <f t="shared" si="79"/>
        <v>140010</v>
      </c>
      <c r="I887" s="25">
        <v>195</v>
      </c>
      <c r="J887" s="29">
        <v>73152100</v>
      </c>
      <c r="K887" s="188" t="s">
        <v>243</v>
      </c>
      <c r="L887" s="29" t="s">
        <v>20</v>
      </c>
      <c r="M887" s="31">
        <v>1</v>
      </c>
      <c r="N887" s="190">
        <f t="shared" si="80"/>
        <v>110962.56</v>
      </c>
      <c r="O887" s="190">
        <f t="shared" si="81"/>
        <v>21082.885000000009</v>
      </c>
      <c r="P887" s="191">
        <f t="shared" si="82"/>
        <v>132045.44500000001</v>
      </c>
      <c r="R887" s="240">
        <v>132045.44500000001</v>
      </c>
    </row>
    <row r="888" spans="2:18" ht="24">
      <c r="B888" s="126">
        <f>+COUNT(C$672:$D888)</f>
        <v>196</v>
      </c>
      <c r="C888" s="138">
        <v>73152100</v>
      </c>
      <c r="D888" s="127" t="s">
        <v>244</v>
      </c>
      <c r="E888" s="138" t="s">
        <v>20</v>
      </c>
      <c r="F888" s="242">
        <v>1</v>
      </c>
      <c r="G888" s="249">
        <f t="shared" si="79"/>
        <v>168280</v>
      </c>
      <c r="I888" s="25">
        <v>196</v>
      </c>
      <c r="J888" s="29">
        <v>73152100</v>
      </c>
      <c r="K888" s="188" t="s">
        <v>244</v>
      </c>
      <c r="L888" s="29" t="s">
        <v>20</v>
      </c>
      <c r="M888" s="31">
        <v>1</v>
      </c>
      <c r="N888" s="190">
        <f t="shared" si="80"/>
        <v>133372.66</v>
      </c>
      <c r="O888" s="190">
        <f t="shared" si="81"/>
        <v>25340.810999999987</v>
      </c>
      <c r="P888" s="191">
        <f t="shared" si="82"/>
        <v>158713.47099999999</v>
      </c>
      <c r="R888" s="240">
        <v>158713.47099999999</v>
      </c>
    </row>
    <row r="889" spans="2:18">
      <c r="B889" s="126">
        <f>+COUNT(C$672:$D889)</f>
        <v>197</v>
      </c>
      <c r="C889" s="138">
        <v>73152100</v>
      </c>
      <c r="D889" s="127" t="s">
        <v>245</v>
      </c>
      <c r="E889" s="138" t="s">
        <v>20</v>
      </c>
      <c r="F889" s="242">
        <v>1</v>
      </c>
      <c r="G889" s="249">
        <f t="shared" si="79"/>
        <v>240440</v>
      </c>
      <c r="I889" s="25">
        <v>197</v>
      </c>
      <c r="J889" s="29">
        <v>73152100</v>
      </c>
      <c r="K889" s="188" t="s">
        <v>245</v>
      </c>
      <c r="L889" s="29" t="s">
        <v>20</v>
      </c>
      <c r="M889" s="31">
        <v>1</v>
      </c>
      <c r="N889" s="190">
        <f t="shared" si="80"/>
        <v>190561.49</v>
      </c>
      <c r="O889" s="190">
        <f t="shared" si="81"/>
        <v>36206.687999999995</v>
      </c>
      <c r="P889" s="191">
        <f t="shared" si="82"/>
        <v>226768.17799999999</v>
      </c>
      <c r="R889" s="240">
        <v>226768.17799999999</v>
      </c>
    </row>
    <row r="890" spans="2:18">
      <c r="B890" s="126">
        <f>+COUNT(C$672:$D890)</f>
        <v>198</v>
      </c>
      <c r="C890" s="138">
        <v>73152100</v>
      </c>
      <c r="D890" s="127" t="s">
        <v>246</v>
      </c>
      <c r="E890" s="138" t="s">
        <v>20</v>
      </c>
      <c r="F890" s="242">
        <v>1</v>
      </c>
      <c r="G890" s="249">
        <f t="shared" si="79"/>
        <v>64640</v>
      </c>
      <c r="I890" s="25">
        <v>198</v>
      </c>
      <c r="J890" s="29">
        <v>73152100</v>
      </c>
      <c r="K890" s="188" t="s">
        <v>246</v>
      </c>
      <c r="L890" s="29" t="s">
        <v>20</v>
      </c>
      <c r="M890" s="31">
        <v>1</v>
      </c>
      <c r="N890" s="190">
        <f t="shared" si="80"/>
        <v>51232.35</v>
      </c>
      <c r="O890" s="190">
        <f t="shared" si="81"/>
        <v>9734.1430000000037</v>
      </c>
      <c r="P890" s="191">
        <f t="shared" si="82"/>
        <v>60966.493000000002</v>
      </c>
      <c r="R890" s="240">
        <v>60966.493000000002</v>
      </c>
    </row>
    <row r="891" spans="2:18">
      <c r="B891" s="167"/>
      <c r="C891" s="167"/>
      <c r="D891" s="165" t="s">
        <v>247</v>
      </c>
      <c r="E891" s="166"/>
      <c r="F891" s="166"/>
      <c r="G891" s="166"/>
      <c r="I891" s="220"/>
      <c r="J891" s="220"/>
      <c r="K891" s="221" t="s">
        <v>247</v>
      </c>
      <c r="L891" s="222"/>
      <c r="M891" s="223"/>
      <c r="N891" s="224"/>
      <c r="O891" s="224"/>
      <c r="P891" s="225"/>
    </row>
    <row r="892" spans="2:18">
      <c r="B892" s="126">
        <f>+COUNT(C$672:$D892)</f>
        <v>199</v>
      </c>
      <c r="C892" s="138">
        <v>73152100</v>
      </c>
      <c r="D892" s="139" t="s">
        <v>774</v>
      </c>
      <c r="E892" s="138" t="s">
        <v>20</v>
      </c>
      <c r="F892" s="242">
        <v>1</v>
      </c>
      <c r="G892" s="249">
        <f t="shared" si="79"/>
        <v>138000</v>
      </c>
      <c r="I892" s="25">
        <v>199</v>
      </c>
      <c r="J892" s="29">
        <v>73152100</v>
      </c>
      <c r="K892" s="188" t="s">
        <v>774</v>
      </c>
      <c r="L892" s="29" t="s">
        <v>20</v>
      </c>
      <c r="M892" s="31">
        <v>1</v>
      </c>
      <c r="N892" s="190">
        <f t="shared" si="80"/>
        <v>109368.82</v>
      </c>
      <c r="O892" s="190">
        <f t="shared" si="81"/>
        <v>20780.072999999989</v>
      </c>
      <c r="P892" s="191">
        <f t="shared" si="82"/>
        <v>130148.893</v>
      </c>
      <c r="R892" s="240">
        <v>130148.893</v>
      </c>
    </row>
    <row r="893" spans="2:18" ht="24">
      <c r="B893" s="126">
        <f>+COUNT(C$672:$D893)</f>
        <v>200</v>
      </c>
      <c r="C893" s="138">
        <v>73152100</v>
      </c>
      <c r="D893" s="139" t="s">
        <v>800</v>
      </c>
      <c r="E893" s="138" t="s">
        <v>20</v>
      </c>
      <c r="F893" s="242">
        <v>1</v>
      </c>
      <c r="G893" s="249">
        <f t="shared" si="79"/>
        <v>410840</v>
      </c>
      <c r="I893" s="25">
        <v>200</v>
      </c>
      <c r="J893" s="29">
        <v>73152100</v>
      </c>
      <c r="K893" s="188" t="s">
        <v>800</v>
      </c>
      <c r="L893" s="29" t="s">
        <v>20</v>
      </c>
      <c r="M893" s="31">
        <v>1</v>
      </c>
      <c r="N893" s="190">
        <f t="shared" si="80"/>
        <v>325607.67</v>
      </c>
      <c r="O893" s="190">
        <f t="shared" si="81"/>
        <v>61865.458000000042</v>
      </c>
      <c r="P893" s="191">
        <f t="shared" si="82"/>
        <v>387473.12800000003</v>
      </c>
      <c r="R893" s="240">
        <v>387473.12800000003</v>
      </c>
    </row>
    <row r="894" spans="2:18" ht="24">
      <c r="B894" s="126">
        <f>+COUNT(C$672:$D894)</f>
        <v>201</v>
      </c>
      <c r="C894" s="138">
        <v>73152100</v>
      </c>
      <c r="D894" s="139" t="s">
        <v>248</v>
      </c>
      <c r="E894" s="138" t="s">
        <v>20</v>
      </c>
      <c r="F894" s="242">
        <v>1</v>
      </c>
      <c r="G894" s="249">
        <f t="shared" si="79"/>
        <v>89980</v>
      </c>
      <c r="I894" s="25">
        <v>201</v>
      </c>
      <c r="J894" s="29">
        <v>73152100</v>
      </c>
      <c r="K894" s="188" t="s">
        <v>248</v>
      </c>
      <c r="L894" s="29" t="s">
        <v>20</v>
      </c>
      <c r="M894" s="31">
        <v>1</v>
      </c>
      <c r="N894" s="190">
        <f t="shared" si="80"/>
        <v>71311.98</v>
      </c>
      <c r="O894" s="190">
        <f t="shared" si="81"/>
        <v>13549.27900000001</v>
      </c>
      <c r="P894" s="191">
        <f t="shared" si="82"/>
        <v>84861.259000000005</v>
      </c>
      <c r="R894" s="240">
        <v>84861.259000000005</v>
      </c>
    </row>
    <row r="895" spans="2:18">
      <c r="B895" s="126">
        <f>+COUNT(C$672:$D895)</f>
        <v>202</v>
      </c>
      <c r="C895" s="138">
        <v>73152100</v>
      </c>
      <c r="D895" s="139" t="s">
        <v>801</v>
      </c>
      <c r="E895" s="138" t="s">
        <v>20</v>
      </c>
      <c r="F895" s="242">
        <v>1</v>
      </c>
      <c r="G895" s="249">
        <f t="shared" si="79"/>
        <v>112590</v>
      </c>
      <c r="I895" s="25">
        <v>202</v>
      </c>
      <c r="J895" s="29">
        <v>73152100</v>
      </c>
      <c r="K895" s="188" t="s">
        <v>801</v>
      </c>
      <c r="L895" s="29" t="s">
        <v>20</v>
      </c>
      <c r="M895" s="31">
        <v>1</v>
      </c>
      <c r="N895" s="190">
        <f t="shared" si="80"/>
        <v>89231.13</v>
      </c>
      <c r="O895" s="190">
        <f t="shared" si="81"/>
        <v>16953.91399999999</v>
      </c>
      <c r="P895" s="191">
        <f t="shared" si="82"/>
        <v>106185.04399999999</v>
      </c>
      <c r="R895" s="240">
        <v>106185.04399999999</v>
      </c>
    </row>
    <row r="896" spans="2:18">
      <c r="B896" s="126">
        <f>+COUNT(C$672:$D896)</f>
        <v>203</v>
      </c>
      <c r="C896" s="138">
        <v>73152100</v>
      </c>
      <c r="D896" s="139" t="s">
        <v>241</v>
      </c>
      <c r="E896" s="138" t="s">
        <v>20</v>
      </c>
      <c r="F896" s="242">
        <v>1</v>
      </c>
      <c r="G896" s="249">
        <f t="shared" si="79"/>
        <v>64680</v>
      </c>
      <c r="I896" s="25">
        <v>203</v>
      </c>
      <c r="J896" s="29">
        <v>73152100</v>
      </c>
      <c r="K896" s="188" t="s">
        <v>241</v>
      </c>
      <c r="L896" s="29" t="s">
        <v>20</v>
      </c>
      <c r="M896" s="31">
        <v>1</v>
      </c>
      <c r="N896" s="190">
        <f t="shared" si="80"/>
        <v>51259.49</v>
      </c>
      <c r="O896" s="190">
        <f t="shared" si="81"/>
        <v>9739.3080000000045</v>
      </c>
      <c r="P896" s="191">
        <f t="shared" si="82"/>
        <v>60998.798000000003</v>
      </c>
      <c r="R896" s="240">
        <v>60998.798000000003</v>
      </c>
    </row>
    <row r="897" spans="2:18" ht="24">
      <c r="B897" s="126">
        <f>+COUNT(C$672:$D897)</f>
        <v>204</v>
      </c>
      <c r="C897" s="138">
        <v>73152100</v>
      </c>
      <c r="D897" s="139" t="s">
        <v>802</v>
      </c>
      <c r="E897" s="138" t="s">
        <v>20</v>
      </c>
      <c r="F897" s="242">
        <v>1</v>
      </c>
      <c r="G897" s="249">
        <f t="shared" si="79"/>
        <v>192670</v>
      </c>
      <c r="I897" s="25">
        <v>204</v>
      </c>
      <c r="J897" s="29">
        <v>73152100</v>
      </c>
      <c r="K897" s="188" t="s">
        <v>802</v>
      </c>
      <c r="L897" s="29" t="s">
        <v>20</v>
      </c>
      <c r="M897" s="31">
        <v>1</v>
      </c>
      <c r="N897" s="190">
        <f t="shared" si="80"/>
        <v>152698.85999999999</v>
      </c>
      <c r="O897" s="190">
        <f t="shared" si="81"/>
        <v>29012.789000000019</v>
      </c>
      <c r="P897" s="191">
        <f t="shared" si="82"/>
        <v>181711.649</v>
      </c>
      <c r="R897" s="240">
        <v>181711.649</v>
      </c>
    </row>
    <row r="898" spans="2:18">
      <c r="B898" s="126">
        <f>+COUNT(C$672:$D898)</f>
        <v>205</v>
      </c>
      <c r="C898" s="138">
        <v>73152100</v>
      </c>
      <c r="D898" s="127" t="s">
        <v>249</v>
      </c>
      <c r="E898" s="138" t="s">
        <v>20</v>
      </c>
      <c r="F898" s="242">
        <v>1</v>
      </c>
      <c r="G898" s="249">
        <f t="shared" si="79"/>
        <v>731210</v>
      </c>
      <c r="I898" s="25">
        <v>205</v>
      </c>
      <c r="J898" s="29">
        <v>73152100</v>
      </c>
      <c r="K898" s="188" t="s">
        <v>249</v>
      </c>
      <c r="L898" s="29" t="s">
        <v>20</v>
      </c>
      <c r="M898" s="31">
        <v>1</v>
      </c>
      <c r="N898" s="190">
        <f t="shared" si="80"/>
        <v>579514.94999999995</v>
      </c>
      <c r="O898" s="190">
        <f t="shared" si="81"/>
        <v>110107.83700000006</v>
      </c>
      <c r="P898" s="191">
        <f t="shared" si="82"/>
        <v>689622.78700000001</v>
      </c>
      <c r="R898" s="240">
        <v>689622.78700000001</v>
      </c>
    </row>
    <row r="899" spans="2:18">
      <c r="B899" s="126">
        <f>+COUNT(C$672:$D899)</f>
        <v>206</v>
      </c>
      <c r="C899" s="138">
        <v>73152100</v>
      </c>
      <c r="D899" s="127" t="s">
        <v>250</v>
      </c>
      <c r="E899" s="138" t="s">
        <v>20</v>
      </c>
      <c r="F899" s="242">
        <v>1</v>
      </c>
      <c r="G899" s="249">
        <f t="shared" si="79"/>
        <v>459990</v>
      </c>
      <c r="I899" s="25">
        <v>206</v>
      </c>
      <c r="J899" s="29">
        <v>73152100</v>
      </c>
      <c r="K899" s="188" t="s">
        <v>250</v>
      </c>
      <c r="L899" s="29" t="s">
        <v>20</v>
      </c>
      <c r="M899" s="31">
        <v>1</v>
      </c>
      <c r="N899" s="190">
        <f t="shared" si="80"/>
        <v>364559.94</v>
      </c>
      <c r="O899" s="190">
        <f t="shared" si="81"/>
        <v>69266.390000000014</v>
      </c>
      <c r="P899" s="191">
        <f t="shared" si="82"/>
        <v>433826.33</v>
      </c>
      <c r="R899" s="240">
        <v>433826.33</v>
      </c>
    </row>
    <row r="900" spans="2:18">
      <c r="B900" s="126">
        <f>+COUNT(C$672:$D900)</f>
        <v>207</v>
      </c>
      <c r="C900" s="138">
        <v>73152100</v>
      </c>
      <c r="D900" s="127" t="s">
        <v>251</v>
      </c>
      <c r="E900" s="138" t="s">
        <v>20</v>
      </c>
      <c r="F900" s="242">
        <v>1</v>
      </c>
      <c r="G900" s="249">
        <f t="shared" si="79"/>
        <v>283550</v>
      </c>
      <c r="I900" s="25">
        <v>207</v>
      </c>
      <c r="J900" s="29">
        <v>73152100</v>
      </c>
      <c r="K900" s="188" t="s">
        <v>251</v>
      </c>
      <c r="L900" s="29" t="s">
        <v>20</v>
      </c>
      <c r="M900" s="31">
        <v>1</v>
      </c>
      <c r="N900" s="190">
        <f t="shared" si="80"/>
        <v>224729.2</v>
      </c>
      <c r="O900" s="190">
        <f t="shared" si="81"/>
        <v>42698.54800000001</v>
      </c>
      <c r="P900" s="191">
        <f t="shared" si="82"/>
        <v>267427.74800000002</v>
      </c>
      <c r="R900" s="240">
        <v>267427.74800000002</v>
      </c>
    </row>
    <row r="901" spans="2:18">
      <c r="B901" s="126">
        <f>+COUNT(C$672:$D901)</f>
        <v>208</v>
      </c>
      <c r="C901" s="138">
        <v>73152100</v>
      </c>
      <c r="D901" s="127" t="s">
        <v>252</v>
      </c>
      <c r="E901" s="138" t="s">
        <v>20</v>
      </c>
      <c r="F901" s="242">
        <v>1</v>
      </c>
      <c r="G901" s="249">
        <f t="shared" si="79"/>
        <v>505630</v>
      </c>
      <c r="I901" s="25">
        <v>208</v>
      </c>
      <c r="J901" s="29">
        <v>73152100</v>
      </c>
      <c r="K901" s="188" t="s">
        <v>252</v>
      </c>
      <c r="L901" s="29" t="s">
        <v>20</v>
      </c>
      <c r="M901" s="31">
        <v>1</v>
      </c>
      <c r="N901" s="190">
        <f t="shared" si="80"/>
        <v>400735.28</v>
      </c>
      <c r="O901" s="190">
        <f t="shared" si="81"/>
        <v>76139.698999999964</v>
      </c>
      <c r="P901" s="191">
        <f t="shared" si="82"/>
        <v>476874.97899999999</v>
      </c>
      <c r="R901" s="240">
        <v>476874.97899999999</v>
      </c>
    </row>
    <row r="902" spans="2:18">
      <c r="B902" s="126">
        <f>+COUNT(C$672:$D902)</f>
        <v>209</v>
      </c>
      <c r="C902" s="138">
        <v>73152100</v>
      </c>
      <c r="D902" s="127" t="s">
        <v>253</v>
      </c>
      <c r="E902" s="138" t="s">
        <v>20</v>
      </c>
      <c r="F902" s="242">
        <v>1</v>
      </c>
      <c r="G902" s="249">
        <f t="shared" si="79"/>
        <v>117310</v>
      </c>
      <c r="I902" s="25">
        <v>209</v>
      </c>
      <c r="J902" s="29">
        <v>73152100</v>
      </c>
      <c r="K902" s="188" t="s">
        <v>253</v>
      </c>
      <c r="L902" s="29" t="s">
        <v>20</v>
      </c>
      <c r="M902" s="31">
        <v>1</v>
      </c>
      <c r="N902" s="190">
        <f t="shared" si="80"/>
        <v>92973.25</v>
      </c>
      <c r="O902" s="190">
        <f t="shared" si="81"/>
        <v>17664.914000000004</v>
      </c>
      <c r="P902" s="191">
        <f t="shared" si="82"/>
        <v>110638.164</v>
      </c>
      <c r="R902" s="240">
        <v>110638.164</v>
      </c>
    </row>
    <row r="903" spans="2:18">
      <c r="B903" s="167"/>
      <c r="C903" s="167"/>
      <c r="D903" s="165" t="s">
        <v>58</v>
      </c>
      <c r="E903" s="166"/>
      <c r="F903" s="166"/>
      <c r="G903" s="166"/>
      <c r="I903" s="220"/>
      <c r="J903" s="220"/>
      <c r="K903" s="221" t="s">
        <v>58</v>
      </c>
      <c r="L903" s="222"/>
      <c r="M903" s="223"/>
      <c r="N903" s="224"/>
      <c r="O903" s="224"/>
      <c r="P903" s="225"/>
    </row>
    <row r="904" spans="2:18">
      <c r="B904" s="126">
        <f>+COUNT(C$672:$D904)</f>
        <v>210</v>
      </c>
      <c r="C904" s="138">
        <v>73152100</v>
      </c>
      <c r="D904" s="139" t="s">
        <v>774</v>
      </c>
      <c r="E904" s="138" t="s">
        <v>20</v>
      </c>
      <c r="F904" s="242">
        <v>1</v>
      </c>
      <c r="G904" s="249">
        <f t="shared" ref="G904:G966" si="83">+ROUND(P904+(P904*$F$3),-1)</f>
        <v>138660</v>
      </c>
      <c r="I904" s="25">
        <v>210</v>
      </c>
      <c r="J904" s="29">
        <v>73152100</v>
      </c>
      <c r="K904" s="188" t="s">
        <v>774</v>
      </c>
      <c r="L904" s="29" t="s">
        <v>20</v>
      </c>
      <c r="M904" s="31">
        <v>1</v>
      </c>
      <c r="N904" s="190">
        <f t="shared" si="80"/>
        <v>109890.88</v>
      </c>
      <c r="O904" s="190">
        <f t="shared" si="81"/>
        <v>20879.262999999992</v>
      </c>
      <c r="P904" s="191">
        <f t="shared" si="82"/>
        <v>130770.143</v>
      </c>
      <c r="R904" s="240">
        <v>130770.143</v>
      </c>
    </row>
    <row r="905" spans="2:18">
      <c r="B905" s="126">
        <f>+COUNT(C$672:$D905)</f>
        <v>211</v>
      </c>
      <c r="C905" s="138">
        <v>73152100</v>
      </c>
      <c r="D905" s="139" t="s">
        <v>803</v>
      </c>
      <c r="E905" s="138" t="s">
        <v>20</v>
      </c>
      <c r="F905" s="242">
        <v>1</v>
      </c>
      <c r="G905" s="249">
        <f t="shared" si="83"/>
        <v>74510</v>
      </c>
      <c r="I905" s="25">
        <v>211</v>
      </c>
      <c r="J905" s="29">
        <v>73152100</v>
      </c>
      <c r="K905" s="188" t="s">
        <v>803</v>
      </c>
      <c r="L905" s="29" t="s">
        <v>20</v>
      </c>
      <c r="M905" s="31">
        <v>1</v>
      </c>
      <c r="N905" s="190">
        <f t="shared" si="80"/>
        <v>59053.62</v>
      </c>
      <c r="O905" s="190">
        <f t="shared" si="81"/>
        <v>11220.192000000003</v>
      </c>
      <c r="P905" s="191">
        <f t="shared" si="82"/>
        <v>70273.812000000005</v>
      </c>
      <c r="R905" s="240">
        <v>70273.812000000005</v>
      </c>
    </row>
    <row r="906" spans="2:18">
      <c r="B906" s="126">
        <f>+COUNT(C$672:$D906)</f>
        <v>212</v>
      </c>
      <c r="C906" s="138">
        <v>73152100</v>
      </c>
      <c r="D906" s="139" t="s">
        <v>804</v>
      </c>
      <c r="E906" s="138" t="s">
        <v>20</v>
      </c>
      <c r="F906" s="242">
        <v>1</v>
      </c>
      <c r="G906" s="249">
        <f t="shared" si="83"/>
        <v>103090</v>
      </c>
      <c r="I906" s="25">
        <v>212</v>
      </c>
      <c r="J906" s="29">
        <v>73152100</v>
      </c>
      <c r="K906" s="188" t="s">
        <v>804</v>
      </c>
      <c r="L906" s="29" t="s">
        <v>20</v>
      </c>
      <c r="M906" s="31">
        <v>1</v>
      </c>
      <c r="N906" s="190">
        <f t="shared" si="80"/>
        <v>81705.55</v>
      </c>
      <c r="O906" s="190">
        <f t="shared" si="81"/>
        <v>15524.050999999992</v>
      </c>
      <c r="P906" s="191">
        <f t="shared" si="82"/>
        <v>97229.600999999995</v>
      </c>
      <c r="R906" s="240">
        <v>97229.600999999995</v>
      </c>
    </row>
    <row r="907" spans="2:18">
      <c r="B907" s="126">
        <f>+COUNT(C$672:$D907)</f>
        <v>213</v>
      </c>
      <c r="C907" s="138">
        <v>73152100</v>
      </c>
      <c r="D907" s="139" t="s">
        <v>805</v>
      </c>
      <c r="E907" s="138" t="s">
        <v>20</v>
      </c>
      <c r="F907" s="242">
        <v>1</v>
      </c>
      <c r="G907" s="249">
        <f t="shared" si="83"/>
        <v>312910</v>
      </c>
      <c r="I907" s="25">
        <v>213</v>
      </c>
      <c r="J907" s="29">
        <v>73152100</v>
      </c>
      <c r="K907" s="188" t="s">
        <v>805</v>
      </c>
      <c r="L907" s="29" t="s">
        <v>20</v>
      </c>
      <c r="M907" s="31">
        <v>1</v>
      </c>
      <c r="N907" s="190">
        <f t="shared" si="80"/>
        <v>247995.48</v>
      </c>
      <c r="O907" s="190">
        <f t="shared" si="81"/>
        <v>47119.144</v>
      </c>
      <c r="P907" s="191">
        <f t="shared" si="82"/>
        <v>295114.62400000001</v>
      </c>
      <c r="R907" s="240">
        <v>295114.62400000001</v>
      </c>
    </row>
    <row r="908" spans="2:18" ht="24">
      <c r="B908" s="126">
        <f>+COUNT(C$672:$D908)</f>
        <v>214</v>
      </c>
      <c r="C908" s="138">
        <v>73152100</v>
      </c>
      <c r="D908" s="139" t="s">
        <v>248</v>
      </c>
      <c r="E908" s="138" t="s">
        <v>20</v>
      </c>
      <c r="F908" s="242">
        <v>1</v>
      </c>
      <c r="G908" s="249">
        <f t="shared" si="83"/>
        <v>82460</v>
      </c>
      <c r="I908" s="25">
        <v>214</v>
      </c>
      <c r="J908" s="29">
        <v>73152100</v>
      </c>
      <c r="K908" s="188" t="s">
        <v>248</v>
      </c>
      <c r="L908" s="29" t="s">
        <v>20</v>
      </c>
      <c r="M908" s="31">
        <v>1</v>
      </c>
      <c r="N908" s="190">
        <f t="shared" si="80"/>
        <v>65353.41</v>
      </c>
      <c r="O908" s="190">
        <f t="shared" si="81"/>
        <v>12417.149999999994</v>
      </c>
      <c r="P908" s="191">
        <f t="shared" si="82"/>
        <v>77770.559999999998</v>
      </c>
      <c r="R908" s="240">
        <v>77770.559999999998</v>
      </c>
    </row>
    <row r="909" spans="2:18">
      <c r="B909" s="126">
        <f>+COUNT(C$672:$D909)</f>
        <v>215</v>
      </c>
      <c r="C909" s="138">
        <v>73152100</v>
      </c>
      <c r="D909" s="139" t="s">
        <v>241</v>
      </c>
      <c r="E909" s="138" t="s">
        <v>20</v>
      </c>
      <c r="F909" s="242">
        <v>1</v>
      </c>
      <c r="G909" s="249">
        <f t="shared" si="83"/>
        <v>34240</v>
      </c>
      <c r="I909" s="25">
        <v>215</v>
      </c>
      <c r="J909" s="29">
        <v>73152100</v>
      </c>
      <c r="K909" s="188" t="s">
        <v>241</v>
      </c>
      <c r="L909" s="29" t="s">
        <v>20</v>
      </c>
      <c r="M909" s="31">
        <v>1</v>
      </c>
      <c r="N909" s="190">
        <f t="shared" si="80"/>
        <v>27134.53</v>
      </c>
      <c r="O909" s="190">
        <f t="shared" si="81"/>
        <v>5155.5600000000013</v>
      </c>
      <c r="P909" s="191">
        <f t="shared" si="82"/>
        <v>32290.09</v>
      </c>
      <c r="R909" s="240">
        <v>32290.09</v>
      </c>
    </row>
    <row r="910" spans="2:18" ht="24">
      <c r="B910" s="126">
        <f>+COUNT(C$672:$D910)</f>
        <v>216</v>
      </c>
      <c r="C910" s="138">
        <v>73152100</v>
      </c>
      <c r="D910" s="139" t="s">
        <v>806</v>
      </c>
      <c r="E910" s="138" t="s">
        <v>20</v>
      </c>
      <c r="F910" s="242">
        <v>1</v>
      </c>
      <c r="G910" s="249">
        <f t="shared" si="83"/>
        <v>124840</v>
      </c>
      <c r="I910" s="25">
        <v>216</v>
      </c>
      <c r="J910" s="29">
        <v>73152100</v>
      </c>
      <c r="K910" s="188" t="s">
        <v>806</v>
      </c>
      <c r="L910" s="29" t="s">
        <v>20</v>
      </c>
      <c r="M910" s="31">
        <v>1</v>
      </c>
      <c r="N910" s="190">
        <f t="shared" si="80"/>
        <v>98940.59</v>
      </c>
      <c r="O910" s="190">
        <f t="shared" si="81"/>
        <v>18798.710000000006</v>
      </c>
      <c r="P910" s="191">
        <f t="shared" si="82"/>
        <v>117739.3</v>
      </c>
      <c r="R910" s="240">
        <v>117739.3</v>
      </c>
    </row>
    <row r="911" spans="2:18">
      <c r="B911" s="126">
        <f>+COUNT(C$672:$D911)</f>
        <v>217</v>
      </c>
      <c r="C911" s="138">
        <v>73152100</v>
      </c>
      <c r="D911" s="139" t="s">
        <v>254</v>
      </c>
      <c r="E911" s="138" t="s">
        <v>20</v>
      </c>
      <c r="F911" s="242">
        <v>1</v>
      </c>
      <c r="G911" s="249">
        <f t="shared" si="83"/>
        <v>208300</v>
      </c>
      <c r="I911" s="25">
        <v>217</v>
      </c>
      <c r="J911" s="29">
        <v>73152100</v>
      </c>
      <c r="K911" s="188" t="s">
        <v>254</v>
      </c>
      <c r="L911" s="29" t="s">
        <v>20</v>
      </c>
      <c r="M911" s="31">
        <v>1</v>
      </c>
      <c r="N911" s="190">
        <f t="shared" si="80"/>
        <v>165085.85999999999</v>
      </c>
      <c r="O911" s="190">
        <f t="shared" si="81"/>
        <v>31366.312000000005</v>
      </c>
      <c r="P911" s="191">
        <f t="shared" si="82"/>
        <v>196452.17199999999</v>
      </c>
      <c r="R911" s="240">
        <v>196452.17199999999</v>
      </c>
    </row>
    <row r="912" spans="2:18">
      <c r="B912" s="126">
        <f>+COUNT(C$672:$D912)</f>
        <v>218</v>
      </c>
      <c r="C912" s="138">
        <v>73152100</v>
      </c>
      <c r="D912" s="139" t="s">
        <v>255</v>
      </c>
      <c r="E912" s="138" t="s">
        <v>20</v>
      </c>
      <c r="F912" s="242">
        <v>1</v>
      </c>
      <c r="G912" s="249">
        <f t="shared" si="83"/>
        <v>75530</v>
      </c>
      <c r="I912" s="25">
        <v>218</v>
      </c>
      <c r="J912" s="29">
        <v>73152100</v>
      </c>
      <c r="K912" s="188" t="s">
        <v>255</v>
      </c>
      <c r="L912" s="29" t="s">
        <v>20</v>
      </c>
      <c r="M912" s="31">
        <v>1</v>
      </c>
      <c r="N912" s="190">
        <f t="shared" si="80"/>
        <v>59857.59</v>
      </c>
      <c r="O912" s="190">
        <f t="shared" si="81"/>
        <v>11372.947</v>
      </c>
      <c r="P912" s="191">
        <f t="shared" si="82"/>
        <v>71230.536999999997</v>
      </c>
      <c r="R912" s="240">
        <v>71230.536999999997</v>
      </c>
    </row>
    <row r="913" spans="2:18">
      <c r="B913" s="126">
        <f>+COUNT(C$672:$D913)</f>
        <v>219</v>
      </c>
      <c r="C913" s="138">
        <v>73152100</v>
      </c>
      <c r="D913" s="139" t="s">
        <v>148</v>
      </c>
      <c r="E913" s="138" t="s">
        <v>20</v>
      </c>
      <c r="F913" s="242">
        <v>1</v>
      </c>
      <c r="G913" s="249">
        <f t="shared" si="83"/>
        <v>439210</v>
      </c>
      <c r="I913" s="25">
        <v>219</v>
      </c>
      <c r="J913" s="29">
        <v>73152100</v>
      </c>
      <c r="K913" s="188" t="s">
        <v>148</v>
      </c>
      <c r="L913" s="29" t="s">
        <v>20</v>
      </c>
      <c r="M913" s="31">
        <v>1</v>
      </c>
      <c r="N913" s="190">
        <f t="shared" si="80"/>
        <v>348092.54</v>
      </c>
      <c r="O913" s="190">
        <f t="shared" si="81"/>
        <v>66137.57699999999</v>
      </c>
      <c r="P913" s="191">
        <f t="shared" si="82"/>
        <v>414230.11699999997</v>
      </c>
      <c r="R913" s="240">
        <v>414230.11699999997</v>
      </c>
    </row>
    <row r="914" spans="2:18">
      <c r="B914" s="126">
        <f>+COUNT(C$672:$D914)</f>
        <v>220</v>
      </c>
      <c r="C914" s="138">
        <v>73152100</v>
      </c>
      <c r="D914" s="127" t="s">
        <v>256</v>
      </c>
      <c r="E914" s="138" t="s">
        <v>20</v>
      </c>
      <c r="F914" s="242">
        <v>1</v>
      </c>
      <c r="G914" s="249">
        <f t="shared" si="83"/>
        <v>52140</v>
      </c>
      <c r="I914" s="25">
        <v>220</v>
      </c>
      <c r="J914" s="29">
        <v>73152100</v>
      </c>
      <c r="K914" s="188" t="s">
        <v>256</v>
      </c>
      <c r="L914" s="29" t="s">
        <v>20</v>
      </c>
      <c r="M914" s="31">
        <v>1</v>
      </c>
      <c r="N914" s="190">
        <f t="shared" si="80"/>
        <v>41324.92</v>
      </c>
      <c r="O914" s="190">
        <f t="shared" si="81"/>
        <v>7851.7390000000014</v>
      </c>
      <c r="P914" s="191">
        <f t="shared" si="82"/>
        <v>49176.659</v>
      </c>
      <c r="R914" s="240">
        <v>49176.659</v>
      </c>
    </row>
    <row r="915" spans="2:18">
      <c r="B915" s="126">
        <f>+COUNT(C$672:$D915)</f>
        <v>221</v>
      </c>
      <c r="C915" s="138">
        <v>73152100</v>
      </c>
      <c r="D915" s="127" t="s">
        <v>257</v>
      </c>
      <c r="E915" s="138" t="s">
        <v>20</v>
      </c>
      <c r="F915" s="242">
        <v>1</v>
      </c>
      <c r="G915" s="249">
        <f t="shared" si="83"/>
        <v>388920</v>
      </c>
      <c r="I915" s="25">
        <v>221</v>
      </c>
      <c r="J915" s="29">
        <v>73152100</v>
      </c>
      <c r="K915" s="188" t="s">
        <v>257</v>
      </c>
      <c r="L915" s="29" t="s">
        <v>20</v>
      </c>
      <c r="M915" s="31">
        <v>1</v>
      </c>
      <c r="N915" s="190">
        <f t="shared" ref="N915:N980" si="84">+ROUND(R915/1.19,2)</f>
        <v>308233.14</v>
      </c>
      <c r="O915" s="190">
        <f t="shared" ref="O915:O980" si="85">+R915-N915</f>
        <v>58564.290999999968</v>
      </c>
      <c r="P915" s="191">
        <f t="shared" ref="P915:P980" si="86">+N915+O915</f>
        <v>366797.43099999998</v>
      </c>
      <c r="R915" s="240">
        <v>366797.43099999998</v>
      </c>
    </row>
    <row r="916" spans="2:18" ht="24">
      <c r="B916" s="126">
        <f>+COUNT(C$672:$D916)</f>
        <v>222</v>
      </c>
      <c r="C916" s="138">
        <v>73152100</v>
      </c>
      <c r="D916" s="139" t="s">
        <v>123</v>
      </c>
      <c r="E916" s="138" t="s">
        <v>20</v>
      </c>
      <c r="F916" s="242">
        <v>1</v>
      </c>
      <c r="G916" s="249">
        <f t="shared" si="83"/>
        <v>320800</v>
      </c>
      <c r="I916" s="25">
        <v>222</v>
      </c>
      <c r="J916" s="29">
        <v>73152100</v>
      </c>
      <c r="K916" s="188" t="s">
        <v>123</v>
      </c>
      <c r="L916" s="29" t="s">
        <v>20</v>
      </c>
      <c r="M916" s="31">
        <v>1</v>
      </c>
      <c r="N916" s="190">
        <f t="shared" si="84"/>
        <v>254245.15</v>
      </c>
      <c r="O916" s="190">
        <f t="shared" si="85"/>
        <v>48306.582000000024</v>
      </c>
      <c r="P916" s="191">
        <f t="shared" si="86"/>
        <v>302551.73200000002</v>
      </c>
      <c r="R916" s="240">
        <v>302551.73200000002</v>
      </c>
    </row>
    <row r="917" spans="2:18">
      <c r="B917" s="168"/>
      <c r="C917" s="168"/>
      <c r="D917" s="162" t="s">
        <v>1131</v>
      </c>
      <c r="E917" s="163"/>
      <c r="F917" s="163"/>
      <c r="G917" s="163"/>
      <c r="I917" s="189"/>
      <c r="J917" s="202"/>
      <c r="K917" s="188"/>
      <c r="L917" s="251"/>
      <c r="M917" s="31"/>
      <c r="N917" s="190"/>
      <c r="O917" s="190"/>
      <c r="P917" s="191"/>
    </row>
    <row r="918" spans="2:18">
      <c r="B918" s="167"/>
      <c r="C918" s="167"/>
      <c r="D918" s="165" t="s">
        <v>35</v>
      </c>
      <c r="E918" s="166"/>
      <c r="F918" s="166"/>
      <c r="G918" s="166"/>
      <c r="I918" s="220"/>
      <c r="J918" s="220"/>
      <c r="K918" s="221" t="s">
        <v>35</v>
      </c>
      <c r="L918" s="222"/>
      <c r="M918" s="223"/>
      <c r="N918" s="224"/>
      <c r="O918" s="224"/>
      <c r="P918" s="225"/>
    </row>
    <row r="919" spans="2:18">
      <c r="B919" s="126">
        <f>+COUNT(C$672:$D919)</f>
        <v>223</v>
      </c>
      <c r="C919" s="138">
        <v>73152100</v>
      </c>
      <c r="D919" s="127" t="s">
        <v>199</v>
      </c>
      <c r="E919" s="138" t="s">
        <v>20</v>
      </c>
      <c r="F919" s="242">
        <v>1</v>
      </c>
      <c r="G919" s="249">
        <f t="shared" si="83"/>
        <v>196810</v>
      </c>
      <c r="I919" s="25">
        <v>223</v>
      </c>
      <c r="J919" s="29">
        <v>73152100</v>
      </c>
      <c r="K919" s="188" t="s">
        <v>199</v>
      </c>
      <c r="L919" s="29" t="s">
        <v>20</v>
      </c>
      <c r="M919" s="31">
        <v>1</v>
      </c>
      <c r="N919" s="190">
        <f t="shared" si="84"/>
        <v>155981.57</v>
      </c>
      <c r="O919" s="190">
        <f t="shared" si="85"/>
        <v>29636.498999999982</v>
      </c>
      <c r="P919" s="191">
        <f t="shared" si="86"/>
        <v>185618.06899999999</v>
      </c>
      <c r="R919" s="240">
        <v>185618.06899999999</v>
      </c>
    </row>
    <row r="920" spans="2:18">
      <c r="B920" s="126">
        <f>+COUNT(C$672:$D920)</f>
        <v>224</v>
      </c>
      <c r="C920" s="138">
        <v>73152100</v>
      </c>
      <c r="D920" s="127" t="s">
        <v>200</v>
      </c>
      <c r="E920" s="138" t="s">
        <v>20</v>
      </c>
      <c r="F920" s="242">
        <v>1</v>
      </c>
      <c r="G920" s="249">
        <f t="shared" si="83"/>
        <v>406020</v>
      </c>
      <c r="I920" s="25">
        <v>224</v>
      </c>
      <c r="J920" s="29">
        <v>73152100</v>
      </c>
      <c r="K920" s="188" t="s">
        <v>200</v>
      </c>
      <c r="L920" s="29" t="s">
        <v>20</v>
      </c>
      <c r="M920" s="31">
        <v>1</v>
      </c>
      <c r="N920" s="190">
        <f t="shared" si="84"/>
        <v>321791.63</v>
      </c>
      <c r="O920" s="190">
        <f t="shared" si="85"/>
        <v>61140.408999999985</v>
      </c>
      <c r="P920" s="191">
        <f t="shared" si="86"/>
        <v>382932.03899999999</v>
      </c>
      <c r="R920" s="240">
        <v>382932.03899999999</v>
      </c>
    </row>
    <row r="921" spans="2:18">
      <c r="B921" s="126">
        <f>+COUNT(C$672:$D921)</f>
        <v>225</v>
      </c>
      <c r="C921" s="138">
        <v>73152100</v>
      </c>
      <c r="D921" s="127" t="s">
        <v>201</v>
      </c>
      <c r="E921" s="138" t="s">
        <v>20</v>
      </c>
      <c r="F921" s="242">
        <v>1</v>
      </c>
      <c r="G921" s="249">
        <f t="shared" si="83"/>
        <v>40380</v>
      </c>
      <c r="I921" s="25">
        <v>225</v>
      </c>
      <c r="J921" s="29">
        <v>73152100</v>
      </c>
      <c r="K921" s="188" t="s">
        <v>201</v>
      </c>
      <c r="L921" s="29" t="s">
        <v>20</v>
      </c>
      <c r="M921" s="31">
        <v>1</v>
      </c>
      <c r="N921" s="190">
        <f t="shared" si="84"/>
        <v>32003.040000000001</v>
      </c>
      <c r="O921" s="190">
        <f t="shared" si="85"/>
        <v>6080.5789999999979</v>
      </c>
      <c r="P921" s="191">
        <f t="shared" si="86"/>
        <v>38083.618999999999</v>
      </c>
      <c r="R921" s="240">
        <v>38083.618999999999</v>
      </c>
    </row>
    <row r="922" spans="2:18">
      <c r="B922" s="126">
        <f>+COUNT(C$672:$D922)</f>
        <v>226</v>
      </c>
      <c r="C922" s="138">
        <v>73152100</v>
      </c>
      <c r="D922" s="127" t="s">
        <v>202</v>
      </c>
      <c r="E922" s="138" t="s">
        <v>20</v>
      </c>
      <c r="F922" s="242">
        <v>1</v>
      </c>
      <c r="G922" s="249">
        <f t="shared" si="83"/>
        <v>43230</v>
      </c>
      <c r="I922" s="25">
        <v>226</v>
      </c>
      <c r="J922" s="29">
        <v>73152100</v>
      </c>
      <c r="K922" s="188" t="s">
        <v>202</v>
      </c>
      <c r="L922" s="29" t="s">
        <v>20</v>
      </c>
      <c r="M922" s="31">
        <v>1</v>
      </c>
      <c r="N922" s="190">
        <f t="shared" si="84"/>
        <v>34260.01</v>
      </c>
      <c r="O922" s="190">
        <f t="shared" si="85"/>
        <v>6509.3969999999972</v>
      </c>
      <c r="P922" s="191">
        <f t="shared" si="86"/>
        <v>40769.406999999999</v>
      </c>
      <c r="R922" s="240">
        <v>40769.406999999999</v>
      </c>
    </row>
    <row r="923" spans="2:18">
      <c r="B923" s="126">
        <f>+COUNT(C$672:$D923)</f>
        <v>227</v>
      </c>
      <c r="C923" s="138">
        <v>73152100</v>
      </c>
      <c r="D923" s="127" t="s">
        <v>203</v>
      </c>
      <c r="E923" s="138" t="s">
        <v>20</v>
      </c>
      <c r="F923" s="242">
        <v>1</v>
      </c>
      <c r="G923" s="249">
        <f t="shared" si="83"/>
        <v>34480</v>
      </c>
      <c r="I923" s="25">
        <v>227</v>
      </c>
      <c r="J923" s="29">
        <v>73152100</v>
      </c>
      <c r="K923" s="188" t="s">
        <v>203</v>
      </c>
      <c r="L923" s="29" t="s">
        <v>20</v>
      </c>
      <c r="M923" s="31">
        <v>1</v>
      </c>
      <c r="N923" s="190">
        <f t="shared" si="84"/>
        <v>27326.65</v>
      </c>
      <c r="O923" s="190">
        <f t="shared" si="85"/>
        <v>5192.0599999999977</v>
      </c>
      <c r="P923" s="191">
        <f t="shared" si="86"/>
        <v>32518.71</v>
      </c>
      <c r="R923" s="240">
        <v>32518.71</v>
      </c>
    </row>
    <row r="924" spans="2:18">
      <c r="B924" s="126">
        <f>+COUNT(C$672:$D924)</f>
        <v>228</v>
      </c>
      <c r="C924" s="138">
        <v>73152100</v>
      </c>
      <c r="D924" s="127" t="s">
        <v>204</v>
      </c>
      <c r="E924" s="138" t="s">
        <v>20</v>
      </c>
      <c r="F924" s="242">
        <v>1</v>
      </c>
      <c r="G924" s="249">
        <f t="shared" si="83"/>
        <v>29760</v>
      </c>
      <c r="I924" s="25">
        <v>228</v>
      </c>
      <c r="J924" s="29">
        <v>73152100</v>
      </c>
      <c r="K924" s="188" t="s">
        <v>204</v>
      </c>
      <c r="L924" s="29" t="s">
        <v>20</v>
      </c>
      <c r="M924" s="31">
        <v>1</v>
      </c>
      <c r="N924" s="190">
        <f t="shared" si="84"/>
        <v>23587.87</v>
      </c>
      <c r="O924" s="190">
        <f t="shared" si="85"/>
        <v>4481.6959999999999</v>
      </c>
      <c r="P924" s="191">
        <f t="shared" si="86"/>
        <v>28069.565999999999</v>
      </c>
      <c r="R924" s="240">
        <v>28069.565999999999</v>
      </c>
    </row>
    <row r="925" spans="2:18">
      <c r="B925" s="126">
        <f>+COUNT(C$672:$D925)</f>
        <v>229</v>
      </c>
      <c r="C925" s="138">
        <v>73152100</v>
      </c>
      <c r="D925" s="127" t="s">
        <v>205</v>
      </c>
      <c r="E925" s="138" t="s">
        <v>20</v>
      </c>
      <c r="F925" s="242">
        <v>1</v>
      </c>
      <c r="G925" s="249">
        <f t="shared" si="83"/>
        <v>60850</v>
      </c>
      <c r="I925" s="25">
        <v>229</v>
      </c>
      <c r="J925" s="29">
        <v>73152100</v>
      </c>
      <c r="K925" s="188" t="s">
        <v>205</v>
      </c>
      <c r="L925" s="29" t="s">
        <v>20</v>
      </c>
      <c r="M925" s="31">
        <v>1</v>
      </c>
      <c r="N925" s="190">
        <f t="shared" si="84"/>
        <v>48230.3</v>
      </c>
      <c r="O925" s="190">
        <f t="shared" si="85"/>
        <v>9163.7569999999978</v>
      </c>
      <c r="P925" s="191">
        <f t="shared" si="86"/>
        <v>57394.057000000001</v>
      </c>
      <c r="R925" s="240">
        <v>57394.057000000001</v>
      </c>
    </row>
    <row r="926" spans="2:18">
      <c r="B926" s="167"/>
      <c r="C926" s="167"/>
      <c r="D926" s="165" t="s">
        <v>56</v>
      </c>
      <c r="E926" s="166"/>
      <c r="F926" s="166"/>
      <c r="G926" s="166"/>
      <c r="I926" s="220"/>
      <c r="J926" s="220"/>
      <c r="K926" s="221" t="s">
        <v>56</v>
      </c>
      <c r="L926" s="222"/>
      <c r="M926" s="223"/>
      <c r="N926" s="224"/>
      <c r="O926" s="224"/>
      <c r="P926" s="225"/>
    </row>
    <row r="927" spans="2:18">
      <c r="B927" s="126">
        <f>+COUNT(C$672:$D927)</f>
        <v>230</v>
      </c>
      <c r="C927" s="138">
        <v>73152100</v>
      </c>
      <c r="D927" s="139" t="s">
        <v>176</v>
      </c>
      <c r="E927" s="138" t="s">
        <v>20</v>
      </c>
      <c r="F927" s="242">
        <v>1</v>
      </c>
      <c r="G927" s="249">
        <f t="shared" si="83"/>
        <v>113510</v>
      </c>
      <c r="I927" s="25">
        <v>230</v>
      </c>
      <c r="J927" s="29">
        <v>73152100</v>
      </c>
      <c r="K927" s="188" t="s">
        <v>176</v>
      </c>
      <c r="L927" s="29" t="s">
        <v>20</v>
      </c>
      <c r="M927" s="31">
        <v>1</v>
      </c>
      <c r="N927" s="190">
        <f t="shared" si="84"/>
        <v>89962.85</v>
      </c>
      <c r="O927" s="190">
        <f t="shared" si="85"/>
        <v>17092.937999999995</v>
      </c>
      <c r="P927" s="191">
        <f t="shared" si="86"/>
        <v>107055.788</v>
      </c>
      <c r="R927" s="240">
        <v>107055.788</v>
      </c>
    </row>
    <row r="928" spans="2:18">
      <c r="B928" s="126">
        <f>+COUNT(C$672:$D928)</f>
        <v>231</v>
      </c>
      <c r="C928" s="138">
        <v>73152100</v>
      </c>
      <c r="D928" s="139" t="s">
        <v>178</v>
      </c>
      <c r="E928" s="138" t="s">
        <v>20</v>
      </c>
      <c r="F928" s="242">
        <v>1</v>
      </c>
      <c r="G928" s="249">
        <f t="shared" si="83"/>
        <v>11260</v>
      </c>
      <c r="I928" s="25">
        <v>231</v>
      </c>
      <c r="J928" s="29">
        <v>73152100</v>
      </c>
      <c r="K928" s="188" t="s">
        <v>178</v>
      </c>
      <c r="L928" s="29" t="s">
        <v>20</v>
      </c>
      <c r="M928" s="31">
        <v>1</v>
      </c>
      <c r="N928" s="190">
        <f t="shared" si="84"/>
        <v>8923.0300000000007</v>
      </c>
      <c r="O928" s="190">
        <f t="shared" si="85"/>
        <v>1695.375</v>
      </c>
      <c r="P928" s="191">
        <f t="shared" si="86"/>
        <v>10618.405000000001</v>
      </c>
      <c r="R928" s="240">
        <v>10618.405000000001</v>
      </c>
    </row>
    <row r="929" spans="2:18">
      <c r="B929" s="126">
        <f>+COUNT(C$672:$D929)</f>
        <v>232</v>
      </c>
      <c r="C929" s="138">
        <v>73152100</v>
      </c>
      <c r="D929" s="139" t="s">
        <v>807</v>
      </c>
      <c r="E929" s="138" t="s">
        <v>20</v>
      </c>
      <c r="F929" s="242">
        <v>1</v>
      </c>
      <c r="G929" s="249">
        <f t="shared" si="83"/>
        <v>3770</v>
      </c>
      <c r="I929" s="25">
        <v>232</v>
      </c>
      <c r="J929" s="29">
        <v>73152100</v>
      </c>
      <c r="K929" s="188" t="s">
        <v>807</v>
      </c>
      <c r="L929" s="29" t="s">
        <v>20</v>
      </c>
      <c r="M929" s="31">
        <v>1</v>
      </c>
      <c r="N929" s="190">
        <f t="shared" si="84"/>
        <v>2985.76</v>
      </c>
      <c r="O929" s="190">
        <f t="shared" si="85"/>
        <v>567.29299999999967</v>
      </c>
      <c r="P929" s="191">
        <f t="shared" si="86"/>
        <v>3553.0529999999999</v>
      </c>
      <c r="R929" s="240">
        <v>3553.0529999999999</v>
      </c>
    </row>
    <row r="930" spans="2:18">
      <c r="B930" s="126">
        <f>+COUNT(C$672:$D930)</f>
        <v>233</v>
      </c>
      <c r="C930" s="138">
        <v>73152100</v>
      </c>
      <c r="D930" s="139" t="s">
        <v>808</v>
      </c>
      <c r="E930" s="138" t="s">
        <v>20</v>
      </c>
      <c r="F930" s="242">
        <v>1</v>
      </c>
      <c r="G930" s="249">
        <f t="shared" si="83"/>
        <v>31110</v>
      </c>
      <c r="I930" s="25">
        <v>233</v>
      </c>
      <c r="J930" s="29">
        <v>73152100</v>
      </c>
      <c r="K930" s="188" t="s">
        <v>808</v>
      </c>
      <c r="L930" s="29" t="s">
        <v>20</v>
      </c>
      <c r="M930" s="31">
        <v>1</v>
      </c>
      <c r="N930" s="190">
        <f t="shared" si="84"/>
        <v>24657.46</v>
      </c>
      <c r="O930" s="190">
        <f t="shared" si="85"/>
        <v>4684.9230000000025</v>
      </c>
      <c r="P930" s="191">
        <f t="shared" si="86"/>
        <v>29342.383000000002</v>
      </c>
      <c r="R930" s="240">
        <v>29342.383000000002</v>
      </c>
    </row>
    <row r="931" spans="2:18">
      <c r="B931" s="126">
        <f>+COUNT(C$672:$D931)</f>
        <v>234</v>
      </c>
      <c r="C931" s="138">
        <v>73152100</v>
      </c>
      <c r="D931" s="139" t="s">
        <v>148</v>
      </c>
      <c r="E931" s="138" t="s">
        <v>20</v>
      </c>
      <c r="F931" s="242">
        <v>1</v>
      </c>
      <c r="G931" s="249">
        <f t="shared" si="83"/>
        <v>71230</v>
      </c>
      <c r="I931" s="25">
        <v>234</v>
      </c>
      <c r="J931" s="29">
        <v>73152100</v>
      </c>
      <c r="K931" s="188" t="s">
        <v>148</v>
      </c>
      <c r="L931" s="29" t="s">
        <v>20</v>
      </c>
      <c r="M931" s="31">
        <v>1</v>
      </c>
      <c r="N931" s="190">
        <f t="shared" si="84"/>
        <v>56449.18</v>
      </c>
      <c r="O931" s="190">
        <f t="shared" si="85"/>
        <v>10725.340000000004</v>
      </c>
      <c r="P931" s="191">
        <f t="shared" si="86"/>
        <v>67174.52</v>
      </c>
      <c r="R931" s="240">
        <v>67174.52</v>
      </c>
    </row>
    <row r="932" spans="2:18">
      <c r="B932" s="167"/>
      <c r="C932" s="167"/>
      <c r="D932" s="165" t="s">
        <v>175</v>
      </c>
      <c r="E932" s="166"/>
      <c r="F932" s="166"/>
      <c r="G932" s="166"/>
      <c r="I932" s="220"/>
      <c r="J932" s="220"/>
      <c r="K932" s="221" t="s">
        <v>175</v>
      </c>
      <c r="L932" s="222"/>
      <c r="M932" s="223"/>
      <c r="N932" s="224"/>
      <c r="O932" s="224"/>
      <c r="P932" s="225"/>
    </row>
    <row r="933" spans="2:18">
      <c r="B933" s="126">
        <f>+COUNT(C$672:$D933)</f>
        <v>235</v>
      </c>
      <c r="C933" s="138">
        <v>73152100</v>
      </c>
      <c r="D933" s="139" t="s">
        <v>176</v>
      </c>
      <c r="E933" s="138" t="s">
        <v>20</v>
      </c>
      <c r="F933" s="242">
        <v>1</v>
      </c>
      <c r="G933" s="249">
        <f t="shared" si="83"/>
        <v>121240</v>
      </c>
      <c r="I933" s="25">
        <v>235</v>
      </c>
      <c r="J933" s="29">
        <v>73152100</v>
      </c>
      <c r="K933" s="188" t="s">
        <v>176</v>
      </c>
      <c r="L933" s="29" t="s">
        <v>20</v>
      </c>
      <c r="M933" s="31">
        <v>1</v>
      </c>
      <c r="N933" s="190">
        <f t="shared" si="84"/>
        <v>96089.73</v>
      </c>
      <c r="O933" s="190">
        <f t="shared" si="85"/>
        <v>18257.04800000001</v>
      </c>
      <c r="P933" s="191">
        <f t="shared" si="86"/>
        <v>114346.77800000001</v>
      </c>
      <c r="R933" s="240">
        <v>114346.77800000001</v>
      </c>
    </row>
    <row r="934" spans="2:18">
      <c r="B934" s="126">
        <f>+COUNT(C$672:$D934)</f>
        <v>236</v>
      </c>
      <c r="C934" s="138">
        <v>73152100</v>
      </c>
      <c r="D934" s="139" t="s">
        <v>148</v>
      </c>
      <c r="E934" s="138" t="s">
        <v>20</v>
      </c>
      <c r="F934" s="242">
        <v>1</v>
      </c>
      <c r="G934" s="249">
        <f t="shared" si="83"/>
        <v>143270</v>
      </c>
      <c r="I934" s="25">
        <v>236</v>
      </c>
      <c r="J934" s="29">
        <v>73152100</v>
      </c>
      <c r="K934" s="188" t="s">
        <v>148</v>
      </c>
      <c r="L934" s="29" t="s">
        <v>20</v>
      </c>
      <c r="M934" s="31">
        <v>1</v>
      </c>
      <c r="N934" s="190">
        <f t="shared" si="84"/>
        <v>113547.38</v>
      </c>
      <c r="O934" s="190">
        <f t="shared" si="85"/>
        <v>21573.997999999992</v>
      </c>
      <c r="P934" s="191">
        <f t="shared" si="86"/>
        <v>135121.378</v>
      </c>
      <c r="R934" s="240">
        <v>135121.378</v>
      </c>
    </row>
    <row r="935" spans="2:18">
      <c r="B935" s="126">
        <f>+COUNT(C$672:$D935)</f>
        <v>237</v>
      </c>
      <c r="C935" s="138">
        <v>73152100</v>
      </c>
      <c r="D935" s="139" t="s">
        <v>177</v>
      </c>
      <c r="E935" s="138" t="s">
        <v>20</v>
      </c>
      <c r="F935" s="242">
        <v>1</v>
      </c>
      <c r="G935" s="249">
        <f t="shared" si="83"/>
        <v>234200</v>
      </c>
      <c r="I935" s="25">
        <v>237</v>
      </c>
      <c r="J935" s="29">
        <v>73152100</v>
      </c>
      <c r="K935" s="188" t="s">
        <v>177</v>
      </c>
      <c r="L935" s="29" t="s">
        <v>20</v>
      </c>
      <c r="M935" s="31">
        <v>1</v>
      </c>
      <c r="N935" s="190">
        <f t="shared" si="84"/>
        <v>185613.63</v>
      </c>
      <c r="O935" s="190">
        <f t="shared" si="85"/>
        <v>35266.589000000007</v>
      </c>
      <c r="P935" s="191">
        <f t="shared" si="86"/>
        <v>220880.21900000001</v>
      </c>
      <c r="R935" s="240">
        <v>220880.21900000001</v>
      </c>
    </row>
    <row r="936" spans="2:18" ht="24">
      <c r="B936" s="126">
        <f>+COUNT(C$672:$D936)</f>
        <v>238</v>
      </c>
      <c r="C936" s="138">
        <v>73152100</v>
      </c>
      <c r="D936" s="139" t="s">
        <v>123</v>
      </c>
      <c r="E936" s="138" t="s">
        <v>20</v>
      </c>
      <c r="F936" s="242">
        <v>1</v>
      </c>
      <c r="G936" s="249">
        <f t="shared" si="83"/>
        <v>126530</v>
      </c>
      <c r="I936" s="25">
        <v>238</v>
      </c>
      <c r="J936" s="29">
        <v>73152100</v>
      </c>
      <c r="K936" s="188" t="s">
        <v>123</v>
      </c>
      <c r="L936" s="29" t="s">
        <v>20</v>
      </c>
      <c r="M936" s="31">
        <v>1</v>
      </c>
      <c r="N936" s="190">
        <f t="shared" si="84"/>
        <v>100284.58</v>
      </c>
      <c r="O936" s="190">
        <f t="shared" si="85"/>
        <v>19054.065999999992</v>
      </c>
      <c r="P936" s="191">
        <f t="shared" si="86"/>
        <v>119338.64599999999</v>
      </c>
      <c r="R936" s="240">
        <v>119338.64599999999</v>
      </c>
    </row>
    <row r="937" spans="2:18">
      <c r="B937" s="167"/>
      <c r="C937" s="167"/>
      <c r="D937" s="165" t="s">
        <v>213</v>
      </c>
      <c r="E937" s="166"/>
      <c r="F937" s="166"/>
      <c r="G937" s="166"/>
      <c r="I937" s="220"/>
      <c r="J937" s="220"/>
      <c r="K937" s="221" t="s">
        <v>213</v>
      </c>
      <c r="L937" s="222"/>
      <c r="M937" s="223"/>
      <c r="N937" s="224"/>
      <c r="O937" s="224"/>
      <c r="P937" s="225"/>
    </row>
    <row r="938" spans="2:18">
      <c r="B938" s="126">
        <f>+COUNT(C$672:$D938)</f>
        <v>239</v>
      </c>
      <c r="C938" s="138">
        <v>73152100</v>
      </c>
      <c r="D938" s="127" t="s">
        <v>214</v>
      </c>
      <c r="E938" s="138" t="s">
        <v>20</v>
      </c>
      <c r="F938" s="242">
        <v>1</v>
      </c>
      <c r="G938" s="249">
        <f t="shared" si="83"/>
        <v>28000</v>
      </c>
      <c r="I938" s="25">
        <v>239</v>
      </c>
      <c r="J938" s="29">
        <v>73152100</v>
      </c>
      <c r="K938" s="188" t="s">
        <v>214</v>
      </c>
      <c r="L938" s="29" t="s">
        <v>20</v>
      </c>
      <c r="M938" s="31">
        <v>1</v>
      </c>
      <c r="N938" s="190">
        <f t="shared" si="84"/>
        <v>22194.6</v>
      </c>
      <c r="O938" s="190">
        <f t="shared" si="85"/>
        <v>4216.974000000002</v>
      </c>
      <c r="P938" s="191">
        <f t="shared" si="86"/>
        <v>26411.574000000001</v>
      </c>
      <c r="R938" s="240">
        <v>26411.574000000001</v>
      </c>
    </row>
    <row r="939" spans="2:18">
      <c r="B939" s="126">
        <f>+COUNT(C$672:$D939)</f>
        <v>240</v>
      </c>
      <c r="C939" s="138">
        <v>73152100</v>
      </c>
      <c r="D939" s="127" t="s">
        <v>215</v>
      </c>
      <c r="E939" s="138" t="s">
        <v>20</v>
      </c>
      <c r="F939" s="242">
        <v>1</v>
      </c>
      <c r="G939" s="249">
        <f t="shared" si="83"/>
        <v>45910</v>
      </c>
      <c r="I939" s="25">
        <v>240</v>
      </c>
      <c r="J939" s="29">
        <v>73152100</v>
      </c>
      <c r="K939" s="188" t="s">
        <v>215</v>
      </c>
      <c r="L939" s="29" t="s">
        <v>20</v>
      </c>
      <c r="M939" s="31">
        <v>1</v>
      </c>
      <c r="N939" s="190">
        <f t="shared" si="84"/>
        <v>36385.83</v>
      </c>
      <c r="O939" s="190">
        <f t="shared" si="85"/>
        <v>6913.3070000000007</v>
      </c>
      <c r="P939" s="191">
        <f t="shared" si="86"/>
        <v>43299.137000000002</v>
      </c>
      <c r="R939" s="240">
        <v>43299.137000000002</v>
      </c>
    </row>
    <row r="940" spans="2:18">
      <c r="B940" s="126">
        <f>+COUNT(C$672:$D940)</f>
        <v>241</v>
      </c>
      <c r="C940" s="138">
        <v>73152100</v>
      </c>
      <c r="D940" s="127" t="s">
        <v>216</v>
      </c>
      <c r="E940" s="138" t="s">
        <v>20</v>
      </c>
      <c r="F940" s="242">
        <v>1</v>
      </c>
      <c r="G940" s="249">
        <f t="shared" si="83"/>
        <v>37200</v>
      </c>
      <c r="I940" s="25">
        <v>241</v>
      </c>
      <c r="J940" s="29">
        <v>73152100</v>
      </c>
      <c r="K940" s="188" t="s">
        <v>216</v>
      </c>
      <c r="L940" s="29" t="s">
        <v>20</v>
      </c>
      <c r="M940" s="31">
        <v>1</v>
      </c>
      <c r="N940" s="190">
        <f t="shared" si="84"/>
        <v>29479.200000000001</v>
      </c>
      <c r="O940" s="190">
        <f t="shared" si="85"/>
        <v>5601.0479999999989</v>
      </c>
      <c r="P940" s="191">
        <f t="shared" si="86"/>
        <v>35080.248</v>
      </c>
      <c r="R940" s="240">
        <v>35080.248</v>
      </c>
    </row>
    <row r="941" spans="2:18">
      <c r="B941" s="126">
        <f>+COUNT(C$672:$D941)</f>
        <v>242</v>
      </c>
      <c r="C941" s="138">
        <v>73152100</v>
      </c>
      <c r="D941" s="127" t="s">
        <v>217</v>
      </c>
      <c r="E941" s="138" t="s">
        <v>20</v>
      </c>
      <c r="F941" s="242">
        <v>1</v>
      </c>
      <c r="G941" s="249">
        <f t="shared" si="83"/>
        <v>22800</v>
      </c>
      <c r="I941" s="25">
        <v>242</v>
      </c>
      <c r="J941" s="29">
        <v>73152100</v>
      </c>
      <c r="K941" s="188" t="s">
        <v>217</v>
      </c>
      <c r="L941" s="29" t="s">
        <v>20</v>
      </c>
      <c r="M941" s="31">
        <v>1</v>
      </c>
      <c r="N941" s="190">
        <f t="shared" si="84"/>
        <v>18072.419999999998</v>
      </c>
      <c r="O941" s="190">
        <f t="shared" si="85"/>
        <v>3433.7640000000029</v>
      </c>
      <c r="P941" s="191">
        <f t="shared" si="86"/>
        <v>21506.184000000001</v>
      </c>
      <c r="R941" s="240">
        <v>21506.184000000001</v>
      </c>
    </row>
    <row r="942" spans="2:18">
      <c r="B942" s="167"/>
      <c r="C942" s="167"/>
      <c r="D942" s="165" t="s">
        <v>156</v>
      </c>
      <c r="E942" s="166"/>
      <c r="F942" s="166"/>
      <c r="G942" s="166"/>
      <c r="I942" s="220"/>
      <c r="J942" s="220"/>
      <c r="K942" s="221" t="s">
        <v>156</v>
      </c>
      <c r="L942" s="222"/>
      <c r="M942" s="223"/>
      <c r="N942" s="224"/>
      <c r="O942" s="224"/>
      <c r="P942" s="225"/>
    </row>
    <row r="943" spans="2:18">
      <c r="B943" s="126">
        <f>+COUNT(C$672:$D943)</f>
        <v>243</v>
      </c>
      <c r="C943" s="138">
        <v>73152100</v>
      </c>
      <c r="D943" s="127" t="s">
        <v>157</v>
      </c>
      <c r="E943" s="138" t="s">
        <v>20</v>
      </c>
      <c r="F943" s="242">
        <v>1</v>
      </c>
      <c r="G943" s="249">
        <f t="shared" si="83"/>
        <v>61680</v>
      </c>
      <c r="I943" s="25">
        <v>243</v>
      </c>
      <c r="J943" s="29">
        <v>73152100</v>
      </c>
      <c r="K943" s="188" t="s">
        <v>157</v>
      </c>
      <c r="L943" s="29" t="s">
        <v>20</v>
      </c>
      <c r="M943" s="31">
        <v>1</v>
      </c>
      <c r="N943" s="190">
        <f t="shared" si="84"/>
        <v>48886.42</v>
      </c>
      <c r="O943" s="190">
        <f t="shared" si="85"/>
        <v>9288.4239999999991</v>
      </c>
      <c r="P943" s="191">
        <f t="shared" si="86"/>
        <v>58174.843999999997</v>
      </c>
      <c r="R943" s="240">
        <v>58174.843999999997</v>
      </c>
    </row>
    <row r="944" spans="2:18" ht="24">
      <c r="B944" s="126">
        <f>+COUNT(C$672:$D944)</f>
        <v>244</v>
      </c>
      <c r="C944" s="138">
        <v>73152100</v>
      </c>
      <c r="D944" s="127" t="s">
        <v>158</v>
      </c>
      <c r="E944" s="138" t="s">
        <v>20</v>
      </c>
      <c r="F944" s="242">
        <v>1</v>
      </c>
      <c r="G944" s="249">
        <f t="shared" si="83"/>
        <v>68720</v>
      </c>
      <c r="I944" s="25">
        <v>244</v>
      </c>
      <c r="J944" s="29">
        <v>73152100</v>
      </c>
      <c r="K944" s="188" t="s">
        <v>158</v>
      </c>
      <c r="L944" s="29" t="s">
        <v>20</v>
      </c>
      <c r="M944" s="31">
        <v>1</v>
      </c>
      <c r="N944" s="190">
        <f t="shared" si="84"/>
        <v>54461.18</v>
      </c>
      <c r="O944" s="190">
        <f t="shared" si="85"/>
        <v>10347.620000000003</v>
      </c>
      <c r="P944" s="191">
        <f t="shared" si="86"/>
        <v>64808.800000000003</v>
      </c>
      <c r="R944" s="240">
        <v>64808.800000000003</v>
      </c>
    </row>
    <row r="945" spans="2:18">
      <c r="B945" s="126">
        <f>+COUNT(C$672:$D945)</f>
        <v>245</v>
      </c>
      <c r="C945" s="138">
        <v>73152100</v>
      </c>
      <c r="D945" s="127" t="s">
        <v>159</v>
      </c>
      <c r="E945" s="138" t="s">
        <v>20</v>
      </c>
      <c r="F945" s="242">
        <v>1</v>
      </c>
      <c r="G945" s="249">
        <f t="shared" si="83"/>
        <v>61800</v>
      </c>
      <c r="I945" s="25">
        <v>245</v>
      </c>
      <c r="J945" s="29">
        <v>73152100</v>
      </c>
      <c r="K945" s="188" t="s">
        <v>159</v>
      </c>
      <c r="L945" s="29" t="s">
        <v>20</v>
      </c>
      <c r="M945" s="31">
        <v>1</v>
      </c>
      <c r="N945" s="190">
        <f t="shared" si="84"/>
        <v>48981.65</v>
      </c>
      <c r="O945" s="190">
        <f t="shared" si="85"/>
        <v>9306.5099999999948</v>
      </c>
      <c r="P945" s="191">
        <f t="shared" si="86"/>
        <v>58288.159999999996</v>
      </c>
      <c r="R945" s="240">
        <v>58288.159999999996</v>
      </c>
    </row>
    <row r="946" spans="2:18" ht="24">
      <c r="B946" s="126">
        <f>+COUNT(C$672:$D946)</f>
        <v>246</v>
      </c>
      <c r="C946" s="138">
        <v>73152100</v>
      </c>
      <c r="D946" s="127" t="s">
        <v>160</v>
      </c>
      <c r="E946" s="138" t="s">
        <v>20</v>
      </c>
      <c r="F946" s="242">
        <v>1</v>
      </c>
      <c r="G946" s="249">
        <f t="shared" si="83"/>
        <v>71900</v>
      </c>
      <c r="I946" s="25">
        <v>246</v>
      </c>
      <c r="J946" s="29">
        <v>73152100</v>
      </c>
      <c r="K946" s="188" t="s">
        <v>160</v>
      </c>
      <c r="L946" s="29" t="s">
        <v>20</v>
      </c>
      <c r="M946" s="31">
        <v>1</v>
      </c>
      <c r="N946" s="190">
        <f t="shared" si="84"/>
        <v>56985.85</v>
      </c>
      <c r="O946" s="190">
        <f t="shared" si="85"/>
        <v>10827.314999999995</v>
      </c>
      <c r="P946" s="191">
        <f t="shared" si="86"/>
        <v>67813.164999999994</v>
      </c>
      <c r="R946" s="240">
        <v>67813.164999999994</v>
      </c>
    </row>
    <row r="947" spans="2:18">
      <c r="B947" s="126">
        <f>+COUNT(C$672:$D947)</f>
        <v>247</v>
      </c>
      <c r="C947" s="138">
        <v>73152100</v>
      </c>
      <c r="D947" s="127" t="s">
        <v>809</v>
      </c>
      <c r="E947" s="138" t="s">
        <v>20</v>
      </c>
      <c r="F947" s="242">
        <v>1</v>
      </c>
      <c r="G947" s="249">
        <f t="shared" si="83"/>
        <v>9070</v>
      </c>
      <c r="I947" s="25">
        <v>247</v>
      </c>
      <c r="J947" s="29">
        <v>73152100</v>
      </c>
      <c r="K947" s="188" t="s">
        <v>809</v>
      </c>
      <c r="L947" s="29" t="s">
        <v>20</v>
      </c>
      <c r="M947" s="31">
        <v>1</v>
      </c>
      <c r="N947" s="190">
        <f t="shared" si="84"/>
        <v>7190.21</v>
      </c>
      <c r="O947" s="190">
        <f t="shared" si="85"/>
        <v>1366.1420000000007</v>
      </c>
      <c r="P947" s="191">
        <f t="shared" si="86"/>
        <v>8556.3520000000008</v>
      </c>
      <c r="R947" s="240">
        <v>8556.3520000000008</v>
      </c>
    </row>
    <row r="948" spans="2:18" ht="24">
      <c r="B948" s="126">
        <f>+COUNT(C$672:$D948)</f>
        <v>248</v>
      </c>
      <c r="C948" s="138">
        <v>73152100</v>
      </c>
      <c r="D948" s="127" t="s">
        <v>810</v>
      </c>
      <c r="E948" s="138" t="s">
        <v>20</v>
      </c>
      <c r="F948" s="242">
        <v>1</v>
      </c>
      <c r="G948" s="249">
        <f t="shared" si="83"/>
        <v>191160</v>
      </c>
      <c r="I948" s="25">
        <v>248</v>
      </c>
      <c r="J948" s="29">
        <v>73152100</v>
      </c>
      <c r="K948" s="188" t="s">
        <v>810</v>
      </c>
      <c r="L948" s="29" t="s">
        <v>20</v>
      </c>
      <c r="M948" s="31">
        <v>1</v>
      </c>
      <c r="N948" s="190">
        <f t="shared" si="84"/>
        <v>151503.14000000001</v>
      </c>
      <c r="O948" s="190">
        <f t="shared" si="85"/>
        <v>28785.597999999998</v>
      </c>
      <c r="P948" s="191">
        <f t="shared" si="86"/>
        <v>180288.73800000001</v>
      </c>
      <c r="R948" s="240">
        <v>180288.73800000001</v>
      </c>
    </row>
    <row r="949" spans="2:18" ht="24">
      <c r="B949" s="126">
        <f>+COUNT(C$672:$D949)</f>
        <v>249</v>
      </c>
      <c r="C949" s="138">
        <v>73152100</v>
      </c>
      <c r="D949" s="127" t="s">
        <v>811</v>
      </c>
      <c r="E949" s="138" t="s">
        <v>20</v>
      </c>
      <c r="F949" s="242">
        <v>1</v>
      </c>
      <c r="G949" s="249">
        <f t="shared" si="83"/>
        <v>239860</v>
      </c>
      <c r="I949" s="25">
        <v>249</v>
      </c>
      <c r="J949" s="29">
        <v>73152100</v>
      </c>
      <c r="K949" s="188" t="s">
        <v>811</v>
      </c>
      <c r="L949" s="29" t="s">
        <v>20</v>
      </c>
      <c r="M949" s="31">
        <v>1</v>
      </c>
      <c r="N949" s="190">
        <f t="shared" si="84"/>
        <v>190097.91</v>
      </c>
      <c r="O949" s="190">
        <f t="shared" si="85"/>
        <v>36118.597999999998</v>
      </c>
      <c r="P949" s="191">
        <f t="shared" si="86"/>
        <v>226216.508</v>
      </c>
      <c r="R949" s="240">
        <v>226216.508</v>
      </c>
    </row>
    <row r="950" spans="2:18">
      <c r="B950" s="167"/>
      <c r="C950" s="167"/>
      <c r="D950" s="165" t="s">
        <v>172</v>
      </c>
      <c r="E950" s="166"/>
      <c r="F950" s="166"/>
      <c r="G950" s="166"/>
      <c r="I950" s="220"/>
      <c r="J950" s="220"/>
      <c r="K950" s="221" t="s">
        <v>172</v>
      </c>
      <c r="L950" s="222"/>
      <c r="M950" s="223"/>
      <c r="N950" s="224"/>
      <c r="O950" s="224"/>
      <c r="P950" s="225"/>
    </row>
    <row r="951" spans="2:18">
      <c r="B951" s="126">
        <f>+COUNT(C$672:$D951)</f>
        <v>250</v>
      </c>
      <c r="C951" s="138">
        <v>73152100</v>
      </c>
      <c r="D951" s="139" t="s">
        <v>157</v>
      </c>
      <c r="E951" s="138" t="s">
        <v>20</v>
      </c>
      <c r="F951" s="242">
        <v>1</v>
      </c>
      <c r="G951" s="249">
        <f t="shared" si="83"/>
        <v>274180</v>
      </c>
      <c r="I951" s="25">
        <v>250</v>
      </c>
      <c r="J951" s="29">
        <v>73152100</v>
      </c>
      <c r="K951" s="188" t="s">
        <v>157</v>
      </c>
      <c r="L951" s="29" t="s">
        <v>20</v>
      </c>
      <c r="M951" s="31">
        <v>1</v>
      </c>
      <c r="N951" s="190">
        <f t="shared" si="84"/>
        <v>217296.75</v>
      </c>
      <c r="O951" s="190">
        <f t="shared" si="85"/>
        <v>41286.385999999999</v>
      </c>
      <c r="P951" s="191">
        <f t="shared" si="86"/>
        <v>258583.136</v>
      </c>
      <c r="R951" s="240">
        <v>258583.136</v>
      </c>
    </row>
    <row r="952" spans="2:18" ht="24">
      <c r="B952" s="126">
        <f>+COUNT(C$672:$D952)</f>
        <v>251</v>
      </c>
      <c r="C952" s="138">
        <v>73152100</v>
      </c>
      <c r="D952" s="139" t="s">
        <v>158</v>
      </c>
      <c r="E952" s="138" t="s">
        <v>20</v>
      </c>
      <c r="F952" s="242">
        <v>1</v>
      </c>
      <c r="G952" s="249">
        <f t="shared" si="83"/>
        <v>55800</v>
      </c>
      <c r="I952" s="25">
        <v>251</v>
      </c>
      <c r="J952" s="29">
        <v>73152100</v>
      </c>
      <c r="K952" s="188" t="s">
        <v>158</v>
      </c>
      <c r="L952" s="29" t="s">
        <v>20</v>
      </c>
      <c r="M952" s="31">
        <v>1</v>
      </c>
      <c r="N952" s="190">
        <f t="shared" si="84"/>
        <v>44221.31</v>
      </c>
      <c r="O952" s="190">
        <f t="shared" si="85"/>
        <v>8402.0440000000017</v>
      </c>
      <c r="P952" s="191">
        <f t="shared" si="86"/>
        <v>52623.353999999999</v>
      </c>
      <c r="R952" s="240">
        <v>52623.353999999999</v>
      </c>
    </row>
    <row r="953" spans="2:18">
      <c r="B953" s="126">
        <f>+COUNT(C$672:$D953)</f>
        <v>252</v>
      </c>
      <c r="C953" s="138">
        <v>73152100</v>
      </c>
      <c r="D953" s="139" t="s">
        <v>173</v>
      </c>
      <c r="E953" s="138" t="s">
        <v>20</v>
      </c>
      <c r="F953" s="242">
        <v>1</v>
      </c>
      <c r="G953" s="249">
        <f t="shared" si="83"/>
        <v>42180</v>
      </c>
      <c r="I953" s="25">
        <v>252</v>
      </c>
      <c r="J953" s="29">
        <v>73152100</v>
      </c>
      <c r="K953" s="188" t="s">
        <v>173</v>
      </c>
      <c r="L953" s="29" t="s">
        <v>20</v>
      </c>
      <c r="M953" s="31">
        <v>1</v>
      </c>
      <c r="N953" s="190">
        <f t="shared" si="84"/>
        <v>33431.39</v>
      </c>
      <c r="O953" s="190">
        <f t="shared" si="85"/>
        <v>6351.9689999999973</v>
      </c>
      <c r="P953" s="191">
        <f t="shared" si="86"/>
        <v>39783.358999999997</v>
      </c>
      <c r="R953" s="240">
        <v>39783.358999999997</v>
      </c>
    </row>
    <row r="954" spans="2:18" ht="24">
      <c r="B954" s="126">
        <f>+COUNT(C$672:$D954)</f>
        <v>253</v>
      </c>
      <c r="C954" s="138">
        <v>73152100</v>
      </c>
      <c r="D954" s="139" t="s">
        <v>160</v>
      </c>
      <c r="E954" s="138" t="s">
        <v>20</v>
      </c>
      <c r="F954" s="242">
        <v>1</v>
      </c>
      <c r="G954" s="249">
        <f t="shared" si="83"/>
        <v>222830</v>
      </c>
      <c r="I954" s="25">
        <v>253</v>
      </c>
      <c r="J954" s="29">
        <v>73152100</v>
      </c>
      <c r="K954" s="188" t="s">
        <v>160</v>
      </c>
      <c r="L954" s="29" t="s">
        <v>20</v>
      </c>
      <c r="M954" s="31">
        <v>1</v>
      </c>
      <c r="N954" s="190">
        <f t="shared" si="84"/>
        <v>176602.06</v>
      </c>
      <c r="O954" s="190">
        <f t="shared" si="85"/>
        <v>33554.390000000014</v>
      </c>
      <c r="P954" s="191">
        <f t="shared" si="86"/>
        <v>210156.45</v>
      </c>
      <c r="R954" s="240">
        <v>210156.45</v>
      </c>
    </row>
    <row r="955" spans="2:18">
      <c r="B955" s="126">
        <f>+COUNT(C$672:$D955)</f>
        <v>254</v>
      </c>
      <c r="C955" s="138">
        <v>73152100</v>
      </c>
      <c r="D955" s="139" t="s">
        <v>174</v>
      </c>
      <c r="E955" s="138" t="s">
        <v>20</v>
      </c>
      <c r="F955" s="242">
        <v>1</v>
      </c>
      <c r="G955" s="249">
        <f t="shared" si="83"/>
        <v>115160</v>
      </c>
      <c r="I955" s="25">
        <v>254</v>
      </c>
      <c r="J955" s="29">
        <v>73152100</v>
      </c>
      <c r="K955" s="188" t="s">
        <v>174</v>
      </c>
      <c r="L955" s="29" t="s">
        <v>20</v>
      </c>
      <c r="M955" s="31">
        <v>1</v>
      </c>
      <c r="N955" s="190">
        <f t="shared" si="84"/>
        <v>91272.17</v>
      </c>
      <c r="O955" s="190">
        <f t="shared" si="85"/>
        <v>17341.713000000003</v>
      </c>
      <c r="P955" s="191">
        <f t="shared" si="86"/>
        <v>108613.883</v>
      </c>
      <c r="R955" s="240">
        <v>108613.883</v>
      </c>
    </row>
    <row r="956" spans="2:18" ht="24">
      <c r="B956" s="126">
        <f>+COUNT(C$672:$D956)</f>
        <v>255</v>
      </c>
      <c r="C956" s="138">
        <v>73152100</v>
      </c>
      <c r="D956" s="139" t="s">
        <v>123</v>
      </c>
      <c r="E956" s="138" t="s">
        <v>20</v>
      </c>
      <c r="F956" s="242">
        <v>1</v>
      </c>
      <c r="G956" s="249">
        <f t="shared" si="83"/>
        <v>242140</v>
      </c>
      <c r="I956" s="25">
        <v>255</v>
      </c>
      <c r="J956" s="29">
        <v>73152100</v>
      </c>
      <c r="K956" s="188" t="s">
        <v>123</v>
      </c>
      <c r="L956" s="29" t="s">
        <v>20</v>
      </c>
      <c r="M956" s="31">
        <v>1</v>
      </c>
      <c r="N956" s="190">
        <f t="shared" si="84"/>
        <v>191904.23</v>
      </c>
      <c r="O956" s="190">
        <f t="shared" si="85"/>
        <v>36461.802999999985</v>
      </c>
      <c r="P956" s="191">
        <f t="shared" si="86"/>
        <v>228366.033</v>
      </c>
      <c r="R956" s="240">
        <v>228366.033</v>
      </c>
    </row>
    <row r="957" spans="2:18">
      <c r="B957" s="167"/>
      <c r="C957" s="167"/>
      <c r="D957" s="165" t="s">
        <v>57</v>
      </c>
      <c r="E957" s="166"/>
      <c r="F957" s="166"/>
      <c r="G957" s="166"/>
      <c r="I957" s="220"/>
      <c r="J957" s="220"/>
      <c r="K957" s="221" t="s">
        <v>57</v>
      </c>
      <c r="L957" s="222"/>
      <c r="M957" s="223"/>
      <c r="N957" s="224"/>
      <c r="O957" s="224"/>
      <c r="P957" s="225"/>
    </row>
    <row r="958" spans="2:18">
      <c r="B958" s="126">
        <f>+COUNT(C$672:$D958)</f>
        <v>256</v>
      </c>
      <c r="C958" s="138">
        <v>73152100</v>
      </c>
      <c r="D958" s="127" t="s">
        <v>812</v>
      </c>
      <c r="E958" s="138" t="s">
        <v>20</v>
      </c>
      <c r="F958" s="242">
        <v>1</v>
      </c>
      <c r="G958" s="249">
        <f t="shared" si="83"/>
        <v>18900</v>
      </c>
      <c r="I958" s="25">
        <v>256</v>
      </c>
      <c r="J958" s="29">
        <v>73152100</v>
      </c>
      <c r="K958" s="188" t="s">
        <v>812</v>
      </c>
      <c r="L958" s="29" t="s">
        <v>20</v>
      </c>
      <c r="M958" s="31">
        <v>1</v>
      </c>
      <c r="N958" s="190">
        <f t="shared" si="84"/>
        <v>14976.82</v>
      </c>
      <c r="O958" s="190">
        <f t="shared" si="85"/>
        <v>2845.5999999999985</v>
      </c>
      <c r="P958" s="191">
        <f t="shared" si="86"/>
        <v>17822.419999999998</v>
      </c>
      <c r="R958" s="240">
        <v>17822.419999999998</v>
      </c>
    </row>
    <row r="959" spans="2:18">
      <c r="B959" s="126">
        <f>+COUNT(C$672:$D959)</f>
        <v>257</v>
      </c>
      <c r="C959" s="138">
        <v>73152100</v>
      </c>
      <c r="D959" s="127" t="s">
        <v>813</v>
      </c>
      <c r="E959" s="138" t="s">
        <v>20</v>
      </c>
      <c r="F959" s="242">
        <v>1</v>
      </c>
      <c r="G959" s="249">
        <f t="shared" si="83"/>
        <v>14990</v>
      </c>
      <c r="I959" s="25">
        <v>257</v>
      </c>
      <c r="J959" s="29">
        <v>73152100</v>
      </c>
      <c r="K959" s="188" t="s">
        <v>813</v>
      </c>
      <c r="L959" s="29" t="s">
        <v>20</v>
      </c>
      <c r="M959" s="31">
        <v>1</v>
      </c>
      <c r="N959" s="190">
        <f t="shared" si="84"/>
        <v>11879.55</v>
      </c>
      <c r="O959" s="190">
        <f t="shared" si="85"/>
        <v>2257.1180000000004</v>
      </c>
      <c r="P959" s="191">
        <f t="shared" si="86"/>
        <v>14136.668</v>
      </c>
      <c r="R959" s="240">
        <v>14136.668</v>
      </c>
    </row>
    <row r="960" spans="2:18" ht="24">
      <c r="B960" s="126">
        <f>+COUNT(C$672:$D960)</f>
        <v>258</v>
      </c>
      <c r="C960" s="138">
        <v>73152100</v>
      </c>
      <c r="D960" s="127" t="s">
        <v>814</v>
      </c>
      <c r="E960" s="138" t="s">
        <v>20</v>
      </c>
      <c r="F960" s="242">
        <v>1</v>
      </c>
      <c r="G960" s="249">
        <f t="shared" si="83"/>
        <v>90410</v>
      </c>
      <c r="I960" s="25">
        <v>258</v>
      </c>
      <c r="J960" s="29">
        <v>73152100</v>
      </c>
      <c r="K960" s="188" t="s">
        <v>814</v>
      </c>
      <c r="L960" s="29" t="s">
        <v>20</v>
      </c>
      <c r="M960" s="31">
        <v>1</v>
      </c>
      <c r="N960" s="190">
        <f t="shared" si="84"/>
        <v>71650.69</v>
      </c>
      <c r="O960" s="190">
        <f t="shared" si="85"/>
        <v>13613.635999999999</v>
      </c>
      <c r="P960" s="191">
        <f t="shared" si="86"/>
        <v>85264.326000000001</v>
      </c>
      <c r="R960" s="240">
        <v>85264.326000000001</v>
      </c>
    </row>
    <row r="961" spans="2:18">
      <c r="B961" s="167"/>
      <c r="C961" s="167"/>
      <c r="D961" s="165" t="s">
        <v>218</v>
      </c>
      <c r="E961" s="166"/>
      <c r="F961" s="166"/>
      <c r="G961" s="166"/>
      <c r="I961" s="220"/>
      <c r="J961" s="220"/>
      <c r="K961" s="221" t="s">
        <v>218</v>
      </c>
      <c r="L961" s="222"/>
      <c r="M961" s="223"/>
      <c r="N961" s="224"/>
      <c r="O961" s="224"/>
      <c r="P961" s="225"/>
    </row>
    <row r="962" spans="2:18">
      <c r="B962" s="126">
        <f>+COUNT(C$672:$D962)</f>
        <v>259</v>
      </c>
      <c r="C962" s="138">
        <v>73152100</v>
      </c>
      <c r="D962" s="141" t="s">
        <v>815</v>
      </c>
      <c r="E962" s="138" t="s">
        <v>20</v>
      </c>
      <c r="F962" s="242">
        <v>1</v>
      </c>
      <c r="G962" s="249">
        <f t="shared" si="83"/>
        <v>185460</v>
      </c>
      <c r="I962" s="25">
        <v>259</v>
      </c>
      <c r="J962" s="29">
        <v>73152100</v>
      </c>
      <c r="K962" s="188" t="s">
        <v>815</v>
      </c>
      <c r="L962" s="29" t="s">
        <v>20</v>
      </c>
      <c r="M962" s="31">
        <v>1</v>
      </c>
      <c r="N962" s="190">
        <f t="shared" si="84"/>
        <v>146987.12</v>
      </c>
      <c r="O962" s="190">
        <f t="shared" si="85"/>
        <v>27927.557000000001</v>
      </c>
      <c r="P962" s="191">
        <f t="shared" si="86"/>
        <v>174914.677</v>
      </c>
      <c r="R962" s="240">
        <v>174914.677</v>
      </c>
    </row>
    <row r="963" spans="2:18">
      <c r="B963" s="126">
        <f>+COUNT(C$672:$D963)</f>
        <v>260</v>
      </c>
      <c r="C963" s="138">
        <v>73152100</v>
      </c>
      <c r="D963" s="141" t="s">
        <v>219</v>
      </c>
      <c r="E963" s="138" t="s">
        <v>20</v>
      </c>
      <c r="F963" s="242">
        <v>1</v>
      </c>
      <c r="G963" s="249">
        <f t="shared" si="83"/>
        <v>18810</v>
      </c>
      <c r="I963" s="25">
        <v>260</v>
      </c>
      <c r="J963" s="29">
        <v>73152100</v>
      </c>
      <c r="K963" s="188" t="s">
        <v>219</v>
      </c>
      <c r="L963" s="29" t="s">
        <v>20</v>
      </c>
      <c r="M963" s="31">
        <v>1</v>
      </c>
      <c r="N963" s="190">
        <f t="shared" si="84"/>
        <v>14906.24</v>
      </c>
      <c r="O963" s="190">
        <f t="shared" si="85"/>
        <v>2832.1869999999999</v>
      </c>
      <c r="P963" s="191">
        <f t="shared" si="86"/>
        <v>17738.427</v>
      </c>
      <c r="R963" s="240">
        <v>17738.427</v>
      </c>
    </row>
    <row r="964" spans="2:18">
      <c r="B964" s="126">
        <f>+COUNT(C$672:$D964)</f>
        <v>261</v>
      </c>
      <c r="C964" s="138">
        <v>73152100</v>
      </c>
      <c r="D964" s="141" t="s">
        <v>220</v>
      </c>
      <c r="E964" s="138" t="s">
        <v>20</v>
      </c>
      <c r="F964" s="242">
        <v>1</v>
      </c>
      <c r="G964" s="249">
        <f t="shared" si="83"/>
        <v>48440</v>
      </c>
      <c r="I964" s="25">
        <v>261</v>
      </c>
      <c r="J964" s="29">
        <v>73152100</v>
      </c>
      <c r="K964" s="188" t="s">
        <v>220</v>
      </c>
      <c r="L964" s="29" t="s">
        <v>20</v>
      </c>
      <c r="M964" s="31">
        <v>1</v>
      </c>
      <c r="N964" s="190">
        <f t="shared" si="84"/>
        <v>38388.86</v>
      </c>
      <c r="O964" s="190">
        <f t="shared" si="85"/>
        <v>7293.8889999999956</v>
      </c>
      <c r="P964" s="191">
        <f t="shared" si="86"/>
        <v>45682.748999999996</v>
      </c>
      <c r="R964" s="240">
        <v>45682.748999999996</v>
      </c>
    </row>
    <row r="965" spans="2:18">
      <c r="B965" s="126">
        <f>+COUNT(C$672:$D965)</f>
        <v>262</v>
      </c>
      <c r="C965" s="138">
        <v>73152100</v>
      </c>
      <c r="D965" s="141" t="s">
        <v>221</v>
      </c>
      <c r="E965" s="138" t="s">
        <v>20</v>
      </c>
      <c r="F965" s="242">
        <v>1</v>
      </c>
      <c r="G965" s="249">
        <f t="shared" si="83"/>
        <v>20710</v>
      </c>
      <c r="I965" s="25">
        <v>262</v>
      </c>
      <c r="J965" s="29">
        <v>73152100</v>
      </c>
      <c r="K965" s="188" t="s">
        <v>221</v>
      </c>
      <c r="L965" s="29" t="s">
        <v>20</v>
      </c>
      <c r="M965" s="31">
        <v>1</v>
      </c>
      <c r="N965" s="190">
        <f t="shared" si="84"/>
        <v>16413.95</v>
      </c>
      <c r="O965" s="190">
        <f t="shared" si="85"/>
        <v>3118.6470000000008</v>
      </c>
      <c r="P965" s="191">
        <f t="shared" si="86"/>
        <v>19532.597000000002</v>
      </c>
      <c r="R965" s="240">
        <v>19532.597000000002</v>
      </c>
    </row>
    <row r="966" spans="2:18">
      <c r="B966" s="126">
        <f>+COUNT(C$672:$D966)</f>
        <v>263</v>
      </c>
      <c r="C966" s="138">
        <v>73152100</v>
      </c>
      <c r="D966" s="141" t="s">
        <v>222</v>
      </c>
      <c r="E966" s="138" t="s">
        <v>20</v>
      </c>
      <c r="F966" s="242">
        <v>1</v>
      </c>
      <c r="G966" s="249">
        <f t="shared" si="83"/>
        <v>43150</v>
      </c>
      <c r="I966" s="25">
        <v>263</v>
      </c>
      <c r="J966" s="29">
        <v>73152100</v>
      </c>
      <c r="K966" s="188" t="s">
        <v>222</v>
      </c>
      <c r="L966" s="29" t="s">
        <v>20</v>
      </c>
      <c r="M966" s="31">
        <v>1</v>
      </c>
      <c r="N966" s="190">
        <f t="shared" si="84"/>
        <v>34198.19</v>
      </c>
      <c r="O966" s="190">
        <f t="shared" si="85"/>
        <v>6497.6610000000001</v>
      </c>
      <c r="P966" s="191">
        <f t="shared" si="86"/>
        <v>40695.851000000002</v>
      </c>
      <c r="R966" s="240">
        <v>40695.851000000002</v>
      </c>
    </row>
    <row r="967" spans="2:18">
      <c r="B967" s="126">
        <f>+COUNT(C$672:$D967)</f>
        <v>264</v>
      </c>
      <c r="C967" s="138">
        <v>73152100</v>
      </c>
      <c r="D967" s="141" t="s">
        <v>223</v>
      </c>
      <c r="E967" s="138" t="s">
        <v>20</v>
      </c>
      <c r="F967" s="242">
        <v>1</v>
      </c>
      <c r="G967" s="249">
        <f t="shared" ref="G967:G1030" si="87">+ROUND(P967+(P967*$F$3),-1)</f>
        <v>351640</v>
      </c>
      <c r="I967" s="25">
        <v>264</v>
      </c>
      <c r="J967" s="29">
        <v>73152100</v>
      </c>
      <c r="K967" s="188" t="s">
        <v>223</v>
      </c>
      <c r="L967" s="29" t="s">
        <v>20</v>
      </c>
      <c r="M967" s="31">
        <v>1</v>
      </c>
      <c r="N967" s="190">
        <f t="shared" si="84"/>
        <v>278687.95</v>
      </c>
      <c r="O967" s="190">
        <f t="shared" si="85"/>
        <v>52950.706999999995</v>
      </c>
      <c r="P967" s="191">
        <f t="shared" si="86"/>
        <v>331638.65700000001</v>
      </c>
      <c r="R967" s="240">
        <v>331638.65700000001</v>
      </c>
    </row>
    <row r="968" spans="2:18">
      <c r="B968" s="126">
        <f>+COUNT(C$672:$D968)</f>
        <v>265</v>
      </c>
      <c r="C968" s="138">
        <v>73152100</v>
      </c>
      <c r="D968" s="141" t="s">
        <v>224</v>
      </c>
      <c r="E968" s="138" t="s">
        <v>20</v>
      </c>
      <c r="F968" s="242">
        <v>1</v>
      </c>
      <c r="G968" s="249">
        <f t="shared" si="87"/>
        <v>33920</v>
      </c>
      <c r="I968" s="25">
        <v>265</v>
      </c>
      <c r="J968" s="29">
        <v>73152100</v>
      </c>
      <c r="K968" s="188" t="s">
        <v>224</v>
      </c>
      <c r="L968" s="29" t="s">
        <v>20</v>
      </c>
      <c r="M968" s="31">
        <v>1</v>
      </c>
      <c r="N968" s="190">
        <f t="shared" si="84"/>
        <v>26879.759999999998</v>
      </c>
      <c r="O968" s="190">
        <f t="shared" si="85"/>
        <v>5107.16</v>
      </c>
      <c r="P968" s="191">
        <f t="shared" si="86"/>
        <v>31986.92</v>
      </c>
      <c r="R968" s="240">
        <v>31986.92</v>
      </c>
    </row>
    <row r="969" spans="2:18" ht="24">
      <c r="B969" s="126">
        <f>+COUNT(C$672:$D969)</f>
        <v>266</v>
      </c>
      <c r="C969" s="138">
        <v>73152100</v>
      </c>
      <c r="D969" s="141" t="s">
        <v>816</v>
      </c>
      <c r="E969" s="138" t="s">
        <v>20</v>
      </c>
      <c r="F969" s="242">
        <v>1</v>
      </c>
      <c r="G969" s="249">
        <f t="shared" si="87"/>
        <v>94120</v>
      </c>
      <c r="I969" s="25">
        <v>266</v>
      </c>
      <c r="J969" s="29">
        <v>73152100</v>
      </c>
      <c r="K969" s="188" t="s">
        <v>816</v>
      </c>
      <c r="L969" s="29" t="s">
        <v>20</v>
      </c>
      <c r="M969" s="31">
        <v>1</v>
      </c>
      <c r="N969" s="190">
        <f t="shared" si="84"/>
        <v>74596.36</v>
      </c>
      <c r="O969" s="190">
        <f t="shared" si="85"/>
        <v>14173.307000000001</v>
      </c>
      <c r="P969" s="191">
        <f t="shared" si="86"/>
        <v>88769.667000000001</v>
      </c>
      <c r="R969" s="240">
        <v>88769.667000000001</v>
      </c>
    </row>
    <row r="970" spans="2:18" ht="36">
      <c r="B970" s="126">
        <f>+COUNT(C$672:$D970)</f>
        <v>267</v>
      </c>
      <c r="C970" s="138">
        <v>73152100</v>
      </c>
      <c r="D970" s="141" t="s">
        <v>817</v>
      </c>
      <c r="E970" s="138" t="s">
        <v>20</v>
      </c>
      <c r="F970" s="242">
        <v>1</v>
      </c>
      <c r="G970" s="249">
        <f t="shared" si="87"/>
        <v>103900</v>
      </c>
      <c r="I970" s="25">
        <v>267</v>
      </c>
      <c r="J970" s="29">
        <v>73152100</v>
      </c>
      <c r="K970" s="188" t="s">
        <v>817</v>
      </c>
      <c r="L970" s="29" t="s">
        <v>20</v>
      </c>
      <c r="M970" s="31">
        <v>1</v>
      </c>
      <c r="N970" s="190">
        <f t="shared" si="84"/>
        <v>82345.38</v>
      </c>
      <c r="O970" s="190">
        <f t="shared" si="85"/>
        <v>15645.625</v>
      </c>
      <c r="P970" s="191">
        <f t="shared" si="86"/>
        <v>97991.005000000005</v>
      </c>
      <c r="R970" s="240">
        <v>97991.005000000005</v>
      </c>
    </row>
    <row r="971" spans="2:18" ht="36">
      <c r="B971" s="126">
        <f>+COUNT(C$672:$D971)</f>
        <v>268</v>
      </c>
      <c r="C971" s="138">
        <v>73152100</v>
      </c>
      <c r="D971" s="141" t="s">
        <v>818</v>
      </c>
      <c r="E971" s="138" t="s">
        <v>20</v>
      </c>
      <c r="F971" s="242">
        <v>1</v>
      </c>
      <c r="G971" s="249">
        <f t="shared" si="87"/>
        <v>237250</v>
      </c>
      <c r="I971" s="25">
        <v>268</v>
      </c>
      <c r="J971" s="29">
        <v>73152100</v>
      </c>
      <c r="K971" s="188" t="s">
        <v>818</v>
      </c>
      <c r="L971" s="29" t="s">
        <v>20</v>
      </c>
      <c r="M971" s="31">
        <v>1</v>
      </c>
      <c r="N971" s="190">
        <f t="shared" si="84"/>
        <v>188030.14</v>
      </c>
      <c r="O971" s="190">
        <f t="shared" si="85"/>
        <v>35725.72099999999</v>
      </c>
      <c r="P971" s="191">
        <f t="shared" si="86"/>
        <v>223755.861</v>
      </c>
      <c r="R971" s="240">
        <v>223755.861</v>
      </c>
    </row>
    <row r="972" spans="2:18" ht="24">
      <c r="B972" s="126">
        <f>+COUNT(C$672:$D972)</f>
        <v>269</v>
      </c>
      <c r="C972" s="138">
        <v>73152100</v>
      </c>
      <c r="D972" s="141" t="s">
        <v>819</v>
      </c>
      <c r="E972" s="138" t="s">
        <v>20</v>
      </c>
      <c r="F972" s="242">
        <v>1</v>
      </c>
      <c r="G972" s="249">
        <f t="shared" si="87"/>
        <v>288570</v>
      </c>
      <c r="I972" s="25">
        <v>269</v>
      </c>
      <c r="J972" s="29">
        <v>73152100</v>
      </c>
      <c r="K972" s="188" t="s">
        <v>819</v>
      </c>
      <c r="L972" s="29" t="s">
        <v>20</v>
      </c>
      <c r="M972" s="31">
        <v>1</v>
      </c>
      <c r="N972" s="190">
        <f t="shared" si="84"/>
        <v>228704.78</v>
      </c>
      <c r="O972" s="190">
        <f t="shared" si="85"/>
        <v>43453.910999999993</v>
      </c>
      <c r="P972" s="191">
        <f t="shared" si="86"/>
        <v>272158.69099999999</v>
      </c>
      <c r="R972" s="240">
        <v>272158.69099999999</v>
      </c>
    </row>
    <row r="973" spans="2:18">
      <c r="B973" s="126">
        <f>+COUNT(C$672:$D973)</f>
        <v>270</v>
      </c>
      <c r="C973" s="138">
        <v>73152100</v>
      </c>
      <c r="D973" s="141" t="s">
        <v>820</v>
      </c>
      <c r="E973" s="138" t="s">
        <v>20</v>
      </c>
      <c r="F973" s="242">
        <v>1</v>
      </c>
      <c r="G973" s="249">
        <f t="shared" si="87"/>
        <v>37730</v>
      </c>
      <c r="I973" s="25">
        <v>270</v>
      </c>
      <c r="J973" s="29">
        <v>73152100</v>
      </c>
      <c r="K973" s="188" t="s">
        <v>820</v>
      </c>
      <c r="L973" s="29" t="s">
        <v>20</v>
      </c>
      <c r="M973" s="31">
        <v>1</v>
      </c>
      <c r="N973" s="190">
        <f t="shared" si="84"/>
        <v>29899.77</v>
      </c>
      <c r="O973" s="190">
        <f t="shared" si="85"/>
        <v>5680.9569999999985</v>
      </c>
      <c r="P973" s="191">
        <f t="shared" si="86"/>
        <v>35580.726999999999</v>
      </c>
      <c r="R973" s="240">
        <v>35580.726999999999</v>
      </c>
    </row>
    <row r="974" spans="2:18" ht="24">
      <c r="B974" s="126">
        <f>+COUNT(C$672:$D974)</f>
        <v>271</v>
      </c>
      <c r="C974" s="138">
        <v>73152100</v>
      </c>
      <c r="D974" s="141" t="s">
        <v>821</v>
      </c>
      <c r="E974" s="138" t="s">
        <v>20</v>
      </c>
      <c r="F974" s="242">
        <v>1</v>
      </c>
      <c r="G974" s="249">
        <f t="shared" si="87"/>
        <v>102130</v>
      </c>
      <c r="I974" s="25">
        <v>271</v>
      </c>
      <c r="J974" s="29">
        <v>73152100</v>
      </c>
      <c r="K974" s="188" t="s">
        <v>821</v>
      </c>
      <c r="L974" s="29" t="s">
        <v>20</v>
      </c>
      <c r="M974" s="31">
        <v>1</v>
      </c>
      <c r="N974" s="190">
        <f t="shared" si="84"/>
        <v>80943.34</v>
      </c>
      <c r="O974" s="190">
        <f t="shared" si="85"/>
        <v>15379.236000000004</v>
      </c>
      <c r="P974" s="191">
        <f t="shared" si="86"/>
        <v>96322.576000000001</v>
      </c>
      <c r="R974" s="240">
        <v>96322.576000000001</v>
      </c>
    </row>
    <row r="975" spans="2:18" ht="24">
      <c r="B975" s="126">
        <f>+COUNT(C$672:$D975)</f>
        <v>272</v>
      </c>
      <c r="C975" s="138">
        <v>73152100</v>
      </c>
      <c r="D975" s="141" t="s">
        <v>822</v>
      </c>
      <c r="E975" s="138" t="s">
        <v>20</v>
      </c>
      <c r="F975" s="242">
        <v>1</v>
      </c>
      <c r="G975" s="249">
        <f t="shared" si="87"/>
        <v>96400</v>
      </c>
      <c r="I975" s="25">
        <v>272</v>
      </c>
      <c r="J975" s="29">
        <v>73152100</v>
      </c>
      <c r="K975" s="188" t="s">
        <v>822</v>
      </c>
      <c r="L975" s="29" t="s">
        <v>20</v>
      </c>
      <c r="M975" s="31">
        <v>1</v>
      </c>
      <c r="N975" s="190">
        <f t="shared" si="84"/>
        <v>76402.679999999993</v>
      </c>
      <c r="O975" s="190">
        <f t="shared" si="85"/>
        <v>14516.512000000002</v>
      </c>
      <c r="P975" s="191">
        <f t="shared" si="86"/>
        <v>90919.191999999995</v>
      </c>
      <c r="R975" s="240">
        <v>90919.191999999995</v>
      </c>
    </row>
    <row r="976" spans="2:18" ht="24">
      <c r="B976" s="126">
        <f>+COUNT(C$672:$D976)</f>
        <v>273</v>
      </c>
      <c r="C976" s="138">
        <v>73152100</v>
      </c>
      <c r="D976" s="141" t="s">
        <v>823</v>
      </c>
      <c r="E976" s="138" t="s">
        <v>20</v>
      </c>
      <c r="F976" s="242">
        <v>1</v>
      </c>
      <c r="G976" s="249">
        <f t="shared" si="87"/>
        <v>73120</v>
      </c>
      <c r="I976" s="25">
        <v>273</v>
      </c>
      <c r="J976" s="29">
        <v>73152100</v>
      </c>
      <c r="K976" s="188" t="s">
        <v>823</v>
      </c>
      <c r="L976" s="29" t="s">
        <v>20</v>
      </c>
      <c r="M976" s="31">
        <v>1</v>
      </c>
      <c r="N976" s="190">
        <f t="shared" si="84"/>
        <v>57947.28</v>
      </c>
      <c r="O976" s="190">
        <f t="shared" si="85"/>
        <v>11009.979000000007</v>
      </c>
      <c r="P976" s="191">
        <f t="shared" si="86"/>
        <v>68957.259000000005</v>
      </c>
      <c r="R976" s="240">
        <v>68957.259000000005</v>
      </c>
    </row>
    <row r="977" spans="2:18">
      <c r="B977" s="126">
        <f>+COUNT(C$672:$D977)</f>
        <v>274</v>
      </c>
      <c r="C977" s="138">
        <v>73152100</v>
      </c>
      <c r="D977" s="141" t="s">
        <v>824</v>
      </c>
      <c r="E977" s="138" t="s">
        <v>20</v>
      </c>
      <c r="F977" s="242">
        <v>1</v>
      </c>
      <c r="G977" s="249">
        <f t="shared" si="87"/>
        <v>300280</v>
      </c>
      <c r="I977" s="25">
        <v>274</v>
      </c>
      <c r="J977" s="29">
        <v>73152100</v>
      </c>
      <c r="K977" s="188" t="s">
        <v>824</v>
      </c>
      <c r="L977" s="29" t="s">
        <v>20</v>
      </c>
      <c r="M977" s="31">
        <v>1</v>
      </c>
      <c r="N977" s="190">
        <f t="shared" si="84"/>
        <v>237987.82</v>
      </c>
      <c r="O977" s="190">
        <f t="shared" si="85"/>
        <v>45217.69</v>
      </c>
      <c r="P977" s="191">
        <f t="shared" si="86"/>
        <v>283205.51</v>
      </c>
      <c r="R977" s="240">
        <v>283205.51</v>
      </c>
    </row>
    <row r="978" spans="2:18">
      <c r="B978" s="168"/>
      <c r="C978" s="168"/>
      <c r="D978" s="162" t="s">
        <v>1132</v>
      </c>
      <c r="E978" s="163"/>
      <c r="F978" s="163"/>
      <c r="G978" s="163"/>
      <c r="I978" s="189"/>
      <c r="J978" s="202"/>
      <c r="K978" s="188"/>
      <c r="L978" s="251"/>
      <c r="M978" s="31"/>
      <c r="N978" s="190"/>
      <c r="O978" s="190"/>
      <c r="P978" s="191"/>
    </row>
    <row r="979" spans="2:18">
      <c r="B979" s="174"/>
      <c r="C979" s="174"/>
      <c r="D979" s="165" t="s">
        <v>825</v>
      </c>
      <c r="E979" s="175"/>
      <c r="F979" s="175"/>
      <c r="G979" s="175"/>
      <c r="I979" s="220"/>
      <c r="J979" s="220"/>
      <c r="K979" s="221" t="s">
        <v>825</v>
      </c>
      <c r="L979" s="232"/>
      <c r="M979" s="223"/>
      <c r="N979" s="224"/>
      <c r="O979" s="224"/>
      <c r="P979" s="225"/>
    </row>
    <row r="980" spans="2:18">
      <c r="B980" s="126">
        <f>+COUNT(C$672:$D980)</f>
        <v>275</v>
      </c>
      <c r="C980" s="126">
        <v>72151800</v>
      </c>
      <c r="D980" s="127" t="s">
        <v>269</v>
      </c>
      <c r="E980" s="126" t="s">
        <v>826</v>
      </c>
      <c r="F980" s="242">
        <v>1</v>
      </c>
      <c r="G980" s="249">
        <f t="shared" si="87"/>
        <v>318470</v>
      </c>
      <c r="I980" s="25">
        <v>275</v>
      </c>
      <c r="J980" s="25">
        <v>72151800</v>
      </c>
      <c r="K980" s="188" t="s">
        <v>269</v>
      </c>
      <c r="L980" s="25" t="s">
        <v>826</v>
      </c>
      <c r="M980" s="31">
        <v>1</v>
      </c>
      <c r="N980" s="190">
        <f t="shared" si="84"/>
        <v>252402.91</v>
      </c>
      <c r="O980" s="190">
        <f t="shared" si="85"/>
        <v>47956.555000000022</v>
      </c>
      <c r="P980" s="191">
        <f t="shared" si="86"/>
        <v>300359.46500000003</v>
      </c>
      <c r="R980" s="240">
        <v>300359.46500000003</v>
      </c>
    </row>
    <row r="981" spans="2:18">
      <c r="B981" s="126">
        <f>+COUNT(C$672:$D981)</f>
        <v>276</v>
      </c>
      <c r="C981" s="126">
        <v>72151800</v>
      </c>
      <c r="D981" s="127" t="s">
        <v>270</v>
      </c>
      <c r="E981" s="126" t="s">
        <v>826</v>
      </c>
      <c r="F981" s="242">
        <v>1</v>
      </c>
      <c r="G981" s="249">
        <f t="shared" si="87"/>
        <v>94060</v>
      </c>
      <c r="I981" s="25">
        <v>276</v>
      </c>
      <c r="J981" s="25">
        <v>72151800</v>
      </c>
      <c r="K981" s="188" t="s">
        <v>270</v>
      </c>
      <c r="L981" s="25" t="s">
        <v>826</v>
      </c>
      <c r="M981" s="31">
        <v>1</v>
      </c>
      <c r="N981" s="190">
        <f t="shared" ref="N981:N1044" si="88">+ROUND(R981/1.19,2)</f>
        <v>74547.08</v>
      </c>
      <c r="O981" s="190">
        <f t="shared" ref="O981:O1044" si="89">+R981-N981</f>
        <v>14163.940999999992</v>
      </c>
      <c r="P981" s="191">
        <f t="shared" ref="P981:P1044" si="90">+N981+O981</f>
        <v>88711.020999999993</v>
      </c>
      <c r="R981" s="240">
        <v>88711.020999999993</v>
      </c>
    </row>
    <row r="982" spans="2:18">
      <c r="B982" s="126">
        <f>+COUNT(C$672:$D982)</f>
        <v>277</v>
      </c>
      <c r="C982" s="126">
        <v>72151800</v>
      </c>
      <c r="D982" s="127" t="s">
        <v>271</v>
      </c>
      <c r="E982" s="126" t="s">
        <v>826</v>
      </c>
      <c r="F982" s="242">
        <v>1</v>
      </c>
      <c r="G982" s="249">
        <f t="shared" si="87"/>
        <v>42800</v>
      </c>
      <c r="I982" s="25">
        <v>277</v>
      </c>
      <c r="J982" s="25">
        <v>72151800</v>
      </c>
      <c r="K982" s="188" t="s">
        <v>271</v>
      </c>
      <c r="L982" s="25" t="s">
        <v>826</v>
      </c>
      <c r="M982" s="31">
        <v>1</v>
      </c>
      <c r="N982" s="190">
        <f t="shared" si="88"/>
        <v>33921.71</v>
      </c>
      <c r="O982" s="190">
        <f t="shared" si="89"/>
        <v>6445.1270000000004</v>
      </c>
      <c r="P982" s="191">
        <f t="shared" si="90"/>
        <v>40366.837</v>
      </c>
      <c r="R982" s="240">
        <v>40366.837</v>
      </c>
    </row>
    <row r="983" spans="2:18">
      <c r="B983" s="126">
        <f>+COUNT(C$672:$D983)</f>
        <v>278</v>
      </c>
      <c r="C983" s="137">
        <v>31162906</v>
      </c>
      <c r="D983" s="127" t="s">
        <v>272</v>
      </c>
      <c r="E983" s="126" t="s">
        <v>826</v>
      </c>
      <c r="F983" s="242">
        <v>1</v>
      </c>
      <c r="G983" s="249">
        <f t="shared" si="87"/>
        <v>114520</v>
      </c>
      <c r="I983" s="25">
        <v>278</v>
      </c>
      <c r="J983" s="28">
        <v>31162906</v>
      </c>
      <c r="K983" s="188" t="s">
        <v>272</v>
      </c>
      <c r="L983" s="25" t="s">
        <v>826</v>
      </c>
      <c r="M983" s="31">
        <v>1</v>
      </c>
      <c r="N983" s="190">
        <f t="shared" si="88"/>
        <v>90758.46</v>
      </c>
      <c r="O983" s="190">
        <f t="shared" si="89"/>
        <v>17244.112999999998</v>
      </c>
      <c r="P983" s="191">
        <f t="shared" si="90"/>
        <v>108002.573</v>
      </c>
      <c r="R983" s="240">
        <v>108002.573</v>
      </c>
    </row>
    <row r="984" spans="2:18" ht="24">
      <c r="B984" s="126">
        <f>+COUNT(C$672:$D984)</f>
        <v>279</v>
      </c>
      <c r="C984" s="126">
        <v>72151800</v>
      </c>
      <c r="D984" s="127" t="s">
        <v>273</v>
      </c>
      <c r="E984" s="126" t="s">
        <v>826</v>
      </c>
      <c r="F984" s="242">
        <v>1</v>
      </c>
      <c r="G984" s="249">
        <f t="shared" si="87"/>
        <v>63430</v>
      </c>
      <c r="I984" s="25">
        <v>279</v>
      </c>
      <c r="J984" s="25">
        <v>72151800</v>
      </c>
      <c r="K984" s="188" t="s">
        <v>273</v>
      </c>
      <c r="L984" s="25" t="s">
        <v>826</v>
      </c>
      <c r="M984" s="31">
        <v>1</v>
      </c>
      <c r="N984" s="190">
        <f t="shared" si="88"/>
        <v>50272.59</v>
      </c>
      <c r="O984" s="190">
        <f t="shared" si="89"/>
        <v>9551.7970000000059</v>
      </c>
      <c r="P984" s="191">
        <f t="shared" si="90"/>
        <v>59824.387000000002</v>
      </c>
      <c r="R984" s="240">
        <v>59824.387000000002</v>
      </c>
    </row>
    <row r="985" spans="2:18">
      <c r="B985" s="174"/>
      <c r="C985" s="174"/>
      <c r="D985" s="165" t="s">
        <v>827</v>
      </c>
      <c r="E985" s="175"/>
      <c r="F985" s="175"/>
      <c r="G985" s="175"/>
      <c r="I985" s="220"/>
      <c r="J985" s="220"/>
      <c r="K985" s="221" t="s">
        <v>827</v>
      </c>
      <c r="L985" s="232"/>
      <c r="M985" s="223"/>
      <c r="N985" s="224"/>
      <c r="O985" s="224"/>
      <c r="P985" s="225"/>
    </row>
    <row r="986" spans="2:18">
      <c r="B986" s="126">
        <f>+COUNT(C$672:$D986)</f>
        <v>280</v>
      </c>
      <c r="C986" s="126">
        <v>72151800</v>
      </c>
      <c r="D986" s="127" t="s">
        <v>828</v>
      </c>
      <c r="E986" s="126" t="s">
        <v>826</v>
      </c>
      <c r="F986" s="242">
        <v>1</v>
      </c>
      <c r="G986" s="249">
        <f t="shared" si="87"/>
        <v>11670</v>
      </c>
      <c r="I986" s="25">
        <v>280</v>
      </c>
      <c r="J986" s="25">
        <v>72151800</v>
      </c>
      <c r="K986" s="188" t="s">
        <v>828</v>
      </c>
      <c r="L986" s="25" t="s">
        <v>826</v>
      </c>
      <c r="M986" s="31">
        <v>1</v>
      </c>
      <c r="N986" s="190">
        <f t="shared" si="88"/>
        <v>9250.4599999999991</v>
      </c>
      <c r="O986" s="190">
        <f t="shared" si="89"/>
        <v>1757.5930000000008</v>
      </c>
      <c r="P986" s="191">
        <f t="shared" si="90"/>
        <v>11008.053</v>
      </c>
      <c r="R986" s="240">
        <v>11008.053</v>
      </c>
    </row>
    <row r="987" spans="2:18">
      <c r="B987" s="126">
        <f>+COUNT(C$672:$D987)</f>
        <v>281</v>
      </c>
      <c r="C987" s="126">
        <v>72151800</v>
      </c>
      <c r="D987" s="127" t="s">
        <v>829</v>
      </c>
      <c r="E987" s="126" t="s">
        <v>826</v>
      </c>
      <c r="F987" s="242">
        <v>1</v>
      </c>
      <c r="G987" s="249">
        <f t="shared" si="87"/>
        <v>15370</v>
      </c>
      <c r="I987" s="25">
        <v>281</v>
      </c>
      <c r="J987" s="25">
        <v>72151800</v>
      </c>
      <c r="K987" s="188" t="s">
        <v>829</v>
      </c>
      <c r="L987" s="25" t="s">
        <v>826</v>
      </c>
      <c r="M987" s="31">
        <v>1</v>
      </c>
      <c r="N987" s="190">
        <f t="shared" si="88"/>
        <v>12181.51</v>
      </c>
      <c r="O987" s="190">
        <f t="shared" si="89"/>
        <v>2314.4889999999996</v>
      </c>
      <c r="P987" s="191">
        <f t="shared" si="90"/>
        <v>14495.999</v>
      </c>
      <c r="R987" s="240">
        <v>14495.999</v>
      </c>
    </row>
    <row r="988" spans="2:18">
      <c r="B988" s="126">
        <f>+COUNT(C$672:$D988)</f>
        <v>282</v>
      </c>
      <c r="C988" s="126">
        <v>72151800</v>
      </c>
      <c r="D988" s="127" t="s">
        <v>830</v>
      </c>
      <c r="E988" s="126" t="s">
        <v>826</v>
      </c>
      <c r="F988" s="242">
        <v>1</v>
      </c>
      <c r="G988" s="249">
        <f t="shared" si="87"/>
        <v>15400</v>
      </c>
      <c r="I988" s="25">
        <v>282</v>
      </c>
      <c r="J988" s="25">
        <v>72151800</v>
      </c>
      <c r="K988" s="188" t="s">
        <v>830</v>
      </c>
      <c r="L988" s="25" t="s">
        <v>826</v>
      </c>
      <c r="M988" s="31">
        <v>1</v>
      </c>
      <c r="N988" s="190">
        <f t="shared" si="88"/>
        <v>12202.81</v>
      </c>
      <c r="O988" s="190">
        <f t="shared" si="89"/>
        <v>2318.5360000000001</v>
      </c>
      <c r="P988" s="191">
        <f t="shared" si="90"/>
        <v>14521.346</v>
      </c>
      <c r="R988" s="240">
        <v>14521.346</v>
      </c>
    </row>
    <row r="989" spans="2:18">
      <c r="B989" s="126">
        <f>+COUNT(C$672:$D989)</f>
        <v>283</v>
      </c>
      <c r="C989" s="126">
        <v>72151800</v>
      </c>
      <c r="D989" s="127" t="s">
        <v>831</v>
      </c>
      <c r="E989" s="126" t="s">
        <v>826</v>
      </c>
      <c r="F989" s="242">
        <v>1</v>
      </c>
      <c r="G989" s="249">
        <f t="shared" si="87"/>
        <v>6300</v>
      </c>
      <c r="I989" s="25">
        <v>283</v>
      </c>
      <c r="J989" s="25">
        <v>72151800</v>
      </c>
      <c r="K989" s="188" t="s">
        <v>831</v>
      </c>
      <c r="L989" s="25" t="s">
        <v>826</v>
      </c>
      <c r="M989" s="31">
        <v>1</v>
      </c>
      <c r="N989" s="190">
        <f t="shared" si="88"/>
        <v>4990.88</v>
      </c>
      <c r="O989" s="190">
        <f t="shared" si="89"/>
        <v>948.26999999999953</v>
      </c>
      <c r="P989" s="191">
        <f t="shared" si="90"/>
        <v>5939.15</v>
      </c>
      <c r="R989" s="240">
        <v>5939.15</v>
      </c>
    </row>
    <row r="990" spans="2:18">
      <c r="B990" s="126">
        <f>+COUNT(C$672:$D990)</f>
        <v>284</v>
      </c>
      <c r="C990" s="126">
        <v>72151800</v>
      </c>
      <c r="D990" s="127" t="s">
        <v>832</v>
      </c>
      <c r="E990" s="126" t="s">
        <v>826</v>
      </c>
      <c r="F990" s="242">
        <v>1</v>
      </c>
      <c r="G990" s="249">
        <f t="shared" si="87"/>
        <v>21790</v>
      </c>
      <c r="I990" s="25">
        <v>284</v>
      </c>
      <c r="J990" s="25">
        <v>72151800</v>
      </c>
      <c r="K990" s="188" t="s">
        <v>832</v>
      </c>
      <c r="L990" s="25" t="s">
        <v>826</v>
      </c>
      <c r="M990" s="31">
        <v>1</v>
      </c>
      <c r="N990" s="190">
        <f t="shared" si="88"/>
        <v>17270.54</v>
      </c>
      <c r="O990" s="190">
        <f t="shared" si="89"/>
        <v>3281.4039999999986</v>
      </c>
      <c r="P990" s="191">
        <f t="shared" si="90"/>
        <v>20551.944</v>
      </c>
      <c r="R990" s="240">
        <v>20551.944</v>
      </c>
    </row>
    <row r="991" spans="2:18">
      <c r="B991" s="126">
        <f>+COUNT(C$672:$D991)</f>
        <v>285</v>
      </c>
      <c r="C991" s="126">
        <v>72151800</v>
      </c>
      <c r="D991" s="127" t="s">
        <v>833</v>
      </c>
      <c r="E991" s="126" t="s">
        <v>826</v>
      </c>
      <c r="F991" s="242">
        <v>1</v>
      </c>
      <c r="G991" s="249">
        <f t="shared" si="87"/>
        <v>57430</v>
      </c>
      <c r="I991" s="25">
        <v>285</v>
      </c>
      <c r="J991" s="25">
        <v>72151800</v>
      </c>
      <c r="K991" s="188" t="s">
        <v>833</v>
      </c>
      <c r="L991" s="25" t="s">
        <v>826</v>
      </c>
      <c r="M991" s="31">
        <v>1</v>
      </c>
      <c r="N991" s="190">
        <f t="shared" si="88"/>
        <v>45514.34</v>
      </c>
      <c r="O991" s="190">
        <f t="shared" si="89"/>
        <v>8647.7260000000024</v>
      </c>
      <c r="P991" s="191">
        <f t="shared" si="90"/>
        <v>54162.065999999999</v>
      </c>
      <c r="R991" s="240">
        <v>54162.065999999999</v>
      </c>
    </row>
    <row r="992" spans="2:18">
      <c r="B992" s="126">
        <f>+COUNT(C$672:$D992)</f>
        <v>286</v>
      </c>
      <c r="C992" s="126">
        <v>72151800</v>
      </c>
      <c r="D992" s="127" t="s">
        <v>278</v>
      </c>
      <c r="E992" s="126" t="s">
        <v>826</v>
      </c>
      <c r="F992" s="242">
        <v>1</v>
      </c>
      <c r="G992" s="249">
        <f t="shared" si="87"/>
        <v>5210</v>
      </c>
      <c r="I992" s="25">
        <v>286</v>
      </c>
      <c r="J992" s="25">
        <v>72151800</v>
      </c>
      <c r="K992" s="188" t="s">
        <v>278</v>
      </c>
      <c r="L992" s="25" t="s">
        <v>826</v>
      </c>
      <c r="M992" s="31">
        <v>1</v>
      </c>
      <c r="N992" s="190">
        <f t="shared" si="88"/>
        <v>4130.95</v>
      </c>
      <c r="O992" s="190">
        <f t="shared" si="89"/>
        <v>784.87700000000041</v>
      </c>
      <c r="P992" s="191">
        <f t="shared" si="90"/>
        <v>4915.8270000000002</v>
      </c>
      <c r="R992" s="240">
        <v>4915.8270000000002</v>
      </c>
    </row>
    <row r="993" spans="2:18">
      <c r="B993" s="126">
        <f>+COUNT(C$672:$D993)</f>
        <v>287</v>
      </c>
      <c r="C993" s="126">
        <v>72151800</v>
      </c>
      <c r="D993" s="127" t="s">
        <v>834</v>
      </c>
      <c r="E993" s="126" t="s">
        <v>826</v>
      </c>
      <c r="F993" s="242">
        <v>1</v>
      </c>
      <c r="G993" s="249">
        <f t="shared" si="87"/>
        <v>3900</v>
      </c>
      <c r="I993" s="25">
        <v>287</v>
      </c>
      <c r="J993" s="25">
        <v>72151800</v>
      </c>
      <c r="K993" s="188" t="s">
        <v>834</v>
      </c>
      <c r="L993" s="25" t="s">
        <v>826</v>
      </c>
      <c r="M993" s="31">
        <v>1</v>
      </c>
      <c r="N993" s="190">
        <f t="shared" si="88"/>
        <v>3089.75</v>
      </c>
      <c r="O993" s="190">
        <f t="shared" si="89"/>
        <v>587.05600000000004</v>
      </c>
      <c r="P993" s="191">
        <f t="shared" si="90"/>
        <v>3676.806</v>
      </c>
      <c r="R993" s="240">
        <v>3676.806</v>
      </c>
    </row>
    <row r="994" spans="2:18">
      <c r="B994" s="126">
        <f>+COUNT(C$672:$D994)</f>
        <v>288</v>
      </c>
      <c r="C994" s="126">
        <v>72151800</v>
      </c>
      <c r="D994" s="127" t="s">
        <v>835</v>
      </c>
      <c r="E994" s="126" t="s">
        <v>826</v>
      </c>
      <c r="F994" s="242">
        <v>1</v>
      </c>
      <c r="G994" s="249">
        <f t="shared" si="87"/>
        <v>3920</v>
      </c>
      <c r="I994" s="25">
        <v>288</v>
      </c>
      <c r="J994" s="25">
        <v>72151800</v>
      </c>
      <c r="K994" s="188" t="s">
        <v>835</v>
      </c>
      <c r="L994" s="25" t="s">
        <v>826</v>
      </c>
      <c r="M994" s="31">
        <v>1</v>
      </c>
      <c r="N994" s="190">
        <f t="shared" si="88"/>
        <v>3103.95</v>
      </c>
      <c r="O994" s="190">
        <f t="shared" si="89"/>
        <v>589.75400000000036</v>
      </c>
      <c r="P994" s="191">
        <f t="shared" si="90"/>
        <v>3693.7040000000002</v>
      </c>
      <c r="R994" s="240">
        <v>3693.7040000000002</v>
      </c>
    </row>
    <row r="995" spans="2:18" ht="24">
      <c r="B995" s="126">
        <f>+COUNT(C$672:$D995)</f>
        <v>289</v>
      </c>
      <c r="C995" s="126">
        <v>72151800</v>
      </c>
      <c r="D995" s="127" t="s">
        <v>836</v>
      </c>
      <c r="E995" s="126" t="s">
        <v>826</v>
      </c>
      <c r="F995" s="242">
        <v>1</v>
      </c>
      <c r="G995" s="249">
        <f t="shared" si="87"/>
        <v>77010</v>
      </c>
      <c r="I995" s="25">
        <v>289</v>
      </c>
      <c r="J995" s="25">
        <v>72151800</v>
      </c>
      <c r="K995" s="188" t="s">
        <v>836</v>
      </c>
      <c r="L995" s="25" t="s">
        <v>826</v>
      </c>
      <c r="M995" s="31">
        <v>1</v>
      </c>
      <c r="N995" s="190">
        <f t="shared" si="88"/>
        <v>61033.27</v>
      </c>
      <c r="O995" s="190">
        <f t="shared" si="89"/>
        <v>11596.322000000007</v>
      </c>
      <c r="P995" s="191">
        <f t="shared" si="90"/>
        <v>72629.592000000004</v>
      </c>
      <c r="R995" s="240">
        <v>72629.592000000004</v>
      </c>
    </row>
    <row r="996" spans="2:18">
      <c r="B996" s="167"/>
      <c r="C996" s="167"/>
      <c r="D996" s="165" t="s">
        <v>837</v>
      </c>
      <c r="E996" s="166"/>
      <c r="F996" s="166"/>
      <c r="G996" s="166"/>
      <c r="I996" s="220"/>
      <c r="J996" s="220"/>
      <c r="K996" s="221" t="s">
        <v>837</v>
      </c>
      <c r="L996" s="222"/>
      <c r="M996" s="223"/>
      <c r="N996" s="224"/>
      <c r="O996" s="224"/>
      <c r="P996" s="225"/>
    </row>
    <row r="997" spans="2:18" ht="24">
      <c r="B997" s="126">
        <f>+COUNT(C$672:$D997)</f>
        <v>290</v>
      </c>
      <c r="C997" s="126">
        <v>72151800</v>
      </c>
      <c r="D997" s="127" t="s">
        <v>770</v>
      </c>
      <c r="E997" s="126" t="s">
        <v>826</v>
      </c>
      <c r="F997" s="242">
        <v>1</v>
      </c>
      <c r="G997" s="249">
        <f t="shared" si="87"/>
        <v>194830</v>
      </c>
      <c r="I997" s="25">
        <v>290</v>
      </c>
      <c r="J997" s="25">
        <v>72151800</v>
      </c>
      <c r="K997" s="188" t="s">
        <v>770</v>
      </c>
      <c r="L997" s="25" t="s">
        <v>826</v>
      </c>
      <c r="M997" s="31">
        <v>1</v>
      </c>
      <c r="N997" s="190">
        <f t="shared" si="88"/>
        <v>154411.22</v>
      </c>
      <c r="O997" s="190">
        <f t="shared" si="89"/>
        <v>29338.128999999986</v>
      </c>
      <c r="P997" s="191">
        <f t="shared" si="90"/>
        <v>183749.34899999999</v>
      </c>
      <c r="R997" s="240">
        <v>183749.34899999999</v>
      </c>
    </row>
    <row r="998" spans="2:18">
      <c r="B998" s="126">
        <f>+COUNT(C$672:$D998)</f>
        <v>291</v>
      </c>
      <c r="C998" s="126">
        <v>72151800</v>
      </c>
      <c r="D998" s="128" t="s">
        <v>291</v>
      </c>
      <c r="E998" s="126" t="s">
        <v>826</v>
      </c>
      <c r="F998" s="242">
        <v>1</v>
      </c>
      <c r="G998" s="249">
        <f t="shared" si="87"/>
        <v>46980</v>
      </c>
      <c r="I998" s="25">
        <v>291</v>
      </c>
      <c r="J998" s="25">
        <v>72151800</v>
      </c>
      <c r="K998" s="188" t="s">
        <v>291</v>
      </c>
      <c r="L998" s="25" t="s">
        <v>826</v>
      </c>
      <c r="M998" s="31">
        <v>1</v>
      </c>
      <c r="N998" s="190">
        <f t="shared" si="88"/>
        <v>37232.400000000001</v>
      </c>
      <c r="O998" s="190">
        <f t="shared" si="89"/>
        <v>7074.1559999999954</v>
      </c>
      <c r="P998" s="191">
        <f t="shared" si="90"/>
        <v>44306.555999999997</v>
      </c>
      <c r="R998" s="240">
        <v>44306.555999999997</v>
      </c>
    </row>
    <row r="999" spans="2:18">
      <c r="B999" s="126">
        <f>+COUNT(C$672:$D999)</f>
        <v>292</v>
      </c>
      <c r="C999" s="137">
        <v>31162906</v>
      </c>
      <c r="D999" s="141" t="s">
        <v>838</v>
      </c>
      <c r="E999" s="126" t="s">
        <v>826</v>
      </c>
      <c r="F999" s="242">
        <v>1</v>
      </c>
      <c r="G999" s="249">
        <f t="shared" si="87"/>
        <v>7860</v>
      </c>
      <c r="I999" s="25">
        <v>292</v>
      </c>
      <c r="J999" s="28">
        <v>31162906</v>
      </c>
      <c r="K999" s="188" t="s">
        <v>838</v>
      </c>
      <c r="L999" s="25" t="s">
        <v>826</v>
      </c>
      <c r="M999" s="31">
        <v>1</v>
      </c>
      <c r="N999" s="190">
        <f t="shared" si="88"/>
        <v>6232.13</v>
      </c>
      <c r="O999" s="190">
        <f t="shared" si="89"/>
        <v>1184.1040000000003</v>
      </c>
      <c r="P999" s="191">
        <f t="shared" si="90"/>
        <v>7416.2340000000004</v>
      </c>
      <c r="R999" s="240">
        <v>7416.2340000000004</v>
      </c>
    </row>
    <row r="1000" spans="2:18">
      <c r="B1000" s="126">
        <f>+COUNT(C$672:$D1000)</f>
        <v>293</v>
      </c>
      <c r="C1000" s="137">
        <v>73181104</v>
      </c>
      <c r="D1000" s="154" t="s">
        <v>839</v>
      </c>
      <c r="E1000" s="126" t="s">
        <v>826</v>
      </c>
      <c r="F1000" s="242">
        <v>1</v>
      </c>
      <c r="G1000" s="249">
        <f t="shared" si="87"/>
        <v>39330</v>
      </c>
      <c r="I1000" s="25">
        <v>293</v>
      </c>
      <c r="J1000" s="28">
        <v>73181104</v>
      </c>
      <c r="K1000" s="188" t="s">
        <v>839</v>
      </c>
      <c r="L1000" s="25" t="s">
        <v>826</v>
      </c>
      <c r="M1000" s="31">
        <v>1</v>
      </c>
      <c r="N1000" s="190">
        <f t="shared" si="88"/>
        <v>31171.09</v>
      </c>
      <c r="O1000" s="190">
        <f t="shared" si="89"/>
        <v>5922.505000000001</v>
      </c>
      <c r="P1000" s="191">
        <f t="shared" si="90"/>
        <v>37093.595000000001</v>
      </c>
      <c r="R1000" s="240">
        <v>37093.595000000001</v>
      </c>
    </row>
    <row r="1001" spans="2:18">
      <c r="B1001" s="126">
        <f>+COUNT(C$672:$D1001)</f>
        <v>294</v>
      </c>
      <c r="C1001" s="137">
        <v>73181104</v>
      </c>
      <c r="D1001" s="154" t="s">
        <v>840</v>
      </c>
      <c r="E1001" s="126" t="s">
        <v>826</v>
      </c>
      <c r="F1001" s="242">
        <v>1</v>
      </c>
      <c r="G1001" s="249">
        <f t="shared" si="87"/>
        <v>38620</v>
      </c>
      <c r="I1001" s="25">
        <v>294</v>
      </c>
      <c r="J1001" s="28">
        <v>73181104</v>
      </c>
      <c r="K1001" s="188" t="s">
        <v>840</v>
      </c>
      <c r="L1001" s="25" t="s">
        <v>826</v>
      </c>
      <c r="M1001" s="31">
        <v>1</v>
      </c>
      <c r="N1001" s="190">
        <f t="shared" si="88"/>
        <v>30606.43</v>
      </c>
      <c r="O1001" s="190">
        <f t="shared" si="89"/>
        <v>5815.2209999999977</v>
      </c>
      <c r="P1001" s="191">
        <f t="shared" si="90"/>
        <v>36421.650999999998</v>
      </c>
      <c r="R1001" s="240">
        <v>36421.650999999998</v>
      </c>
    </row>
    <row r="1002" spans="2:18">
      <c r="B1002" s="126">
        <f>+COUNT(C$672:$D1002)</f>
        <v>295</v>
      </c>
      <c r="C1002" s="137">
        <v>73181104</v>
      </c>
      <c r="D1002" s="154" t="s">
        <v>841</v>
      </c>
      <c r="E1002" s="126" t="s">
        <v>826</v>
      </c>
      <c r="F1002" s="242">
        <v>1</v>
      </c>
      <c r="G1002" s="249">
        <f t="shared" si="87"/>
        <v>38970</v>
      </c>
      <c r="I1002" s="25">
        <v>295</v>
      </c>
      <c r="J1002" s="28">
        <v>73181104</v>
      </c>
      <c r="K1002" s="188" t="s">
        <v>841</v>
      </c>
      <c r="L1002" s="25" t="s">
        <v>826</v>
      </c>
      <c r="M1002" s="31">
        <v>1</v>
      </c>
      <c r="N1002" s="190">
        <f t="shared" si="88"/>
        <v>30888.76</v>
      </c>
      <c r="O1002" s="190">
        <f t="shared" si="89"/>
        <v>5868.8630000000012</v>
      </c>
      <c r="P1002" s="191">
        <f t="shared" si="90"/>
        <v>36757.623</v>
      </c>
      <c r="R1002" s="240">
        <v>36757.623</v>
      </c>
    </row>
    <row r="1003" spans="2:18">
      <c r="B1003" s="126">
        <f>+COUNT(C$672:$D1003)</f>
        <v>296</v>
      </c>
      <c r="C1003" s="137">
        <v>73181104</v>
      </c>
      <c r="D1003" s="154" t="s">
        <v>842</v>
      </c>
      <c r="E1003" s="126" t="s">
        <v>826</v>
      </c>
      <c r="F1003" s="242">
        <v>1</v>
      </c>
      <c r="G1003" s="249">
        <f t="shared" si="87"/>
        <v>12790</v>
      </c>
      <c r="I1003" s="25">
        <v>296</v>
      </c>
      <c r="J1003" s="28">
        <v>73181104</v>
      </c>
      <c r="K1003" s="188" t="s">
        <v>842</v>
      </c>
      <c r="L1003" s="25" t="s">
        <v>826</v>
      </c>
      <c r="M1003" s="31">
        <v>1</v>
      </c>
      <c r="N1003" s="190">
        <f t="shared" si="88"/>
        <v>10139.219999999999</v>
      </c>
      <c r="O1003" s="190">
        <f t="shared" si="89"/>
        <v>1926.4490000000005</v>
      </c>
      <c r="P1003" s="191">
        <f t="shared" si="90"/>
        <v>12065.669</v>
      </c>
      <c r="R1003" s="240">
        <v>12065.669</v>
      </c>
    </row>
    <row r="1004" spans="2:18">
      <c r="B1004" s="126">
        <f>+COUNT(C$672:$D1004)</f>
        <v>297</v>
      </c>
      <c r="C1004" s="137">
        <v>73181104</v>
      </c>
      <c r="D1004" s="154" t="s">
        <v>843</v>
      </c>
      <c r="E1004" s="126" t="s">
        <v>826</v>
      </c>
      <c r="F1004" s="242">
        <v>1</v>
      </c>
      <c r="G1004" s="249">
        <f t="shared" si="87"/>
        <v>27290</v>
      </c>
      <c r="I1004" s="25">
        <v>297</v>
      </c>
      <c r="J1004" s="28">
        <v>73181104</v>
      </c>
      <c r="K1004" s="188" t="s">
        <v>843</v>
      </c>
      <c r="L1004" s="25" t="s">
        <v>826</v>
      </c>
      <c r="M1004" s="31">
        <v>1</v>
      </c>
      <c r="N1004" s="190">
        <f t="shared" si="88"/>
        <v>21624.93</v>
      </c>
      <c r="O1004" s="190">
        <f t="shared" si="89"/>
        <v>4108.7360000000008</v>
      </c>
      <c r="P1004" s="191">
        <f t="shared" si="90"/>
        <v>25733.666000000001</v>
      </c>
      <c r="R1004" s="240">
        <v>25733.666000000001</v>
      </c>
    </row>
    <row r="1005" spans="2:18">
      <c r="B1005" s="126">
        <f>+COUNT(C$672:$D1005)</f>
        <v>298</v>
      </c>
      <c r="C1005" s="137">
        <v>73181104</v>
      </c>
      <c r="D1005" s="154" t="s">
        <v>844</v>
      </c>
      <c r="E1005" s="126" t="s">
        <v>826</v>
      </c>
      <c r="F1005" s="242">
        <v>1</v>
      </c>
      <c r="G1005" s="249">
        <f t="shared" si="87"/>
        <v>7790</v>
      </c>
      <c r="I1005" s="25">
        <v>298</v>
      </c>
      <c r="J1005" s="28">
        <v>73181104</v>
      </c>
      <c r="K1005" s="188" t="s">
        <v>844</v>
      </c>
      <c r="L1005" s="25" t="s">
        <v>826</v>
      </c>
      <c r="M1005" s="31">
        <v>1</v>
      </c>
      <c r="N1005" s="190">
        <f t="shared" si="88"/>
        <v>6175.33</v>
      </c>
      <c r="O1005" s="190">
        <f t="shared" si="89"/>
        <v>1173.3119999999999</v>
      </c>
      <c r="P1005" s="191">
        <f t="shared" si="90"/>
        <v>7348.6419999999998</v>
      </c>
      <c r="R1005" s="240">
        <v>7348.6419999999998</v>
      </c>
    </row>
    <row r="1006" spans="2:18">
      <c r="B1006" s="126">
        <f>+COUNT(C$672:$D1006)</f>
        <v>299</v>
      </c>
      <c r="C1006" s="137">
        <v>73181104</v>
      </c>
      <c r="D1006" s="155" t="s">
        <v>845</v>
      </c>
      <c r="E1006" s="126" t="s">
        <v>826</v>
      </c>
      <c r="F1006" s="242">
        <v>1</v>
      </c>
      <c r="G1006" s="249">
        <f t="shared" si="87"/>
        <v>11620</v>
      </c>
      <c r="I1006" s="25">
        <v>299</v>
      </c>
      <c r="J1006" s="28">
        <v>73181104</v>
      </c>
      <c r="K1006" s="188" t="s">
        <v>845</v>
      </c>
      <c r="L1006" s="25" t="s">
        <v>826</v>
      </c>
      <c r="M1006" s="31">
        <v>1</v>
      </c>
      <c r="N1006" s="190">
        <f t="shared" si="88"/>
        <v>9208.2800000000007</v>
      </c>
      <c r="O1006" s="190">
        <f t="shared" si="89"/>
        <v>1749.5759999999991</v>
      </c>
      <c r="P1006" s="191">
        <f t="shared" si="90"/>
        <v>10957.856</v>
      </c>
      <c r="R1006" s="240">
        <v>10957.856</v>
      </c>
    </row>
    <row r="1007" spans="2:18">
      <c r="B1007" s="126">
        <f>+COUNT(C$672:$D1007)</f>
        <v>300</v>
      </c>
      <c r="C1007" s="137">
        <v>73181104</v>
      </c>
      <c r="D1007" s="154" t="s">
        <v>278</v>
      </c>
      <c r="E1007" s="126" t="s">
        <v>826</v>
      </c>
      <c r="F1007" s="242">
        <v>1</v>
      </c>
      <c r="G1007" s="249">
        <f t="shared" si="87"/>
        <v>15600</v>
      </c>
      <c r="I1007" s="25">
        <v>300</v>
      </c>
      <c r="J1007" s="28">
        <v>73181104</v>
      </c>
      <c r="K1007" s="188" t="s">
        <v>278</v>
      </c>
      <c r="L1007" s="25" t="s">
        <v>826</v>
      </c>
      <c r="M1007" s="31">
        <v>1</v>
      </c>
      <c r="N1007" s="190">
        <f t="shared" si="88"/>
        <v>12359.85</v>
      </c>
      <c r="O1007" s="190">
        <f t="shared" si="89"/>
        <v>2348.3680000000004</v>
      </c>
      <c r="P1007" s="191">
        <f t="shared" si="90"/>
        <v>14708.218000000001</v>
      </c>
      <c r="R1007" s="240">
        <v>14708.218000000001</v>
      </c>
    </row>
    <row r="1008" spans="2:18">
      <c r="B1008" s="126">
        <f>+COUNT(C$672:$D1008)</f>
        <v>301</v>
      </c>
      <c r="C1008" s="137">
        <v>73181104</v>
      </c>
      <c r="D1008" s="154" t="s">
        <v>846</v>
      </c>
      <c r="E1008" s="126" t="s">
        <v>826</v>
      </c>
      <c r="F1008" s="242">
        <v>1</v>
      </c>
      <c r="G1008" s="249">
        <f t="shared" si="87"/>
        <v>62380</v>
      </c>
      <c r="I1008" s="25">
        <v>301</v>
      </c>
      <c r="J1008" s="28">
        <v>73181104</v>
      </c>
      <c r="K1008" s="188" t="s">
        <v>846</v>
      </c>
      <c r="L1008" s="25" t="s">
        <v>826</v>
      </c>
      <c r="M1008" s="31">
        <v>1</v>
      </c>
      <c r="N1008" s="190">
        <f t="shared" si="88"/>
        <v>49438.14</v>
      </c>
      <c r="O1008" s="190">
        <f t="shared" si="89"/>
        <v>9393.2410000000018</v>
      </c>
      <c r="P1008" s="191">
        <f t="shared" si="90"/>
        <v>58831.381000000001</v>
      </c>
      <c r="R1008" s="240">
        <v>58831.381000000001</v>
      </c>
    </row>
    <row r="1009" spans="2:18">
      <c r="B1009" s="126">
        <f>+COUNT(C$672:$D1009)</f>
        <v>302</v>
      </c>
      <c r="C1009" s="137">
        <v>73181104</v>
      </c>
      <c r="D1009" s="155" t="s">
        <v>847</v>
      </c>
      <c r="E1009" s="126" t="s">
        <v>826</v>
      </c>
      <c r="F1009" s="242">
        <v>1</v>
      </c>
      <c r="G1009" s="249">
        <f t="shared" si="87"/>
        <v>19550</v>
      </c>
      <c r="I1009" s="25">
        <v>302</v>
      </c>
      <c r="J1009" s="28">
        <v>73181104</v>
      </c>
      <c r="K1009" s="188" t="s">
        <v>847</v>
      </c>
      <c r="L1009" s="25" t="s">
        <v>826</v>
      </c>
      <c r="M1009" s="31">
        <v>1</v>
      </c>
      <c r="N1009" s="190">
        <f t="shared" si="88"/>
        <v>15495.12</v>
      </c>
      <c r="O1009" s="190">
        <f t="shared" si="89"/>
        <v>2944.0769999999993</v>
      </c>
      <c r="P1009" s="191">
        <f t="shared" si="90"/>
        <v>18439.197</v>
      </c>
      <c r="R1009" s="240">
        <v>18439.197</v>
      </c>
    </row>
    <row r="1010" spans="2:18">
      <c r="B1010" s="126">
        <f>+COUNT(C$672:$D1010)</f>
        <v>303</v>
      </c>
      <c r="C1010" s="137">
        <v>73181104</v>
      </c>
      <c r="D1010" s="155" t="s">
        <v>848</v>
      </c>
      <c r="E1010" s="126" t="s">
        <v>826</v>
      </c>
      <c r="F1010" s="242">
        <v>1</v>
      </c>
      <c r="G1010" s="249">
        <f t="shared" si="87"/>
        <v>11620</v>
      </c>
      <c r="I1010" s="25">
        <v>303</v>
      </c>
      <c r="J1010" s="28">
        <v>73181104</v>
      </c>
      <c r="K1010" s="188" t="s">
        <v>848</v>
      </c>
      <c r="L1010" s="25" t="s">
        <v>826</v>
      </c>
      <c r="M1010" s="31">
        <v>1</v>
      </c>
      <c r="N1010" s="190">
        <f t="shared" si="88"/>
        <v>9208.2800000000007</v>
      </c>
      <c r="O1010" s="190">
        <f t="shared" si="89"/>
        <v>1749.5759999999991</v>
      </c>
      <c r="P1010" s="191">
        <f t="shared" si="90"/>
        <v>10957.856</v>
      </c>
      <c r="R1010" s="240">
        <v>10957.856</v>
      </c>
    </row>
    <row r="1011" spans="2:18">
      <c r="B1011" s="126">
        <f>+COUNT(C$672:$D1011)</f>
        <v>304</v>
      </c>
      <c r="C1011" s="137">
        <v>73181104</v>
      </c>
      <c r="D1011" s="154" t="s">
        <v>849</v>
      </c>
      <c r="E1011" s="126" t="s">
        <v>826</v>
      </c>
      <c r="F1011" s="242">
        <v>1</v>
      </c>
      <c r="G1011" s="249">
        <f t="shared" si="87"/>
        <v>15600</v>
      </c>
      <c r="I1011" s="25">
        <v>304</v>
      </c>
      <c r="J1011" s="28">
        <v>73181104</v>
      </c>
      <c r="K1011" s="188" t="s">
        <v>849</v>
      </c>
      <c r="L1011" s="25" t="s">
        <v>826</v>
      </c>
      <c r="M1011" s="31">
        <v>1</v>
      </c>
      <c r="N1011" s="190">
        <f t="shared" si="88"/>
        <v>12359.85</v>
      </c>
      <c r="O1011" s="190">
        <f t="shared" si="89"/>
        <v>2348.3680000000004</v>
      </c>
      <c r="P1011" s="191">
        <f t="shared" si="90"/>
        <v>14708.218000000001</v>
      </c>
      <c r="R1011" s="240">
        <v>14708.218000000001</v>
      </c>
    </row>
    <row r="1012" spans="2:18">
      <c r="B1012" s="126">
        <f>+COUNT(C$672:$D1012)</f>
        <v>305</v>
      </c>
      <c r="C1012" s="137">
        <v>73181104</v>
      </c>
      <c r="D1012" s="154" t="s">
        <v>850</v>
      </c>
      <c r="E1012" s="126" t="s">
        <v>826</v>
      </c>
      <c r="F1012" s="242">
        <v>1</v>
      </c>
      <c r="G1012" s="249">
        <f t="shared" si="87"/>
        <v>17970</v>
      </c>
      <c r="I1012" s="25">
        <v>305</v>
      </c>
      <c r="J1012" s="28">
        <v>73181104</v>
      </c>
      <c r="K1012" s="188" t="s">
        <v>850</v>
      </c>
      <c r="L1012" s="25" t="s">
        <v>826</v>
      </c>
      <c r="M1012" s="31">
        <v>1</v>
      </c>
      <c r="N1012" s="190">
        <f t="shared" si="88"/>
        <v>14245.11</v>
      </c>
      <c r="O1012" s="190">
        <f t="shared" si="89"/>
        <v>2706.5659999999989</v>
      </c>
      <c r="P1012" s="191">
        <f t="shared" si="90"/>
        <v>16951.675999999999</v>
      </c>
      <c r="R1012" s="240">
        <v>16951.675999999999</v>
      </c>
    </row>
    <row r="1013" spans="2:18">
      <c r="B1013" s="126">
        <f>+COUNT(C$672:$D1013)</f>
        <v>306</v>
      </c>
      <c r="C1013" s="137">
        <v>73181104</v>
      </c>
      <c r="D1013" s="155" t="s">
        <v>851</v>
      </c>
      <c r="E1013" s="126" t="s">
        <v>826</v>
      </c>
      <c r="F1013" s="242">
        <v>1</v>
      </c>
      <c r="G1013" s="249">
        <f t="shared" si="87"/>
        <v>11510</v>
      </c>
      <c r="I1013" s="25">
        <v>306</v>
      </c>
      <c r="J1013" s="28">
        <v>73181104</v>
      </c>
      <c r="K1013" s="188" t="s">
        <v>851</v>
      </c>
      <c r="L1013" s="25" t="s">
        <v>826</v>
      </c>
      <c r="M1013" s="31">
        <v>1</v>
      </c>
      <c r="N1013" s="190">
        <f t="shared" si="88"/>
        <v>9123.5</v>
      </c>
      <c r="O1013" s="190">
        <f t="shared" si="89"/>
        <v>1733.4650000000001</v>
      </c>
      <c r="P1013" s="191">
        <f t="shared" si="90"/>
        <v>10856.965</v>
      </c>
      <c r="R1013" s="240">
        <v>10856.965</v>
      </c>
    </row>
    <row r="1014" spans="2:18">
      <c r="B1014" s="126">
        <f>+COUNT(C$672:$D1014)</f>
        <v>307</v>
      </c>
      <c r="C1014" s="137">
        <v>73181104</v>
      </c>
      <c r="D1014" s="155" t="s">
        <v>852</v>
      </c>
      <c r="E1014" s="126" t="s">
        <v>826</v>
      </c>
      <c r="F1014" s="242">
        <v>1</v>
      </c>
      <c r="G1014" s="249">
        <f t="shared" si="87"/>
        <v>94400</v>
      </c>
      <c r="I1014" s="25">
        <v>307</v>
      </c>
      <c r="J1014" s="28">
        <v>73181104</v>
      </c>
      <c r="K1014" s="188" t="s">
        <v>852</v>
      </c>
      <c r="L1014" s="25" t="s">
        <v>826</v>
      </c>
      <c r="M1014" s="31">
        <v>1</v>
      </c>
      <c r="N1014" s="190">
        <f t="shared" si="88"/>
        <v>74816.460000000006</v>
      </c>
      <c r="O1014" s="190">
        <f t="shared" si="89"/>
        <v>14215.125999999989</v>
      </c>
      <c r="P1014" s="191">
        <f t="shared" si="90"/>
        <v>89031.585999999996</v>
      </c>
      <c r="R1014" s="240">
        <v>89031.585999999996</v>
      </c>
    </row>
    <row r="1015" spans="2:18">
      <c r="B1015" s="126">
        <f>+COUNT(C$672:$D1015)</f>
        <v>308</v>
      </c>
      <c r="C1015" s="137">
        <v>73181104</v>
      </c>
      <c r="D1015" s="127" t="s">
        <v>853</v>
      </c>
      <c r="E1015" s="126" t="s">
        <v>826</v>
      </c>
      <c r="F1015" s="242">
        <v>1</v>
      </c>
      <c r="G1015" s="249">
        <f t="shared" si="87"/>
        <v>62380</v>
      </c>
      <c r="I1015" s="25">
        <v>308</v>
      </c>
      <c r="J1015" s="28">
        <v>73181104</v>
      </c>
      <c r="K1015" s="188" t="s">
        <v>853</v>
      </c>
      <c r="L1015" s="25" t="s">
        <v>826</v>
      </c>
      <c r="M1015" s="31">
        <v>1</v>
      </c>
      <c r="N1015" s="190">
        <f t="shared" si="88"/>
        <v>49438.14</v>
      </c>
      <c r="O1015" s="190">
        <f t="shared" si="89"/>
        <v>9393.2410000000018</v>
      </c>
      <c r="P1015" s="191">
        <f t="shared" si="90"/>
        <v>58831.381000000001</v>
      </c>
      <c r="R1015" s="240">
        <v>58831.381000000001</v>
      </c>
    </row>
    <row r="1016" spans="2:18">
      <c r="B1016" s="174"/>
      <c r="C1016" s="174"/>
      <c r="D1016" s="165" t="s">
        <v>854</v>
      </c>
      <c r="E1016" s="175"/>
      <c r="F1016" s="175"/>
      <c r="G1016" s="175"/>
      <c r="I1016" s="220"/>
      <c r="J1016" s="220"/>
      <c r="K1016" s="221" t="s">
        <v>854</v>
      </c>
      <c r="L1016" s="232"/>
      <c r="M1016" s="223"/>
      <c r="N1016" s="224"/>
      <c r="O1016" s="224"/>
      <c r="P1016" s="225"/>
    </row>
    <row r="1017" spans="2:18">
      <c r="B1017" s="126">
        <f>+COUNT(C$672:$D1017)</f>
        <v>309</v>
      </c>
      <c r="C1017" s="126">
        <v>73152100</v>
      </c>
      <c r="D1017" s="141" t="s">
        <v>276</v>
      </c>
      <c r="E1017" s="126" t="s">
        <v>826</v>
      </c>
      <c r="F1017" s="242">
        <v>1</v>
      </c>
      <c r="G1017" s="249">
        <f t="shared" si="87"/>
        <v>720030</v>
      </c>
      <c r="I1017" s="25">
        <v>309</v>
      </c>
      <c r="J1017" s="25">
        <v>73152100</v>
      </c>
      <c r="K1017" s="188" t="s">
        <v>276</v>
      </c>
      <c r="L1017" s="25" t="s">
        <v>826</v>
      </c>
      <c r="M1017" s="31">
        <v>1</v>
      </c>
      <c r="N1017" s="190">
        <f t="shared" si="88"/>
        <v>570658.31999999995</v>
      </c>
      <c r="O1017" s="190">
        <f t="shared" si="89"/>
        <v>108425.08500000008</v>
      </c>
      <c r="P1017" s="191">
        <f t="shared" si="90"/>
        <v>679083.40500000003</v>
      </c>
      <c r="R1017" s="240">
        <v>679083.40500000003</v>
      </c>
    </row>
    <row r="1018" spans="2:18">
      <c r="B1018" s="126">
        <f>+COUNT(C$672:$D1018)</f>
        <v>310</v>
      </c>
      <c r="C1018" s="137">
        <v>26101700</v>
      </c>
      <c r="D1018" s="141" t="s">
        <v>277</v>
      </c>
      <c r="E1018" s="126" t="s">
        <v>826</v>
      </c>
      <c r="F1018" s="242">
        <v>1</v>
      </c>
      <c r="G1018" s="249">
        <f t="shared" si="87"/>
        <v>981420</v>
      </c>
      <c r="I1018" s="25">
        <v>310</v>
      </c>
      <c r="J1018" s="28">
        <v>26101700</v>
      </c>
      <c r="K1018" s="188" t="s">
        <v>277</v>
      </c>
      <c r="L1018" s="25" t="s">
        <v>826</v>
      </c>
      <c r="M1018" s="31">
        <v>1</v>
      </c>
      <c r="N1018" s="190">
        <f t="shared" si="88"/>
        <v>777823.38</v>
      </c>
      <c r="O1018" s="190">
        <f t="shared" si="89"/>
        <v>147786.43799999997</v>
      </c>
      <c r="P1018" s="191">
        <f t="shared" si="90"/>
        <v>925609.81799999997</v>
      </c>
      <c r="R1018" s="240">
        <v>925609.81799999997</v>
      </c>
    </row>
    <row r="1019" spans="2:18">
      <c r="B1019" s="126">
        <f>+COUNT(C$672:$D1019)</f>
        <v>311</v>
      </c>
      <c r="C1019" s="126">
        <v>73152100</v>
      </c>
      <c r="D1019" s="141" t="s">
        <v>278</v>
      </c>
      <c r="E1019" s="126" t="s">
        <v>826</v>
      </c>
      <c r="F1019" s="242">
        <v>1</v>
      </c>
      <c r="G1019" s="249">
        <f t="shared" si="87"/>
        <v>77340</v>
      </c>
      <c r="I1019" s="25">
        <v>311</v>
      </c>
      <c r="J1019" s="25">
        <v>73152100</v>
      </c>
      <c r="K1019" s="188" t="s">
        <v>278</v>
      </c>
      <c r="L1019" s="25" t="s">
        <v>826</v>
      </c>
      <c r="M1019" s="31">
        <v>1</v>
      </c>
      <c r="N1019" s="190">
        <f t="shared" si="88"/>
        <v>61298.48</v>
      </c>
      <c r="O1019" s="190">
        <f t="shared" si="89"/>
        <v>11646.707000000002</v>
      </c>
      <c r="P1019" s="191">
        <f t="shared" si="90"/>
        <v>72945.187000000005</v>
      </c>
      <c r="R1019" s="240">
        <v>72945.187000000005</v>
      </c>
    </row>
    <row r="1020" spans="2:18">
      <c r="B1020" s="126">
        <f>+COUNT(C$672:$D1020)</f>
        <v>312</v>
      </c>
      <c r="C1020" s="126">
        <v>73152100</v>
      </c>
      <c r="D1020" s="141" t="s">
        <v>279</v>
      </c>
      <c r="E1020" s="126" t="s">
        <v>826</v>
      </c>
      <c r="F1020" s="242">
        <v>1</v>
      </c>
      <c r="G1020" s="249">
        <f t="shared" si="87"/>
        <v>39750</v>
      </c>
      <c r="I1020" s="25">
        <v>312</v>
      </c>
      <c r="J1020" s="25">
        <v>73152100</v>
      </c>
      <c r="K1020" s="188" t="s">
        <v>279</v>
      </c>
      <c r="L1020" s="25" t="s">
        <v>826</v>
      </c>
      <c r="M1020" s="31">
        <v>1</v>
      </c>
      <c r="N1020" s="190">
        <f t="shared" si="88"/>
        <v>31502.7</v>
      </c>
      <c r="O1020" s="190">
        <f t="shared" si="89"/>
        <v>5985.5130000000026</v>
      </c>
      <c r="P1020" s="191">
        <f t="shared" si="90"/>
        <v>37488.213000000003</v>
      </c>
      <c r="R1020" s="240">
        <v>37488.213000000003</v>
      </c>
    </row>
    <row r="1021" spans="2:18">
      <c r="B1021" s="126">
        <f>+COUNT(C$672:$D1021)</f>
        <v>313</v>
      </c>
      <c r="C1021" s="126">
        <v>73152100</v>
      </c>
      <c r="D1021" s="141" t="s">
        <v>280</v>
      </c>
      <c r="E1021" s="126" t="s">
        <v>826</v>
      </c>
      <c r="F1021" s="242">
        <v>1</v>
      </c>
      <c r="G1021" s="249">
        <f t="shared" si="87"/>
        <v>491690</v>
      </c>
      <c r="I1021" s="25">
        <v>313</v>
      </c>
      <c r="J1021" s="25">
        <v>73152100</v>
      </c>
      <c r="K1021" s="188" t="s">
        <v>280</v>
      </c>
      <c r="L1021" s="25" t="s">
        <v>826</v>
      </c>
      <c r="M1021" s="31">
        <v>1</v>
      </c>
      <c r="N1021" s="190">
        <f t="shared" si="88"/>
        <v>389689.76</v>
      </c>
      <c r="O1021" s="190">
        <f t="shared" si="89"/>
        <v>74041.06</v>
      </c>
      <c r="P1021" s="191">
        <f t="shared" si="90"/>
        <v>463730.82</v>
      </c>
      <c r="R1021" s="240">
        <v>463730.82</v>
      </c>
    </row>
    <row r="1022" spans="2:18">
      <c r="B1022" s="126">
        <f>+COUNT(C$672:$D1022)</f>
        <v>314</v>
      </c>
      <c r="C1022" s="137">
        <v>31162906</v>
      </c>
      <c r="D1022" s="141" t="s">
        <v>281</v>
      </c>
      <c r="E1022" s="126" t="s">
        <v>826</v>
      </c>
      <c r="F1022" s="242">
        <v>1</v>
      </c>
      <c r="G1022" s="249">
        <f t="shared" si="87"/>
        <v>89580</v>
      </c>
      <c r="I1022" s="25">
        <v>314</v>
      </c>
      <c r="J1022" s="28">
        <v>31162906</v>
      </c>
      <c r="K1022" s="188" t="s">
        <v>281</v>
      </c>
      <c r="L1022" s="25" t="s">
        <v>826</v>
      </c>
      <c r="M1022" s="31">
        <v>1</v>
      </c>
      <c r="N1022" s="190">
        <f t="shared" si="88"/>
        <v>70998.33</v>
      </c>
      <c r="O1022" s="190">
        <f t="shared" si="89"/>
        <v>13489.682000000001</v>
      </c>
      <c r="P1022" s="191">
        <f t="shared" si="90"/>
        <v>84488.012000000002</v>
      </c>
      <c r="R1022" s="240">
        <v>84488.012000000002</v>
      </c>
    </row>
    <row r="1023" spans="2:18">
      <c r="B1023" s="126">
        <f>+COUNT(C$672:$D1023)</f>
        <v>315</v>
      </c>
      <c r="C1023" s="137">
        <v>73181104</v>
      </c>
      <c r="D1023" s="141" t="s">
        <v>282</v>
      </c>
      <c r="E1023" s="126" t="s">
        <v>826</v>
      </c>
      <c r="F1023" s="242">
        <v>1</v>
      </c>
      <c r="G1023" s="249">
        <f t="shared" si="87"/>
        <v>1395480</v>
      </c>
      <c r="I1023" s="25">
        <v>315</v>
      </c>
      <c r="J1023" s="28">
        <v>73181104</v>
      </c>
      <c r="K1023" s="188" t="s">
        <v>282</v>
      </c>
      <c r="L1023" s="25" t="s">
        <v>826</v>
      </c>
      <c r="M1023" s="31">
        <v>1</v>
      </c>
      <c r="N1023" s="190">
        <f t="shared" si="88"/>
        <v>1105980.3600000001</v>
      </c>
      <c r="O1023" s="190">
        <f t="shared" si="89"/>
        <v>210136.27399999998</v>
      </c>
      <c r="P1023" s="191">
        <f t="shared" si="90"/>
        <v>1316116.6340000001</v>
      </c>
      <c r="R1023" s="240">
        <v>1316116.6340000001</v>
      </c>
    </row>
    <row r="1024" spans="2:18">
      <c r="B1024" s="126">
        <f>+COUNT(C$672:$D1024)</f>
        <v>316</v>
      </c>
      <c r="C1024" s="126">
        <v>72151800</v>
      </c>
      <c r="D1024" s="128" t="s">
        <v>283</v>
      </c>
      <c r="E1024" s="126" t="s">
        <v>826</v>
      </c>
      <c r="F1024" s="242">
        <v>1</v>
      </c>
      <c r="G1024" s="249">
        <f t="shared" si="87"/>
        <v>253730</v>
      </c>
      <c r="I1024" s="25">
        <v>316</v>
      </c>
      <c r="J1024" s="25">
        <v>72151800</v>
      </c>
      <c r="K1024" s="188" t="s">
        <v>283</v>
      </c>
      <c r="L1024" s="25" t="s">
        <v>826</v>
      </c>
      <c r="M1024" s="31">
        <v>1</v>
      </c>
      <c r="N1024" s="190">
        <f t="shared" si="88"/>
        <v>201094.97</v>
      </c>
      <c r="O1024" s="190">
        <f t="shared" si="89"/>
        <v>38208.044999999984</v>
      </c>
      <c r="P1024" s="191">
        <f t="shared" si="90"/>
        <v>239303.01499999998</v>
      </c>
      <c r="R1024" s="240">
        <v>239303.01499999998</v>
      </c>
    </row>
    <row r="1025" spans="2:18">
      <c r="B1025" s="126">
        <f>+COUNT(C$672:$D1025)</f>
        <v>317</v>
      </c>
      <c r="C1025" s="126">
        <v>72151800</v>
      </c>
      <c r="D1025" s="128" t="s">
        <v>284</v>
      </c>
      <c r="E1025" s="126" t="s">
        <v>826</v>
      </c>
      <c r="F1025" s="242">
        <v>1</v>
      </c>
      <c r="G1025" s="249">
        <f t="shared" si="87"/>
        <v>74760</v>
      </c>
      <c r="I1025" s="25">
        <v>317</v>
      </c>
      <c r="J1025" s="25">
        <v>72151800</v>
      </c>
      <c r="K1025" s="188" t="s">
        <v>284</v>
      </c>
      <c r="L1025" s="25" t="s">
        <v>826</v>
      </c>
      <c r="M1025" s="31">
        <v>1</v>
      </c>
      <c r="N1025" s="190">
        <f t="shared" si="88"/>
        <v>59247.83</v>
      </c>
      <c r="O1025" s="190">
        <f t="shared" si="89"/>
        <v>11257.087</v>
      </c>
      <c r="P1025" s="191">
        <f t="shared" si="90"/>
        <v>70504.917000000001</v>
      </c>
      <c r="R1025" s="240">
        <v>70504.917000000001</v>
      </c>
    </row>
    <row r="1026" spans="2:18" ht="36">
      <c r="B1026" s="126">
        <f>+COUNT(C$672:$D1026)</f>
        <v>318</v>
      </c>
      <c r="C1026" s="126">
        <v>72151800</v>
      </c>
      <c r="D1026" s="127" t="s">
        <v>285</v>
      </c>
      <c r="E1026" s="126" t="s">
        <v>826</v>
      </c>
      <c r="F1026" s="242">
        <v>1</v>
      </c>
      <c r="G1026" s="249">
        <f t="shared" si="87"/>
        <v>234970</v>
      </c>
      <c r="I1026" s="25">
        <v>318</v>
      </c>
      <c r="J1026" s="25">
        <v>72151800</v>
      </c>
      <c r="K1026" s="188" t="s">
        <v>285</v>
      </c>
      <c r="L1026" s="25" t="s">
        <v>826</v>
      </c>
      <c r="M1026" s="31">
        <v>1</v>
      </c>
      <c r="N1026" s="190">
        <f t="shared" si="88"/>
        <v>186226.74</v>
      </c>
      <c r="O1026" s="190">
        <f t="shared" si="89"/>
        <v>35383.075000000012</v>
      </c>
      <c r="P1026" s="191">
        <f t="shared" si="90"/>
        <v>221609.815</v>
      </c>
      <c r="R1026" s="240">
        <v>221609.815</v>
      </c>
    </row>
    <row r="1027" spans="2:18" ht="36">
      <c r="B1027" s="126">
        <f>+COUNT(C$672:$D1027)</f>
        <v>319</v>
      </c>
      <c r="C1027" s="126">
        <v>72151800</v>
      </c>
      <c r="D1027" s="127" t="s">
        <v>286</v>
      </c>
      <c r="E1027" s="126" t="s">
        <v>826</v>
      </c>
      <c r="F1027" s="242">
        <v>1</v>
      </c>
      <c r="G1027" s="249">
        <f t="shared" si="87"/>
        <v>677500</v>
      </c>
      <c r="I1027" s="25">
        <v>319</v>
      </c>
      <c r="J1027" s="25">
        <v>72151800</v>
      </c>
      <c r="K1027" s="188" t="s">
        <v>286</v>
      </c>
      <c r="L1027" s="25" t="s">
        <v>826</v>
      </c>
      <c r="M1027" s="31">
        <v>1</v>
      </c>
      <c r="N1027" s="190">
        <f t="shared" si="88"/>
        <v>536947.93999999994</v>
      </c>
      <c r="O1027" s="190">
        <f t="shared" si="89"/>
        <v>102020.1100000001</v>
      </c>
      <c r="P1027" s="191">
        <f t="shared" si="90"/>
        <v>638968.05000000005</v>
      </c>
      <c r="R1027" s="240">
        <v>638968.05000000005</v>
      </c>
    </row>
    <row r="1028" spans="2:18">
      <c r="B1028" s="126">
        <f>+COUNT(C$672:$D1028)</f>
        <v>320</v>
      </c>
      <c r="C1028" s="126">
        <v>72151800</v>
      </c>
      <c r="D1028" s="127" t="s">
        <v>287</v>
      </c>
      <c r="E1028" s="126" t="s">
        <v>826</v>
      </c>
      <c r="F1028" s="242">
        <v>1</v>
      </c>
      <c r="G1028" s="249">
        <f t="shared" si="87"/>
        <v>734310</v>
      </c>
      <c r="I1028" s="25">
        <v>320</v>
      </c>
      <c r="J1028" s="25">
        <v>72151800</v>
      </c>
      <c r="K1028" s="188" t="s">
        <v>287</v>
      </c>
      <c r="L1028" s="25" t="s">
        <v>826</v>
      </c>
      <c r="M1028" s="31">
        <v>1</v>
      </c>
      <c r="N1028" s="190">
        <f t="shared" si="88"/>
        <v>581973.64</v>
      </c>
      <c r="O1028" s="190">
        <f t="shared" si="89"/>
        <v>110574.98600000003</v>
      </c>
      <c r="P1028" s="191">
        <f t="shared" si="90"/>
        <v>692548.62600000005</v>
      </c>
      <c r="R1028" s="240">
        <v>692548.62600000005</v>
      </c>
    </row>
    <row r="1029" spans="2:18">
      <c r="B1029" s="126">
        <f>+COUNT(C$672:$D1029)</f>
        <v>321</v>
      </c>
      <c r="C1029" s="126">
        <v>72151800</v>
      </c>
      <c r="D1029" s="128" t="s">
        <v>288</v>
      </c>
      <c r="E1029" s="126" t="s">
        <v>826</v>
      </c>
      <c r="F1029" s="242">
        <v>1</v>
      </c>
      <c r="G1029" s="249">
        <f t="shared" si="87"/>
        <v>104830</v>
      </c>
      <c r="I1029" s="25">
        <v>321</v>
      </c>
      <c r="J1029" s="25">
        <v>72151800</v>
      </c>
      <c r="K1029" s="188" t="s">
        <v>288</v>
      </c>
      <c r="L1029" s="25" t="s">
        <v>826</v>
      </c>
      <c r="M1029" s="31">
        <v>1</v>
      </c>
      <c r="N1029" s="190">
        <f t="shared" si="88"/>
        <v>83079.19</v>
      </c>
      <c r="O1029" s="190">
        <f t="shared" si="89"/>
        <v>15785.043999999994</v>
      </c>
      <c r="P1029" s="191">
        <f t="shared" si="90"/>
        <v>98864.233999999997</v>
      </c>
      <c r="R1029" s="240">
        <v>98864.233999999997</v>
      </c>
    </row>
    <row r="1030" spans="2:18">
      <c r="B1030" s="126">
        <f>+COUNT(C$672:$D1030)</f>
        <v>322</v>
      </c>
      <c r="C1030" s="126">
        <v>72151800</v>
      </c>
      <c r="D1030" s="127" t="s">
        <v>289</v>
      </c>
      <c r="E1030" s="126" t="s">
        <v>826</v>
      </c>
      <c r="F1030" s="242">
        <v>1</v>
      </c>
      <c r="G1030" s="249">
        <f t="shared" si="87"/>
        <v>148580</v>
      </c>
      <c r="I1030" s="25">
        <v>322</v>
      </c>
      <c r="J1030" s="25">
        <v>72151800</v>
      </c>
      <c r="K1030" s="188" t="s">
        <v>289</v>
      </c>
      <c r="L1030" s="25" t="s">
        <v>826</v>
      </c>
      <c r="M1030" s="31">
        <v>1</v>
      </c>
      <c r="N1030" s="190">
        <f t="shared" si="88"/>
        <v>117754.75</v>
      </c>
      <c r="O1030" s="190">
        <f t="shared" si="89"/>
        <v>22373.405999999988</v>
      </c>
      <c r="P1030" s="191">
        <f t="shared" si="90"/>
        <v>140128.15599999999</v>
      </c>
      <c r="R1030" s="240">
        <v>140128.15599999999</v>
      </c>
    </row>
    <row r="1031" spans="2:18">
      <c r="B1031" s="126">
        <f>+COUNT(C$672:$D1031)</f>
        <v>323</v>
      </c>
      <c r="C1031" s="126">
        <v>72151801</v>
      </c>
      <c r="D1031" s="127" t="s">
        <v>290</v>
      </c>
      <c r="E1031" s="126" t="s">
        <v>826</v>
      </c>
      <c r="F1031" s="242">
        <v>1</v>
      </c>
      <c r="G1031" s="249">
        <f>+ROUND(P1031+(P1031*$F$3),-1)</f>
        <v>662400</v>
      </c>
      <c r="I1031" s="25">
        <v>323</v>
      </c>
      <c r="J1031" s="25">
        <v>72151801</v>
      </c>
      <c r="K1031" s="188" t="s">
        <v>290</v>
      </c>
      <c r="L1031" s="25" t="s">
        <v>826</v>
      </c>
      <c r="M1031" s="31">
        <v>1</v>
      </c>
      <c r="N1031" s="190">
        <f t="shared" si="88"/>
        <v>524984.02</v>
      </c>
      <c r="O1031" s="190">
        <f t="shared" si="89"/>
        <v>99746.967999999993</v>
      </c>
      <c r="P1031" s="191">
        <f t="shared" si="90"/>
        <v>624730.98800000001</v>
      </c>
      <c r="R1031" s="240">
        <v>624730.98800000001</v>
      </c>
    </row>
    <row r="1032" spans="2:18" ht="24">
      <c r="B1032" s="167"/>
      <c r="C1032" s="167"/>
      <c r="D1032" s="165" t="s">
        <v>745</v>
      </c>
      <c r="E1032" s="166"/>
      <c r="F1032" s="166"/>
      <c r="G1032" s="166"/>
      <c r="I1032" s="220"/>
      <c r="J1032" s="220"/>
      <c r="K1032" s="221" t="s">
        <v>1084</v>
      </c>
      <c r="L1032" s="222"/>
      <c r="M1032" s="223"/>
      <c r="N1032" s="224"/>
      <c r="O1032" s="224"/>
      <c r="P1032" s="225"/>
    </row>
    <row r="1033" spans="2:18">
      <c r="B1033" s="126">
        <f>+COUNT(C$672:$D1033)</f>
        <v>324</v>
      </c>
      <c r="C1033" s="126">
        <v>72151800</v>
      </c>
      <c r="D1033" s="128" t="s">
        <v>295</v>
      </c>
      <c r="E1033" s="126" t="s">
        <v>826</v>
      </c>
      <c r="F1033" s="242">
        <v>1</v>
      </c>
      <c r="G1033" s="249">
        <f>+ROUND(P1033+(P1033*$F$3),-1)</f>
        <v>143040</v>
      </c>
      <c r="I1033" s="25">
        <v>324</v>
      </c>
      <c r="J1033" s="25">
        <v>72151800</v>
      </c>
      <c r="K1033" s="188" t="s">
        <v>295</v>
      </c>
      <c r="L1033" s="25" t="s">
        <v>826</v>
      </c>
      <c r="M1033" s="31">
        <v>1</v>
      </c>
      <c r="N1033" s="190">
        <f t="shared" si="88"/>
        <v>113368.21</v>
      </c>
      <c r="O1033" s="190">
        <f t="shared" si="89"/>
        <v>21539.955000000002</v>
      </c>
      <c r="P1033" s="191">
        <f t="shared" si="90"/>
        <v>134908.16500000001</v>
      </c>
      <c r="R1033" s="240">
        <v>134908.16500000001</v>
      </c>
    </row>
    <row r="1034" spans="2:18">
      <c r="B1034" s="126">
        <f>+COUNT(C$672:$D1034)</f>
        <v>325</v>
      </c>
      <c r="C1034" s="126">
        <v>72151800</v>
      </c>
      <c r="D1034" s="128" t="s">
        <v>296</v>
      </c>
      <c r="E1034" s="126" t="s">
        <v>826</v>
      </c>
      <c r="F1034" s="242">
        <v>1</v>
      </c>
      <c r="G1034" s="249">
        <f>+ROUND(P1034+(P1034*$F$3),-1)</f>
        <v>101700</v>
      </c>
      <c r="I1034" s="25">
        <v>325</v>
      </c>
      <c r="J1034" s="25">
        <v>72151800</v>
      </c>
      <c r="K1034" s="188" t="s">
        <v>296</v>
      </c>
      <c r="L1034" s="25" t="s">
        <v>826</v>
      </c>
      <c r="M1034" s="31">
        <v>1</v>
      </c>
      <c r="N1034" s="190">
        <f t="shared" si="88"/>
        <v>80599.199999999997</v>
      </c>
      <c r="O1034" s="190">
        <f t="shared" si="89"/>
        <v>15313.847999999998</v>
      </c>
      <c r="P1034" s="191">
        <f t="shared" si="90"/>
        <v>95913.047999999995</v>
      </c>
      <c r="R1034" s="240">
        <v>95913.047999999995</v>
      </c>
    </row>
    <row r="1035" spans="2:18">
      <c r="B1035" s="126">
        <f>+COUNT(C$672:$D1035)</f>
        <v>326</v>
      </c>
      <c r="C1035" s="126">
        <v>72151800</v>
      </c>
      <c r="D1035" s="128" t="s">
        <v>274</v>
      </c>
      <c r="E1035" s="126" t="s">
        <v>826</v>
      </c>
      <c r="F1035" s="242">
        <v>1</v>
      </c>
      <c r="G1035" s="249">
        <f>+ROUND(P1035+(P1035*$F$3),-1)</f>
        <v>12850</v>
      </c>
      <c r="I1035" s="25">
        <v>326</v>
      </c>
      <c r="J1035" s="25">
        <v>72151800</v>
      </c>
      <c r="K1035" s="188" t="s">
        <v>274</v>
      </c>
      <c r="L1035" s="25" t="s">
        <v>826</v>
      </c>
      <c r="M1035" s="31">
        <v>1</v>
      </c>
      <c r="N1035" s="190">
        <f t="shared" si="88"/>
        <v>10181.82</v>
      </c>
      <c r="O1035" s="190">
        <f t="shared" si="89"/>
        <v>1934.5429999999997</v>
      </c>
      <c r="P1035" s="191">
        <f t="shared" si="90"/>
        <v>12116.362999999999</v>
      </c>
      <c r="R1035" s="240">
        <v>12116.362999999999</v>
      </c>
    </row>
    <row r="1036" spans="2:18" ht="24">
      <c r="B1036" s="126">
        <f>+COUNT(C$672:$D1036)</f>
        <v>327</v>
      </c>
      <c r="C1036" s="126">
        <v>72151800</v>
      </c>
      <c r="D1036" s="127" t="s">
        <v>855</v>
      </c>
      <c r="E1036" s="126" t="s">
        <v>826</v>
      </c>
      <c r="F1036" s="242">
        <v>1</v>
      </c>
      <c r="G1036" s="249">
        <f>+ROUND(P1036+(P1036*$F$3),-1)</f>
        <v>149900</v>
      </c>
      <c r="I1036" s="25">
        <v>327</v>
      </c>
      <c r="J1036" s="25">
        <v>72151800</v>
      </c>
      <c r="K1036" s="188" t="s">
        <v>855</v>
      </c>
      <c r="L1036" s="25" t="s">
        <v>826</v>
      </c>
      <c r="M1036" s="31">
        <v>1</v>
      </c>
      <c r="N1036" s="190">
        <f t="shared" si="88"/>
        <v>118799.29</v>
      </c>
      <c r="O1036" s="190">
        <f t="shared" si="89"/>
        <v>22571.862999999998</v>
      </c>
      <c r="P1036" s="191">
        <f t="shared" si="90"/>
        <v>141371.15299999999</v>
      </c>
      <c r="R1036" s="240">
        <v>141371.15299999999</v>
      </c>
    </row>
    <row r="1037" spans="2:18">
      <c r="B1037" s="169"/>
      <c r="C1037" s="169"/>
      <c r="D1037" s="170" t="s">
        <v>877</v>
      </c>
      <c r="E1037" s="171"/>
      <c r="F1037" s="171"/>
      <c r="G1037" s="171"/>
      <c r="I1037" s="226"/>
      <c r="J1037" s="226"/>
      <c r="K1037" s="227" t="s">
        <v>877</v>
      </c>
      <c r="L1037" s="228"/>
      <c r="M1037" s="223"/>
      <c r="N1037" s="224"/>
      <c r="O1037" s="224"/>
      <c r="P1037" s="225"/>
    </row>
    <row r="1038" spans="2:18">
      <c r="B1038" s="126">
        <f>+COUNT(C$672:$D1038)</f>
        <v>328</v>
      </c>
      <c r="C1038" s="32">
        <v>72101511</v>
      </c>
      <c r="D1038" s="176" t="s">
        <v>856</v>
      </c>
      <c r="E1038" s="138" t="s">
        <v>20</v>
      </c>
      <c r="F1038" s="242">
        <v>1</v>
      </c>
      <c r="G1038" s="249">
        <f t="shared" ref="G1038:G1047" si="91">+ROUND(P1038+(P1038*$F$3),-1)</f>
        <v>165460</v>
      </c>
      <c r="I1038" s="25">
        <v>328</v>
      </c>
      <c r="J1038" s="32">
        <v>72101511</v>
      </c>
      <c r="K1038" s="188" t="s">
        <v>856</v>
      </c>
      <c r="L1038" s="29" t="s">
        <v>20</v>
      </c>
      <c r="M1038" s="31">
        <v>1</v>
      </c>
      <c r="N1038" s="190">
        <f t="shared" si="88"/>
        <v>131136.16</v>
      </c>
      <c r="O1038" s="190">
        <f t="shared" si="89"/>
        <v>24915.875999999989</v>
      </c>
      <c r="P1038" s="191">
        <f t="shared" si="90"/>
        <v>156052.03599999999</v>
      </c>
      <c r="R1038" s="240">
        <v>156052.03599999999</v>
      </c>
    </row>
    <row r="1039" spans="2:18">
      <c r="B1039" s="126">
        <f>+COUNT(C$672:$D1039)</f>
        <v>329</v>
      </c>
      <c r="C1039" s="32">
        <v>72101511</v>
      </c>
      <c r="D1039" s="176" t="s">
        <v>857</v>
      </c>
      <c r="E1039" s="138" t="s">
        <v>20</v>
      </c>
      <c r="F1039" s="242">
        <v>1</v>
      </c>
      <c r="G1039" s="249">
        <f t="shared" si="91"/>
        <v>128840</v>
      </c>
      <c r="I1039" s="25">
        <v>329</v>
      </c>
      <c r="J1039" s="32">
        <v>72101511</v>
      </c>
      <c r="K1039" s="188" t="s">
        <v>857</v>
      </c>
      <c r="L1039" s="29" t="s">
        <v>20</v>
      </c>
      <c r="M1039" s="31">
        <v>1</v>
      </c>
      <c r="N1039" s="190">
        <f t="shared" si="88"/>
        <v>102111.36</v>
      </c>
      <c r="O1039" s="190">
        <f t="shared" si="89"/>
        <v>19401.164000000004</v>
      </c>
      <c r="P1039" s="191">
        <f t="shared" si="90"/>
        <v>121512.524</v>
      </c>
      <c r="R1039" s="240">
        <v>121512.524</v>
      </c>
    </row>
    <row r="1040" spans="2:18">
      <c r="B1040" s="126">
        <f>+COUNT(C$672:$D1040)</f>
        <v>330</v>
      </c>
      <c r="C1040" s="32">
        <v>72101511</v>
      </c>
      <c r="D1040" s="176" t="s">
        <v>858</v>
      </c>
      <c r="E1040" s="138" t="s">
        <v>20</v>
      </c>
      <c r="F1040" s="242">
        <v>1</v>
      </c>
      <c r="G1040" s="249">
        <f t="shared" si="91"/>
        <v>103100</v>
      </c>
      <c r="I1040" s="25">
        <v>330</v>
      </c>
      <c r="J1040" s="32">
        <v>72101511</v>
      </c>
      <c r="K1040" s="188" t="s">
        <v>858</v>
      </c>
      <c r="L1040" s="29" t="s">
        <v>20</v>
      </c>
      <c r="M1040" s="31">
        <v>1</v>
      </c>
      <c r="N1040" s="190">
        <f t="shared" si="88"/>
        <v>81712.649999999994</v>
      </c>
      <c r="O1040" s="190">
        <f t="shared" si="89"/>
        <v>15525.400000000009</v>
      </c>
      <c r="P1040" s="191">
        <f t="shared" si="90"/>
        <v>97238.05</v>
      </c>
      <c r="R1040" s="240">
        <v>97238.05</v>
      </c>
    </row>
    <row r="1041" spans="2:18">
      <c r="B1041" s="126">
        <f>+COUNT(C$672:$D1041)</f>
        <v>331</v>
      </c>
      <c r="C1041" s="32">
        <v>72101511</v>
      </c>
      <c r="D1041" s="176" t="s">
        <v>859</v>
      </c>
      <c r="E1041" s="138" t="s">
        <v>20</v>
      </c>
      <c r="F1041" s="242">
        <v>1</v>
      </c>
      <c r="G1041" s="249">
        <f t="shared" si="91"/>
        <v>88290</v>
      </c>
      <c r="I1041" s="25">
        <v>331</v>
      </c>
      <c r="J1041" s="32">
        <v>72101511</v>
      </c>
      <c r="K1041" s="188" t="s">
        <v>859</v>
      </c>
      <c r="L1041" s="29" t="s">
        <v>20</v>
      </c>
      <c r="M1041" s="31">
        <v>1</v>
      </c>
      <c r="N1041" s="190">
        <f t="shared" si="88"/>
        <v>69974.259999999995</v>
      </c>
      <c r="O1041" s="190">
        <f t="shared" si="89"/>
        <v>13295.108000000007</v>
      </c>
      <c r="P1041" s="191">
        <f t="shared" si="90"/>
        <v>83269.368000000002</v>
      </c>
      <c r="R1041" s="240">
        <v>83269.368000000002</v>
      </c>
    </row>
    <row r="1042" spans="2:18">
      <c r="B1042" s="126">
        <f>+COUNT(C$672:$D1042)</f>
        <v>332</v>
      </c>
      <c r="C1042" s="32">
        <v>72101511</v>
      </c>
      <c r="D1042" s="176" t="s">
        <v>860</v>
      </c>
      <c r="E1042" s="138" t="s">
        <v>20</v>
      </c>
      <c r="F1042" s="242">
        <v>1</v>
      </c>
      <c r="G1042" s="249">
        <f t="shared" si="91"/>
        <v>86610</v>
      </c>
      <c r="I1042" s="25">
        <v>332</v>
      </c>
      <c r="J1042" s="32">
        <v>72101511</v>
      </c>
      <c r="K1042" s="188" t="s">
        <v>860</v>
      </c>
      <c r="L1042" s="29" t="s">
        <v>20</v>
      </c>
      <c r="M1042" s="31">
        <v>1</v>
      </c>
      <c r="N1042" s="190">
        <f t="shared" si="88"/>
        <v>68643.22</v>
      </c>
      <c r="O1042" s="190">
        <f t="shared" si="89"/>
        <v>13042.209000000003</v>
      </c>
      <c r="P1042" s="191">
        <f t="shared" si="90"/>
        <v>81685.429000000004</v>
      </c>
      <c r="R1042" s="240">
        <v>81685.429000000004</v>
      </c>
    </row>
    <row r="1043" spans="2:18">
      <c r="B1043" s="126">
        <f>+COUNT(C$672:$D1043)</f>
        <v>333</v>
      </c>
      <c r="C1043" s="32">
        <v>72101511</v>
      </c>
      <c r="D1043" s="176" t="s">
        <v>861</v>
      </c>
      <c r="E1043" s="138" t="s">
        <v>20</v>
      </c>
      <c r="F1043" s="242">
        <v>1</v>
      </c>
      <c r="G1043" s="249">
        <f t="shared" si="91"/>
        <v>141760</v>
      </c>
      <c r="I1043" s="25">
        <v>333</v>
      </c>
      <c r="J1043" s="32">
        <v>72101511</v>
      </c>
      <c r="K1043" s="188" t="s">
        <v>861</v>
      </c>
      <c r="L1043" s="29" t="s">
        <v>20</v>
      </c>
      <c r="M1043" s="31">
        <v>1</v>
      </c>
      <c r="N1043" s="190">
        <f t="shared" si="88"/>
        <v>112354.16</v>
      </c>
      <c r="O1043" s="190">
        <f t="shared" si="89"/>
        <v>21347.28899999999</v>
      </c>
      <c r="P1043" s="191">
        <f t="shared" si="90"/>
        <v>133701.44899999999</v>
      </c>
      <c r="R1043" s="240">
        <v>133701.44899999999</v>
      </c>
    </row>
    <row r="1044" spans="2:18">
      <c r="B1044" s="126">
        <f>+COUNT(C$672:$D1044)</f>
        <v>334</v>
      </c>
      <c r="C1044" s="32">
        <v>72101511</v>
      </c>
      <c r="D1044" s="176" t="s">
        <v>862</v>
      </c>
      <c r="E1044" s="138" t="s">
        <v>20</v>
      </c>
      <c r="F1044" s="242">
        <v>1</v>
      </c>
      <c r="G1044" s="249">
        <f t="shared" si="91"/>
        <v>202950</v>
      </c>
      <c r="I1044" s="25">
        <v>334</v>
      </c>
      <c r="J1044" s="32">
        <v>72101511</v>
      </c>
      <c r="K1044" s="188" t="s">
        <v>862</v>
      </c>
      <c r="L1044" s="29" t="s">
        <v>20</v>
      </c>
      <c r="M1044" s="31">
        <v>1</v>
      </c>
      <c r="N1044" s="190">
        <f t="shared" si="88"/>
        <v>160846.32</v>
      </c>
      <c r="O1044" s="190">
        <f t="shared" si="89"/>
        <v>30560.804999999993</v>
      </c>
      <c r="P1044" s="191">
        <f t="shared" si="90"/>
        <v>191407.125</v>
      </c>
      <c r="R1044" s="240">
        <v>191407.125</v>
      </c>
    </row>
    <row r="1045" spans="2:18">
      <c r="B1045" s="126">
        <f>+COUNT(C$672:$D1045)</f>
        <v>335</v>
      </c>
      <c r="C1045" s="32">
        <v>72101511</v>
      </c>
      <c r="D1045" s="176" t="s">
        <v>863</v>
      </c>
      <c r="E1045" s="138" t="s">
        <v>20</v>
      </c>
      <c r="F1045" s="242">
        <v>1</v>
      </c>
      <c r="G1045" s="249">
        <f t="shared" si="91"/>
        <v>284610</v>
      </c>
      <c r="I1045" s="25">
        <v>335</v>
      </c>
      <c r="J1045" s="32">
        <v>72101511</v>
      </c>
      <c r="K1045" s="188" t="s">
        <v>863</v>
      </c>
      <c r="L1045" s="29" t="s">
        <v>20</v>
      </c>
      <c r="M1045" s="31">
        <v>1</v>
      </c>
      <c r="N1045" s="190">
        <f t="shared" ref="N1045:N1077" si="92">+ROUND(R1045/1.19,2)</f>
        <v>225569.51</v>
      </c>
      <c r="O1045" s="190">
        <f t="shared" ref="O1045:O1077" si="93">+R1045-N1045</f>
        <v>42858.20199999999</v>
      </c>
      <c r="P1045" s="191">
        <f t="shared" ref="P1045:P1077" si="94">+N1045+O1045</f>
        <v>268427.712</v>
      </c>
      <c r="R1045" s="240">
        <v>268427.712</v>
      </c>
    </row>
    <row r="1046" spans="2:18">
      <c r="B1046" s="126">
        <f>+COUNT(C$672:$D1046)</f>
        <v>336</v>
      </c>
      <c r="C1046" s="32">
        <v>72101511</v>
      </c>
      <c r="D1046" s="176" t="s">
        <v>864</v>
      </c>
      <c r="E1046" s="138" t="s">
        <v>20</v>
      </c>
      <c r="F1046" s="242">
        <v>1</v>
      </c>
      <c r="G1046" s="249">
        <f t="shared" si="91"/>
        <v>197820</v>
      </c>
      <c r="I1046" s="25">
        <v>336</v>
      </c>
      <c r="J1046" s="32">
        <v>72101511</v>
      </c>
      <c r="K1046" s="188" t="s">
        <v>864</v>
      </c>
      <c r="L1046" s="29" t="s">
        <v>20</v>
      </c>
      <c r="M1046" s="31">
        <v>1</v>
      </c>
      <c r="N1046" s="190">
        <f t="shared" si="92"/>
        <v>156778.01999999999</v>
      </c>
      <c r="O1046" s="190">
        <f t="shared" si="93"/>
        <v>29787.828000000009</v>
      </c>
      <c r="P1046" s="191">
        <f t="shared" si="94"/>
        <v>186565.848</v>
      </c>
      <c r="R1046" s="240">
        <v>186565.848</v>
      </c>
    </row>
    <row r="1047" spans="2:18">
      <c r="B1047" s="126">
        <f>+COUNT(C$672:$D1047)</f>
        <v>337</v>
      </c>
      <c r="C1047" s="32">
        <v>72101511</v>
      </c>
      <c r="D1047" s="176" t="s">
        <v>865</v>
      </c>
      <c r="E1047" s="138" t="s">
        <v>20</v>
      </c>
      <c r="F1047" s="242">
        <v>1</v>
      </c>
      <c r="G1047" s="249">
        <f t="shared" si="91"/>
        <v>140500</v>
      </c>
      <c r="I1047" s="25">
        <v>337</v>
      </c>
      <c r="J1047" s="32">
        <v>72101511</v>
      </c>
      <c r="K1047" s="188" t="s">
        <v>865</v>
      </c>
      <c r="L1047" s="29" t="s">
        <v>20</v>
      </c>
      <c r="M1047" s="31">
        <v>1</v>
      </c>
      <c r="N1047" s="190">
        <f t="shared" si="92"/>
        <v>111352.22</v>
      </c>
      <c r="O1047" s="190">
        <f t="shared" si="93"/>
        <v>21156.926000000007</v>
      </c>
      <c r="P1047" s="191">
        <f t="shared" si="94"/>
        <v>132509.14600000001</v>
      </c>
      <c r="R1047" s="240">
        <v>132509.14600000001</v>
      </c>
    </row>
    <row r="1048" spans="2:18">
      <c r="B1048" s="177"/>
      <c r="C1048" s="177"/>
      <c r="D1048" s="178" t="s">
        <v>882</v>
      </c>
      <c r="E1048" s="179"/>
      <c r="F1048" s="179"/>
      <c r="G1048" s="179"/>
      <c r="I1048" s="233"/>
      <c r="J1048" s="233"/>
      <c r="K1048" s="221" t="s">
        <v>882</v>
      </c>
      <c r="L1048" s="222"/>
      <c r="M1048" s="223"/>
      <c r="N1048" s="224"/>
      <c r="O1048" s="224"/>
      <c r="P1048" s="225"/>
    </row>
    <row r="1049" spans="2:18">
      <c r="B1049" s="126">
        <f>+COUNT(C$672:$D1049)</f>
        <v>338</v>
      </c>
      <c r="C1049" s="149">
        <v>72154302</v>
      </c>
      <c r="D1049" s="139" t="s">
        <v>936</v>
      </c>
      <c r="E1049" s="36" t="s">
        <v>109</v>
      </c>
      <c r="F1049" s="244">
        <v>1</v>
      </c>
      <c r="G1049" s="249">
        <f t="shared" ref="G1049:G1066" si="95">+ROUND(P1049+(P1049*$F$3),-1)</f>
        <v>403560</v>
      </c>
      <c r="I1049" s="25">
        <v>338</v>
      </c>
      <c r="J1049" s="31">
        <v>72154302</v>
      </c>
      <c r="K1049" s="188" t="s">
        <v>936</v>
      </c>
      <c r="L1049" s="36" t="s">
        <v>109</v>
      </c>
      <c r="M1049" s="31">
        <v>1</v>
      </c>
      <c r="N1049" s="190">
        <f t="shared" si="92"/>
        <v>319840.38</v>
      </c>
      <c r="O1049" s="190">
        <f t="shared" si="93"/>
        <v>60769.674999999988</v>
      </c>
      <c r="P1049" s="191">
        <f t="shared" si="94"/>
        <v>380610.05499999999</v>
      </c>
      <c r="R1049" s="240">
        <v>380610.05499999999</v>
      </c>
    </row>
    <row r="1050" spans="2:18">
      <c r="B1050" s="126">
        <f>+COUNT(C$672:$D1050)</f>
        <v>339</v>
      </c>
      <c r="C1050" s="149">
        <v>72154302</v>
      </c>
      <c r="D1050" s="139" t="s">
        <v>937</v>
      </c>
      <c r="E1050" s="36" t="s">
        <v>109</v>
      </c>
      <c r="F1050" s="244">
        <v>1</v>
      </c>
      <c r="G1050" s="249">
        <f t="shared" si="95"/>
        <v>490780</v>
      </c>
      <c r="I1050" s="25">
        <v>339</v>
      </c>
      <c r="J1050" s="31">
        <v>72154302</v>
      </c>
      <c r="K1050" s="188" t="s">
        <v>937</v>
      </c>
      <c r="L1050" s="36" t="s">
        <v>109</v>
      </c>
      <c r="M1050" s="31">
        <v>1</v>
      </c>
      <c r="N1050" s="190">
        <f t="shared" si="92"/>
        <v>388968.07</v>
      </c>
      <c r="O1050" s="190">
        <f t="shared" si="93"/>
        <v>73903.934000000008</v>
      </c>
      <c r="P1050" s="191">
        <f t="shared" si="94"/>
        <v>462872.00400000002</v>
      </c>
      <c r="R1050" s="240">
        <v>462872.00400000002</v>
      </c>
    </row>
    <row r="1051" spans="2:18">
      <c r="B1051" s="126">
        <f>+COUNT(C$672:$D1051)</f>
        <v>340</v>
      </c>
      <c r="C1051" s="149">
        <v>72154302</v>
      </c>
      <c r="D1051" s="139" t="s">
        <v>938</v>
      </c>
      <c r="E1051" s="36" t="s">
        <v>109</v>
      </c>
      <c r="F1051" s="244">
        <v>1</v>
      </c>
      <c r="G1051" s="249">
        <f t="shared" si="95"/>
        <v>431550</v>
      </c>
      <c r="I1051" s="25">
        <v>340</v>
      </c>
      <c r="J1051" s="31">
        <v>72154302</v>
      </c>
      <c r="K1051" s="188" t="s">
        <v>938</v>
      </c>
      <c r="L1051" s="36" t="s">
        <v>109</v>
      </c>
      <c r="M1051" s="31">
        <v>1</v>
      </c>
      <c r="N1051" s="190">
        <f t="shared" si="92"/>
        <v>342022.87</v>
      </c>
      <c r="O1051" s="190">
        <f t="shared" si="93"/>
        <v>64984.34600000002</v>
      </c>
      <c r="P1051" s="191">
        <f t="shared" si="94"/>
        <v>407007.21600000001</v>
      </c>
      <c r="R1051" s="240">
        <v>407007.21600000001</v>
      </c>
    </row>
    <row r="1052" spans="2:18" ht="24">
      <c r="B1052" s="126">
        <f>+COUNT(C$672:$D1052)</f>
        <v>341</v>
      </c>
      <c r="C1052" s="149">
        <v>72154302</v>
      </c>
      <c r="D1052" s="139" t="s">
        <v>939</v>
      </c>
      <c r="E1052" s="36" t="s">
        <v>109</v>
      </c>
      <c r="F1052" s="244">
        <v>1</v>
      </c>
      <c r="G1052" s="249">
        <f t="shared" si="95"/>
        <v>180890</v>
      </c>
      <c r="I1052" s="25">
        <v>341</v>
      </c>
      <c r="J1052" s="31">
        <v>72154302</v>
      </c>
      <c r="K1052" s="188" t="s">
        <v>939</v>
      </c>
      <c r="L1052" s="36" t="s">
        <v>109</v>
      </c>
      <c r="M1052" s="31">
        <v>1</v>
      </c>
      <c r="N1052" s="190">
        <f t="shared" si="92"/>
        <v>143361.10999999999</v>
      </c>
      <c r="O1052" s="190">
        <f t="shared" si="93"/>
        <v>27238.613000000012</v>
      </c>
      <c r="P1052" s="191">
        <f t="shared" si="94"/>
        <v>170599.723</v>
      </c>
      <c r="R1052" s="240">
        <v>170599.723</v>
      </c>
    </row>
    <row r="1053" spans="2:18">
      <c r="B1053" s="126">
        <f>+COUNT(C$672:$D1053)</f>
        <v>342</v>
      </c>
      <c r="C1053" s="149">
        <v>72154302</v>
      </c>
      <c r="D1053" s="139" t="s">
        <v>940</v>
      </c>
      <c r="E1053" s="36" t="s">
        <v>109</v>
      </c>
      <c r="F1053" s="244">
        <v>1</v>
      </c>
      <c r="G1053" s="249">
        <f t="shared" si="95"/>
        <v>111570</v>
      </c>
      <c r="I1053" s="25">
        <v>342</v>
      </c>
      <c r="J1053" s="31">
        <v>72154302</v>
      </c>
      <c r="K1053" s="188" t="s">
        <v>940</v>
      </c>
      <c r="L1053" s="36" t="s">
        <v>109</v>
      </c>
      <c r="M1053" s="31">
        <v>1</v>
      </c>
      <c r="N1053" s="190">
        <f t="shared" si="92"/>
        <v>88421.73</v>
      </c>
      <c r="O1053" s="190">
        <f t="shared" si="93"/>
        <v>16800.127999999997</v>
      </c>
      <c r="P1053" s="191">
        <f t="shared" si="94"/>
        <v>105221.85799999999</v>
      </c>
      <c r="R1053" s="240">
        <v>105221.85799999999</v>
      </c>
    </row>
    <row r="1054" spans="2:18">
      <c r="B1054" s="126">
        <f>+COUNT(C$672:$D1054)</f>
        <v>343</v>
      </c>
      <c r="C1054" s="149">
        <v>72154302</v>
      </c>
      <c r="D1054" s="139" t="s">
        <v>941</v>
      </c>
      <c r="E1054" s="36" t="s">
        <v>109</v>
      </c>
      <c r="F1054" s="244">
        <v>1</v>
      </c>
      <c r="G1054" s="249">
        <f t="shared" si="95"/>
        <v>328540</v>
      </c>
      <c r="I1054" s="25">
        <v>343</v>
      </c>
      <c r="J1054" s="31">
        <v>72154302</v>
      </c>
      <c r="K1054" s="188" t="s">
        <v>941</v>
      </c>
      <c r="L1054" s="36" t="s">
        <v>109</v>
      </c>
      <c r="M1054" s="31">
        <v>1</v>
      </c>
      <c r="N1054" s="190">
        <f t="shared" si="92"/>
        <v>260384.56</v>
      </c>
      <c r="O1054" s="190">
        <f t="shared" si="93"/>
        <v>49473.071999999986</v>
      </c>
      <c r="P1054" s="191">
        <f t="shared" si="94"/>
        <v>309857.63199999998</v>
      </c>
      <c r="R1054" s="240">
        <v>309857.63199999998</v>
      </c>
    </row>
    <row r="1055" spans="2:18">
      <c r="B1055" s="126">
        <f>+COUNT(C$672:$D1055)</f>
        <v>344</v>
      </c>
      <c r="C1055" s="149">
        <v>72154302</v>
      </c>
      <c r="D1055" s="139" t="s">
        <v>942</v>
      </c>
      <c r="E1055" s="36" t="s">
        <v>109</v>
      </c>
      <c r="F1055" s="244">
        <v>1</v>
      </c>
      <c r="G1055" s="249">
        <f t="shared" si="95"/>
        <v>560850</v>
      </c>
      <c r="I1055" s="25">
        <v>344</v>
      </c>
      <c r="J1055" s="31">
        <v>72154302</v>
      </c>
      <c r="K1055" s="188" t="s">
        <v>942</v>
      </c>
      <c r="L1055" s="36" t="s">
        <v>109</v>
      </c>
      <c r="M1055" s="31">
        <v>1</v>
      </c>
      <c r="N1055" s="190">
        <f t="shared" si="92"/>
        <v>444495.5</v>
      </c>
      <c r="O1055" s="190">
        <f t="shared" si="93"/>
        <v>84454.145000000019</v>
      </c>
      <c r="P1055" s="191">
        <f t="shared" si="94"/>
        <v>528949.64500000002</v>
      </c>
      <c r="R1055" s="240">
        <v>528949.64500000002</v>
      </c>
    </row>
    <row r="1056" spans="2:18">
      <c r="B1056" s="126">
        <f>+COUNT(C$672:$D1056)</f>
        <v>345</v>
      </c>
      <c r="C1056" s="149">
        <v>72154302</v>
      </c>
      <c r="D1056" s="139" t="s">
        <v>943</v>
      </c>
      <c r="E1056" s="36" t="s">
        <v>109</v>
      </c>
      <c r="F1056" s="244">
        <v>1</v>
      </c>
      <c r="G1056" s="249">
        <f t="shared" si="95"/>
        <v>364700</v>
      </c>
      <c r="I1056" s="25">
        <v>345</v>
      </c>
      <c r="J1056" s="31">
        <v>72154302</v>
      </c>
      <c r="K1056" s="188" t="s">
        <v>943</v>
      </c>
      <c r="L1056" s="36" t="s">
        <v>109</v>
      </c>
      <c r="M1056" s="31">
        <v>1</v>
      </c>
      <c r="N1056" s="190">
        <f t="shared" si="92"/>
        <v>289041.84000000003</v>
      </c>
      <c r="O1056" s="190">
        <f t="shared" si="93"/>
        <v>54917.943999999959</v>
      </c>
      <c r="P1056" s="191">
        <f t="shared" si="94"/>
        <v>343959.78399999999</v>
      </c>
      <c r="R1056" s="240">
        <v>343959.78399999999</v>
      </c>
    </row>
    <row r="1057" spans="2:18">
      <c r="B1057" s="126">
        <f>+COUNT(C$672:$D1057)</f>
        <v>346</v>
      </c>
      <c r="C1057" s="149">
        <v>72154302</v>
      </c>
      <c r="D1057" s="139" t="s">
        <v>944</v>
      </c>
      <c r="E1057" s="36" t="s">
        <v>109</v>
      </c>
      <c r="F1057" s="244">
        <v>1</v>
      </c>
      <c r="G1057" s="249">
        <f t="shared" si="95"/>
        <v>151440</v>
      </c>
      <c r="I1057" s="25">
        <v>346</v>
      </c>
      <c r="J1057" s="31">
        <v>72154302</v>
      </c>
      <c r="K1057" s="188" t="s">
        <v>944</v>
      </c>
      <c r="L1057" s="36" t="s">
        <v>109</v>
      </c>
      <c r="M1057" s="31">
        <v>1</v>
      </c>
      <c r="N1057" s="190">
        <f t="shared" si="92"/>
        <v>120021.32</v>
      </c>
      <c r="O1057" s="190">
        <f t="shared" si="93"/>
        <v>22804.054999999993</v>
      </c>
      <c r="P1057" s="191">
        <f t="shared" si="94"/>
        <v>142825.375</v>
      </c>
      <c r="R1057" s="240">
        <v>142825.375</v>
      </c>
    </row>
    <row r="1058" spans="2:18">
      <c r="B1058" s="126">
        <f>+COUNT(C$672:$D1058)</f>
        <v>347</v>
      </c>
      <c r="C1058" s="149">
        <v>72154302</v>
      </c>
      <c r="D1058" s="139" t="s">
        <v>945</v>
      </c>
      <c r="E1058" s="36" t="s">
        <v>109</v>
      </c>
      <c r="F1058" s="244">
        <v>1</v>
      </c>
      <c r="G1058" s="249">
        <f t="shared" si="95"/>
        <v>132140</v>
      </c>
      <c r="I1058" s="25">
        <v>347</v>
      </c>
      <c r="J1058" s="31">
        <v>72154302</v>
      </c>
      <c r="K1058" s="188" t="s">
        <v>945</v>
      </c>
      <c r="L1058" s="36" t="s">
        <v>109</v>
      </c>
      <c r="M1058" s="31">
        <v>1</v>
      </c>
      <c r="N1058" s="190">
        <f t="shared" si="92"/>
        <v>104726.67</v>
      </c>
      <c r="O1058" s="190">
        <f t="shared" si="93"/>
        <v>19898.067999999999</v>
      </c>
      <c r="P1058" s="191">
        <f t="shared" si="94"/>
        <v>124624.738</v>
      </c>
      <c r="R1058" s="240">
        <v>124624.738</v>
      </c>
    </row>
    <row r="1059" spans="2:18">
      <c r="B1059" s="126">
        <f>+COUNT(C$672:$D1059)</f>
        <v>348</v>
      </c>
      <c r="C1059" s="149">
        <v>72154302</v>
      </c>
      <c r="D1059" s="139" t="s">
        <v>946</v>
      </c>
      <c r="E1059" s="36" t="s">
        <v>109</v>
      </c>
      <c r="F1059" s="244">
        <v>1</v>
      </c>
      <c r="G1059" s="249">
        <f t="shared" si="95"/>
        <v>124580</v>
      </c>
      <c r="I1059" s="25">
        <v>348</v>
      </c>
      <c r="J1059" s="31">
        <v>72154302</v>
      </c>
      <c r="K1059" s="188" t="s">
        <v>946</v>
      </c>
      <c r="L1059" s="36" t="s">
        <v>109</v>
      </c>
      <c r="M1059" s="31">
        <v>1</v>
      </c>
      <c r="N1059" s="190">
        <f t="shared" si="92"/>
        <v>98733.440000000002</v>
      </c>
      <c r="O1059" s="190">
        <f t="shared" si="93"/>
        <v>18759.347999999998</v>
      </c>
      <c r="P1059" s="191">
        <f t="shared" si="94"/>
        <v>117492.788</v>
      </c>
      <c r="R1059" s="240">
        <v>117492.788</v>
      </c>
    </row>
    <row r="1060" spans="2:18">
      <c r="B1060" s="126">
        <f>+COUNT(C$672:$D1060)</f>
        <v>349</v>
      </c>
      <c r="C1060" s="149">
        <v>72154302</v>
      </c>
      <c r="D1060" s="139" t="s">
        <v>947</v>
      </c>
      <c r="E1060" s="36" t="s">
        <v>109</v>
      </c>
      <c r="F1060" s="244">
        <v>1</v>
      </c>
      <c r="G1060" s="249">
        <f t="shared" si="95"/>
        <v>569520</v>
      </c>
      <c r="I1060" s="25">
        <v>349</v>
      </c>
      <c r="J1060" s="31">
        <v>72154302</v>
      </c>
      <c r="K1060" s="188" t="s">
        <v>947</v>
      </c>
      <c r="L1060" s="36" t="s">
        <v>109</v>
      </c>
      <c r="M1060" s="31">
        <v>1</v>
      </c>
      <c r="N1060" s="190">
        <f t="shared" si="92"/>
        <v>451368.72</v>
      </c>
      <c r="O1060" s="190">
        <f t="shared" si="93"/>
        <v>85760.054000000004</v>
      </c>
      <c r="P1060" s="191">
        <f t="shared" si="94"/>
        <v>537128.77399999998</v>
      </c>
      <c r="R1060" s="240">
        <v>537128.77399999998</v>
      </c>
    </row>
    <row r="1061" spans="2:18">
      <c r="B1061" s="126">
        <f>+COUNT(C$672:$D1061)</f>
        <v>350</v>
      </c>
      <c r="C1061" s="149">
        <v>72154302</v>
      </c>
      <c r="D1061" s="139" t="s">
        <v>948</v>
      </c>
      <c r="E1061" s="36" t="s">
        <v>109</v>
      </c>
      <c r="F1061" s="244">
        <v>1</v>
      </c>
      <c r="G1061" s="249">
        <f t="shared" si="95"/>
        <v>87220</v>
      </c>
      <c r="I1061" s="25">
        <v>350</v>
      </c>
      <c r="J1061" s="31">
        <v>72154302</v>
      </c>
      <c r="K1061" s="188" t="s">
        <v>948</v>
      </c>
      <c r="L1061" s="36" t="s">
        <v>109</v>
      </c>
      <c r="M1061" s="31">
        <v>1</v>
      </c>
      <c r="N1061" s="190">
        <f t="shared" si="92"/>
        <v>69124.759999999995</v>
      </c>
      <c r="O1061" s="190">
        <f t="shared" si="93"/>
        <v>13133.710000000006</v>
      </c>
      <c r="P1061" s="191">
        <f t="shared" si="94"/>
        <v>82258.47</v>
      </c>
      <c r="R1061" s="240">
        <v>82258.47</v>
      </c>
    </row>
    <row r="1062" spans="2:18">
      <c r="B1062" s="126">
        <f>+COUNT(C$672:$D1062)</f>
        <v>351</v>
      </c>
      <c r="C1062" s="149">
        <v>72154302</v>
      </c>
      <c r="D1062" s="139" t="s">
        <v>949</v>
      </c>
      <c r="E1062" s="36" t="s">
        <v>109</v>
      </c>
      <c r="F1062" s="244">
        <v>1</v>
      </c>
      <c r="G1062" s="249">
        <f t="shared" si="95"/>
        <v>112650</v>
      </c>
      <c r="I1062" s="25">
        <v>351</v>
      </c>
      <c r="J1062" s="31">
        <v>72154302</v>
      </c>
      <c r="K1062" s="188" t="s">
        <v>949</v>
      </c>
      <c r="L1062" s="36" t="s">
        <v>109</v>
      </c>
      <c r="M1062" s="31">
        <v>1</v>
      </c>
      <c r="N1062" s="190">
        <f t="shared" si="92"/>
        <v>89279.99</v>
      </c>
      <c r="O1062" s="190">
        <f t="shared" si="93"/>
        <v>16963.202999999994</v>
      </c>
      <c r="P1062" s="191">
        <f t="shared" si="94"/>
        <v>106243.193</v>
      </c>
      <c r="R1062" s="240">
        <v>106243.193</v>
      </c>
    </row>
    <row r="1063" spans="2:18">
      <c r="B1063" s="126">
        <f>+COUNT(C$672:$D1063)</f>
        <v>352</v>
      </c>
      <c r="C1063" s="149">
        <v>72154302</v>
      </c>
      <c r="D1063" s="139" t="s">
        <v>950</v>
      </c>
      <c r="E1063" s="36" t="s">
        <v>109</v>
      </c>
      <c r="F1063" s="244">
        <v>1</v>
      </c>
      <c r="G1063" s="249">
        <f t="shared" si="95"/>
        <v>380200</v>
      </c>
      <c r="I1063" s="25">
        <v>352</v>
      </c>
      <c r="J1063" s="31">
        <v>72154302</v>
      </c>
      <c r="K1063" s="188" t="s">
        <v>950</v>
      </c>
      <c r="L1063" s="36" t="s">
        <v>109</v>
      </c>
      <c r="M1063" s="31">
        <v>1</v>
      </c>
      <c r="N1063" s="190">
        <f t="shared" si="92"/>
        <v>301323.15999999997</v>
      </c>
      <c r="O1063" s="190">
        <f t="shared" si="93"/>
        <v>57251.406000000017</v>
      </c>
      <c r="P1063" s="191">
        <f t="shared" si="94"/>
        <v>358574.56599999999</v>
      </c>
      <c r="R1063" s="240">
        <v>358574.56599999999</v>
      </c>
    </row>
    <row r="1064" spans="2:18">
      <c r="B1064" s="126">
        <f>+COUNT(C$672:$D1064)</f>
        <v>353</v>
      </c>
      <c r="C1064" s="149">
        <v>72154302</v>
      </c>
      <c r="D1064" s="139" t="s">
        <v>951</v>
      </c>
      <c r="E1064" s="36" t="s">
        <v>109</v>
      </c>
      <c r="F1064" s="244">
        <v>1</v>
      </c>
      <c r="G1064" s="249">
        <f t="shared" si="95"/>
        <v>417480</v>
      </c>
      <c r="I1064" s="25">
        <v>353</v>
      </c>
      <c r="J1064" s="31">
        <v>72154302</v>
      </c>
      <c r="K1064" s="188" t="s">
        <v>951</v>
      </c>
      <c r="L1064" s="36" t="s">
        <v>109</v>
      </c>
      <c r="M1064" s="31">
        <v>1</v>
      </c>
      <c r="N1064" s="190">
        <f t="shared" si="92"/>
        <v>330874.62</v>
      </c>
      <c r="O1064" s="190">
        <f t="shared" si="93"/>
        <v>62866.174999999988</v>
      </c>
      <c r="P1064" s="191">
        <f t="shared" si="94"/>
        <v>393740.79499999998</v>
      </c>
      <c r="R1064" s="240">
        <v>393740.79499999998</v>
      </c>
    </row>
    <row r="1065" spans="2:18">
      <c r="B1065" s="126">
        <f>+COUNT(C$672:$D1065)</f>
        <v>354</v>
      </c>
      <c r="C1065" s="149">
        <v>72154302</v>
      </c>
      <c r="D1065" s="139" t="s">
        <v>952</v>
      </c>
      <c r="E1065" s="36" t="s">
        <v>109</v>
      </c>
      <c r="F1065" s="244">
        <v>1</v>
      </c>
      <c r="G1065" s="249">
        <f t="shared" si="95"/>
        <v>820470</v>
      </c>
      <c r="I1065" s="25">
        <v>354</v>
      </c>
      <c r="J1065" s="31">
        <v>72154302</v>
      </c>
      <c r="K1065" s="188" t="s">
        <v>952</v>
      </c>
      <c r="L1065" s="36" t="s">
        <v>109</v>
      </c>
      <c r="M1065" s="31">
        <v>1</v>
      </c>
      <c r="N1065" s="190">
        <f t="shared" si="92"/>
        <v>650262.27</v>
      </c>
      <c r="O1065" s="190">
        <f t="shared" si="93"/>
        <v>123549.83199999994</v>
      </c>
      <c r="P1065" s="191">
        <f t="shared" si="94"/>
        <v>773812.10199999996</v>
      </c>
      <c r="R1065" s="240">
        <v>773812.10199999996</v>
      </c>
    </row>
    <row r="1066" spans="2:18">
      <c r="B1066" s="126">
        <f>+COUNT(C$672:$D1066)</f>
        <v>355</v>
      </c>
      <c r="C1066" s="149">
        <v>72154302</v>
      </c>
      <c r="D1066" s="139" t="s">
        <v>953</v>
      </c>
      <c r="E1066" s="36" t="s">
        <v>109</v>
      </c>
      <c r="F1066" s="244">
        <v>1</v>
      </c>
      <c r="G1066" s="249">
        <f t="shared" si="95"/>
        <v>962350</v>
      </c>
      <c r="I1066" s="25">
        <v>355</v>
      </c>
      <c r="J1066" s="31">
        <v>72154302</v>
      </c>
      <c r="K1066" s="188" t="s">
        <v>953</v>
      </c>
      <c r="L1066" s="36" t="s">
        <v>109</v>
      </c>
      <c r="M1066" s="31">
        <v>1</v>
      </c>
      <c r="N1066" s="190">
        <f t="shared" si="92"/>
        <v>762702.88</v>
      </c>
      <c r="O1066" s="190">
        <f t="shared" si="93"/>
        <v>144913.55000000005</v>
      </c>
      <c r="P1066" s="191">
        <f t="shared" si="94"/>
        <v>907616.43</v>
      </c>
      <c r="R1066" s="240">
        <v>907616.43</v>
      </c>
    </row>
    <row r="1067" spans="2:18">
      <c r="B1067" s="177"/>
      <c r="C1067" s="177"/>
      <c r="D1067" s="178" t="s">
        <v>1140</v>
      </c>
      <c r="E1067" s="179"/>
      <c r="F1067" s="179"/>
      <c r="G1067" s="179"/>
      <c r="I1067" s="25"/>
      <c r="J1067" s="31"/>
      <c r="K1067" s="188"/>
      <c r="L1067" s="36"/>
      <c r="M1067" s="31"/>
      <c r="N1067" s="190"/>
      <c r="O1067" s="190"/>
      <c r="P1067" s="191"/>
    </row>
    <row r="1068" spans="2:18">
      <c r="B1068" s="126">
        <f>+COUNT(C$672:$D1068)</f>
        <v>356</v>
      </c>
      <c r="C1068" s="32">
        <v>72101511</v>
      </c>
      <c r="D1068" s="139" t="s">
        <v>276</v>
      </c>
      <c r="E1068" s="138" t="s">
        <v>20</v>
      </c>
      <c r="F1068" s="243">
        <v>1</v>
      </c>
      <c r="G1068" s="249">
        <f t="shared" ref="G1068:G1077" si="96">+ROUND(P1068+(P1068*$F$3),-1)</f>
        <v>617870</v>
      </c>
      <c r="I1068" s="25">
        <v>356</v>
      </c>
      <c r="J1068" s="31">
        <v>72101511</v>
      </c>
      <c r="K1068" s="188" t="s">
        <v>276</v>
      </c>
      <c r="L1068" s="29" t="s">
        <v>20</v>
      </c>
      <c r="M1068" s="31">
        <v>1</v>
      </c>
      <c r="N1068" s="190">
        <f t="shared" si="92"/>
        <v>489694.1</v>
      </c>
      <c r="O1068" s="190">
        <f t="shared" si="93"/>
        <v>93041.879000000074</v>
      </c>
      <c r="P1068" s="191">
        <f t="shared" si="94"/>
        <v>582735.97900000005</v>
      </c>
      <c r="R1068" s="240">
        <v>582735.97900000005</v>
      </c>
    </row>
    <row r="1069" spans="2:18">
      <c r="B1069" s="126">
        <f>+COUNT(C$672:$D1069)</f>
        <v>357</v>
      </c>
      <c r="C1069" s="32">
        <v>72101511</v>
      </c>
      <c r="D1069" s="139" t="s">
        <v>277</v>
      </c>
      <c r="E1069" s="138" t="s">
        <v>20</v>
      </c>
      <c r="F1069" s="243">
        <v>1</v>
      </c>
      <c r="G1069" s="249">
        <f t="shared" si="96"/>
        <v>781120</v>
      </c>
      <c r="I1069" s="25">
        <v>357</v>
      </c>
      <c r="J1069" s="31">
        <v>72101511</v>
      </c>
      <c r="K1069" s="188" t="s">
        <v>277</v>
      </c>
      <c r="L1069" s="29" t="s">
        <v>20</v>
      </c>
      <c r="M1069" s="31">
        <v>1</v>
      </c>
      <c r="N1069" s="190">
        <f t="shared" si="92"/>
        <v>619074.89</v>
      </c>
      <c r="O1069" s="190">
        <f t="shared" si="93"/>
        <v>117624.23399999994</v>
      </c>
      <c r="P1069" s="191">
        <f t="shared" si="94"/>
        <v>736699.12399999995</v>
      </c>
      <c r="R1069" s="240">
        <v>736699.12399999995</v>
      </c>
    </row>
    <row r="1070" spans="2:18">
      <c r="B1070" s="126">
        <f>+COUNT(C$672:$D1070)</f>
        <v>358</v>
      </c>
      <c r="C1070" s="32">
        <v>72101511</v>
      </c>
      <c r="D1070" s="139" t="s">
        <v>278</v>
      </c>
      <c r="E1070" s="138" t="s">
        <v>20</v>
      </c>
      <c r="F1070" s="243">
        <v>1</v>
      </c>
      <c r="G1070" s="249">
        <f t="shared" si="96"/>
        <v>267720</v>
      </c>
      <c r="I1070" s="25">
        <v>358</v>
      </c>
      <c r="J1070" s="31">
        <v>72101511</v>
      </c>
      <c r="K1070" s="188" t="s">
        <v>278</v>
      </c>
      <c r="L1070" s="29" t="s">
        <v>20</v>
      </c>
      <c r="M1070" s="31">
        <v>1</v>
      </c>
      <c r="N1070" s="190">
        <f t="shared" si="92"/>
        <v>212179.32</v>
      </c>
      <c r="O1070" s="190">
        <f t="shared" si="93"/>
        <v>40314.074999999983</v>
      </c>
      <c r="P1070" s="191">
        <f t="shared" si="94"/>
        <v>252493.39499999999</v>
      </c>
      <c r="R1070" s="240">
        <v>252493.39499999999</v>
      </c>
    </row>
    <row r="1071" spans="2:18">
      <c r="B1071" s="126">
        <f>+COUNT(C$672:$D1071)</f>
        <v>359</v>
      </c>
      <c r="C1071" s="32">
        <v>72101511</v>
      </c>
      <c r="D1071" s="139" t="s">
        <v>279</v>
      </c>
      <c r="E1071" s="138" t="s">
        <v>20</v>
      </c>
      <c r="F1071" s="243">
        <v>1</v>
      </c>
      <c r="G1071" s="249">
        <f t="shared" si="96"/>
        <v>275080</v>
      </c>
      <c r="I1071" s="25">
        <v>359</v>
      </c>
      <c r="J1071" s="31">
        <v>72101511</v>
      </c>
      <c r="K1071" s="188" t="s">
        <v>279</v>
      </c>
      <c r="L1071" s="29" t="s">
        <v>20</v>
      </c>
      <c r="M1071" s="31">
        <v>1</v>
      </c>
      <c r="N1071" s="190">
        <f t="shared" si="92"/>
        <v>218015.94</v>
      </c>
      <c r="O1071" s="190">
        <f t="shared" si="93"/>
        <v>41423.03</v>
      </c>
      <c r="P1071" s="191">
        <f t="shared" si="94"/>
        <v>259438.97</v>
      </c>
      <c r="R1071" s="240">
        <v>259438.97</v>
      </c>
    </row>
    <row r="1072" spans="2:18">
      <c r="B1072" s="126">
        <f>+COUNT(C$672:$D1072)</f>
        <v>360</v>
      </c>
      <c r="C1072" s="32">
        <v>72101511</v>
      </c>
      <c r="D1072" s="139" t="s">
        <v>281</v>
      </c>
      <c r="E1072" s="138" t="s">
        <v>20</v>
      </c>
      <c r="F1072" s="243">
        <v>1</v>
      </c>
      <c r="G1072" s="249">
        <f t="shared" si="96"/>
        <v>182750</v>
      </c>
      <c r="I1072" s="25">
        <v>360</v>
      </c>
      <c r="J1072" s="31">
        <v>72101511</v>
      </c>
      <c r="K1072" s="188" t="s">
        <v>281</v>
      </c>
      <c r="L1072" s="29" t="s">
        <v>20</v>
      </c>
      <c r="M1072" s="31">
        <v>1</v>
      </c>
      <c r="N1072" s="190">
        <f t="shared" si="92"/>
        <v>144837.49</v>
      </c>
      <c r="O1072" s="190">
        <f t="shared" si="93"/>
        <v>27519.127999999997</v>
      </c>
      <c r="P1072" s="191">
        <f t="shared" si="94"/>
        <v>172356.61799999999</v>
      </c>
      <c r="R1072" s="240">
        <v>172356.61799999999</v>
      </c>
    </row>
    <row r="1073" spans="2:18">
      <c r="B1073" s="126">
        <f>+COUNT(C$672:$D1073)</f>
        <v>361</v>
      </c>
      <c r="C1073" s="32">
        <v>72101511</v>
      </c>
      <c r="D1073" s="139" t="s">
        <v>282</v>
      </c>
      <c r="E1073" s="138" t="s">
        <v>20</v>
      </c>
      <c r="F1073" s="243">
        <v>1</v>
      </c>
      <c r="G1073" s="249">
        <f t="shared" si="96"/>
        <v>1160920</v>
      </c>
      <c r="I1073" s="25">
        <v>361</v>
      </c>
      <c r="J1073" s="31">
        <v>72101511</v>
      </c>
      <c r="K1073" s="188" t="s">
        <v>282</v>
      </c>
      <c r="L1073" s="29" t="s">
        <v>20</v>
      </c>
      <c r="M1073" s="31">
        <v>1</v>
      </c>
      <c r="N1073" s="190">
        <f t="shared" si="92"/>
        <v>920080.65</v>
      </c>
      <c r="O1073" s="190">
        <f t="shared" si="93"/>
        <v>174815.31999999995</v>
      </c>
      <c r="P1073" s="191">
        <f t="shared" si="94"/>
        <v>1094895.97</v>
      </c>
      <c r="R1073" s="240">
        <v>1094895.97</v>
      </c>
    </row>
    <row r="1074" spans="2:18">
      <c r="B1074" s="126">
        <f>+COUNT(C$672:$D1074)</f>
        <v>362</v>
      </c>
      <c r="C1074" s="32">
        <v>72101511</v>
      </c>
      <c r="D1074" s="139" t="s">
        <v>283</v>
      </c>
      <c r="E1074" s="138" t="s">
        <v>20</v>
      </c>
      <c r="F1074" s="243">
        <v>1</v>
      </c>
      <c r="G1074" s="249">
        <f t="shared" si="96"/>
        <v>286260</v>
      </c>
      <c r="I1074" s="25">
        <v>362</v>
      </c>
      <c r="J1074" s="31">
        <v>72101511</v>
      </c>
      <c r="K1074" s="188" t="s">
        <v>283</v>
      </c>
      <c r="L1074" s="29" t="s">
        <v>20</v>
      </c>
      <c r="M1074" s="31">
        <v>1</v>
      </c>
      <c r="N1074" s="190">
        <f t="shared" si="92"/>
        <v>226874.23999999999</v>
      </c>
      <c r="O1074" s="190">
        <f t="shared" si="93"/>
        <v>43106.100000000035</v>
      </c>
      <c r="P1074" s="191">
        <f t="shared" si="94"/>
        <v>269980.34000000003</v>
      </c>
      <c r="R1074" s="240">
        <v>269980.34000000003</v>
      </c>
    </row>
    <row r="1075" spans="2:18" ht="36">
      <c r="B1075" s="126">
        <f>+COUNT(C$672:$D1075)</f>
        <v>363</v>
      </c>
      <c r="C1075" s="32">
        <v>72101511</v>
      </c>
      <c r="D1075" s="139" t="s">
        <v>285</v>
      </c>
      <c r="E1075" s="138" t="s">
        <v>20</v>
      </c>
      <c r="F1075" s="243">
        <v>1</v>
      </c>
      <c r="G1075" s="249">
        <f t="shared" si="96"/>
        <v>372310</v>
      </c>
      <c r="I1075" s="25">
        <v>363</v>
      </c>
      <c r="J1075" s="31">
        <v>72101511</v>
      </c>
      <c r="K1075" s="188" t="s">
        <v>285</v>
      </c>
      <c r="L1075" s="29" t="s">
        <v>20</v>
      </c>
      <c r="M1075" s="31">
        <v>1</v>
      </c>
      <c r="N1075" s="190">
        <f t="shared" si="92"/>
        <v>295068.90000000002</v>
      </c>
      <c r="O1075" s="190">
        <f t="shared" si="93"/>
        <v>56063.090999999957</v>
      </c>
      <c r="P1075" s="191">
        <f t="shared" si="94"/>
        <v>351131.99099999998</v>
      </c>
      <c r="R1075" s="240">
        <v>351131.99099999998</v>
      </c>
    </row>
    <row r="1076" spans="2:18" ht="36">
      <c r="B1076" s="126">
        <f>+COUNT(C$672:$D1076)</f>
        <v>364</v>
      </c>
      <c r="C1076" s="32">
        <v>72101511</v>
      </c>
      <c r="D1076" s="139" t="s">
        <v>286</v>
      </c>
      <c r="E1076" s="138" t="s">
        <v>20</v>
      </c>
      <c r="F1076" s="243">
        <v>1</v>
      </c>
      <c r="G1076" s="249">
        <f t="shared" si="96"/>
        <v>479690</v>
      </c>
      <c r="I1076" s="25">
        <v>364</v>
      </c>
      <c r="J1076" s="31">
        <v>72101511</v>
      </c>
      <c r="K1076" s="188" t="s">
        <v>286</v>
      </c>
      <c r="L1076" s="29" t="s">
        <v>20</v>
      </c>
      <c r="M1076" s="31">
        <v>1</v>
      </c>
      <c r="N1076" s="190">
        <f t="shared" si="92"/>
        <v>380174.09</v>
      </c>
      <c r="O1076" s="190">
        <f t="shared" si="93"/>
        <v>72233.081999999995</v>
      </c>
      <c r="P1076" s="191">
        <f t="shared" si="94"/>
        <v>452407.17200000002</v>
      </c>
      <c r="R1076" s="240">
        <v>452407.17200000002</v>
      </c>
    </row>
    <row r="1077" spans="2:18">
      <c r="B1077" s="126">
        <f>+COUNT(C$672:$D1077)</f>
        <v>365</v>
      </c>
      <c r="C1077" s="32">
        <v>72101511</v>
      </c>
      <c r="D1077" s="139" t="s">
        <v>1085</v>
      </c>
      <c r="E1077" s="138" t="s">
        <v>20</v>
      </c>
      <c r="F1077" s="243">
        <v>1</v>
      </c>
      <c r="G1077" s="249">
        <f t="shared" si="96"/>
        <v>979650</v>
      </c>
      <c r="I1077" s="25">
        <v>365</v>
      </c>
      <c r="J1077" s="31">
        <v>72101511</v>
      </c>
      <c r="K1077" s="188" t="s">
        <v>1085</v>
      </c>
      <c r="L1077" s="29" t="s">
        <v>20</v>
      </c>
      <c r="M1077" s="31">
        <v>1</v>
      </c>
      <c r="N1077" s="190">
        <f t="shared" si="92"/>
        <v>776413.4</v>
      </c>
      <c r="O1077" s="190">
        <f t="shared" si="93"/>
        <v>147518.54599999997</v>
      </c>
      <c r="P1077" s="191">
        <f t="shared" si="94"/>
        <v>923931.946</v>
      </c>
      <c r="R1077" s="240">
        <v>923931.946</v>
      </c>
    </row>
    <row r="1078" spans="2:18">
      <c r="B1078" s="218"/>
      <c r="C1078" s="218"/>
      <c r="D1078" s="218" t="s">
        <v>302</v>
      </c>
      <c r="E1078" s="218"/>
      <c r="F1078" s="219"/>
      <c r="G1078" s="258">
        <f>SUM(G672:G1077)</f>
        <v>107984280</v>
      </c>
      <c r="I1078" s="218"/>
      <c r="J1078" s="218"/>
      <c r="K1078" s="218" t="s">
        <v>302</v>
      </c>
      <c r="L1078" s="218"/>
      <c r="M1078" s="219"/>
      <c r="N1078" s="219"/>
      <c r="O1078" s="219"/>
      <c r="P1078" s="219">
        <f>SUM(P672:P1077)</f>
        <v>101843092.96000004</v>
      </c>
      <c r="R1078" s="240">
        <v>101843092.96000004</v>
      </c>
    </row>
    <row r="1079" spans="2:18">
      <c r="B1079" s="234"/>
      <c r="C1079" s="234"/>
      <c r="D1079" s="235"/>
      <c r="E1079" s="234"/>
      <c r="F1079" s="234"/>
      <c r="G1079" s="234"/>
      <c r="I1079" s="234"/>
      <c r="J1079" s="234"/>
      <c r="K1079" s="235"/>
      <c r="L1079" s="234"/>
      <c r="M1079" s="234"/>
      <c r="N1079" s="190"/>
      <c r="O1079" s="190"/>
      <c r="P1079" s="191"/>
    </row>
    <row r="1080" spans="2:18" ht="22.5" customHeight="1">
      <c r="B1080" s="300"/>
      <c r="C1080" s="300"/>
      <c r="D1080" s="300" t="s">
        <v>866</v>
      </c>
      <c r="E1080" s="300"/>
      <c r="F1080" s="300"/>
      <c r="G1080" s="308">
        <f>+G667+G1078</f>
        <v>283194200</v>
      </c>
      <c r="I1080" s="300"/>
      <c r="J1080" s="300"/>
      <c r="K1080" s="300" t="s">
        <v>866</v>
      </c>
      <c r="L1080" s="300"/>
      <c r="M1080" s="300"/>
      <c r="N1080" s="300"/>
      <c r="O1080" s="300"/>
      <c r="P1080" s="300">
        <f>+P667+P1078</f>
        <v>267088720.61500001</v>
      </c>
      <c r="R1080" s="240">
        <v>267088720.61500001</v>
      </c>
    </row>
  </sheetData>
  <autoFilter ref="B2:H1078"/>
  <conditionalFormatting sqref="B6:B43 B45:B88 B90:B97 B99:B112 B114:B149 B151:B159 B161:B165 B167:B199 B201:B229 B231:B234 B236:B241 B243:B248 B250:B265 B267:B282 B284:B298 B300:B307 B309:B316 B318:B322 B324:B335 B337:B347 B349:B368 B370:B386 B388:B409 B411:B419 B421:B433 B435:B444 B446:B448 B450:B456 B458:B466 B468:B486 B488:B492 B494:B495 B497:B498 B500 B502:B504 B506:B516 B518:B529 B531:B541 B543:B562 B564:B579 B581:B591 B593:B659">
    <cfRule type="duplicateValues" dxfId="4212" priority="1727"/>
  </conditionalFormatting>
  <conditionalFormatting sqref="D697:D708 K599:K666">
    <cfRule type="containsText" dxfId="4211" priority="1087" operator="containsText" text="RADIADOR">
      <formula>NOT(ISERROR(SEARCH("RADIADOR",D599)))</formula>
    </cfRule>
    <cfRule type="containsText" dxfId="4210" priority="1088" operator="containsText" text="BOMBA">
      <formula>NOT(ISERROR(SEARCH("BOMBA",D599)))</formula>
    </cfRule>
    <cfRule type="containsText" dxfId="4209" priority="1089" operator="containsText" text="CAJA">
      <formula>NOT(ISERROR(SEARCH("CAJA",D599)))</formula>
    </cfRule>
    <cfRule type="containsText" dxfId="4208" priority="1090" operator="containsText" text="RODAMIENTO">
      <formula>NOT(ISERROR(SEARCH("RODAMIENTO",D599)))</formula>
    </cfRule>
    <cfRule type="containsText" dxfId="4207" priority="1091" operator="containsText" text="FILTRO">
      <formula>NOT(ISERROR(SEARCH("FILTRO",D599)))</formula>
    </cfRule>
    <cfRule type="containsText" dxfId="4206" priority="1092" operator="containsText" text="ACEITE">
      <formula>NOT(ISERROR(SEARCH("ACEITE",D599)))</formula>
    </cfRule>
    <cfRule type="containsText" dxfId="4205" priority="1093" operator="containsText" text="MOTOR">
      <formula>NOT(ISERROR(SEARCH("MOTOR",D599)))</formula>
    </cfRule>
  </conditionalFormatting>
  <conditionalFormatting sqref="D697:D708">
    <cfRule type="containsText" dxfId="4204" priority="1080" operator="containsText" text="RADIADOR">
      <formula>NOT(ISERROR(SEARCH("RADIADOR",D697)))</formula>
    </cfRule>
    <cfRule type="containsText" dxfId="4203" priority="1081" operator="containsText" text="BOMBA">
      <formula>NOT(ISERROR(SEARCH("BOMBA",D697)))</formula>
    </cfRule>
    <cfRule type="containsText" dxfId="4202" priority="1082" operator="containsText" text="CAJA">
      <formula>NOT(ISERROR(SEARCH("CAJA",D697)))</formula>
    </cfRule>
    <cfRule type="containsText" dxfId="4201" priority="1083" operator="containsText" text="RODAMIENTO">
      <formula>NOT(ISERROR(SEARCH("RODAMIENTO",D697)))</formula>
    </cfRule>
    <cfRule type="containsText" dxfId="4200" priority="1084" operator="containsText" text="FILTRO">
      <formula>NOT(ISERROR(SEARCH("FILTRO",D697)))</formula>
    </cfRule>
    <cfRule type="containsText" dxfId="4199" priority="1085" operator="containsText" text="ACEITE">
      <formula>NOT(ISERROR(SEARCH("ACEITE",D697)))</formula>
    </cfRule>
    <cfRule type="containsText" dxfId="4198" priority="1086" operator="containsText" text="MOTOR">
      <formula>NOT(ISERROR(SEARCH("MOTOR",D697)))</formula>
    </cfRule>
  </conditionalFormatting>
  <conditionalFormatting sqref="D6:D43">
    <cfRule type="containsText" dxfId="4197" priority="1703" operator="containsText" text="RADIADOR">
      <formula>NOT(ISERROR(SEARCH("RADIADOR",D6)))</formula>
    </cfRule>
    <cfRule type="containsText" dxfId="4196" priority="1704" operator="containsText" text="BOMBA">
      <formula>NOT(ISERROR(SEARCH("BOMBA",D6)))</formula>
    </cfRule>
    <cfRule type="containsText" dxfId="4195" priority="1705" operator="containsText" text="CAJA">
      <formula>NOT(ISERROR(SEARCH("CAJA",D6)))</formula>
    </cfRule>
    <cfRule type="containsText" dxfId="4194" priority="1706" operator="containsText" text="RODAMIENTO">
      <formula>NOT(ISERROR(SEARCH("RODAMIENTO",D6)))</formula>
    </cfRule>
    <cfRule type="containsText" dxfId="4193" priority="1707" operator="containsText" text="FILTRO">
      <formula>NOT(ISERROR(SEARCH("FILTRO",D6)))</formula>
    </cfRule>
    <cfRule type="containsText" dxfId="4192" priority="1708" operator="containsText" text="ACEITE">
      <formula>NOT(ISERROR(SEARCH("ACEITE",D6)))</formula>
    </cfRule>
    <cfRule type="containsText" dxfId="4191" priority="1709" operator="containsText" text="MOTOR">
      <formula>NOT(ISERROR(SEARCH("MOTOR",D6)))</formula>
    </cfRule>
  </conditionalFormatting>
  <conditionalFormatting sqref="D6:D43">
    <cfRule type="containsText" dxfId="4190" priority="1696" operator="containsText" text="RADIADOR">
      <formula>NOT(ISERROR(SEARCH("RADIADOR",D6)))</formula>
    </cfRule>
    <cfRule type="containsText" dxfId="4189" priority="1697" operator="containsText" text="BOMBA">
      <formula>NOT(ISERROR(SEARCH("BOMBA",D6)))</formula>
    </cfRule>
    <cfRule type="containsText" dxfId="4188" priority="1698" operator="containsText" text="CAJA">
      <formula>NOT(ISERROR(SEARCH("CAJA",D6)))</formula>
    </cfRule>
    <cfRule type="containsText" dxfId="4187" priority="1699" operator="containsText" text="RODAMIENTO">
      <formula>NOT(ISERROR(SEARCH("RODAMIENTO",D6)))</formula>
    </cfRule>
    <cfRule type="containsText" dxfId="4186" priority="1700" operator="containsText" text="FILTRO">
      <formula>NOT(ISERROR(SEARCH("FILTRO",D6)))</formula>
    </cfRule>
    <cfRule type="containsText" dxfId="4185" priority="1701" operator="containsText" text="ACEITE">
      <formula>NOT(ISERROR(SEARCH("ACEITE",D6)))</formula>
    </cfRule>
    <cfRule type="containsText" dxfId="4184" priority="1702" operator="containsText" text="MOTOR">
      <formula>NOT(ISERROR(SEARCH("MOTOR",D6)))</formula>
    </cfRule>
  </conditionalFormatting>
  <conditionalFormatting sqref="D45:D88">
    <cfRule type="containsText" dxfId="4183" priority="1689" operator="containsText" text="RADIADOR">
      <formula>NOT(ISERROR(SEARCH("RADIADOR",D45)))</formula>
    </cfRule>
    <cfRule type="containsText" dxfId="4182" priority="1690" operator="containsText" text="BOMBA">
      <formula>NOT(ISERROR(SEARCH("BOMBA",D45)))</formula>
    </cfRule>
    <cfRule type="containsText" dxfId="4181" priority="1691" operator="containsText" text="CAJA">
      <formula>NOT(ISERROR(SEARCH("CAJA",D45)))</formula>
    </cfRule>
    <cfRule type="containsText" dxfId="4180" priority="1692" operator="containsText" text="RODAMIENTO">
      <formula>NOT(ISERROR(SEARCH("RODAMIENTO",D45)))</formula>
    </cfRule>
    <cfRule type="containsText" dxfId="4179" priority="1693" operator="containsText" text="FILTRO">
      <formula>NOT(ISERROR(SEARCH("FILTRO",D45)))</formula>
    </cfRule>
    <cfRule type="containsText" dxfId="4178" priority="1694" operator="containsText" text="ACEITE">
      <formula>NOT(ISERROR(SEARCH("ACEITE",D45)))</formula>
    </cfRule>
    <cfRule type="containsText" dxfId="4177" priority="1695" operator="containsText" text="MOTOR">
      <formula>NOT(ISERROR(SEARCH("MOTOR",D45)))</formula>
    </cfRule>
  </conditionalFormatting>
  <conditionalFormatting sqref="D45:D88">
    <cfRule type="containsText" dxfId="4176" priority="1682" operator="containsText" text="RADIADOR">
      <formula>NOT(ISERROR(SEARCH("RADIADOR",D45)))</formula>
    </cfRule>
    <cfRule type="containsText" dxfId="4175" priority="1683" operator="containsText" text="BOMBA">
      <formula>NOT(ISERROR(SEARCH("BOMBA",D45)))</formula>
    </cfRule>
    <cfRule type="containsText" dxfId="4174" priority="1684" operator="containsText" text="CAJA">
      <formula>NOT(ISERROR(SEARCH("CAJA",D45)))</formula>
    </cfRule>
    <cfRule type="containsText" dxfId="4173" priority="1685" operator="containsText" text="RODAMIENTO">
      <formula>NOT(ISERROR(SEARCH("RODAMIENTO",D45)))</formula>
    </cfRule>
    <cfRule type="containsText" dxfId="4172" priority="1686" operator="containsText" text="FILTRO">
      <formula>NOT(ISERROR(SEARCH("FILTRO",D45)))</formula>
    </cfRule>
    <cfRule type="containsText" dxfId="4171" priority="1687" operator="containsText" text="ACEITE">
      <formula>NOT(ISERROR(SEARCH("ACEITE",D45)))</formula>
    </cfRule>
    <cfRule type="containsText" dxfId="4170" priority="1688" operator="containsText" text="MOTOR">
      <formula>NOT(ISERROR(SEARCH("MOTOR",D45)))</formula>
    </cfRule>
  </conditionalFormatting>
  <conditionalFormatting sqref="D90:D97">
    <cfRule type="containsText" dxfId="4169" priority="1675" operator="containsText" text="RADIADOR">
      <formula>NOT(ISERROR(SEARCH("RADIADOR",D90)))</formula>
    </cfRule>
    <cfRule type="containsText" dxfId="4168" priority="1676" operator="containsText" text="BOMBA">
      <formula>NOT(ISERROR(SEARCH("BOMBA",D90)))</formula>
    </cfRule>
    <cfRule type="containsText" dxfId="4167" priority="1677" operator="containsText" text="CAJA">
      <formula>NOT(ISERROR(SEARCH("CAJA",D90)))</formula>
    </cfRule>
    <cfRule type="containsText" dxfId="4166" priority="1678" operator="containsText" text="RODAMIENTO">
      <formula>NOT(ISERROR(SEARCH("RODAMIENTO",D90)))</formula>
    </cfRule>
    <cfRule type="containsText" dxfId="4165" priority="1679" operator="containsText" text="FILTRO">
      <formula>NOT(ISERROR(SEARCH("FILTRO",D90)))</formula>
    </cfRule>
    <cfRule type="containsText" dxfId="4164" priority="1680" operator="containsText" text="ACEITE">
      <formula>NOT(ISERROR(SEARCH("ACEITE",D90)))</formula>
    </cfRule>
    <cfRule type="containsText" dxfId="4163" priority="1681" operator="containsText" text="MOTOR">
      <formula>NOT(ISERROR(SEARCH("MOTOR",D90)))</formula>
    </cfRule>
  </conditionalFormatting>
  <conditionalFormatting sqref="D90:D97">
    <cfRule type="containsText" dxfId="4162" priority="1668" operator="containsText" text="RADIADOR">
      <formula>NOT(ISERROR(SEARCH("RADIADOR",D90)))</formula>
    </cfRule>
    <cfRule type="containsText" dxfId="4161" priority="1669" operator="containsText" text="BOMBA">
      <formula>NOT(ISERROR(SEARCH("BOMBA",D90)))</formula>
    </cfRule>
    <cfRule type="containsText" dxfId="4160" priority="1670" operator="containsText" text="CAJA">
      <formula>NOT(ISERROR(SEARCH("CAJA",D90)))</formula>
    </cfRule>
    <cfRule type="containsText" dxfId="4159" priority="1671" operator="containsText" text="RODAMIENTO">
      <formula>NOT(ISERROR(SEARCH("RODAMIENTO",D90)))</formula>
    </cfRule>
    <cfRule type="containsText" dxfId="4158" priority="1672" operator="containsText" text="FILTRO">
      <formula>NOT(ISERROR(SEARCH("FILTRO",D90)))</formula>
    </cfRule>
    <cfRule type="containsText" dxfId="4157" priority="1673" operator="containsText" text="ACEITE">
      <formula>NOT(ISERROR(SEARCH("ACEITE",D90)))</formula>
    </cfRule>
    <cfRule type="containsText" dxfId="4156" priority="1674" operator="containsText" text="MOTOR">
      <formula>NOT(ISERROR(SEARCH("MOTOR",D90)))</formula>
    </cfRule>
  </conditionalFormatting>
  <conditionalFormatting sqref="D99:D112">
    <cfRule type="containsText" dxfId="4155" priority="1661" operator="containsText" text="RADIADOR">
      <formula>NOT(ISERROR(SEARCH("RADIADOR",D99)))</formula>
    </cfRule>
    <cfRule type="containsText" dxfId="4154" priority="1662" operator="containsText" text="BOMBA">
      <formula>NOT(ISERROR(SEARCH("BOMBA",D99)))</formula>
    </cfRule>
    <cfRule type="containsText" dxfId="4153" priority="1663" operator="containsText" text="CAJA">
      <formula>NOT(ISERROR(SEARCH("CAJA",D99)))</formula>
    </cfRule>
    <cfRule type="containsText" dxfId="4152" priority="1664" operator="containsText" text="RODAMIENTO">
      <formula>NOT(ISERROR(SEARCH("RODAMIENTO",D99)))</formula>
    </cfRule>
    <cfRule type="containsText" dxfId="4151" priority="1665" operator="containsText" text="FILTRO">
      <formula>NOT(ISERROR(SEARCH("FILTRO",D99)))</formula>
    </cfRule>
    <cfRule type="containsText" dxfId="4150" priority="1666" operator="containsText" text="ACEITE">
      <formula>NOT(ISERROR(SEARCH("ACEITE",D99)))</formula>
    </cfRule>
    <cfRule type="containsText" dxfId="4149" priority="1667" operator="containsText" text="MOTOR">
      <formula>NOT(ISERROR(SEARCH("MOTOR",D99)))</formula>
    </cfRule>
  </conditionalFormatting>
  <conditionalFormatting sqref="D99:D112">
    <cfRule type="containsText" dxfId="4148" priority="1654" operator="containsText" text="RADIADOR">
      <formula>NOT(ISERROR(SEARCH("RADIADOR",D99)))</formula>
    </cfRule>
    <cfRule type="containsText" dxfId="4147" priority="1655" operator="containsText" text="BOMBA">
      <formula>NOT(ISERROR(SEARCH("BOMBA",D99)))</formula>
    </cfRule>
    <cfRule type="containsText" dxfId="4146" priority="1656" operator="containsText" text="CAJA">
      <formula>NOT(ISERROR(SEARCH("CAJA",D99)))</formula>
    </cfRule>
    <cfRule type="containsText" dxfId="4145" priority="1657" operator="containsText" text="RODAMIENTO">
      <formula>NOT(ISERROR(SEARCH("RODAMIENTO",D99)))</formula>
    </cfRule>
    <cfRule type="containsText" dxfId="4144" priority="1658" operator="containsText" text="FILTRO">
      <formula>NOT(ISERROR(SEARCH("FILTRO",D99)))</formula>
    </cfRule>
    <cfRule type="containsText" dxfId="4143" priority="1659" operator="containsText" text="ACEITE">
      <formula>NOT(ISERROR(SEARCH("ACEITE",D99)))</formula>
    </cfRule>
    <cfRule type="containsText" dxfId="4142" priority="1660" operator="containsText" text="MOTOR">
      <formula>NOT(ISERROR(SEARCH("MOTOR",D99)))</formula>
    </cfRule>
  </conditionalFormatting>
  <conditionalFormatting sqref="D114:D149">
    <cfRule type="containsText" dxfId="4141" priority="1647" operator="containsText" text="RADIADOR">
      <formula>NOT(ISERROR(SEARCH("RADIADOR",D114)))</formula>
    </cfRule>
    <cfRule type="containsText" dxfId="4140" priority="1648" operator="containsText" text="BOMBA">
      <formula>NOT(ISERROR(SEARCH("BOMBA",D114)))</formula>
    </cfRule>
    <cfRule type="containsText" dxfId="4139" priority="1649" operator="containsText" text="CAJA">
      <formula>NOT(ISERROR(SEARCH("CAJA",D114)))</formula>
    </cfRule>
    <cfRule type="containsText" dxfId="4138" priority="1650" operator="containsText" text="RODAMIENTO">
      <formula>NOT(ISERROR(SEARCH("RODAMIENTO",D114)))</formula>
    </cfRule>
    <cfRule type="containsText" dxfId="4137" priority="1651" operator="containsText" text="FILTRO">
      <formula>NOT(ISERROR(SEARCH("FILTRO",D114)))</formula>
    </cfRule>
    <cfRule type="containsText" dxfId="4136" priority="1652" operator="containsText" text="ACEITE">
      <formula>NOT(ISERROR(SEARCH("ACEITE",D114)))</formula>
    </cfRule>
    <cfRule type="containsText" dxfId="4135" priority="1653" operator="containsText" text="MOTOR">
      <formula>NOT(ISERROR(SEARCH("MOTOR",D114)))</formula>
    </cfRule>
  </conditionalFormatting>
  <conditionalFormatting sqref="D114:D149">
    <cfRule type="containsText" dxfId="4134" priority="1640" operator="containsText" text="RADIADOR">
      <formula>NOT(ISERROR(SEARCH("RADIADOR",D114)))</formula>
    </cfRule>
    <cfRule type="containsText" dxfId="4133" priority="1641" operator="containsText" text="BOMBA">
      <formula>NOT(ISERROR(SEARCH("BOMBA",D114)))</formula>
    </cfRule>
    <cfRule type="containsText" dxfId="4132" priority="1642" operator="containsText" text="CAJA">
      <formula>NOT(ISERROR(SEARCH("CAJA",D114)))</formula>
    </cfRule>
    <cfRule type="containsText" dxfId="4131" priority="1643" operator="containsText" text="RODAMIENTO">
      <formula>NOT(ISERROR(SEARCH("RODAMIENTO",D114)))</formula>
    </cfRule>
    <cfRule type="containsText" dxfId="4130" priority="1644" operator="containsText" text="FILTRO">
      <formula>NOT(ISERROR(SEARCH("FILTRO",D114)))</formula>
    </cfRule>
    <cfRule type="containsText" dxfId="4129" priority="1645" operator="containsText" text="ACEITE">
      <formula>NOT(ISERROR(SEARCH("ACEITE",D114)))</formula>
    </cfRule>
    <cfRule type="containsText" dxfId="4128" priority="1646" operator="containsText" text="MOTOR">
      <formula>NOT(ISERROR(SEARCH("MOTOR",D114)))</formula>
    </cfRule>
  </conditionalFormatting>
  <conditionalFormatting sqref="D151:D159">
    <cfRule type="containsText" dxfId="4127" priority="1633" operator="containsText" text="RADIADOR">
      <formula>NOT(ISERROR(SEARCH("RADIADOR",D151)))</formula>
    </cfRule>
    <cfRule type="containsText" dxfId="4126" priority="1634" operator="containsText" text="BOMBA">
      <formula>NOT(ISERROR(SEARCH("BOMBA",D151)))</formula>
    </cfRule>
    <cfRule type="containsText" dxfId="4125" priority="1635" operator="containsText" text="CAJA">
      <formula>NOT(ISERROR(SEARCH("CAJA",D151)))</formula>
    </cfRule>
    <cfRule type="containsText" dxfId="4124" priority="1636" operator="containsText" text="RODAMIENTO">
      <formula>NOT(ISERROR(SEARCH("RODAMIENTO",D151)))</formula>
    </cfRule>
    <cfRule type="containsText" dxfId="4123" priority="1637" operator="containsText" text="FILTRO">
      <formula>NOT(ISERROR(SEARCH("FILTRO",D151)))</formula>
    </cfRule>
    <cfRule type="containsText" dxfId="4122" priority="1638" operator="containsText" text="ACEITE">
      <formula>NOT(ISERROR(SEARCH("ACEITE",D151)))</formula>
    </cfRule>
    <cfRule type="containsText" dxfId="4121" priority="1639" operator="containsText" text="MOTOR">
      <formula>NOT(ISERROR(SEARCH("MOTOR",D151)))</formula>
    </cfRule>
  </conditionalFormatting>
  <conditionalFormatting sqref="D151:D159">
    <cfRule type="containsText" dxfId="4120" priority="1626" operator="containsText" text="RADIADOR">
      <formula>NOT(ISERROR(SEARCH("RADIADOR",D151)))</formula>
    </cfRule>
    <cfRule type="containsText" dxfId="4119" priority="1627" operator="containsText" text="BOMBA">
      <formula>NOT(ISERROR(SEARCH("BOMBA",D151)))</formula>
    </cfRule>
    <cfRule type="containsText" dxfId="4118" priority="1628" operator="containsText" text="CAJA">
      <formula>NOT(ISERROR(SEARCH("CAJA",D151)))</formula>
    </cfRule>
    <cfRule type="containsText" dxfId="4117" priority="1629" operator="containsText" text="RODAMIENTO">
      <formula>NOT(ISERROR(SEARCH("RODAMIENTO",D151)))</formula>
    </cfRule>
    <cfRule type="containsText" dxfId="4116" priority="1630" operator="containsText" text="FILTRO">
      <formula>NOT(ISERROR(SEARCH("FILTRO",D151)))</formula>
    </cfRule>
    <cfRule type="containsText" dxfId="4115" priority="1631" operator="containsText" text="ACEITE">
      <formula>NOT(ISERROR(SEARCH("ACEITE",D151)))</formula>
    </cfRule>
    <cfRule type="containsText" dxfId="4114" priority="1632" operator="containsText" text="MOTOR">
      <formula>NOT(ISERROR(SEARCH("MOTOR",D151)))</formula>
    </cfRule>
  </conditionalFormatting>
  <conditionalFormatting sqref="D161:D165">
    <cfRule type="containsText" dxfId="4113" priority="1619" operator="containsText" text="RADIADOR">
      <formula>NOT(ISERROR(SEARCH("RADIADOR",D161)))</formula>
    </cfRule>
    <cfRule type="containsText" dxfId="4112" priority="1620" operator="containsText" text="BOMBA">
      <formula>NOT(ISERROR(SEARCH("BOMBA",D161)))</formula>
    </cfRule>
    <cfRule type="containsText" dxfId="4111" priority="1621" operator="containsText" text="CAJA">
      <formula>NOT(ISERROR(SEARCH("CAJA",D161)))</formula>
    </cfRule>
    <cfRule type="containsText" dxfId="4110" priority="1622" operator="containsText" text="RODAMIENTO">
      <formula>NOT(ISERROR(SEARCH("RODAMIENTO",D161)))</formula>
    </cfRule>
    <cfRule type="containsText" dxfId="4109" priority="1623" operator="containsText" text="FILTRO">
      <formula>NOT(ISERROR(SEARCH("FILTRO",D161)))</formula>
    </cfRule>
    <cfRule type="containsText" dxfId="4108" priority="1624" operator="containsText" text="ACEITE">
      <formula>NOT(ISERROR(SEARCH("ACEITE",D161)))</formula>
    </cfRule>
    <cfRule type="containsText" dxfId="4107" priority="1625" operator="containsText" text="MOTOR">
      <formula>NOT(ISERROR(SEARCH("MOTOR",D161)))</formula>
    </cfRule>
  </conditionalFormatting>
  <conditionalFormatting sqref="D161:D165">
    <cfRule type="containsText" dxfId="4106" priority="1612" operator="containsText" text="RADIADOR">
      <formula>NOT(ISERROR(SEARCH("RADIADOR",D161)))</formula>
    </cfRule>
    <cfRule type="containsText" dxfId="4105" priority="1613" operator="containsText" text="BOMBA">
      <formula>NOT(ISERROR(SEARCH("BOMBA",D161)))</formula>
    </cfRule>
    <cfRule type="containsText" dxfId="4104" priority="1614" operator="containsText" text="CAJA">
      <formula>NOT(ISERROR(SEARCH("CAJA",D161)))</formula>
    </cfRule>
    <cfRule type="containsText" dxfId="4103" priority="1615" operator="containsText" text="RODAMIENTO">
      <formula>NOT(ISERROR(SEARCH("RODAMIENTO",D161)))</formula>
    </cfRule>
    <cfRule type="containsText" dxfId="4102" priority="1616" operator="containsText" text="FILTRO">
      <formula>NOT(ISERROR(SEARCH("FILTRO",D161)))</formula>
    </cfRule>
    <cfRule type="containsText" dxfId="4101" priority="1617" operator="containsText" text="ACEITE">
      <formula>NOT(ISERROR(SEARCH("ACEITE",D161)))</formula>
    </cfRule>
    <cfRule type="containsText" dxfId="4100" priority="1618" operator="containsText" text="MOTOR">
      <formula>NOT(ISERROR(SEARCH("MOTOR",D161)))</formula>
    </cfRule>
  </conditionalFormatting>
  <conditionalFormatting sqref="D167:D199">
    <cfRule type="containsText" dxfId="4099" priority="1605" operator="containsText" text="RADIADOR">
      <formula>NOT(ISERROR(SEARCH("RADIADOR",D167)))</formula>
    </cfRule>
    <cfRule type="containsText" dxfId="4098" priority="1606" operator="containsText" text="BOMBA">
      <formula>NOT(ISERROR(SEARCH("BOMBA",D167)))</formula>
    </cfRule>
    <cfRule type="containsText" dxfId="4097" priority="1607" operator="containsText" text="CAJA">
      <formula>NOT(ISERROR(SEARCH("CAJA",D167)))</formula>
    </cfRule>
    <cfRule type="containsText" dxfId="4096" priority="1608" operator="containsText" text="RODAMIENTO">
      <formula>NOT(ISERROR(SEARCH("RODAMIENTO",D167)))</formula>
    </cfRule>
    <cfRule type="containsText" dxfId="4095" priority="1609" operator="containsText" text="FILTRO">
      <formula>NOT(ISERROR(SEARCH("FILTRO",D167)))</formula>
    </cfRule>
    <cfRule type="containsText" dxfId="4094" priority="1610" operator="containsText" text="ACEITE">
      <formula>NOT(ISERROR(SEARCH("ACEITE",D167)))</formula>
    </cfRule>
    <cfRule type="containsText" dxfId="4093" priority="1611" operator="containsText" text="MOTOR">
      <formula>NOT(ISERROR(SEARCH("MOTOR",D167)))</formula>
    </cfRule>
  </conditionalFormatting>
  <conditionalFormatting sqref="D167:D199">
    <cfRule type="containsText" dxfId="4092" priority="1598" operator="containsText" text="RADIADOR">
      <formula>NOT(ISERROR(SEARCH("RADIADOR",D167)))</formula>
    </cfRule>
    <cfRule type="containsText" dxfId="4091" priority="1599" operator="containsText" text="BOMBA">
      <formula>NOT(ISERROR(SEARCH("BOMBA",D167)))</formula>
    </cfRule>
    <cfRule type="containsText" dxfId="4090" priority="1600" operator="containsText" text="CAJA">
      <formula>NOT(ISERROR(SEARCH("CAJA",D167)))</formula>
    </cfRule>
    <cfRule type="containsText" dxfId="4089" priority="1601" operator="containsText" text="RODAMIENTO">
      <formula>NOT(ISERROR(SEARCH("RODAMIENTO",D167)))</formula>
    </cfRule>
    <cfRule type="containsText" dxfId="4088" priority="1602" operator="containsText" text="FILTRO">
      <formula>NOT(ISERROR(SEARCH("FILTRO",D167)))</formula>
    </cfRule>
    <cfRule type="containsText" dxfId="4087" priority="1603" operator="containsText" text="ACEITE">
      <formula>NOT(ISERROR(SEARCH("ACEITE",D167)))</formula>
    </cfRule>
    <cfRule type="containsText" dxfId="4086" priority="1604" operator="containsText" text="MOTOR">
      <formula>NOT(ISERROR(SEARCH("MOTOR",D167)))</formula>
    </cfRule>
  </conditionalFormatting>
  <conditionalFormatting sqref="D201:D229">
    <cfRule type="containsText" dxfId="4085" priority="1591" operator="containsText" text="RADIADOR">
      <formula>NOT(ISERROR(SEARCH("RADIADOR",D201)))</formula>
    </cfRule>
    <cfRule type="containsText" dxfId="4084" priority="1592" operator="containsText" text="BOMBA">
      <formula>NOT(ISERROR(SEARCH("BOMBA",D201)))</formula>
    </cfRule>
    <cfRule type="containsText" dxfId="4083" priority="1593" operator="containsText" text="CAJA">
      <formula>NOT(ISERROR(SEARCH("CAJA",D201)))</formula>
    </cfRule>
    <cfRule type="containsText" dxfId="4082" priority="1594" operator="containsText" text="RODAMIENTO">
      <formula>NOT(ISERROR(SEARCH("RODAMIENTO",D201)))</formula>
    </cfRule>
    <cfRule type="containsText" dxfId="4081" priority="1595" operator="containsText" text="FILTRO">
      <formula>NOT(ISERROR(SEARCH("FILTRO",D201)))</formula>
    </cfRule>
    <cfRule type="containsText" dxfId="4080" priority="1596" operator="containsText" text="ACEITE">
      <formula>NOT(ISERROR(SEARCH("ACEITE",D201)))</formula>
    </cfRule>
    <cfRule type="containsText" dxfId="4079" priority="1597" operator="containsText" text="MOTOR">
      <formula>NOT(ISERROR(SEARCH("MOTOR",D201)))</formula>
    </cfRule>
  </conditionalFormatting>
  <conditionalFormatting sqref="D201:D229">
    <cfRule type="containsText" dxfId="4078" priority="1584" operator="containsText" text="RADIADOR">
      <formula>NOT(ISERROR(SEARCH("RADIADOR",D201)))</formula>
    </cfRule>
    <cfRule type="containsText" dxfId="4077" priority="1585" operator="containsText" text="BOMBA">
      <formula>NOT(ISERROR(SEARCH("BOMBA",D201)))</formula>
    </cfRule>
    <cfRule type="containsText" dxfId="4076" priority="1586" operator="containsText" text="CAJA">
      <formula>NOT(ISERROR(SEARCH("CAJA",D201)))</formula>
    </cfRule>
    <cfRule type="containsText" dxfId="4075" priority="1587" operator="containsText" text="RODAMIENTO">
      <formula>NOT(ISERROR(SEARCH("RODAMIENTO",D201)))</formula>
    </cfRule>
    <cfRule type="containsText" dxfId="4074" priority="1588" operator="containsText" text="FILTRO">
      <formula>NOT(ISERROR(SEARCH("FILTRO",D201)))</formula>
    </cfRule>
    <cfRule type="containsText" dxfId="4073" priority="1589" operator="containsText" text="ACEITE">
      <formula>NOT(ISERROR(SEARCH("ACEITE",D201)))</formula>
    </cfRule>
    <cfRule type="containsText" dxfId="4072" priority="1590" operator="containsText" text="MOTOR">
      <formula>NOT(ISERROR(SEARCH("MOTOR",D201)))</formula>
    </cfRule>
  </conditionalFormatting>
  <conditionalFormatting sqref="D231 D233:D234">
    <cfRule type="containsText" dxfId="4071" priority="1577" operator="containsText" text="RADIADOR">
      <formula>NOT(ISERROR(SEARCH("RADIADOR",D231)))</formula>
    </cfRule>
    <cfRule type="containsText" dxfId="4070" priority="1578" operator="containsText" text="BOMBA">
      <formula>NOT(ISERROR(SEARCH("BOMBA",D231)))</formula>
    </cfRule>
    <cfRule type="containsText" dxfId="4069" priority="1579" operator="containsText" text="CAJA">
      <formula>NOT(ISERROR(SEARCH("CAJA",D231)))</formula>
    </cfRule>
    <cfRule type="containsText" dxfId="4068" priority="1580" operator="containsText" text="RODAMIENTO">
      <formula>NOT(ISERROR(SEARCH("RODAMIENTO",D231)))</formula>
    </cfRule>
    <cfRule type="containsText" dxfId="4067" priority="1581" operator="containsText" text="FILTRO">
      <formula>NOT(ISERROR(SEARCH("FILTRO",D231)))</formula>
    </cfRule>
    <cfRule type="containsText" dxfId="4066" priority="1582" operator="containsText" text="ACEITE">
      <formula>NOT(ISERROR(SEARCH("ACEITE",D231)))</formula>
    </cfRule>
    <cfRule type="containsText" dxfId="4065" priority="1583" operator="containsText" text="MOTOR">
      <formula>NOT(ISERROR(SEARCH("MOTOR",D231)))</formula>
    </cfRule>
  </conditionalFormatting>
  <conditionalFormatting sqref="D231 D233:D234">
    <cfRule type="containsText" dxfId="4064" priority="1570" operator="containsText" text="RADIADOR">
      <formula>NOT(ISERROR(SEARCH("RADIADOR",D231)))</formula>
    </cfRule>
    <cfRule type="containsText" dxfId="4063" priority="1571" operator="containsText" text="BOMBA">
      <formula>NOT(ISERROR(SEARCH("BOMBA",D231)))</formula>
    </cfRule>
    <cfRule type="containsText" dxfId="4062" priority="1572" operator="containsText" text="CAJA">
      <formula>NOT(ISERROR(SEARCH("CAJA",D231)))</formula>
    </cfRule>
    <cfRule type="containsText" dxfId="4061" priority="1573" operator="containsText" text="RODAMIENTO">
      <formula>NOT(ISERROR(SEARCH("RODAMIENTO",D231)))</formula>
    </cfRule>
    <cfRule type="containsText" dxfId="4060" priority="1574" operator="containsText" text="FILTRO">
      <formula>NOT(ISERROR(SEARCH("FILTRO",D231)))</formula>
    </cfRule>
    <cfRule type="containsText" dxfId="4059" priority="1575" operator="containsText" text="ACEITE">
      <formula>NOT(ISERROR(SEARCH("ACEITE",D231)))</formula>
    </cfRule>
    <cfRule type="containsText" dxfId="4058" priority="1576" operator="containsText" text="MOTOR">
      <formula>NOT(ISERROR(SEARCH("MOTOR",D231)))</formula>
    </cfRule>
  </conditionalFormatting>
  <conditionalFormatting sqref="D236:D241">
    <cfRule type="containsText" dxfId="4057" priority="1563" operator="containsText" text="RADIADOR">
      <formula>NOT(ISERROR(SEARCH("RADIADOR",D236)))</formula>
    </cfRule>
    <cfRule type="containsText" dxfId="4056" priority="1564" operator="containsText" text="BOMBA">
      <formula>NOT(ISERROR(SEARCH("BOMBA",D236)))</formula>
    </cfRule>
    <cfRule type="containsText" dxfId="4055" priority="1565" operator="containsText" text="CAJA">
      <formula>NOT(ISERROR(SEARCH("CAJA",D236)))</formula>
    </cfRule>
    <cfRule type="containsText" dxfId="4054" priority="1566" operator="containsText" text="RODAMIENTO">
      <formula>NOT(ISERROR(SEARCH("RODAMIENTO",D236)))</formula>
    </cfRule>
    <cfRule type="containsText" dxfId="4053" priority="1567" operator="containsText" text="FILTRO">
      <formula>NOT(ISERROR(SEARCH("FILTRO",D236)))</formula>
    </cfRule>
    <cfRule type="containsText" dxfId="4052" priority="1568" operator="containsText" text="ACEITE">
      <formula>NOT(ISERROR(SEARCH("ACEITE",D236)))</formula>
    </cfRule>
    <cfRule type="containsText" dxfId="4051" priority="1569" operator="containsText" text="MOTOR">
      <formula>NOT(ISERROR(SEARCH("MOTOR",D236)))</formula>
    </cfRule>
  </conditionalFormatting>
  <conditionalFormatting sqref="D236:D241">
    <cfRule type="containsText" dxfId="4050" priority="1556" operator="containsText" text="RADIADOR">
      <formula>NOT(ISERROR(SEARCH("RADIADOR",D236)))</formula>
    </cfRule>
    <cfRule type="containsText" dxfId="4049" priority="1557" operator="containsText" text="BOMBA">
      <formula>NOT(ISERROR(SEARCH("BOMBA",D236)))</formula>
    </cfRule>
    <cfRule type="containsText" dxfId="4048" priority="1558" operator="containsText" text="CAJA">
      <formula>NOT(ISERROR(SEARCH("CAJA",D236)))</formula>
    </cfRule>
    <cfRule type="containsText" dxfId="4047" priority="1559" operator="containsText" text="RODAMIENTO">
      <formula>NOT(ISERROR(SEARCH("RODAMIENTO",D236)))</formula>
    </cfRule>
    <cfRule type="containsText" dxfId="4046" priority="1560" operator="containsText" text="FILTRO">
      <formula>NOT(ISERROR(SEARCH("FILTRO",D236)))</formula>
    </cfRule>
    <cfRule type="containsText" dxfId="4045" priority="1561" operator="containsText" text="ACEITE">
      <formula>NOT(ISERROR(SEARCH("ACEITE",D236)))</formula>
    </cfRule>
    <cfRule type="containsText" dxfId="4044" priority="1562" operator="containsText" text="MOTOR">
      <formula>NOT(ISERROR(SEARCH("MOTOR",D236)))</formula>
    </cfRule>
  </conditionalFormatting>
  <conditionalFormatting sqref="D243:D248">
    <cfRule type="containsText" dxfId="4043" priority="1549" operator="containsText" text="RADIADOR">
      <formula>NOT(ISERROR(SEARCH("RADIADOR",D243)))</formula>
    </cfRule>
    <cfRule type="containsText" dxfId="4042" priority="1550" operator="containsText" text="BOMBA">
      <formula>NOT(ISERROR(SEARCH("BOMBA",D243)))</formula>
    </cfRule>
    <cfRule type="containsText" dxfId="4041" priority="1551" operator="containsText" text="CAJA">
      <formula>NOT(ISERROR(SEARCH("CAJA",D243)))</formula>
    </cfRule>
    <cfRule type="containsText" dxfId="4040" priority="1552" operator="containsText" text="RODAMIENTO">
      <formula>NOT(ISERROR(SEARCH("RODAMIENTO",D243)))</formula>
    </cfRule>
    <cfRule type="containsText" dxfId="4039" priority="1553" operator="containsText" text="FILTRO">
      <formula>NOT(ISERROR(SEARCH("FILTRO",D243)))</formula>
    </cfRule>
    <cfRule type="containsText" dxfId="4038" priority="1554" operator="containsText" text="ACEITE">
      <formula>NOT(ISERROR(SEARCH("ACEITE",D243)))</formula>
    </cfRule>
    <cfRule type="containsText" dxfId="4037" priority="1555" operator="containsText" text="MOTOR">
      <formula>NOT(ISERROR(SEARCH("MOTOR",D243)))</formula>
    </cfRule>
  </conditionalFormatting>
  <conditionalFormatting sqref="D243:D248">
    <cfRule type="containsText" dxfId="4036" priority="1542" operator="containsText" text="RADIADOR">
      <formula>NOT(ISERROR(SEARCH("RADIADOR",D243)))</formula>
    </cfRule>
    <cfRule type="containsText" dxfId="4035" priority="1543" operator="containsText" text="BOMBA">
      <formula>NOT(ISERROR(SEARCH("BOMBA",D243)))</formula>
    </cfRule>
    <cfRule type="containsText" dxfId="4034" priority="1544" operator="containsText" text="CAJA">
      <formula>NOT(ISERROR(SEARCH("CAJA",D243)))</formula>
    </cfRule>
    <cfRule type="containsText" dxfId="4033" priority="1545" operator="containsText" text="RODAMIENTO">
      <formula>NOT(ISERROR(SEARCH("RODAMIENTO",D243)))</formula>
    </cfRule>
    <cfRule type="containsText" dxfId="4032" priority="1546" operator="containsText" text="FILTRO">
      <formula>NOT(ISERROR(SEARCH("FILTRO",D243)))</formula>
    </cfRule>
    <cfRule type="containsText" dxfId="4031" priority="1547" operator="containsText" text="ACEITE">
      <formula>NOT(ISERROR(SEARCH("ACEITE",D243)))</formula>
    </cfRule>
    <cfRule type="containsText" dxfId="4030" priority="1548" operator="containsText" text="MOTOR">
      <formula>NOT(ISERROR(SEARCH("MOTOR",D243)))</formula>
    </cfRule>
  </conditionalFormatting>
  <conditionalFormatting sqref="D250:D265">
    <cfRule type="containsText" dxfId="4029" priority="1535" operator="containsText" text="RADIADOR">
      <formula>NOT(ISERROR(SEARCH("RADIADOR",D250)))</formula>
    </cfRule>
    <cfRule type="containsText" dxfId="4028" priority="1536" operator="containsText" text="BOMBA">
      <formula>NOT(ISERROR(SEARCH("BOMBA",D250)))</formula>
    </cfRule>
    <cfRule type="containsText" dxfId="4027" priority="1537" operator="containsText" text="CAJA">
      <formula>NOT(ISERROR(SEARCH("CAJA",D250)))</formula>
    </cfRule>
    <cfRule type="containsText" dxfId="4026" priority="1538" operator="containsText" text="RODAMIENTO">
      <formula>NOT(ISERROR(SEARCH("RODAMIENTO",D250)))</formula>
    </cfRule>
    <cfRule type="containsText" dxfId="4025" priority="1539" operator="containsText" text="FILTRO">
      <formula>NOT(ISERROR(SEARCH("FILTRO",D250)))</formula>
    </cfRule>
    <cfRule type="containsText" dxfId="4024" priority="1540" operator="containsText" text="ACEITE">
      <formula>NOT(ISERROR(SEARCH("ACEITE",D250)))</formula>
    </cfRule>
    <cfRule type="containsText" dxfId="4023" priority="1541" operator="containsText" text="MOTOR">
      <formula>NOT(ISERROR(SEARCH("MOTOR",D250)))</formula>
    </cfRule>
  </conditionalFormatting>
  <conditionalFormatting sqref="D250:D265">
    <cfRule type="containsText" dxfId="4022" priority="1528" operator="containsText" text="RADIADOR">
      <formula>NOT(ISERROR(SEARCH("RADIADOR",D250)))</formula>
    </cfRule>
    <cfRule type="containsText" dxfId="4021" priority="1529" operator="containsText" text="BOMBA">
      <formula>NOT(ISERROR(SEARCH("BOMBA",D250)))</formula>
    </cfRule>
    <cfRule type="containsText" dxfId="4020" priority="1530" operator="containsText" text="CAJA">
      <formula>NOT(ISERROR(SEARCH("CAJA",D250)))</formula>
    </cfRule>
    <cfRule type="containsText" dxfId="4019" priority="1531" operator="containsText" text="RODAMIENTO">
      <formula>NOT(ISERROR(SEARCH("RODAMIENTO",D250)))</formula>
    </cfRule>
    <cfRule type="containsText" dxfId="4018" priority="1532" operator="containsText" text="FILTRO">
      <formula>NOT(ISERROR(SEARCH("FILTRO",D250)))</formula>
    </cfRule>
    <cfRule type="containsText" dxfId="4017" priority="1533" operator="containsText" text="ACEITE">
      <formula>NOT(ISERROR(SEARCH("ACEITE",D250)))</formula>
    </cfRule>
    <cfRule type="containsText" dxfId="4016" priority="1534" operator="containsText" text="MOTOR">
      <formula>NOT(ISERROR(SEARCH("MOTOR",D250)))</formula>
    </cfRule>
  </conditionalFormatting>
  <conditionalFormatting sqref="D267 D269:D282">
    <cfRule type="containsText" dxfId="4015" priority="1521" operator="containsText" text="RADIADOR">
      <formula>NOT(ISERROR(SEARCH("RADIADOR",D267)))</formula>
    </cfRule>
    <cfRule type="containsText" dxfId="4014" priority="1522" operator="containsText" text="BOMBA">
      <formula>NOT(ISERROR(SEARCH("BOMBA",D267)))</formula>
    </cfRule>
    <cfRule type="containsText" dxfId="4013" priority="1523" operator="containsText" text="CAJA">
      <formula>NOT(ISERROR(SEARCH("CAJA",D267)))</formula>
    </cfRule>
    <cfRule type="containsText" dxfId="4012" priority="1524" operator="containsText" text="RODAMIENTO">
      <formula>NOT(ISERROR(SEARCH("RODAMIENTO",D267)))</formula>
    </cfRule>
    <cfRule type="containsText" dxfId="4011" priority="1525" operator="containsText" text="FILTRO">
      <formula>NOT(ISERROR(SEARCH("FILTRO",D267)))</formula>
    </cfRule>
    <cfRule type="containsText" dxfId="4010" priority="1526" operator="containsText" text="ACEITE">
      <formula>NOT(ISERROR(SEARCH("ACEITE",D267)))</formula>
    </cfRule>
    <cfRule type="containsText" dxfId="4009" priority="1527" operator="containsText" text="MOTOR">
      <formula>NOT(ISERROR(SEARCH("MOTOR",D267)))</formula>
    </cfRule>
  </conditionalFormatting>
  <conditionalFormatting sqref="D267 D269:D282">
    <cfRule type="containsText" dxfId="4008" priority="1514" operator="containsText" text="RADIADOR">
      <formula>NOT(ISERROR(SEARCH("RADIADOR",D267)))</formula>
    </cfRule>
    <cfRule type="containsText" dxfId="4007" priority="1515" operator="containsText" text="BOMBA">
      <formula>NOT(ISERROR(SEARCH("BOMBA",D267)))</formula>
    </cfRule>
    <cfRule type="containsText" dxfId="4006" priority="1516" operator="containsText" text="CAJA">
      <formula>NOT(ISERROR(SEARCH("CAJA",D267)))</formula>
    </cfRule>
    <cfRule type="containsText" dxfId="4005" priority="1517" operator="containsText" text="RODAMIENTO">
      <formula>NOT(ISERROR(SEARCH("RODAMIENTO",D267)))</formula>
    </cfRule>
    <cfRule type="containsText" dxfId="4004" priority="1518" operator="containsText" text="FILTRO">
      <formula>NOT(ISERROR(SEARCH("FILTRO",D267)))</formula>
    </cfRule>
    <cfRule type="containsText" dxfId="4003" priority="1519" operator="containsText" text="ACEITE">
      <formula>NOT(ISERROR(SEARCH("ACEITE",D267)))</formula>
    </cfRule>
    <cfRule type="containsText" dxfId="4002" priority="1520" operator="containsText" text="MOTOR">
      <formula>NOT(ISERROR(SEARCH("MOTOR",D267)))</formula>
    </cfRule>
  </conditionalFormatting>
  <conditionalFormatting sqref="D284:D298">
    <cfRule type="containsText" dxfId="4001" priority="1507" operator="containsText" text="RADIADOR">
      <formula>NOT(ISERROR(SEARCH("RADIADOR",D284)))</formula>
    </cfRule>
    <cfRule type="containsText" dxfId="4000" priority="1508" operator="containsText" text="BOMBA">
      <formula>NOT(ISERROR(SEARCH("BOMBA",D284)))</formula>
    </cfRule>
    <cfRule type="containsText" dxfId="3999" priority="1509" operator="containsText" text="CAJA">
      <formula>NOT(ISERROR(SEARCH("CAJA",D284)))</formula>
    </cfRule>
    <cfRule type="containsText" dxfId="3998" priority="1510" operator="containsText" text="RODAMIENTO">
      <formula>NOT(ISERROR(SEARCH("RODAMIENTO",D284)))</formula>
    </cfRule>
    <cfRule type="containsText" dxfId="3997" priority="1511" operator="containsText" text="FILTRO">
      <formula>NOT(ISERROR(SEARCH("FILTRO",D284)))</formula>
    </cfRule>
    <cfRule type="containsText" dxfId="3996" priority="1512" operator="containsText" text="ACEITE">
      <formula>NOT(ISERROR(SEARCH("ACEITE",D284)))</formula>
    </cfRule>
    <cfRule type="containsText" dxfId="3995" priority="1513" operator="containsText" text="MOTOR">
      <formula>NOT(ISERROR(SEARCH("MOTOR",D284)))</formula>
    </cfRule>
  </conditionalFormatting>
  <conditionalFormatting sqref="D284:D298">
    <cfRule type="containsText" dxfId="3994" priority="1500" operator="containsText" text="RADIADOR">
      <formula>NOT(ISERROR(SEARCH("RADIADOR",D284)))</formula>
    </cfRule>
    <cfRule type="containsText" dxfId="3993" priority="1501" operator="containsText" text="BOMBA">
      <formula>NOT(ISERROR(SEARCH("BOMBA",D284)))</formula>
    </cfRule>
    <cfRule type="containsText" dxfId="3992" priority="1502" operator="containsText" text="CAJA">
      <formula>NOT(ISERROR(SEARCH("CAJA",D284)))</formula>
    </cfRule>
    <cfRule type="containsText" dxfId="3991" priority="1503" operator="containsText" text="RODAMIENTO">
      <formula>NOT(ISERROR(SEARCH("RODAMIENTO",D284)))</formula>
    </cfRule>
    <cfRule type="containsText" dxfId="3990" priority="1504" operator="containsText" text="FILTRO">
      <formula>NOT(ISERROR(SEARCH("FILTRO",D284)))</formula>
    </cfRule>
    <cfRule type="containsText" dxfId="3989" priority="1505" operator="containsText" text="ACEITE">
      <formula>NOT(ISERROR(SEARCH("ACEITE",D284)))</formula>
    </cfRule>
    <cfRule type="containsText" dxfId="3988" priority="1506" operator="containsText" text="MOTOR">
      <formula>NOT(ISERROR(SEARCH("MOTOR",D284)))</formula>
    </cfRule>
  </conditionalFormatting>
  <conditionalFormatting sqref="D309:D316">
    <cfRule type="containsText" dxfId="3987" priority="1479" operator="containsText" text="RADIADOR">
      <formula>NOT(ISERROR(SEARCH("RADIADOR",D309)))</formula>
    </cfRule>
    <cfRule type="containsText" dxfId="3986" priority="1480" operator="containsText" text="BOMBA">
      <formula>NOT(ISERROR(SEARCH("BOMBA",D309)))</formula>
    </cfRule>
    <cfRule type="containsText" dxfId="3985" priority="1481" operator="containsText" text="CAJA">
      <formula>NOT(ISERROR(SEARCH("CAJA",D309)))</formula>
    </cfRule>
    <cfRule type="containsText" dxfId="3984" priority="1482" operator="containsText" text="RODAMIENTO">
      <formula>NOT(ISERROR(SEARCH("RODAMIENTO",D309)))</formula>
    </cfRule>
    <cfRule type="containsText" dxfId="3983" priority="1483" operator="containsText" text="FILTRO">
      <formula>NOT(ISERROR(SEARCH("FILTRO",D309)))</formula>
    </cfRule>
    <cfRule type="containsText" dxfId="3982" priority="1484" operator="containsText" text="ACEITE">
      <formula>NOT(ISERROR(SEARCH("ACEITE",D309)))</formula>
    </cfRule>
    <cfRule type="containsText" dxfId="3981" priority="1485" operator="containsText" text="MOTOR">
      <formula>NOT(ISERROR(SEARCH("MOTOR",D309)))</formula>
    </cfRule>
  </conditionalFormatting>
  <conditionalFormatting sqref="D309:D316">
    <cfRule type="containsText" dxfId="3980" priority="1472" operator="containsText" text="RADIADOR">
      <formula>NOT(ISERROR(SEARCH("RADIADOR",D309)))</formula>
    </cfRule>
    <cfRule type="containsText" dxfId="3979" priority="1473" operator="containsText" text="BOMBA">
      <formula>NOT(ISERROR(SEARCH("BOMBA",D309)))</formula>
    </cfRule>
    <cfRule type="containsText" dxfId="3978" priority="1474" operator="containsText" text="CAJA">
      <formula>NOT(ISERROR(SEARCH("CAJA",D309)))</formula>
    </cfRule>
    <cfRule type="containsText" dxfId="3977" priority="1475" operator="containsText" text="RODAMIENTO">
      <formula>NOT(ISERROR(SEARCH("RODAMIENTO",D309)))</formula>
    </cfRule>
    <cfRule type="containsText" dxfId="3976" priority="1476" operator="containsText" text="FILTRO">
      <formula>NOT(ISERROR(SEARCH("FILTRO",D309)))</formula>
    </cfRule>
    <cfRule type="containsText" dxfId="3975" priority="1477" operator="containsText" text="ACEITE">
      <formula>NOT(ISERROR(SEARCH("ACEITE",D309)))</formula>
    </cfRule>
    <cfRule type="containsText" dxfId="3974" priority="1478" operator="containsText" text="MOTOR">
      <formula>NOT(ISERROR(SEARCH("MOTOR",D309)))</formula>
    </cfRule>
  </conditionalFormatting>
  <conditionalFormatting sqref="D300:D307">
    <cfRule type="containsText" dxfId="3973" priority="1465" operator="containsText" text="RADIADOR">
      <formula>NOT(ISERROR(SEARCH("RADIADOR",D300)))</formula>
    </cfRule>
    <cfRule type="containsText" dxfId="3972" priority="1466" operator="containsText" text="BOMBA">
      <formula>NOT(ISERROR(SEARCH("BOMBA",D300)))</formula>
    </cfRule>
    <cfRule type="containsText" dxfId="3971" priority="1467" operator="containsText" text="CAJA">
      <formula>NOT(ISERROR(SEARCH("CAJA",D300)))</formula>
    </cfRule>
    <cfRule type="containsText" dxfId="3970" priority="1468" operator="containsText" text="RODAMIENTO">
      <formula>NOT(ISERROR(SEARCH("RODAMIENTO",D300)))</formula>
    </cfRule>
    <cfRule type="containsText" dxfId="3969" priority="1469" operator="containsText" text="FILTRO">
      <formula>NOT(ISERROR(SEARCH("FILTRO",D300)))</formula>
    </cfRule>
    <cfRule type="containsText" dxfId="3968" priority="1470" operator="containsText" text="ACEITE">
      <formula>NOT(ISERROR(SEARCH("ACEITE",D300)))</formula>
    </cfRule>
    <cfRule type="containsText" dxfId="3967" priority="1471" operator="containsText" text="MOTOR">
      <formula>NOT(ISERROR(SEARCH("MOTOR",D300)))</formula>
    </cfRule>
  </conditionalFormatting>
  <conditionalFormatting sqref="D300:D307">
    <cfRule type="containsText" dxfId="3966" priority="1458" operator="containsText" text="RADIADOR">
      <formula>NOT(ISERROR(SEARCH("RADIADOR",D300)))</formula>
    </cfRule>
    <cfRule type="containsText" dxfId="3965" priority="1459" operator="containsText" text="BOMBA">
      <formula>NOT(ISERROR(SEARCH("BOMBA",D300)))</formula>
    </cfRule>
    <cfRule type="containsText" dxfId="3964" priority="1460" operator="containsText" text="CAJA">
      <formula>NOT(ISERROR(SEARCH("CAJA",D300)))</formula>
    </cfRule>
    <cfRule type="containsText" dxfId="3963" priority="1461" operator="containsText" text="RODAMIENTO">
      <formula>NOT(ISERROR(SEARCH("RODAMIENTO",D300)))</formula>
    </cfRule>
    <cfRule type="containsText" dxfId="3962" priority="1462" operator="containsText" text="FILTRO">
      <formula>NOT(ISERROR(SEARCH("FILTRO",D300)))</formula>
    </cfRule>
    <cfRule type="containsText" dxfId="3961" priority="1463" operator="containsText" text="ACEITE">
      <formula>NOT(ISERROR(SEARCH("ACEITE",D300)))</formula>
    </cfRule>
    <cfRule type="containsText" dxfId="3960" priority="1464" operator="containsText" text="MOTOR">
      <formula>NOT(ISERROR(SEARCH("MOTOR",D300)))</formula>
    </cfRule>
  </conditionalFormatting>
  <conditionalFormatting sqref="D318:D322">
    <cfRule type="containsText" dxfId="3959" priority="1451" operator="containsText" text="RADIADOR">
      <formula>NOT(ISERROR(SEARCH("RADIADOR",D318)))</formula>
    </cfRule>
    <cfRule type="containsText" dxfId="3958" priority="1452" operator="containsText" text="BOMBA">
      <formula>NOT(ISERROR(SEARCH("BOMBA",D318)))</formula>
    </cfRule>
    <cfRule type="containsText" dxfId="3957" priority="1453" operator="containsText" text="CAJA">
      <formula>NOT(ISERROR(SEARCH("CAJA",D318)))</formula>
    </cfRule>
    <cfRule type="containsText" dxfId="3956" priority="1454" operator="containsText" text="RODAMIENTO">
      <formula>NOT(ISERROR(SEARCH("RODAMIENTO",D318)))</formula>
    </cfRule>
    <cfRule type="containsText" dxfId="3955" priority="1455" operator="containsText" text="FILTRO">
      <formula>NOT(ISERROR(SEARCH("FILTRO",D318)))</formula>
    </cfRule>
    <cfRule type="containsText" dxfId="3954" priority="1456" operator="containsText" text="ACEITE">
      <formula>NOT(ISERROR(SEARCH("ACEITE",D318)))</formula>
    </cfRule>
    <cfRule type="containsText" dxfId="3953" priority="1457" operator="containsText" text="MOTOR">
      <formula>NOT(ISERROR(SEARCH("MOTOR",D318)))</formula>
    </cfRule>
  </conditionalFormatting>
  <conditionalFormatting sqref="D318:D322">
    <cfRule type="containsText" dxfId="3952" priority="1444" operator="containsText" text="RADIADOR">
      <formula>NOT(ISERROR(SEARCH("RADIADOR",D318)))</formula>
    </cfRule>
    <cfRule type="containsText" dxfId="3951" priority="1445" operator="containsText" text="BOMBA">
      <formula>NOT(ISERROR(SEARCH("BOMBA",D318)))</formula>
    </cfRule>
    <cfRule type="containsText" dxfId="3950" priority="1446" operator="containsText" text="CAJA">
      <formula>NOT(ISERROR(SEARCH("CAJA",D318)))</formula>
    </cfRule>
    <cfRule type="containsText" dxfId="3949" priority="1447" operator="containsText" text="RODAMIENTO">
      <formula>NOT(ISERROR(SEARCH("RODAMIENTO",D318)))</formula>
    </cfRule>
    <cfRule type="containsText" dxfId="3948" priority="1448" operator="containsText" text="FILTRO">
      <formula>NOT(ISERROR(SEARCH("FILTRO",D318)))</formula>
    </cfRule>
    <cfRule type="containsText" dxfId="3947" priority="1449" operator="containsText" text="ACEITE">
      <formula>NOT(ISERROR(SEARCH("ACEITE",D318)))</formula>
    </cfRule>
    <cfRule type="containsText" dxfId="3946" priority="1450" operator="containsText" text="MOTOR">
      <formula>NOT(ISERROR(SEARCH("MOTOR",D318)))</formula>
    </cfRule>
  </conditionalFormatting>
  <conditionalFormatting sqref="D324:D335">
    <cfRule type="containsText" dxfId="3945" priority="1437" operator="containsText" text="RADIADOR">
      <formula>NOT(ISERROR(SEARCH("RADIADOR",D324)))</formula>
    </cfRule>
    <cfRule type="containsText" dxfId="3944" priority="1438" operator="containsText" text="BOMBA">
      <formula>NOT(ISERROR(SEARCH("BOMBA",D324)))</formula>
    </cfRule>
    <cfRule type="containsText" dxfId="3943" priority="1439" operator="containsText" text="CAJA">
      <formula>NOT(ISERROR(SEARCH("CAJA",D324)))</formula>
    </cfRule>
    <cfRule type="containsText" dxfId="3942" priority="1440" operator="containsText" text="RODAMIENTO">
      <formula>NOT(ISERROR(SEARCH("RODAMIENTO",D324)))</formula>
    </cfRule>
    <cfRule type="containsText" dxfId="3941" priority="1441" operator="containsText" text="FILTRO">
      <formula>NOT(ISERROR(SEARCH("FILTRO",D324)))</formula>
    </cfRule>
    <cfRule type="containsText" dxfId="3940" priority="1442" operator="containsText" text="ACEITE">
      <formula>NOT(ISERROR(SEARCH("ACEITE",D324)))</formula>
    </cfRule>
    <cfRule type="containsText" dxfId="3939" priority="1443" operator="containsText" text="MOTOR">
      <formula>NOT(ISERROR(SEARCH("MOTOR",D324)))</formula>
    </cfRule>
  </conditionalFormatting>
  <conditionalFormatting sqref="D324:D335">
    <cfRule type="containsText" dxfId="3938" priority="1430" operator="containsText" text="RADIADOR">
      <formula>NOT(ISERROR(SEARCH("RADIADOR",D324)))</formula>
    </cfRule>
    <cfRule type="containsText" dxfId="3937" priority="1431" operator="containsText" text="BOMBA">
      <formula>NOT(ISERROR(SEARCH("BOMBA",D324)))</formula>
    </cfRule>
    <cfRule type="containsText" dxfId="3936" priority="1432" operator="containsText" text="CAJA">
      <formula>NOT(ISERROR(SEARCH("CAJA",D324)))</formula>
    </cfRule>
    <cfRule type="containsText" dxfId="3935" priority="1433" operator="containsText" text="RODAMIENTO">
      <formula>NOT(ISERROR(SEARCH("RODAMIENTO",D324)))</formula>
    </cfRule>
    <cfRule type="containsText" dxfId="3934" priority="1434" operator="containsText" text="FILTRO">
      <formula>NOT(ISERROR(SEARCH("FILTRO",D324)))</formula>
    </cfRule>
    <cfRule type="containsText" dxfId="3933" priority="1435" operator="containsText" text="ACEITE">
      <formula>NOT(ISERROR(SEARCH("ACEITE",D324)))</formula>
    </cfRule>
    <cfRule type="containsText" dxfId="3932" priority="1436" operator="containsText" text="MOTOR">
      <formula>NOT(ISERROR(SEARCH("MOTOR",D324)))</formula>
    </cfRule>
  </conditionalFormatting>
  <conditionalFormatting sqref="D337:D347">
    <cfRule type="containsText" dxfId="3931" priority="1423" operator="containsText" text="RADIADOR">
      <formula>NOT(ISERROR(SEARCH("RADIADOR",D337)))</formula>
    </cfRule>
    <cfRule type="containsText" dxfId="3930" priority="1424" operator="containsText" text="BOMBA">
      <formula>NOT(ISERROR(SEARCH("BOMBA",D337)))</formula>
    </cfRule>
    <cfRule type="containsText" dxfId="3929" priority="1425" operator="containsText" text="CAJA">
      <formula>NOT(ISERROR(SEARCH("CAJA",D337)))</formula>
    </cfRule>
    <cfRule type="containsText" dxfId="3928" priority="1426" operator="containsText" text="RODAMIENTO">
      <formula>NOT(ISERROR(SEARCH("RODAMIENTO",D337)))</formula>
    </cfRule>
    <cfRule type="containsText" dxfId="3927" priority="1427" operator="containsText" text="FILTRO">
      <formula>NOT(ISERROR(SEARCH("FILTRO",D337)))</formula>
    </cfRule>
    <cfRule type="containsText" dxfId="3926" priority="1428" operator="containsText" text="ACEITE">
      <formula>NOT(ISERROR(SEARCH("ACEITE",D337)))</formula>
    </cfRule>
    <cfRule type="containsText" dxfId="3925" priority="1429" operator="containsText" text="MOTOR">
      <formula>NOT(ISERROR(SEARCH("MOTOR",D337)))</formula>
    </cfRule>
  </conditionalFormatting>
  <conditionalFormatting sqref="D337:D347">
    <cfRule type="containsText" dxfId="3924" priority="1416" operator="containsText" text="RADIADOR">
      <formula>NOT(ISERROR(SEARCH("RADIADOR",D337)))</formula>
    </cfRule>
    <cfRule type="containsText" dxfId="3923" priority="1417" operator="containsText" text="BOMBA">
      <formula>NOT(ISERROR(SEARCH("BOMBA",D337)))</formula>
    </cfRule>
    <cfRule type="containsText" dxfId="3922" priority="1418" operator="containsText" text="CAJA">
      <formula>NOT(ISERROR(SEARCH("CAJA",D337)))</formula>
    </cfRule>
    <cfRule type="containsText" dxfId="3921" priority="1419" operator="containsText" text="RODAMIENTO">
      <formula>NOT(ISERROR(SEARCH("RODAMIENTO",D337)))</formula>
    </cfRule>
    <cfRule type="containsText" dxfId="3920" priority="1420" operator="containsText" text="FILTRO">
      <formula>NOT(ISERROR(SEARCH("FILTRO",D337)))</formula>
    </cfRule>
    <cfRule type="containsText" dxfId="3919" priority="1421" operator="containsText" text="ACEITE">
      <formula>NOT(ISERROR(SEARCH("ACEITE",D337)))</formula>
    </cfRule>
    <cfRule type="containsText" dxfId="3918" priority="1422" operator="containsText" text="MOTOR">
      <formula>NOT(ISERROR(SEARCH("MOTOR",D337)))</formula>
    </cfRule>
  </conditionalFormatting>
  <conditionalFormatting sqref="D349:D368">
    <cfRule type="containsText" dxfId="3917" priority="1409" operator="containsText" text="RADIADOR">
      <formula>NOT(ISERROR(SEARCH("RADIADOR",D349)))</formula>
    </cfRule>
    <cfRule type="containsText" dxfId="3916" priority="1410" operator="containsText" text="BOMBA">
      <formula>NOT(ISERROR(SEARCH("BOMBA",D349)))</formula>
    </cfRule>
    <cfRule type="containsText" dxfId="3915" priority="1411" operator="containsText" text="CAJA">
      <formula>NOT(ISERROR(SEARCH("CAJA",D349)))</formula>
    </cfRule>
    <cfRule type="containsText" dxfId="3914" priority="1412" operator="containsText" text="RODAMIENTO">
      <formula>NOT(ISERROR(SEARCH("RODAMIENTO",D349)))</formula>
    </cfRule>
    <cfRule type="containsText" dxfId="3913" priority="1413" operator="containsText" text="FILTRO">
      <formula>NOT(ISERROR(SEARCH("FILTRO",D349)))</formula>
    </cfRule>
    <cfRule type="containsText" dxfId="3912" priority="1414" operator="containsText" text="ACEITE">
      <formula>NOT(ISERROR(SEARCH("ACEITE",D349)))</formula>
    </cfRule>
    <cfRule type="containsText" dxfId="3911" priority="1415" operator="containsText" text="MOTOR">
      <formula>NOT(ISERROR(SEARCH("MOTOR",D349)))</formula>
    </cfRule>
  </conditionalFormatting>
  <conditionalFormatting sqref="D349:D368">
    <cfRule type="containsText" dxfId="3910" priority="1402" operator="containsText" text="RADIADOR">
      <formula>NOT(ISERROR(SEARCH("RADIADOR",D349)))</formula>
    </cfRule>
    <cfRule type="containsText" dxfId="3909" priority="1403" operator="containsText" text="BOMBA">
      <formula>NOT(ISERROR(SEARCH("BOMBA",D349)))</formula>
    </cfRule>
    <cfRule type="containsText" dxfId="3908" priority="1404" operator="containsText" text="CAJA">
      <formula>NOT(ISERROR(SEARCH("CAJA",D349)))</formula>
    </cfRule>
    <cfRule type="containsText" dxfId="3907" priority="1405" operator="containsText" text="RODAMIENTO">
      <formula>NOT(ISERROR(SEARCH("RODAMIENTO",D349)))</formula>
    </cfRule>
    <cfRule type="containsText" dxfId="3906" priority="1406" operator="containsText" text="FILTRO">
      <formula>NOT(ISERROR(SEARCH("FILTRO",D349)))</formula>
    </cfRule>
    <cfRule type="containsText" dxfId="3905" priority="1407" operator="containsText" text="ACEITE">
      <formula>NOT(ISERROR(SEARCH("ACEITE",D349)))</formula>
    </cfRule>
    <cfRule type="containsText" dxfId="3904" priority="1408" operator="containsText" text="MOTOR">
      <formula>NOT(ISERROR(SEARCH("MOTOR",D349)))</formula>
    </cfRule>
  </conditionalFormatting>
  <conditionalFormatting sqref="D370:D386">
    <cfRule type="containsText" dxfId="3903" priority="1395" operator="containsText" text="RADIADOR">
      <formula>NOT(ISERROR(SEARCH("RADIADOR",D370)))</formula>
    </cfRule>
    <cfRule type="containsText" dxfId="3902" priority="1396" operator="containsText" text="BOMBA">
      <formula>NOT(ISERROR(SEARCH("BOMBA",D370)))</formula>
    </cfRule>
    <cfRule type="containsText" dxfId="3901" priority="1397" operator="containsText" text="CAJA">
      <formula>NOT(ISERROR(SEARCH("CAJA",D370)))</formula>
    </cfRule>
    <cfRule type="containsText" dxfId="3900" priority="1398" operator="containsText" text="RODAMIENTO">
      <formula>NOT(ISERROR(SEARCH("RODAMIENTO",D370)))</formula>
    </cfRule>
    <cfRule type="containsText" dxfId="3899" priority="1399" operator="containsText" text="FILTRO">
      <formula>NOT(ISERROR(SEARCH("FILTRO",D370)))</formula>
    </cfRule>
    <cfRule type="containsText" dxfId="3898" priority="1400" operator="containsText" text="ACEITE">
      <formula>NOT(ISERROR(SEARCH("ACEITE",D370)))</formula>
    </cfRule>
    <cfRule type="containsText" dxfId="3897" priority="1401" operator="containsText" text="MOTOR">
      <formula>NOT(ISERROR(SEARCH("MOTOR",D370)))</formula>
    </cfRule>
  </conditionalFormatting>
  <conditionalFormatting sqref="D370:D386">
    <cfRule type="containsText" dxfId="3896" priority="1388" operator="containsText" text="RADIADOR">
      <formula>NOT(ISERROR(SEARCH("RADIADOR",D370)))</formula>
    </cfRule>
    <cfRule type="containsText" dxfId="3895" priority="1389" operator="containsText" text="BOMBA">
      <formula>NOT(ISERROR(SEARCH("BOMBA",D370)))</formula>
    </cfRule>
    <cfRule type="containsText" dxfId="3894" priority="1390" operator="containsText" text="CAJA">
      <formula>NOT(ISERROR(SEARCH("CAJA",D370)))</formula>
    </cfRule>
    <cfRule type="containsText" dxfId="3893" priority="1391" operator="containsText" text="RODAMIENTO">
      <formula>NOT(ISERROR(SEARCH("RODAMIENTO",D370)))</formula>
    </cfRule>
    <cfRule type="containsText" dxfId="3892" priority="1392" operator="containsText" text="FILTRO">
      <formula>NOT(ISERROR(SEARCH("FILTRO",D370)))</formula>
    </cfRule>
    <cfRule type="containsText" dxfId="3891" priority="1393" operator="containsText" text="ACEITE">
      <formula>NOT(ISERROR(SEARCH("ACEITE",D370)))</formula>
    </cfRule>
    <cfRule type="containsText" dxfId="3890" priority="1394" operator="containsText" text="MOTOR">
      <formula>NOT(ISERROR(SEARCH("MOTOR",D370)))</formula>
    </cfRule>
  </conditionalFormatting>
  <conditionalFormatting sqref="D388:D409">
    <cfRule type="containsText" dxfId="3889" priority="1381" operator="containsText" text="RADIADOR">
      <formula>NOT(ISERROR(SEARCH("RADIADOR",D388)))</formula>
    </cfRule>
    <cfRule type="containsText" dxfId="3888" priority="1382" operator="containsText" text="BOMBA">
      <formula>NOT(ISERROR(SEARCH("BOMBA",D388)))</formula>
    </cfRule>
    <cfRule type="containsText" dxfId="3887" priority="1383" operator="containsText" text="CAJA">
      <formula>NOT(ISERROR(SEARCH("CAJA",D388)))</formula>
    </cfRule>
    <cfRule type="containsText" dxfId="3886" priority="1384" operator="containsText" text="RODAMIENTO">
      <formula>NOT(ISERROR(SEARCH("RODAMIENTO",D388)))</formula>
    </cfRule>
    <cfRule type="containsText" dxfId="3885" priority="1385" operator="containsText" text="FILTRO">
      <formula>NOT(ISERROR(SEARCH("FILTRO",D388)))</formula>
    </cfRule>
    <cfRule type="containsText" dxfId="3884" priority="1386" operator="containsText" text="ACEITE">
      <formula>NOT(ISERROR(SEARCH("ACEITE",D388)))</formula>
    </cfRule>
    <cfRule type="containsText" dxfId="3883" priority="1387" operator="containsText" text="MOTOR">
      <formula>NOT(ISERROR(SEARCH("MOTOR",D388)))</formula>
    </cfRule>
  </conditionalFormatting>
  <conditionalFormatting sqref="D388:D409">
    <cfRule type="containsText" dxfId="3882" priority="1374" operator="containsText" text="RADIADOR">
      <formula>NOT(ISERROR(SEARCH("RADIADOR",D388)))</formula>
    </cfRule>
    <cfRule type="containsText" dxfId="3881" priority="1375" operator="containsText" text="BOMBA">
      <formula>NOT(ISERROR(SEARCH("BOMBA",D388)))</formula>
    </cfRule>
    <cfRule type="containsText" dxfId="3880" priority="1376" operator="containsText" text="CAJA">
      <formula>NOT(ISERROR(SEARCH("CAJA",D388)))</formula>
    </cfRule>
    <cfRule type="containsText" dxfId="3879" priority="1377" operator="containsText" text="RODAMIENTO">
      <formula>NOT(ISERROR(SEARCH("RODAMIENTO",D388)))</formula>
    </cfRule>
    <cfRule type="containsText" dxfId="3878" priority="1378" operator="containsText" text="FILTRO">
      <formula>NOT(ISERROR(SEARCH("FILTRO",D388)))</formula>
    </cfRule>
    <cfRule type="containsText" dxfId="3877" priority="1379" operator="containsText" text="ACEITE">
      <formula>NOT(ISERROR(SEARCH("ACEITE",D388)))</formula>
    </cfRule>
    <cfRule type="containsText" dxfId="3876" priority="1380" operator="containsText" text="MOTOR">
      <formula>NOT(ISERROR(SEARCH("MOTOR",D388)))</formula>
    </cfRule>
  </conditionalFormatting>
  <conditionalFormatting sqref="D411:D419">
    <cfRule type="containsText" dxfId="3875" priority="1367" operator="containsText" text="RADIADOR">
      <formula>NOT(ISERROR(SEARCH("RADIADOR",D411)))</formula>
    </cfRule>
    <cfRule type="containsText" dxfId="3874" priority="1368" operator="containsText" text="BOMBA">
      <formula>NOT(ISERROR(SEARCH("BOMBA",D411)))</formula>
    </cfRule>
    <cfRule type="containsText" dxfId="3873" priority="1369" operator="containsText" text="CAJA">
      <formula>NOT(ISERROR(SEARCH("CAJA",D411)))</formula>
    </cfRule>
    <cfRule type="containsText" dxfId="3872" priority="1370" operator="containsText" text="RODAMIENTO">
      <formula>NOT(ISERROR(SEARCH("RODAMIENTO",D411)))</formula>
    </cfRule>
    <cfRule type="containsText" dxfId="3871" priority="1371" operator="containsText" text="FILTRO">
      <formula>NOT(ISERROR(SEARCH("FILTRO",D411)))</formula>
    </cfRule>
    <cfRule type="containsText" dxfId="3870" priority="1372" operator="containsText" text="ACEITE">
      <formula>NOT(ISERROR(SEARCH("ACEITE",D411)))</formula>
    </cfRule>
    <cfRule type="containsText" dxfId="3869" priority="1373" operator="containsText" text="MOTOR">
      <formula>NOT(ISERROR(SEARCH("MOTOR",D411)))</formula>
    </cfRule>
  </conditionalFormatting>
  <conditionalFormatting sqref="D411:D419">
    <cfRule type="containsText" dxfId="3868" priority="1360" operator="containsText" text="RADIADOR">
      <formula>NOT(ISERROR(SEARCH("RADIADOR",D411)))</formula>
    </cfRule>
    <cfRule type="containsText" dxfId="3867" priority="1361" operator="containsText" text="BOMBA">
      <formula>NOT(ISERROR(SEARCH("BOMBA",D411)))</formula>
    </cfRule>
    <cfRule type="containsText" dxfId="3866" priority="1362" operator="containsText" text="CAJA">
      <formula>NOT(ISERROR(SEARCH("CAJA",D411)))</formula>
    </cfRule>
    <cfRule type="containsText" dxfId="3865" priority="1363" operator="containsText" text="RODAMIENTO">
      <formula>NOT(ISERROR(SEARCH("RODAMIENTO",D411)))</formula>
    </cfRule>
    <cfRule type="containsText" dxfId="3864" priority="1364" operator="containsText" text="FILTRO">
      <formula>NOT(ISERROR(SEARCH("FILTRO",D411)))</formula>
    </cfRule>
    <cfRule type="containsText" dxfId="3863" priority="1365" operator="containsText" text="ACEITE">
      <formula>NOT(ISERROR(SEARCH("ACEITE",D411)))</formula>
    </cfRule>
    <cfRule type="containsText" dxfId="3862" priority="1366" operator="containsText" text="MOTOR">
      <formula>NOT(ISERROR(SEARCH("MOTOR",D411)))</formula>
    </cfRule>
  </conditionalFormatting>
  <conditionalFormatting sqref="D421:D433">
    <cfRule type="containsText" dxfId="3861" priority="1353" operator="containsText" text="RADIADOR">
      <formula>NOT(ISERROR(SEARCH("RADIADOR",D421)))</formula>
    </cfRule>
    <cfRule type="containsText" dxfId="3860" priority="1354" operator="containsText" text="BOMBA">
      <formula>NOT(ISERROR(SEARCH("BOMBA",D421)))</formula>
    </cfRule>
    <cfRule type="containsText" dxfId="3859" priority="1355" operator="containsText" text="CAJA">
      <formula>NOT(ISERROR(SEARCH("CAJA",D421)))</formula>
    </cfRule>
    <cfRule type="containsText" dxfId="3858" priority="1356" operator="containsText" text="RODAMIENTO">
      <formula>NOT(ISERROR(SEARCH("RODAMIENTO",D421)))</formula>
    </cfRule>
    <cfRule type="containsText" dxfId="3857" priority="1357" operator="containsText" text="FILTRO">
      <formula>NOT(ISERROR(SEARCH("FILTRO",D421)))</formula>
    </cfRule>
    <cfRule type="containsText" dxfId="3856" priority="1358" operator="containsText" text="ACEITE">
      <formula>NOT(ISERROR(SEARCH("ACEITE",D421)))</formula>
    </cfRule>
    <cfRule type="containsText" dxfId="3855" priority="1359" operator="containsText" text="MOTOR">
      <formula>NOT(ISERROR(SEARCH("MOTOR",D421)))</formula>
    </cfRule>
  </conditionalFormatting>
  <conditionalFormatting sqref="D421:D433">
    <cfRule type="containsText" dxfId="3854" priority="1346" operator="containsText" text="RADIADOR">
      <formula>NOT(ISERROR(SEARCH("RADIADOR",D421)))</formula>
    </cfRule>
    <cfRule type="containsText" dxfId="3853" priority="1347" operator="containsText" text="BOMBA">
      <formula>NOT(ISERROR(SEARCH("BOMBA",D421)))</formula>
    </cfRule>
    <cfRule type="containsText" dxfId="3852" priority="1348" operator="containsText" text="CAJA">
      <formula>NOT(ISERROR(SEARCH("CAJA",D421)))</formula>
    </cfRule>
    <cfRule type="containsText" dxfId="3851" priority="1349" operator="containsText" text="RODAMIENTO">
      <formula>NOT(ISERROR(SEARCH("RODAMIENTO",D421)))</formula>
    </cfRule>
    <cfRule type="containsText" dxfId="3850" priority="1350" operator="containsText" text="FILTRO">
      <formula>NOT(ISERROR(SEARCH("FILTRO",D421)))</formula>
    </cfRule>
    <cfRule type="containsText" dxfId="3849" priority="1351" operator="containsText" text="ACEITE">
      <formula>NOT(ISERROR(SEARCH("ACEITE",D421)))</formula>
    </cfRule>
    <cfRule type="containsText" dxfId="3848" priority="1352" operator="containsText" text="MOTOR">
      <formula>NOT(ISERROR(SEARCH("MOTOR",D421)))</formula>
    </cfRule>
  </conditionalFormatting>
  <conditionalFormatting sqref="D435:D444">
    <cfRule type="containsText" dxfId="3847" priority="1339" operator="containsText" text="RADIADOR">
      <formula>NOT(ISERROR(SEARCH("RADIADOR",D435)))</formula>
    </cfRule>
    <cfRule type="containsText" dxfId="3846" priority="1340" operator="containsText" text="BOMBA">
      <formula>NOT(ISERROR(SEARCH("BOMBA",D435)))</formula>
    </cfRule>
    <cfRule type="containsText" dxfId="3845" priority="1341" operator="containsText" text="CAJA">
      <formula>NOT(ISERROR(SEARCH("CAJA",D435)))</formula>
    </cfRule>
    <cfRule type="containsText" dxfId="3844" priority="1342" operator="containsText" text="RODAMIENTO">
      <formula>NOT(ISERROR(SEARCH("RODAMIENTO",D435)))</formula>
    </cfRule>
    <cfRule type="containsText" dxfId="3843" priority="1343" operator="containsText" text="FILTRO">
      <formula>NOT(ISERROR(SEARCH("FILTRO",D435)))</formula>
    </cfRule>
    <cfRule type="containsText" dxfId="3842" priority="1344" operator="containsText" text="ACEITE">
      <formula>NOT(ISERROR(SEARCH("ACEITE",D435)))</formula>
    </cfRule>
    <cfRule type="containsText" dxfId="3841" priority="1345" operator="containsText" text="MOTOR">
      <formula>NOT(ISERROR(SEARCH("MOTOR",D435)))</formula>
    </cfRule>
  </conditionalFormatting>
  <conditionalFormatting sqref="D435:D444">
    <cfRule type="containsText" dxfId="3840" priority="1332" operator="containsText" text="RADIADOR">
      <formula>NOT(ISERROR(SEARCH("RADIADOR",D435)))</formula>
    </cfRule>
    <cfRule type="containsText" dxfId="3839" priority="1333" operator="containsText" text="BOMBA">
      <formula>NOT(ISERROR(SEARCH("BOMBA",D435)))</formula>
    </cfRule>
    <cfRule type="containsText" dxfId="3838" priority="1334" operator="containsText" text="CAJA">
      <formula>NOT(ISERROR(SEARCH("CAJA",D435)))</formula>
    </cfRule>
    <cfRule type="containsText" dxfId="3837" priority="1335" operator="containsText" text="RODAMIENTO">
      <formula>NOT(ISERROR(SEARCH("RODAMIENTO",D435)))</formula>
    </cfRule>
    <cfRule type="containsText" dxfId="3836" priority="1336" operator="containsText" text="FILTRO">
      <formula>NOT(ISERROR(SEARCH("FILTRO",D435)))</formula>
    </cfRule>
    <cfRule type="containsText" dxfId="3835" priority="1337" operator="containsText" text="ACEITE">
      <formula>NOT(ISERROR(SEARCH("ACEITE",D435)))</formula>
    </cfRule>
    <cfRule type="containsText" dxfId="3834" priority="1338" operator="containsText" text="MOTOR">
      <formula>NOT(ISERROR(SEARCH("MOTOR",D435)))</formula>
    </cfRule>
  </conditionalFormatting>
  <conditionalFormatting sqref="D446:D448">
    <cfRule type="containsText" dxfId="3833" priority="1325" operator="containsText" text="RADIADOR">
      <formula>NOT(ISERROR(SEARCH("RADIADOR",D446)))</formula>
    </cfRule>
    <cfRule type="containsText" dxfId="3832" priority="1326" operator="containsText" text="BOMBA">
      <formula>NOT(ISERROR(SEARCH("BOMBA",D446)))</formula>
    </cfRule>
    <cfRule type="containsText" dxfId="3831" priority="1327" operator="containsText" text="CAJA">
      <formula>NOT(ISERROR(SEARCH("CAJA",D446)))</formula>
    </cfRule>
    <cfRule type="containsText" dxfId="3830" priority="1328" operator="containsText" text="RODAMIENTO">
      <formula>NOT(ISERROR(SEARCH("RODAMIENTO",D446)))</formula>
    </cfRule>
    <cfRule type="containsText" dxfId="3829" priority="1329" operator="containsText" text="FILTRO">
      <formula>NOT(ISERROR(SEARCH("FILTRO",D446)))</formula>
    </cfRule>
    <cfRule type="containsText" dxfId="3828" priority="1330" operator="containsText" text="ACEITE">
      <formula>NOT(ISERROR(SEARCH("ACEITE",D446)))</formula>
    </cfRule>
    <cfRule type="containsText" dxfId="3827" priority="1331" operator="containsText" text="MOTOR">
      <formula>NOT(ISERROR(SEARCH("MOTOR",D446)))</formula>
    </cfRule>
  </conditionalFormatting>
  <conditionalFormatting sqref="D446:D448">
    <cfRule type="containsText" dxfId="3826" priority="1318" operator="containsText" text="RADIADOR">
      <formula>NOT(ISERROR(SEARCH("RADIADOR",D446)))</formula>
    </cfRule>
    <cfRule type="containsText" dxfId="3825" priority="1319" operator="containsText" text="BOMBA">
      <formula>NOT(ISERROR(SEARCH("BOMBA",D446)))</formula>
    </cfRule>
    <cfRule type="containsText" dxfId="3824" priority="1320" operator="containsText" text="CAJA">
      <formula>NOT(ISERROR(SEARCH("CAJA",D446)))</formula>
    </cfRule>
    <cfRule type="containsText" dxfId="3823" priority="1321" operator="containsText" text="RODAMIENTO">
      <formula>NOT(ISERROR(SEARCH("RODAMIENTO",D446)))</formula>
    </cfRule>
    <cfRule type="containsText" dxfId="3822" priority="1322" operator="containsText" text="FILTRO">
      <formula>NOT(ISERROR(SEARCH("FILTRO",D446)))</formula>
    </cfRule>
    <cfRule type="containsText" dxfId="3821" priority="1323" operator="containsText" text="ACEITE">
      <formula>NOT(ISERROR(SEARCH("ACEITE",D446)))</formula>
    </cfRule>
    <cfRule type="containsText" dxfId="3820" priority="1324" operator="containsText" text="MOTOR">
      <formula>NOT(ISERROR(SEARCH("MOTOR",D446)))</formula>
    </cfRule>
  </conditionalFormatting>
  <conditionalFormatting sqref="D450:D456">
    <cfRule type="containsText" dxfId="3819" priority="1311" operator="containsText" text="RADIADOR">
      <formula>NOT(ISERROR(SEARCH("RADIADOR",D450)))</formula>
    </cfRule>
    <cfRule type="containsText" dxfId="3818" priority="1312" operator="containsText" text="BOMBA">
      <formula>NOT(ISERROR(SEARCH("BOMBA",D450)))</formula>
    </cfRule>
    <cfRule type="containsText" dxfId="3817" priority="1313" operator="containsText" text="CAJA">
      <formula>NOT(ISERROR(SEARCH("CAJA",D450)))</formula>
    </cfRule>
    <cfRule type="containsText" dxfId="3816" priority="1314" operator="containsText" text="RODAMIENTO">
      <formula>NOT(ISERROR(SEARCH("RODAMIENTO",D450)))</formula>
    </cfRule>
    <cfRule type="containsText" dxfId="3815" priority="1315" operator="containsText" text="FILTRO">
      <formula>NOT(ISERROR(SEARCH("FILTRO",D450)))</formula>
    </cfRule>
    <cfRule type="containsText" dxfId="3814" priority="1316" operator="containsText" text="ACEITE">
      <formula>NOT(ISERROR(SEARCH("ACEITE",D450)))</formula>
    </cfRule>
    <cfRule type="containsText" dxfId="3813" priority="1317" operator="containsText" text="MOTOR">
      <formula>NOT(ISERROR(SEARCH("MOTOR",D450)))</formula>
    </cfRule>
  </conditionalFormatting>
  <conditionalFormatting sqref="D450:D456">
    <cfRule type="containsText" dxfId="3812" priority="1304" operator="containsText" text="RADIADOR">
      <formula>NOT(ISERROR(SEARCH("RADIADOR",D450)))</formula>
    </cfRule>
    <cfRule type="containsText" dxfId="3811" priority="1305" operator="containsText" text="BOMBA">
      <formula>NOT(ISERROR(SEARCH("BOMBA",D450)))</formula>
    </cfRule>
    <cfRule type="containsText" dxfId="3810" priority="1306" operator="containsText" text="CAJA">
      <formula>NOT(ISERROR(SEARCH("CAJA",D450)))</formula>
    </cfRule>
    <cfRule type="containsText" dxfId="3809" priority="1307" operator="containsText" text="RODAMIENTO">
      <formula>NOT(ISERROR(SEARCH("RODAMIENTO",D450)))</formula>
    </cfRule>
    <cfRule type="containsText" dxfId="3808" priority="1308" operator="containsText" text="FILTRO">
      <formula>NOT(ISERROR(SEARCH("FILTRO",D450)))</formula>
    </cfRule>
    <cfRule type="containsText" dxfId="3807" priority="1309" operator="containsText" text="ACEITE">
      <formula>NOT(ISERROR(SEARCH("ACEITE",D450)))</formula>
    </cfRule>
    <cfRule type="containsText" dxfId="3806" priority="1310" operator="containsText" text="MOTOR">
      <formula>NOT(ISERROR(SEARCH("MOTOR",D450)))</formula>
    </cfRule>
  </conditionalFormatting>
  <conditionalFormatting sqref="D458:D466">
    <cfRule type="containsText" dxfId="3805" priority="1297" operator="containsText" text="RADIADOR">
      <formula>NOT(ISERROR(SEARCH("RADIADOR",D458)))</formula>
    </cfRule>
    <cfRule type="containsText" dxfId="3804" priority="1298" operator="containsText" text="BOMBA">
      <formula>NOT(ISERROR(SEARCH("BOMBA",D458)))</formula>
    </cfRule>
    <cfRule type="containsText" dxfId="3803" priority="1299" operator="containsText" text="CAJA">
      <formula>NOT(ISERROR(SEARCH("CAJA",D458)))</formula>
    </cfRule>
    <cfRule type="containsText" dxfId="3802" priority="1300" operator="containsText" text="RODAMIENTO">
      <formula>NOT(ISERROR(SEARCH("RODAMIENTO",D458)))</formula>
    </cfRule>
    <cfRule type="containsText" dxfId="3801" priority="1301" operator="containsText" text="FILTRO">
      <formula>NOT(ISERROR(SEARCH("FILTRO",D458)))</formula>
    </cfRule>
    <cfRule type="containsText" dxfId="3800" priority="1302" operator="containsText" text="ACEITE">
      <formula>NOT(ISERROR(SEARCH("ACEITE",D458)))</formula>
    </cfRule>
    <cfRule type="containsText" dxfId="3799" priority="1303" operator="containsText" text="MOTOR">
      <formula>NOT(ISERROR(SEARCH("MOTOR",D458)))</formula>
    </cfRule>
  </conditionalFormatting>
  <conditionalFormatting sqref="D458:D466">
    <cfRule type="containsText" dxfId="3798" priority="1290" operator="containsText" text="RADIADOR">
      <formula>NOT(ISERROR(SEARCH("RADIADOR",D458)))</formula>
    </cfRule>
    <cfRule type="containsText" dxfId="3797" priority="1291" operator="containsText" text="BOMBA">
      <formula>NOT(ISERROR(SEARCH("BOMBA",D458)))</formula>
    </cfRule>
    <cfRule type="containsText" dxfId="3796" priority="1292" operator="containsText" text="CAJA">
      <formula>NOT(ISERROR(SEARCH("CAJA",D458)))</formula>
    </cfRule>
    <cfRule type="containsText" dxfId="3795" priority="1293" operator="containsText" text="RODAMIENTO">
      <formula>NOT(ISERROR(SEARCH("RODAMIENTO",D458)))</formula>
    </cfRule>
    <cfRule type="containsText" dxfId="3794" priority="1294" operator="containsText" text="FILTRO">
      <formula>NOT(ISERROR(SEARCH("FILTRO",D458)))</formula>
    </cfRule>
    <cfRule type="containsText" dxfId="3793" priority="1295" operator="containsText" text="ACEITE">
      <formula>NOT(ISERROR(SEARCH("ACEITE",D458)))</formula>
    </cfRule>
    <cfRule type="containsText" dxfId="3792" priority="1296" operator="containsText" text="MOTOR">
      <formula>NOT(ISERROR(SEARCH("MOTOR",D458)))</formula>
    </cfRule>
  </conditionalFormatting>
  <conditionalFormatting sqref="D468:D486">
    <cfRule type="containsText" dxfId="3791" priority="1283" operator="containsText" text="RADIADOR">
      <formula>NOT(ISERROR(SEARCH("RADIADOR",D468)))</formula>
    </cfRule>
    <cfRule type="containsText" dxfId="3790" priority="1284" operator="containsText" text="BOMBA">
      <formula>NOT(ISERROR(SEARCH("BOMBA",D468)))</formula>
    </cfRule>
    <cfRule type="containsText" dxfId="3789" priority="1285" operator="containsText" text="CAJA">
      <formula>NOT(ISERROR(SEARCH("CAJA",D468)))</formula>
    </cfRule>
    <cfRule type="containsText" dxfId="3788" priority="1286" operator="containsText" text="RODAMIENTO">
      <formula>NOT(ISERROR(SEARCH("RODAMIENTO",D468)))</formula>
    </cfRule>
    <cfRule type="containsText" dxfId="3787" priority="1287" operator="containsText" text="FILTRO">
      <formula>NOT(ISERROR(SEARCH("FILTRO",D468)))</formula>
    </cfRule>
    <cfRule type="containsText" dxfId="3786" priority="1288" operator="containsText" text="ACEITE">
      <formula>NOT(ISERROR(SEARCH("ACEITE",D468)))</formula>
    </cfRule>
    <cfRule type="containsText" dxfId="3785" priority="1289" operator="containsText" text="MOTOR">
      <formula>NOT(ISERROR(SEARCH("MOTOR",D468)))</formula>
    </cfRule>
  </conditionalFormatting>
  <conditionalFormatting sqref="D468:D486">
    <cfRule type="containsText" dxfId="3784" priority="1276" operator="containsText" text="RADIADOR">
      <formula>NOT(ISERROR(SEARCH("RADIADOR",D468)))</formula>
    </cfRule>
    <cfRule type="containsText" dxfId="3783" priority="1277" operator="containsText" text="BOMBA">
      <formula>NOT(ISERROR(SEARCH("BOMBA",D468)))</formula>
    </cfRule>
    <cfRule type="containsText" dxfId="3782" priority="1278" operator="containsText" text="CAJA">
      <formula>NOT(ISERROR(SEARCH("CAJA",D468)))</formula>
    </cfRule>
    <cfRule type="containsText" dxfId="3781" priority="1279" operator="containsText" text="RODAMIENTO">
      <formula>NOT(ISERROR(SEARCH("RODAMIENTO",D468)))</formula>
    </cfRule>
    <cfRule type="containsText" dxfId="3780" priority="1280" operator="containsText" text="FILTRO">
      <formula>NOT(ISERROR(SEARCH("FILTRO",D468)))</formula>
    </cfRule>
    <cfRule type="containsText" dxfId="3779" priority="1281" operator="containsText" text="ACEITE">
      <formula>NOT(ISERROR(SEARCH("ACEITE",D468)))</formula>
    </cfRule>
    <cfRule type="containsText" dxfId="3778" priority="1282" operator="containsText" text="MOTOR">
      <formula>NOT(ISERROR(SEARCH("MOTOR",D468)))</formula>
    </cfRule>
  </conditionalFormatting>
  <conditionalFormatting sqref="D488:D492">
    <cfRule type="containsText" dxfId="3777" priority="1269" operator="containsText" text="RADIADOR">
      <formula>NOT(ISERROR(SEARCH("RADIADOR",D488)))</formula>
    </cfRule>
    <cfRule type="containsText" dxfId="3776" priority="1270" operator="containsText" text="BOMBA">
      <formula>NOT(ISERROR(SEARCH("BOMBA",D488)))</formula>
    </cfRule>
    <cfRule type="containsText" dxfId="3775" priority="1271" operator="containsText" text="CAJA">
      <formula>NOT(ISERROR(SEARCH("CAJA",D488)))</formula>
    </cfRule>
    <cfRule type="containsText" dxfId="3774" priority="1272" operator="containsText" text="RODAMIENTO">
      <formula>NOT(ISERROR(SEARCH("RODAMIENTO",D488)))</formula>
    </cfRule>
    <cfRule type="containsText" dxfId="3773" priority="1273" operator="containsText" text="FILTRO">
      <formula>NOT(ISERROR(SEARCH("FILTRO",D488)))</formula>
    </cfRule>
    <cfRule type="containsText" dxfId="3772" priority="1274" operator="containsText" text="ACEITE">
      <formula>NOT(ISERROR(SEARCH("ACEITE",D488)))</formula>
    </cfRule>
    <cfRule type="containsText" dxfId="3771" priority="1275" operator="containsText" text="MOTOR">
      <formula>NOT(ISERROR(SEARCH("MOTOR",D488)))</formula>
    </cfRule>
  </conditionalFormatting>
  <conditionalFormatting sqref="D488:D492">
    <cfRule type="containsText" dxfId="3770" priority="1262" operator="containsText" text="RADIADOR">
      <formula>NOT(ISERROR(SEARCH("RADIADOR",D488)))</formula>
    </cfRule>
    <cfRule type="containsText" dxfId="3769" priority="1263" operator="containsText" text="BOMBA">
      <formula>NOT(ISERROR(SEARCH("BOMBA",D488)))</formula>
    </cfRule>
    <cfRule type="containsText" dxfId="3768" priority="1264" operator="containsText" text="CAJA">
      <formula>NOT(ISERROR(SEARCH("CAJA",D488)))</formula>
    </cfRule>
    <cfRule type="containsText" dxfId="3767" priority="1265" operator="containsText" text="RODAMIENTO">
      <formula>NOT(ISERROR(SEARCH("RODAMIENTO",D488)))</formula>
    </cfRule>
    <cfRule type="containsText" dxfId="3766" priority="1266" operator="containsText" text="FILTRO">
      <formula>NOT(ISERROR(SEARCH("FILTRO",D488)))</formula>
    </cfRule>
    <cfRule type="containsText" dxfId="3765" priority="1267" operator="containsText" text="ACEITE">
      <formula>NOT(ISERROR(SEARCH("ACEITE",D488)))</formula>
    </cfRule>
    <cfRule type="containsText" dxfId="3764" priority="1268" operator="containsText" text="MOTOR">
      <formula>NOT(ISERROR(SEARCH("MOTOR",D488)))</formula>
    </cfRule>
  </conditionalFormatting>
  <conditionalFormatting sqref="D494:D495">
    <cfRule type="containsText" dxfId="3763" priority="1255" operator="containsText" text="RADIADOR">
      <formula>NOT(ISERROR(SEARCH("RADIADOR",D494)))</formula>
    </cfRule>
    <cfRule type="containsText" dxfId="3762" priority="1256" operator="containsText" text="BOMBA">
      <formula>NOT(ISERROR(SEARCH("BOMBA",D494)))</formula>
    </cfRule>
    <cfRule type="containsText" dxfId="3761" priority="1257" operator="containsText" text="CAJA">
      <formula>NOT(ISERROR(SEARCH("CAJA",D494)))</formula>
    </cfRule>
    <cfRule type="containsText" dxfId="3760" priority="1258" operator="containsText" text="RODAMIENTO">
      <formula>NOT(ISERROR(SEARCH("RODAMIENTO",D494)))</formula>
    </cfRule>
    <cfRule type="containsText" dxfId="3759" priority="1259" operator="containsText" text="FILTRO">
      <formula>NOT(ISERROR(SEARCH("FILTRO",D494)))</formula>
    </cfRule>
    <cfRule type="containsText" dxfId="3758" priority="1260" operator="containsText" text="ACEITE">
      <formula>NOT(ISERROR(SEARCH("ACEITE",D494)))</formula>
    </cfRule>
    <cfRule type="containsText" dxfId="3757" priority="1261" operator="containsText" text="MOTOR">
      <formula>NOT(ISERROR(SEARCH("MOTOR",D494)))</formula>
    </cfRule>
  </conditionalFormatting>
  <conditionalFormatting sqref="D494:D495">
    <cfRule type="containsText" dxfId="3756" priority="1248" operator="containsText" text="RADIADOR">
      <formula>NOT(ISERROR(SEARCH("RADIADOR",D494)))</formula>
    </cfRule>
    <cfRule type="containsText" dxfId="3755" priority="1249" operator="containsText" text="BOMBA">
      <formula>NOT(ISERROR(SEARCH("BOMBA",D494)))</formula>
    </cfRule>
    <cfRule type="containsText" dxfId="3754" priority="1250" operator="containsText" text="CAJA">
      <formula>NOT(ISERROR(SEARCH("CAJA",D494)))</formula>
    </cfRule>
    <cfRule type="containsText" dxfId="3753" priority="1251" operator="containsText" text="RODAMIENTO">
      <formula>NOT(ISERROR(SEARCH("RODAMIENTO",D494)))</formula>
    </cfRule>
    <cfRule type="containsText" dxfId="3752" priority="1252" operator="containsText" text="FILTRO">
      <formula>NOT(ISERROR(SEARCH("FILTRO",D494)))</formula>
    </cfRule>
    <cfRule type="containsText" dxfId="3751" priority="1253" operator="containsText" text="ACEITE">
      <formula>NOT(ISERROR(SEARCH("ACEITE",D494)))</formula>
    </cfRule>
    <cfRule type="containsText" dxfId="3750" priority="1254" operator="containsText" text="MOTOR">
      <formula>NOT(ISERROR(SEARCH("MOTOR",D494)))</formula>
    </cfRule>
  </conditionalFormatting>
  <conditionalFormatting sqref="D497:D498">
    <cfRule type="containsText" dxfId="3749" priority="1241" operator="containsText" text="RADIADOR">
      <formula>NOT(ISERROR(SEARCH("RADIADOR",D497)))</formula>
    </cfRule>
    <cfRule type="containsText" dxfId="3748" priority="1242" operator="containsText" text="BOMBA">
      <formula>NOT(ISERROR(SEARCH("BOMBA",D497)))</formula>
    </cfRule>
    <cfRule type="containsText" dxfId="3747" priority="1243" operator="containsText" text="CAJA">
      <formula>NOT(ISERROR(SEARCH("CAJA",D497)))</formula>
    </cfRule>
    <cfRule type="containsText" dxfId="3746" priority="1244" operator="containsText" text="RODAMIENTO">
      <formula>NOT(ISERROR(SEARCH("RODAMIENTO",D497)))</formula>
    </cfRule>
    <cfRule type="containsText" dxfId="3745" priority="1245" operator="containsText" text="FILTRO">
      <formula>NOT(ISERROR(SEARCH("FILTRO",D497)))</formula>
    </cfRule>
    <cfRule type="containsText" dxfId="3744" priority="1246" operator="containsText" text="ACEITE">
      <formula>NOT(ISERROR(SEARCH("ACEITE",D497)))</formula>
    </cfRule>
    <cfRule type="containsText" dxfId="3743" priority="1247" operator="containsText" text="MOTOR">
      <formula>NOT(ISERROR(SEARCH("MOTOR",D497)))</formula>
    </cfRule>
  </conditionalFormatting>
  <conditionalFormatting sqref="D497:D498">
    <cfRule type="containsText" dxfId="3742" priority="1234" operator="containsText" text="RADIADOR">
      <formula>NOT(ISERROR(SEARCH("RADIADOR",D497)))</formula>
    </cfRule>
    <cfRule type="containsText" dxfId="3741" priority="1235" operator="containsText" text="BOMBA">
      <formula>NOT(ISERROR(SEARCH("BOMBA",D497)))</formula>
    </cfRule>
    <cfRule type="containsText" dxfId="3740" priority="1236" operator="containsText" text="CAJA">
      <formula>NOT(ISERROR(SEARCH("CAJA",D497)))</formula>
    </cfRule>
    <cfRule type="containsText" dxfId="3739" priority="1237" operator="containsText" text="RODAMIENTO">
      <formula>NOT(ISERROR(SEARCH("RODAMIENTO",D497)))</formula>
    </cfRule>
    <cfRule type="containsText" dxfId="3738" priority="1238" operator="containsText" text="FILTRO">
      <formula>NOT(ISERROR(SEARCH("FILTRO",D497)))</formula>
    </cfRule>
    <cfRule type="containsText" dxfId="3737" priority="1239" operator="containsText" text="ACEITE">
      <formula>NOT(ISERROR(SEARCH("ACEITE",D497)))</formula>
    </cfRule>
    <cfRule type="containsText" dxfId="3736" priority="1240" operator="containsText" text="MOTOR">
      <formula>NOT(ISERROR(SEARCH("MOTOR",D497)))</formula>
    </cfRule>
  </conditionalFormatting>
  <conditionalFormatting sqref="D506:D516">
    <cfRule type="containsText" dxfId="3735" priority="1227" operator="containsText" text="RADIADOR">
      <formula>NOT(ISERROR(SEARCH("RADIADOR",D506)))</formula>
    </cfRule>
    <cfRule type="containsText" dxfId="3734" priority="1228" operator="containsText" text="BOMBA">
      <formula>NOT(ISERROR(SEARCH("BOMBA",D506)))</formula>
    </cfRule>
    <cfRule type="containsText" dxfId="3733" priority="1229" operator="containsText" text="CAJA">
      <formula>NOT(ISERROR(SEARCH("CAJA",D506)))</formula>
    </cfRule>
    <cfRule type="containsText" dxfId="3732" priority="1230" operator="containsText" text="RODAMIENTO">
      <formula>NOT(ISERROR(SEARCH("RODAMIENTO",D506)))</formula>
    </cfRule>
    <cfRule type="containsText" dxfId="3731" priority="1231" operator="containsText" text="FILTRO">
      <formula>NOT(ISERROR(SEARCH("FILTRO",D506)))</formula>
    </cfRule>
    <cfRule type="containsText" dxfId="3730" priority="1232" operator="containsText" text="ACEITE">
      <formula>NOT(ISERROR(SEARCH("ACEITE",D506)))</formula>
    </cfRule>
    <cfRule type="containsText" dxfId="3729" priority="1233" operator="containsText" text="MOTOR">
      <formula>NOT(ISERROR(SEARCH("MOTOR",D506)))</formula>
    </cfRule>
  </conditionalFormatting>
  <conditionalFormatting sqref="D506:D516">
    <cfRule type="containsText" dxfId="3728" priority="1220" operator="containsText" text="RADIADOR">
      <formula>NOT(ISERROR(SEARCH("RADIADOR",D506)))</formula>
    </cfRule>
    <cfRule type="containsText" dxfId="3727" priority="1221" operator="containsText" text="BOMBA">
      <formula>NOT(ISERROR(SEARCH("BOMBA",D506)))</formula>
    </cfRule>
    <cfRule type="containsText" dxfId="3726" priority="1222" operator="containsText" text="CAJA">
      <formula>NOT(ISERROR(SEARCH("CAJA",D506)))</formula>
    </cfRule>
    <cfRule type="containsText" dxfId="3725" priority="1223" operator="containsText" text="RODAMIENTO">
      <formula>NOT(ISERROR(SEARCH("RODAMIENTO",D506)))</formula>
    </cfRule>
    <cfRule type="containsText" dxfId="3724" priority="1224" operator="containsText" text="FILTRO">
      <formula>NOT(ISERROR(SEARCH("FILTRO",D506)))</formula>
    </cfRule>
    <cfRule type="containsText" dxfId="3723" priority="1225" operator="containsText" text="ACEITE">
      <formula>NOT(ISERROR(SEARCH("ACEITE",D506)))</formula>
    </cfRule>
    <cfRule type="containsText" dxfId="3722" priority="1226" operator="containsText" text="MOTOR">
      <formula>NOT(ISERROR(SEARCH("MOTOR",D506)))</formula>
    </cfRule>
  </conditionalFormatting>
  <conditionalFormatting sqref="D518:D529">
    <cfRule type="containsText" dxfId="3721" priority="1213" operator="containsText" text="RADIADOR">
      <formula>NOT(ISERROR(SEARCH("RADIADOR",D518)))</formula>
    </cfRule>
    <cfRule type="containsText" dxfId="3720" priority="1214" operator="containsText" text="BOMBA">
      <formula>NOT(ISERROR(SEARCH("BOMBA",D518)))</formula>
    </cfRule>
    <cfRule type="containsText" dxfId="3719" priority="1215" operator="containsText" text="CAJA">
      <formula>NOT(ISERROR(SEARCH("CAJA",D518)))</formula>
    </cfRule>
    <cfRule type="containsText" dxfId="3718" priority="1216" operator="containsText" text="RODAMIENTO">
      <formula>NOT(ISERROR(SEARCH("RODAMIENTO",D518)))</formula>
    </cfRule>
    <cfRule type="containsText" dxfId="3717" priority="1217" operator="containsText" text="FILTRO">
      <formula>NOT(ISERROR(SEARCH("FILTRO",D518)))</formula>
    </cfRule>
    <cfRule type="containsText" dxfId="3716" priority="1218" operator="containsText" text="ACEITE">
      <formula>NOT(ISERROR(SEARCH("ACEITE",D518)))</formula>
    </cfRule>
    <cfRule type="containsText" dxfId="3715" priority="1219" operator="containsText" text="MOTOR">
      <formula>NOT(ISERROR(SEARCH("MOTOR",D518)))</formula>
    </cfRule>
  </conditionalFormatting>
  <conditionalFormatting sqref="D518:D529">
    <cfRule type="containsText" dxfId="3714" priority="1206" operator="containsText" text="RADIADOR">
      <formula>NOT(ISERROR(SEARCH("RADIADOR",D518)))</formula>
    </cfRule>
    <cfRule type="containsText" dxfId="3713" priority="1207" operator="containsText" text="BOMBA">
      <formula>NOT(ISERROR(SEARCH("BOMBA",D518)))</formula>
    </cfRule>
    <cfRule type="containsText" dxfId="3712" priority="1208" operator="containsText" text="CAJA">
      <formula>NOT(ISERROR(SEARCH("CAJA",D518)))</formula>
    </cfRule>
    <cfRule type="containsText" dxfId="3711" priority="1209" operator="containsText" text="RODAMIENTO">
      <formula>NOT(ISERROR(SEARCH("RODAMIENTO",D518)))</formula>
    </cfRule>
    <cfRule type="containsText" dxfId="3710" priority="1210" operator="containsText" text="FILTRO">
      <formula>NOT(ISERROR(SEARCH("FILTRO",D518)))</formula>
    </cfRule>
    <cfRule type="containsText" dxfId="3709" priority="1211" operator="containsText" text="ACEITE">
      <formula>NOT(ISERROR(SEARCH("ACEITE",D518)))</formula>
    </cfRule>
    <cfRule type="containsText" dxfId="3708" priority="1212" operator="containsText" text="MOTOR">
      <formula>NOT(ISERROR(SEARCH("MOTOR",D518)))</formula>
    </cfRule>
  </conditionalFormatting>
  <conditionalFormatting sqref="D531:D541">
    <cfRule type="containsText" dxfId="3707" priority="1199" operator="containsText" text="RADIADOR">
      <formula>NOT(ISERROR(SEARCH("RADIADOR",D531)))</formula>
    </cfRule>
    <cfRule type="containsText" dxfId="3706" priority="1200" operator="containsText" text="BOMBA">
      <formula>NOT(ISERROR(SEARCH("BOMBA",D531)))</formula>
    </cfRule>
    <cfRule type="containsText" dxfId="3705" priority="1201" operator="containsText" text="CAJA">
      <formula>NOT(ISERROR(SEARCH("CAJA",D531)))</formula>
    </cfRule>
    <cfRule type="containsText" dxfId="3704" priority="1202" operator="containsText" text="RODAMIENTO">
      <formula>NOT(ISERROR(SEARCH("RODAMIENTO",D531)))</formula>
    </cfRule>
    <cfRule type="containsText" dxfId="3703" priority="1203" operator="containsText" text="FILTRO">
      <formula>NOT(ISERROR(SEARCH("FILTRO",D531)))</formula>
    </cfRule>
    <cfRule type="containsText" dxfId="3702" priority="1204" operator="containsText" text="ACEITE">
      <formula>NOT(ISERROR(SEARCH("ACEITE",D531)))</formula>
    </cfRule>
    <cfRule type="containsText" dxfId="3701" priority="1205" operator="containsText" text="MOTOR">
      <formula>NOT(ISERROR(SEARCH("MOTOR",D531)))</formula>
    </cfRule>
  </conditionalFormatting>
  <conditionalFormatting sqref="D531:D541">
    <cfRule type="containsText" dxfId="3700" priority="1192" operator="containsText" text="RADIADOR">
      <formula>NOT(ISERROR(SEARCH("RADIADOR",D531)))</formula>
    </cfRule>
    <cfRule type="containsText" dxfId="3699" priority="1193" operator="containsText" text="BOMBA">
      <formula>NOT(ISERROR(SEARCH("BOMBA",D531)))</formula>
    </cfRule>
    <cfRule type="containsText" dxfId="3698" priority="1194" operator="containsText" text="CAJA">
      <formula>NOT(ISERROR(SEARCH("CAJA",D531)))</formula>
    </cfRule>
    <cfRule type="containsText" dxfId="3697" priority="1195" operator="containsText" text="RODAMIENTO">
      <formula>NOT(ISERROR(SEARCH("RODAMIENTO",D531)))</formula>
    </cfRule>
    <cfRule type="containsText" dxfId="3696" priority="1196" operator="containsText" text="FILTRO">
      <formula>NOT(ISERROR(SEARCH("FILTRO",D531)))</formula>
    </cfRule>
    <cfRule type="containsText" dxfId="3695" priority="1197" operator="containsText" text="ACEITE">
      <formula>NOT(ISERROR(SEARCH("ACEITE",D531)))</formula>
    </cfRule>
    <cfRule type="containsText" dxfId="3694" priority="1198" operator="containsText" text="MOTOR">
      <formula>NOT(ISERROR(SEARCH("MOTOR",D531)))</formula>
    </cfRule>
  </conditionalFormatting>
  <conditionalFormatting sqref="D543:D547 D549:D562">
    <cfRule type="containsText" dxfId="3693" priority="1185" operator="containsText" text="RADIADOR">
      <formula>NOT(ISERROR(SEARCH("RADIADOR",D543)))</formula>
    </cfRule>
    <cfRule type="containsText" dxfId="3692" priority="1186" operator="containsText" text="BOMBA">
      <formula>NOT(ISERROR(SEARCH("BOMBA",D543)))</formula>
    </cfRule>
    <cfRule type="containsText" dxfId="3691" priority="1187" operator="containsText" text="CAJA">
      <formula>NOT(ISERROR(SEARCH("CAJA",D543)))</formula>
    </cfRule>
    <cfRule type="containsText" dxfId="3690" priority="1188" operator="containsText" text="RODAMIENTO">
      <formula>NOT(ISERROR(SEARCH("RODAMIENTO",D543)))</formula>
    </cfRule>
    <cfRule type="containsText" dxfId="3689" priority="1189" operator="containsText" text="FILTRO">
      <formula>NOT(ISERROR(SEARCH("FILTRO",D543)))</formula>
    </cfRule>
    <cfRule type="containsText" dxfId="3688" priority="1190" operator="containsText" text="ACEITE">
      <formula>NOT(ISERROR(SEARCH("ACEITE",D543)))</formula>
    </cfRule>
    <cfRule type="containsText" dxfId="3687" priority="1191" operator="containsText" text="MOTOR">
      <formula>NOT(ISERROR(SEARCH("MOTOR",D543)))</formula>
    </cfRule>
  </conditionalFormatting>
  <conditionalFormatting sqref="D543:D547 D549:D562">
    <cfRule type="containsText" dxfId="3686" priority="1178" operator="containsText" text="RADIADOR">
      <formula>NOT(ISERROR(SEARCH("RADIADOR",D543)))</formula>
    </cfRule>
    <cfRule type="containsText" dxfId="3685" priority="1179" operator="containsText" text="BOMBA">
      <formula>NOT(ISERROR(SEARCH("BOMBA",D543)))</formula>
    </cfRule>
    <cfRule type="containsText" dxfId="3684" priority="1180" operator="containsText" text="CAJA">
      <formula>NOT(ISERROR(SEARCH("CAJA",D543)))</formula>
    </cfRule>
    <cfRule type="containsText" dxfId="3683" priority="1181" operator="containsText" text="RODAMIENTO">
      <formula>NOT(ISERROR(SEARCH("RODAMIENTO",D543)))</formula>
    </cfRule>
    <cfRule type="containsText" dxfId="3682" priority="1182" operator="containsText" text="FILTRO">
      <formula>NOT(ISERROR(SEARCH("FILTRO",D543)))</formula>
    </cfRule>
    <cfRule type="containsText" dxfId="3681" priority="1183" operator="containsText" text="ACEITE">
      <formula>NOT(ISERROR(SEARCH("ACEITE",D543)))</formula>
    </cfRule>
    <cfRule type="containsText" dxfId="3680" priority="1184" operator="containsText" text="MOTOR">
      <formula>NOT(ISERROR(SEARCH("MOTOR",D543)))</formula>
    </cfRule>
  </conditionalFormatting>
  <conditionalFormatting sqref="D564:D568 D570:D579">
    <cfRule type="containsText" dxfId="3679" priority="1171" operator="containsText" text="RADIADOR">
      <formula>NOT(ISERROR(SEARCH("RADIADOR",D564)))</formula>
    </cfRule>
    <cfRule type="containsText" dxfId="3678" priority="1172" operator="containsText" text="BOMBA">
      <formula>NOT(ISERROR(SEARCH("BOMBA",D564)))</formula>
    </cfRule>
    <cfRule type="containsText" dxfId="3677" priority="1173" operator="containsText" text="CAJA">
      <formula>NOT(ISERROR(SEARCH("CAJA",D564)))</formula>
    </cfRule>
    <cfRule type="containsText" dxfId="3676" priority="1174" operator="containsText" text="RODAMIENTO">
      <formula>NOT(ISERROR(SEARCH("RODAMIENTO",D564)))</formula>
    </cfRule>
    <cfRule type="containsText" dxfId="3675" priority="1175" operator="containsText" text="FILTRO">
      <formula>NOT(ISERROR(SEARCH("FILTRO",D564)))</formula>
    </cfRule>
    <cfRule type="containsText" dxfId="3674" priority="1176" operator="containsText" text="ACEITE">
      <formula>NOT(ISERROR(SEARCH("ACEITE",D564)))</formula>
    </cfRule>
    <cfRule type="containsText" dxfId="3673" priority="1177" operator="containsText" text="MOTOR">
      <formula>NOT(ISERROR(SEARCH("MOTOR",D564)))</formula>
    </cfRule>
  </conditionalFormatting>
  <conditionalFormatting sqref="D564:D568 D570:D579">
    <cfRule type="containsText" dxfId="3672" priority="1164" operator="containsText" text="RADIADOR">
      <formula>NOT(ISERROR(SEARCH("RADIADOR",D564)))</formula>
    </cfRule>
    <cfRule type="containsText" dxfId="3671" priority="1165" operator="containsText" text="BOMBA">
      <formula>NOT(ISERROR(SEARCH("BOMBA",D564)))</formula>
    </cfRule>
    <cfRule type="containsText" dxfId="3670" priority="1166" operator="containsText" text="CAJA">
      <formula>NOT(ISERROR(SEARCH("CAJA",D564)))</formula>
    </cfRule>
    <cfRule type="containsText" dxfId="3669" priority="1167" operator="containsText" text="RODAMIENTO">
      <formula>NOT(ISERROR(SEARCH("RODAMIENTO",D564)))</formula>
    </cfRule>
    <cfRule type="containsText" dxfId="3668" priority="1168" operator="containsText" text="FILTRO">
      <formula>NOT(ISERROR(SEARCH("FILTRO",D564)))</formula>
    </cfRule>
    <cfRule type="containsText" dxfId="3667" priority="1169" operator="containsText" text="ACEITE">
      <formula>NOT(ISERROR(SEARCH("ACEITE",D564)))</formula>
    </cfRule>
    <cfRule type="containsText" dxfId="3666" priority="1170" operator="containsText" text="MOTOR">
      <formula>NOT(ISERROR(SEARCH("MOTOR",D564)))</formula>
    </cfRule>
  </conditionalFormatting>
  <conditionalFormatting sqref="D581:D591">
    <cfRule type="containsText" dxfId="3665" priority="1157" operator="containsText" text="RADIADOR">
      <formula>NOT(ISERROR(SEARCH("RADIADOR",D581)))</formula>
    </cfRule>
    <cfRule type="containsText" dxfId="3664" priority="1158" operator="containsText" text="BOMBA">
      <formula>NOT(ISERROR(SEARCH("BOMBA",D581)))</formula>
    </cfRule>
    <cfRule type="containsText" dxfId="3663" priority="1159" operator="containsText" text="CAJA">
      <formula>NOT(ISERROR(SEARCH("CAJA",D581)))</formula>
    </cfRule>
    <cfRule type="containsText" dxfId="3662" priority="1160" operator="containsText" text="RODAMIENTO">
      <formula>NOT(ISERROR(SEARCH("RODAMIENTO",D581)))</formula>
    </cfRule>
    <cfRule type="containsText" dxfId="3661" priority="1161" operator="containsText" text="FILTRO">
      <formula>NOT(ISERROR(SEARCH("FILTRO",D581)))</formula>
    </cfRule>
    <cfRule type="containsText" dxfId="3660" priority="1162" operator="containsText" text="ACEITE">
      <formula>NOT(ISERROR(SEARCH("ACEITE",D581)))</formula>
    </cfRule>
    <cfRule type="containsText" dxfId="3659" priority="1163" operator="containsText" text="MOTOR">
      <formula>NOT(ISERROR(SEARCH("MOTOR",D581)))</formula>
    </cfRule>
  </conditionalFormatting>
  <conditionalFormatting sqref="D581:D591">
    <cfRule type="containsText" dxfId="3658" priority="1150" operator="containsText" text="RADIADOR">
      <formula>NOT(ISERROR(SEARCH("RADIADOR",D581)))</formula>
    </cfRule>
    <cfRule type="containsText" dxfId="3657" priority="1151" operator="containsText" text="BOMBA">
      <formula>NOT(ISERROR(SEARCH("BOMBA",D581)))</formula>
    </cfRule>
    <cfRule type="containsText" dxfId="3656" priority="1152" operator="containsText" text="CAJA">
      <formula>NOT(ISERROR(SEARCH("CAJA",D581)))</formula>
    </cfRule>
    <cfRule type="containsText" dxfId="3655" priority="1153" operator="containsText" text="RODAMIENTO">
      <formula>NOT(ISERROR(SEARCH("RODAMIENTO",D581)))</formula>
    </cfRule>
    <cfRule type="containsText" dxfId="3654" priority="1154" operator="containsText" text="FILTRO">
      <formula>NOT(ISERROR(SEARCH("FILTRO",D581)))</formula>
    </cfRule>
    <cfRule type="containsText" dxfId="3653" priority="1155" operator="containsText" text="ACEITE">
      <formula>NOT(ISERROR(SEARCH("ACEITE",D581)))</formula>
    </cfRule>
    <cfRule type="containsText" dxfId="3652" priority="1156" operator="containsText" text="MOTOR">
      <formula>NOT(ISERROR(SEARCH("MOTOR",D581)))</formula>
    </cfRule>
  </conditionalFormatting>
  <conditionalFormatting sqref="D593:D597 D599:D651 D653:D659">
    <cfRule type="containsText" dxfId="3651" priority="1143" operator="containsText" text="RADIADOR">
      <formula>NOT(ISERROR(SEARCH("RADIADOR",D593)))</formula>
    </cfRule>
    <cfRule type="containsText" dxfId="3650" priority="1144" operator="containsText" text="BOMBA">
      <formula>NOT(ISERROR(SEARCH("BOMBA",D593)))</formula>
    </cfRule>
    <cfRule type="containsText" dxfId="3649" priority="1145" operator="containsText" text="CAJA">
      <formula>NOT(ISERROR(SEARCH("CAJA",D593)))</formula>
    </cfRule>
    <cfRule type="containsText" dxfId="3648" priority="1146" operator="containsText" text="RODAMIENTO">
      <formula>NOT(ISERROR(SEARCH("RODAMIENTO",D593)))</formula>
    </cfRule>
    <cfRule type="containsText" dxfId="3647" priority="1147" operator="containsText" text="FILTRO">
      <formula>NOT(ISERROR(SEARCH("FILTRO",D593)))</formula>
    </cfRule>
    <cfRule type="containsText" dxfId="3646" priority="1148" operator="containsText" text="ACEITE">
      <formula>NOT(ISERROR(SEARCH("ACEITE",D593)))</formula>
    </cfRule>
    <cfRule type="containsText" dxfId="3645" priority="1149" operator="containsText" text="MOTOR">
      <formula>NOT(ISERROR(SEARCH("MOTOR",D593)))</formula>
    </cfRule>
  </conditionalFormatting>
  <conditionalFormatting sqref="D593:D597 D599:D651 D653:D659">
    <cfRule type="containsText" dxfId="3644" priority="1136" operator="containsText" text="RADIADOR">
      <formula>NOT(ISERROR(SEARCH("RADIADOR",D593)))</formula>
    </cfRule>
    <cfRule type="containsText" dxfId="3643" priority="1137" operator="containsText" text="BOMBA">
      <formula>NOT(ISERROR(SEARCH("BOMBA",D593)))</formula>
    </cfRule>
    <cfRule type="containsText" dxfId="3642" priority="1138" operator="containsText" text="CAJA">
      <formula>NOT(ISERROR(SEARCH("CAJA",D593)))</formula>
    </cfRule>
    <cfRule type="containsText" dxfId="3641" priority="1139" operator="containsText" text="RODAMIENTO">
      <formula>NOT(ISERROR(SEARCH("RODAMIENTO",D593)))</formula>
    </cfRule>
    <cfRule type="containsText" dxfId="3640" priority="1140" operator="containsText" text="FILTRO">
      <formula>NOT(ISERROR(SEARCH("FILTRO",D593)))</formula>
    </cfRule>
    <cfRule type="containsText" dxfId="3639" priority="1141" operator="containsText" text="ACEITE">
      <formula>NOT(ISERROR(SEARCH("ACEITE",D593)))</formula>
    </cfRule>
    <cfRule type="containsText" dxfId="3638" priority="1142" operator="containsText" text="MOTOR">
      <formula>NOT(ISERROR(SEARCH("MOTOR",D593)))</formula>
    </cfRule>
  </conditionalFormatting>
  <conditionalFormatting sqref="D664:D666 D668:D682">
    <cfRule type="containsText" dxfId="3637" priority="1129" operator="containsText" text="RADIADOR">
      <formula>NOT(ISERROR(SEARCH("RADIADOR",D664)))</formula>
    </cfRule>
    <cfRule type="containsText" dxfId="3636" priority="1130" operator="containsText" text="BOMBA">
      <formula>NOT(ISERROR(SEARCH("BOMBA",D664)))</formula>
    </cfRule>
    <cfRule type="containsText" dxfId="3635" priority="1131" operator="containsText" text="CAJA">
      <formula>NOT(ISERROR(SEARCH("CAJA",D664)))</formula>
    </cfRule>
    <cfRule type="containsText" dxfId="3634" priority="1132" operator="containsText" text="RODAMIENTO">
      <formula>NOT(ISERROR(SEARCH("RODAMIENTO",D664)))</formula>
    </cfRule>
    <cfRule type="containsText" dxfId="3633" priority="1133" operator="containsText" text="FILTRO">
      <formula>NOT(ISERROR(SEARCH("FILTRO",D664)))</formula>
    </cfRule>
    <cfRule type="containsText" dxfId="3632" priority="1134" operator="containsText" text="ACEITE">
      <formula>NOT(ISERROR(SEARCH("ACEITE",D664)))</formula>
    </cfRule>
    <cfRule type="containsText" dxfId="3631" priority="1135" operator="containsText" text="MOTOR">
      <formula>NOT(ISERROR(SEARCH("MOTOR",D664)))</formula>
    </cfRule>
  </conditionalFormatting>
  <conditionalFormatting sqref="D664:D666 D668:D682">
    <cfRule type="containsText" dxfId="3630" priority="1122" operator="containsText" text="RADIADOR">
      <formula>NOT(ISERROR(SEARCH("RADIADOR",D664)))</formula>
    </cfRule>
    <cfRule type="containsText" dxfId="3629" priority="1123" operator="containsText" text="BOMBA">
      <formula>NOT(ISERROR(SEARCH("BOMBA",D664)))</formula>
    </cfRule>
    <cfRule type="containsText" dxfId="3628" priority="1124" operator="containsText" text="CAJA">
      <formula>NOT(ISERROR(SEARCH("CAJA",D664)))</formula>
    </cfRule>
    <cfRule type="containsText" dxfId="3627" priority="1125" operator="containsText" text="RODAMIENTO">
      <formula>NOT(ISERROR(SEARCH("RODAMIENTO",D664)))</formula>
    </cfRule>
    <cfRule type="containsText" dxfId="3626" priority="1126" operator="containsText" text="FILTRO">
      <formula>NOT(ISERROR(SEARCH("FILTRO",D664)))</formula>
    </cfRule>
    <cfRule type="containsText" dxfId="3625" priority="1127" operator="containsText" text="ACEITE">
      <formula>NOT(ISERROR(SEARCH("ACEITE",D664)))</formula>
    </cfRule>
    <cfRule type="containsText" dxfId="3624" priority="1128" operator="containsText" text="MOTOR">
      <formula>NOT(ISERROR(SEARCH("MOTOR",D664)))</formula>
    </cfRule>
  </conditionalFormatting>
  <conditionalFormatting sqref="D684:D689">
    <cfRule type="containsText" dxfId="3623" priority="1115" operator="containsText" text="RADIADOR">
      <formula>NOT(ISERROR(SEARCH("RADIADOR",D684)))</formula>
    </cfRule>
    <cfRule type="containsText" dxfId="3622" priority="1116" operator="containsText" text="BOMBA">
      <formula>NOT(ISERROR(SEARCH("BOMBA",D684)))</formula>
    </cfRule>
    <cfRule type="containsText" dxfId="3621" priority="1117" operator="containsText" text="CAJA">
      <formula>NOT(ISERROR(SEARCH("CAJA",D684)))</formula>
    </cfRule>
    <cfRule type="containsText" dxfId="3620" priority="1118" operator="containsText" text="RODAMIENTO">
      <formula>NOT(ISERROR(SEARCH("RODAMIENTO",D684)))</formula>
    </cfRule>
    <cfRule type="containsText" dxfId="3619" priority="1119" operator="containsText" text="FILTRO">
      <formula>NOT(ISERROR(SEARCH("FILTRO",D684)))</formula>
    </cfRule>
    <cfRule type="containsText" dxfId="3618" priority="1120" operator="containsText" text="ACEITE">
      <formula>NOT(ISERROR(SEARCH("ACEITE",D684)))</formula>
    </cfRule>
    <cfRule type="containsText" dxfId="3617" priority="1121" operator="containsText" text="MOTOR">
      <formula>NOT(ISERROR(SEARCH("MOTOR",D684)))</formula>
    </cfRule>
  </conditionalFormatting>
  <conditionalFormatting sqref="D684:D689">
    <cfRule type="containsText" dxfId="3616" priority="1108" operator="containsText" text="RADIADOR">
      <formula>NOT(ISERROR(SEARCH("RADIADOR",D684)))</formula>
    </cfRule>
    <cfRule type="containsText" dxfId="3615" priority="1109" operator="containsText" text="BOMBA">
      <formula>NOT(ISERROR(SEARCH("BOMBA",D684)))</formula>
    </cfRule>
    <cfRule type="containsText" dxfId="3614" priority="1110" operator="containsText" text="CAJA">
      <formula>NOT(ISERROR(SEARCH("CAJA",D684)))</formula>
    </cfRule>
    <cfRule type="containsText" dxfId="3613" priority="1111" operator="containsText" text="RODAMIENTO">
      <formula>NOT(ISERROR(SEARCH("RODAMIENTO",D684)))</formula>
    </cfRule>
    <cfRule type="containsText" dxfId="3612" priority="1112" operator="containsText" text="FILTRO">
      <formula>NOT(ISERROR(SEARCH("FILTRO",D684)))</formula>
    </cfRule>
    <cfRule type="containsText" dxfId="3611" priority="1113" operator="containsText" text="ACEITE">
      <formula>NOT(ISERROR(SEARCH("ACEITE",D684)))</formula>
    </cfRule>
    <cfRule type="containsText" dxfId="3610" priority="1114" operator="containsText" text="MOTOR">
      <formula>NOT(ISERROR(SEARCH("MOTOR",D684)))</formula>
    </cfRule>
  </conditionalFormatting>
  <conditionalFormatting sqref="D691:D695">
    <cfRule type="containsText" dxfId="3609" priority="1101" operator="containsText" text="RADIADOR">
      <formula>NOT(ISERROR(SEARCH("RADIADOR",D691)))</formula>
    </cfRule>
    <cfRule type="containsText" dxfId="3608" priority="1102" operator="containsText" text="BOMBA">
      <formula>NOT(ISERROR(SEARCH("BOMBA",D691)))</formula>
    </cfRule>
    <cfRule type="containsText" dxfId="3607" priority="1103" operator="containsText" text="CAJA">
      <formula>NOT(ISERROR(SEARCH("CAJA",D691)))</formula>
    </cfRule>
    <cfRule type="containsText" dxfId="3606" priority="1104" operator="containsText" text="RODAMIENTO">
      <formula>NOT(ISERROR(SEARCH("RODAMIENTO",D691)))</formula>
    </cfRule>
    <cfRule type="containsText" dxfId="3605" priority="1105" operator="containsText" text="FILTRO">
      <formula>NOT(ISERROR(SEARCH("FILTRO",D691)))</formula>
    </cfRule>
    <cfRule type="containsText" dxfId="3604" priority="1106" operator="containsText" text="ACEITE">
      <formula>NOT(ISERROR(SEARCH("ACEITE",D691)))</formula>
    </cfRule>
    <cfRule type="containsText" dxfId="3603" priority="1107" operator="containsText" text="MOTOR">
      <formula>NOT(ISERROR(SEARCH("MOTOR",D691)))</formula>
    </cfRule>
  </conditionalFormatting>
  <conditionalFormatting sqref="D691:D695">
    <cfRule type="containsText" dxfId="3602" priority="1094" operator="containsText" text="RADIADOR">
      <formula>NOT(ISERROR(SEARCH("RADIADOR",D691)))</formula>
    </cfRule>
    <cfRule type="containsText" dxfId="3601" priority="1095" operator="containsText" text="BOMBA">
      <formula>NOT(ISERROR(SEARCH("BOMBA",D691)))</formula>
    </cfRule>
    <cfRule type="containsText" dxfId="3600" priority="1096" operator="containsText" text="CAJA">
      <formula>NOT(ISERROR(SEARCH("CAJA",D691)))</formula>
    </cfRule>
    <cfRule type="containsText" dxfId="3599" priority="1097" operator="containsText" text="RODAMIENTO">
      <formula>NOT(ISERROR(SEARCH("RODAMIENTO",D691)))</formula>
    </cfRule>
    <cfRule type="containsText" dxfId="3598" priority="1098" operator="containsText" text="FILTRO">
      <formula>NOT(ISERROR(SEARCH("FILTRO",D691)))</formula>
    </cfRule>
    <cfRule type="containsText" dxfId="3597" priority="1099" operator="containsText" text="ACEITE">
      <formula>NOT(ISERROR(SEARCH("ACEITE",D691)))</formula>
    </cfRule>
    <cfRule type="containsText" dxfId="3596" priority="1100" operator="containsText" text="MOTOR">
      <formula>NOT(ISERROR(SEARCH("MOTOR",D691)))</formula>
    </cfRule>
  </conditionalFormatting>
  <conditionalFormatting sqref="D710:D718">
    <cfRule type="containsText" dxfId="3595" priority="1073" operator="containsText" text="RADIADOR">
      <formula>NOT(ISERROR(SEARCH("RADIADOR",D710)))</formula>
    </cfRule>
    <cfRule type="containsText" dxfId="3594" priority="1074" operator="containsText" text="BOMBA">
      <formula>NOT(ISERROR(SEARCH("BOMBA",D710)))</formula>
    </cfRule>
    <cfRule type="containsText" dxfId="3593" priority="1075" operator="containsText" text="CAJA">
      <formula>NOT(ISERROR(SEARCH("CAJA",D710)))</formula>
    </cfRule>
    <cfRule type="containsText" dxfId="3592" priority="1076" operator="containsText" text="RODAMIENTO">
      <formula>NOT(ISERROR(SEARCH("RODAMIENTO",D710)))</formula>
    </cfRule>
    <cfRule type="containsText" dxfId="3591" priority="1077" operator="containsText" text="FILTRO">
      <formula>NOT(ISERROR(SEARCH("FILTRO",D710)))</formula>
    </cfRule>
    <cfRule type="containsText" dxfId="3590" priority="1078" operator="containsText" text="ACEITE">
      <formula>NOT(ISERROR(SEARCH("ACEITE",D710)))</formula>
    </cfRule>
    <cfRule type="containsText" dxfId="3589" priority="1079" operator="containsText" text="MOTOR">
      <formula>NOT(ISERROR(SEARCH("MOTOR",D710)))</formula>
    </cfRule>
  </conditionalFormatting>
  <conditionalFormatting sqref="D710:D718">
    <cfRule type="containsText" dxfId="3588" priority="1066" operator="containsText" text="RADIADOR">
      <formula>NOT(ISERROR(SEARCH("RADIADOR",D710)))</formula>
    </cfRule>
    <cfRule type="containsText" dxfId="3587" priority="1067" operator="containsText" text="BOMBA">
      <formula>NOT(ISERROR(SEARCH("BOMBA",D710)))</formula>
    </cfRule>
    <cfRule type="containsText" dxfId="3586" priority="1068" operator="containsText" text="CAJA">
      <formula>NOT(ISERROR(SEARCH("CAJA",D710)))</formula>
    </cfRule>
    <cfRule type="containsText" dxfId="3585" priority="1069" operator="containsText" text="RODAMIENTO">
      <formula>NOT(ISERROR(SEARCH("RODAMIENTO",D710)))</formula>
    </cfRule>
    <cfRule type="containsText" dxfId="3584" priority="1070" operator="containsText" text="FILTRO">
      <formula>NOT(ISERROR(SEARCH("FILTRO",D710)))</formula>
    </cfRule>
    <cfRule type="containsText" dxfId="3583" priority="1071" operator="containsText" text="ACEITE">
      <formula>NOT(ISERROR(SEARCH("ACEITE",D710)))</formula>
    </cfRule>
    <cfRule type="containsText" dxfId="3582" priority="1072" operator="containsText" text="MOTOR">
      <formula>NOT(ISERROR(SEARCH("MOTOR",D710)))</formula>
    </cfRule>
  </conditionalFormatting>
  <conditionalFormatting sqref="D720:D733">
    <cfRule type="containsText" dxfId="3581" priority="1059" operator="containsText" text="RADIADOR">
      <formula>NOT(ISERROR(SEARCH("RADIADOR",D720)))</formula>
    </cfRule>
    <cfRule type="containsText" dxfId="3580" priority="1060" operator="containsText" text="BOMBA">
      <formula>NOT(ISERROR(SEARCH("BOMBA",D720)))</formula>
    </cfRule>
    <cfRule type="containsText" dxfId="3579" priority="1061" operator="containsText" text="CAJA">
      <formula>NOT(ISERROR(SEARCH("CAJA",D720)))</formula>
    </cfRule>
    <cfRule type="containsText" dxfId="3578" priority="1062" operator="containsText" text="RODAMIENTO">
      <formula>NOT(ISERROR(SEARCH("RODAMIENTO",D720)))</formula>
    </cfRule>
    <cfRule type="containsText" dxfId="3577" priority="1063" operator="containsText" text="FILTRO">
      <formula>NOT(ISERROR(SEARCH("FILTRO",D720)))</formula>
    </cfRule>
    <cfRule type="containsText" dxfId="3576" priority="1064" operator="containsText" text="ACEITE">
      <formula>NOT(ISERROR(SEARCH("ACEITE",D720)))</formula>
    </cfRule>
    <cfRule type="containsText" dxfId="3575" priority="1065" operator="containsText" text="MOTOR">
      <formula>NOT(ISERROR(SEARCH("MOTOR",D720)))</formula>
    </cfRule>
  </conditionalFormatting>
  <conditionalFormatting sqref="D720:D733">
    <cfRule type="containsText" dxfId="3574" priority="1052" operator="containsText" text="RADIADOR">
      <formula>NOT(ISERROR(SEARCH("RADIADOR",D720)))</formula>
    </cfRule>
    <cfRule type="containsText" dxfId="3573" priority="1053" operator="containsText" text="BOMBA">
      <formula>NOT(ISERROR(SEARCH("BOMBA",D720)))</formula>
    </cfRule>
    <cfRule type="containsText" dxfId="3572" priority="1054" operator="containsText" text="CAJA">
      <formula>NOT(ISERROR(SEARCH("CAJA",D720)))</formula>
    </cfRule>
    <cfRule type="containsText" dxfId="3571" priority="1055" operator="containsText" text="RODAMIENTO">
      <formula>NOT(ISERROR(SEARCH("RODAMIENTO",D720)))</formula>
    </cfRule>
    <cfRule type="containsText" dxfId="3570" priority="1056" operator="containsText" text="FILTRO">
      <formula>NOT(ISERROR(SEARCH("FILTRO",D720)))</formula>
    </cfRule>
    <cfRule type="containsText" dxfId="3569" priority="1057" operator="containsText" text="ACEITE">
      <formula>NOT(ISERROR(SEARCH("ACEITE",D720)))</formula>
    </cfRule>
    <cfRule type="containsText" dxfId="3568" priority="1058" operator="containsText" text="MOTOR">
      <formula>NOT(ISERROR(SEARCH("MOTOR",D720)))</formula>
    </cfRule>
  </conditionalFormatting>
  <conditionalFormatting sqref="D735:D736">
    <cfRule type="containsText" dxfId="3567" priority="1045" operator="containsText" text="RADIADOR">
      <formula>NOT(ISERROR(SEARCH("RADIADOR",D735)))</formula>
    </cfRule>
    <cfRule type="containsText" dxfId="3566" priority="1046" operator="containsText" text="BOMBA">
      <formula>NOT(ISERROR(SEARCH("BOMBA",D735)))</formula>
    </cfRule>
    <cfRule type="containsText" dxfId="3565" priority="1047" operator="containsText" text="CAJA">
      <formula>NOT(ISERROR(SEARCH("CAJA",D735)))</formula>
    </cfRule>
    <cfRule type="containsText" dxfId="3564" priority="1048" operator="containsText" text="RODAMIENTO">
      <formula>NOT(ISERROR(SEARCH("RODAMIENTO",D735)))</formula>
    </cfRule>
    <cfRule type="containsText" dxfId="3563" priority="1049" operator="containsText" text="FILTRO">
      <formula>NOT(ISERROR(SEARCH("FILTRO",D735)))</formula>
    </cfRule>
    <cfRule type="containsText" dxfId="3562" priority="1050" operator="containsText" text="ACEITE">
      <formula>NOT(ISERROR(SEARCH("ACEITE",D735)))</formula>
    </cfRule>
    <cfRule type="containsText" dxfId="3561" priority="1051" operator="containsText" text="MOTOR">
      <formula>NOT(ISERROR(SEARCH("MOTOR",D735)))</formula>
    </cfRule>
  </conditionalFormatting>
  <conditionalFormatting sqref="D735:D736">
    <cfRule type="containsText" dxfId="3560" priority="1038" operator="containsText" text="RADIADOR">
      <formula>NOT(ISERROR(SEARCH("RADIADOR",D735)))</formula>
    </cfRule>
    <cfRule type="containsText" dxfId="3559" priority="1039" operator="containsText" text="BOMBA">
      <formula>NOT(ISERROR(SEARCH("BOMBA",D735)))</formula>
    </cfRule>
    <cfRule type="containsText" dxfId="3558" priority="1040" operator="containsText" text="CAJA">
      <formula>NOT(ISERROR(SEARCH("CAJA",D735)))</formula>
    </cfRule>
    <cfRule type="containsText" dxfId="3557" priority="1041" operator="containsText" text="RODAMIENTO">
      <formula>NOT(ISERROR(SEARCH("RODAMIENTO",D735)))</formula>
    </cfRule>
    <cfRule type="containsText" dxfId="3556" priority="1042" operator="containsText" text="FILTRO">
      <formula>NOT(ISERROR(SEARCH("FILTRO",D735)))</formula>
    </cfRule>
    <cfRule type="containsText" dxfId="3555" priority="1043" operator="containsText" text="ACEITE">
      <formula>NOT(ISERROR(SEARCH("ACEITE",D735)))</formula>
    </cfRule>
    <cfRule type="containsText" dxfId="3554" priority="1044" operator="containsText" text="MOTOR">
      <formula>NOT(ISERROR(SEARCH("MOTOR",D735)))</formula>
    </cfRule>
  </conditionalFormatting>
  <conditionalFormatting sqref="D738:D742 D744:D747">
    <cfRule type="containsText" dxfId="3553" priority="1031" operator="containsText" text="RADIADOR">
      <formula>NOT(ISERROR(SEARCH("RADIADOR",D738)))</formula>
    </cfRule>
    <cfRule type="containsText" dxfId="3552" priority="1032" operator="containsText" text="BOMBA">
      <formula>NOT(ISERROR(SEARCH("BOMBA",D738)))</formula>
    </cfRule>
    <cfRule type="containsText" dxfId="3551" priority="1033" operator="containsText" text="CAJA">
      <formula>NOT(ISERROR(SEARCH("CAJA",D738)))</formula>
    </cfRule>
    <cfRule type="containsText" dxfId="3550" priority="1034" operator="containsText" text="RODAMIENTO">
      <formula>NOT(ISERROR(SEARCH("RODAMIENTO",D738)))</formula>
    </cfRule>
    <cfRule type="containsText" dxfId="3549" priority="1035" operator="containsText" text="FILTRO">
      <formula>NOT(ISERROR(SEARCH("FILTRO",D738)))</formula>
    </cfRule>
    <cfRule type="containsText" dxfId="3548" priority="1036" operator="containsText" text="ACEITE">
      <formula>NOT(ISERROR(SEARCH("ACEITE",D738)))</formula>
    </cfRule>
    <cfRule type="containsText" dxfId="3547" priority="1037" operator="containsText" text="MOTOR">
      <formula>NOT(ISERROR(SEARCH("MOTOR",D738)))</formula>
    </cfRule>
  </conditionalFormatting>
  <conditionalFormatting sqref="D738:D742 D744:D747">
    <cfRule type="containsText" dxfId="3546" priority="1024" operator="containsText" text="RADIADOR">
      <formula>NOT(ISERROR(SEARCH("RADIADOR",D738)))</formula>
    </cfRule>
    <cfRule type="containsText" dxfId="3545" priority="1025" operator="containsText" text="BOMBA">
      <formula>NOT(ISERROR(SEARCH("BOMBA",D738)))</formula>
    </cfRule>
    <cfRule type="containsText" dxfId="3544" priority="1026" operator="containsText" text="CAJA">
      <formula>NOT(ISERROR(SEARCH("CAJA",D738)))</formula>
    </cfRule>
    <cfRule type="containsText" dxfId="3543" priority="1027" operator="containsText" text="RODAMIENTO">
      <formula>NOT(ISERROR(SEARCH("RODAMIENTO",D738)))</formula>
    </cfRule>
    <cfRule type="containsText" dxfId="3542" priority="1028" operator="containsText" text="FILTRO">
      <formula>NOT(ISERROR(SEARCH("FILTRO",D738)))</formula>
    </cfRule>
    <cfRule type="containsText" dxfId="3541" priority="1029" operator="containsText" text="ACEITE">
      <formula>NOT(ISERROR(SEARCH("ACEITE",D738)))</formula>
    </cfRule>
    <cfRule type="containsText" dxfId="3540" priority="1030" operator="containsText" text="MOTOR">
      <formula>NOT(ISERROR(SEARCH("MOTOR",D738)))</formula>
    </cfRule>
  </conditionalFormatting>
  <conditionalFormatting sqref="D749:D757">
    <cfRule type="containsText" dxfId="3539" priority="1017" operator="containsText" text="RADIADOR">
      <formula>NOT(ISERROR(SEARCH("RADIADOR",D749)))</formula>
    </cfRule>
    <cfRule type="containsText" dxfId="3538" priority="1018" operator="containsText" text="BOMBA">
      <formula>NOT(ISERROR(SEARCH("BOMBA",D749)))</formula>
    </cfRule>
    <cfRule type="containsText" dxfId="3537" priority="1019" operator="containsText" text="CAJA">
      <formula>NOT(ISERROR(SEARCH("CAJA",D749)))</formula>
    </cfRule>
    <cfRule type="containsText" dxfId="3536" priority="1020" operator="containsText" text="RODAMIENTO">
      <formula>NOT(ISERROR(SEARCH("RODAMIENTO",D749)))</formula>
    </cfRule>
    <cfRule type="containsText" dxfId="3535" priority="1021" operator="containsText" text="FILTRO">
      <formula>NOT(ISERROR(SEARCH("FILTRO",D749)))</formula>
    </cfRule>
    <cfRule type="containsText" dxfId="3534" priority="1022" operator="containsText" text="ACEITE">
      <formula>NOT(ISERROR(SEARCH("ACEITE",D749)))</formula>
    </cfRule>
    <cfRule type="containsText" dxfId="3533" priority="1023" operator="containsText" text="MOTOR">
      <formula>NOT(ISERROR(SEARCH("MOTOR",D749)))</formula>
    </cfRule>
  </conditionalFormatting>
  <conditionalFormatting sqref="D749:D757">
    <cfRule type="containsText" dxfId="3532" priority="1010" operator="containsText" text="RADIADOR">
      <formula>NOT(ISERROR(SEARCH("RADIADOR",D749)))</formula>
    </cfRule>
    <cfRule type="containsText" dxfId="3531" priority="1011" operator="containsText" text="BOMBA">
      <formula>NOT(ISERROR(SEARCH("BOMBA",D749)))</formula>
    </cfRule>
    <cfRule type="containsText" dxfId="3530" priority="1012" operator="containsText" text="CAJA">
      <formula>NOT(ISERROR(SEARCH("CAJA",D749)))</formula>
    </cfRule>
    <cfRule type="containsText" dxfId="3529" priority="1013" operator="containsText" text="RODAMIENTO">
      <formula>NOT(ISERROR(SEARCH("RODAMIENTO",D749)))</formula>
    </cfRule>
    <cfRule type="containsText" dxfId="3528" priority="1014" operator="containsText" text="FILTRO">
      <formula>NOT(ISERROR(SEARCH("FILTRO",D749)))</formula>
    </cfRule>
    <cfRule type="containsText" dxfId="3527" priority="1015" operator="containsText" text="ACEITE">
      <formula>NOT(ISERROR(SEARCH("ACEITE",D749)))</formula>
    </cfRule>
    <cfRule type="containsText" dxfId="3526" priority="1016" operator="containsText" text="MOTOR">
      <formula>NOT(ISERROR(SEARCH("MOTOR",D749)))</formula>
    </cfRule>
  </conditionalFormatting>
  <conditionalFormatting sqref="D759:D766 D768:D778">
    <cfRule type="containsText" dxfId="3525" priority="1003" operator="containsText" text="RADIADOR">
      <formula>NOT(ISERROR(SEARCH("RADIADOR",D759)))</formula>
    </cfRule>
    <cfRule type="containsText" dxfId="3524" priority="1004" operator="containsText" text="BOMBA">
      <formula>NOT(ISERROR(SEARCH("BOMBA",D759)))</formula>
    </cfRule>
    <cfRule type="containsText" dxfId="3523" priority="1005" operator="containsText" text="CAJA">
      <formula>NOT(ISERROR(SEARCH("CAJA",D759)))</formula>
    </cfRule>
    <cfRule type="containsText" dxfId="3522" priority="1006" operator="containsText" text="RODAMIENTO">
      <formula>NOT(ISERROR(SEARCH("RODAMIENTO",D759)))</formula>
    </cfRule>
    <cfRule type="containsText" dxfId="3521" priority="1007" operator="containsText" text="FILTRO">
      <formula>NOT(ISERROR(SEARCH("FILTRO",D759)))</formula>
    </cfRule>
    <cfRule type="containsText" dxfId="3520" priority="1008" operator="containsText" text="ACEITE">
      <formula>NOT(ISERROR(SEARCH("ACEITE",D759)))</formula>
    </cfRule>
    <cfRule type="containsText" dxfId="3519" priority="1009" operator="containsText" text="MOTOR">
      <formula>NOT(ISERROR(SEARCH("MOTOR",D759)))</formula>
    </cfRule>
  </conditionalFormatting>
  <conditionalFormatting sqref="D759:D766 D768:D778">
    <cfRule type="containsText" dxfId="3518" priority="996" operator="containsText" text="RADIADOR">
      <formula>NOT(ISERROR(SEARCH("RADIADOR",D759)))</formula>
    </cfRule>
    <cfRule type="containsText" dxfId="3517" priority="997" operator="containsText" text="BOMBA">
      <formula>NOT(ISERROR(SEARCH("BOMBA",D759)))</formula>
    </cfRule>
    <cfRule type="containsText" dxfId="3516" priority="998" operator="containsText" text="CAJA">
      <formula>NOT(ISERROR(SEARCH("CAJA",D759)))</formula>
    </cfRule>
    <cfRule type="containsText" dxfId="3515" priority="999" operator="containsText" text="RODAMIENTO">
      <formula>NOT(ISERROR(SEARCH("RODAMIENTO",D759)))</formula>
    </cfRule>
    <cfRule type="containsText" dxfId="3514" priority="1000" operator="containsText" text="FILTRO">
      <formula>NOT(ISERROR(SEARCH("FILTRO",D759)))</formula>
    </cfRule>
    <cfRule type="containsText" dxfId="3513" priority="1001" operator="containsText" text="ACEITE">
      <formula>NOT(ISERROR(SEARCH("ACEITE",D759)))</formula>
    </cfRule>
    <cfRule type="containsText" dxfId="3512" priority="1002" operator="containsText" text="MOTOR">
      <formula>NOT(ISERROR(SEARCH("MOTOR",D759)))</formula>
    </cfRule>
  </conditionalFormatting>
  <conditionalFormatting sqref="D780:D786">
    <cfRule type="containsText" dxfId="3511" priority="989" operator="containsText" text="RADIADOR">
      <formula>NOT(ISERROR(SEARCH("RADIADOR",D780)))</formula>
    </cfRule>
    <cfRule type="containsText" dxfId="3510" priority="990" operator="containsText" text="BOMBA">
      <formula>NOT(ISERROR(SEARCH("BOMBA",D780)))</formula>
    </cfRule>
    <cfRule type="containsText" dxfId="3509" priority="991" operator="containsText" text="CAJA">
      <formula>NOT(ISERROR(SEARCH("CAJA",D780)))</formula>
    </cfRule>
    <cfRule type="containsText" dxfId="3508" priority="992" operator="containsText" text="RODAMIENTO">
      <formula>NOT(ISERROR(SEARCH("RODAMIENTO",D780)))</formula>
    </cfRule>
    <cfRule type="containsText" dxfId="3507" priority="993" operator="containsText" text="FILTRO">
      <formula>NOT(ISERROR(SEARCH("FILTRO",D780)))</formula>
    </cfRule>
    <cfRule type="containsText" dxfId="3506" priority="994" operator="containsText" text="ACEITE">
      <formula>NOT(ISERROR(SEARCH("ACEITE",D780)))</formula>
    </cfRule>
    <cfRule type="containsText" dxfId="3505" priority="995" operator="containsText" text="MOTOR">
      <formula>NOT(ISERROR(SEARCH("MOTOR",D780)))</formula>
    </cfRule>
  </conditionalFormatting>
  <conditionalFormatting sqref="D780:D786">
    <cfRule type="containsText" dxfId="3504" priority="982" operator="containsText" text="RADIADOR">
      <formula>NOT(ISERROR(SEARCH("RADIADOR",D780)))</formula>
    </cfRule>
    <cfRule type="containsText" dxfId="3503" priority="983" operator="containsText" text="BOMBA">
      <formula>NOT(ISERROR(SEARCH("BOMBA",D780)))</formula>
    </cfRule>
    <cfRule type="containsText" dxfId="3502" priority="984" operator="containsText" text="CAJA">
      <formula>NOT(ISERROR(SEARCH("CAJA",D780)))</formula>
    </cfRule>
    <cfRule type="containsText" dxfId="3501" priority="985" operator="containsText" text="RODAMIENTO">
      <formula>NOT(ISERROR(SEARCH("RODAMIENTO",D780)))</formula>
    </cfRule>
    <cfRule type="containsText" dxfId="3500" priority="986" operator="containsText" text="FILTRO">
      <formula>NOT(ISERROR(SEARCH("FILTRO",D780)))</formula>
    </cfRule>
    <cfRule type="containsText" dxfId="3499" priority="987" operator="containsText" text="ACEITE">
      <formula>NOT(ISERROR(SEARCH("ACEITE",D780)))</formula>
    </cfRule>
    <cfRule type="containsText" dxfId="3498" priority="988" operator="containsText" text="MOTOR">
      <formula>NOT(ISERROR(SEARCH("MOTOR",D780)))</formula>
    </cfRule>
  </conditionalFormatting>
  <conditionalFormatting sqref="D788:D794">
    <cfRule type="containsText" dxfId="3497" priority="975" operator="containsText" text="RADIADOR">
      <formula>NOT(ISERROR(SEARCH("RADIADOR",D788)))</formula>
    </cfRule>
    <cfRule type="containsText" dxfId="3496" priority="976" operator="containsText" text="BOMBA">
      <formula>NOT(ISERROR(SEARCH("BOMBA",D788)))</formula>
    </cfRule>
    <cfRule type="containsText" dxfId="3495" priority="977" operator="containsText" text="CAJA">
      <formula>NOT(ISERROR(SEARCH("CAJA",D788)))</formula>
    </cfRule>
    <cfRule type="containsText" dxfId="3494" priority="978" operator="containsText" text="RODAMIENTO">
      <formula>NOT(ISERROR(SEARCH("RODAMIENTO",D788)))</formula>
    </cfRule>
    <cfRule type="containsText" dxfId="3493" priority="979" operator="containsText" text="FILTRO">
      <formula>NOT(ISERROR(SEARCH("FILTRO",D788)))</formula>
    </cfRule>
    <cfRule type="containsText" dxfId="3492" priority="980" operator="containsText" text="ACEITE">
      <formula>NOT(ISERROR(SEARCH("ACEITE",D788)))</formula>
    </cfRule>
    <cfRule type="containsText" dxfId="3491" priority="981" operator="containsText" text="MOTOR">
      <formula>NOT(ISERROR(SEARCH("MOTOR",D788)))</formula>
    </cfRule>
  </conditionalFormatting>
  <conditionalFormatting sqref="D788:D794">
    <cfRule type="containsText" dxfId="3490" priority="968" operator="containsText" text="RADIADOR">
      <formula>NOT(ISERROR(SEARCH("RADIADOR",D788)))</formula>
    </cfRule>
    <cfRule type="containsText" dxfId="3489" priority="969" operator="containsText" text="BOMBA">
      <formula>NOT(ISERROR(SEARCH("BOMBA",D788)))</formula>
    </cfRule>
    <cfRule type="containsText" dxfId="3488" priority="970" operator="containsText" text="CAJA">
      <formula>NOT(ISERROR(SEARCH("CAJA",D788)))</formula>
    </cfRule>
    <cfRule type="containsText" dxfId="3487" priority="971" operator="containsText" text="RODAMIENTO">
      <formula>NOT(ISERROR(SEARCH("RODAMIENTO",D788)))</formula>
    </cfRule>
    <cfRule type="containsText" dxfId="3486" priority="972" operator="containsText" text="FILTRO">
      <formula>NOT(ISERROR(SEARCH("FILTRO",D788)))</formula>
    </cfRule>
    <cfRule type="containsText" dxfId="3485" priority="973" operator="containsText" text="ACEITE">
      <formula>NOT(ISERROR(SEARCH("ACEITE",D788)))</formula>
    </cfRule>
    <cfRule type="containsText" dxfId="3484" priority="974" operator="containsText" text="MOTOR">
      <formula>NOT(ISERROR(SEARCH("MOTOR",D788)))</formula>
    </cfRule>
  </conditionalFormatting>
  <conditionalFormatting sqref="D796:D799">
    <cfRule type="containsText" dxfId="3483" priority="961" operator="containsText" text="RADIADOR">
      <formula>NOT(ISERROR(SEARCH("RADIADOR",D796)))</formula>
    </cfRule>
    <cfRule type="containsText" dxfId="3482" priority="962" operator="containsText" text="BOMBA">
      <formula>NOT(ISERROR(SEARCH("BOMBA",D796)))</formula>
    </cfRule>
    <cfRule type="containsText" dxfId="3481" priority="963" operator="containsText" text="CAJA">
      <formula>NOT(ISERROR(SEARCH("CAJA",D796)))</formula>
    </cfRule>
    <cfRule type="containsText" dxfId="3480" priority="964" operator="containsText" text="RODAMIENTO">
      <formula>NOT(ISERROR(SEARCH("RODAMIENTO",D796)))</formula>
    </cfRule>
    <cfRule type="containsText" dxfId="3479" priority="965" operator="containsText" text="FILTRO">
      <formula>NOT(ISERROR(SEARCH("FILTRO",D796)))</formula>
    </cfRule>
    <cfRule type="containsText" dxfId="3478" priority="966" operator="containsText" text="ACEITE">
      <formula>NOT(ISERROR(SEARCH("ACEITE",D796)))</formula>
    </cfRule>
    <cfRule type="containsText" dxfId="3477" priority="967" operator="containsText" text="MOTOR">
      <formula>NOT(ISERROR(SEARCH("MOTOR",D796)))</formula>
    </cfRule>
  </conditionalFormatting>
  <conditionalFormatting sqref="D796:D799">
    <cfRule type="containsText" dxfId="3476" priority="954" operator="containsText" text="RADIADOR">
      <formula>NOT(ISERROR(SEARCH("RADIADOR",D796)))</formula>
    </cfRule>
    <cfRule type="containsText" dxfId="3475" priority="955" operator="containsText" text="BOMBA">
      <formula>NOT(ISERROR(SEARCH("BOMBA",D796)))</formula>
    </cfRule>
    <cfRule type="containsText" dxfId="3474" priority="956" operator="containsText" text="CAJA">
      <formula>NOT(ISERROR(SEARCH("CAJA",D796)))</formula>
    </cfRule>
    <cfRule type="containsText" dxfId="3473" priority="957" operator="containsText" text="RODAMIENTO">
      <formula>NOT(ISERROR(SEARCH("RODAMIENTO",D796)))</formula>
    </cfRule>
    <cfRule type="containsText" dxfId="3472" priority="958" operator="containsText" text="FILTRO">
      <formula>NOT(ISERROR(SEARCH("FILTRO",D796)))</formula>
    </cfRule>
    <cfRule type="containsText" dxfId="3471" priority="959" operator="containsText" text="ACEITE">
      <formula>NOT(ISERROR(SEARCH("ACEITE",D796)))</formula>
    </cfRule>
    <cfRule type="containsText" dxfId="3470" priority="960" operator="containsText" text="MOTOR">
      <formula>NOT(ISERROR(SEARCH("MOTOR",D796)))</formula>
    </cfRule>
  </conditionalFormatting>
  <conditionalFormatting sqref="D801:D816">
    <cfRule type="containsText" dxfId="3469" priority="947" operator="containsText" text="RADIADOR">
      <formula>NOT(ISERROR(SEARCH("RADIADOR",D801)))</formula>
    </cfRule>
    <cfRule type="containsText" dxfId="3468" priority="948" operator="containsText" text="BOMBA">
      <formula>NOT(ISERROR(SEARCH("BOMBA",D801)))</formula>
    </cfRule>
    <cfRule type="containsText" dxfId="3467" priority="949" operator="containsText" text="CAJA">
      <formula>NOT(ISERROR(SEARCH("CAJA",D801)))</formula>
    </cfRule>
    <cfRule type="containsText" dxfId="3466" priority="950" operator="containsText" text="RODAMIENTO">
      <formula>NOT(ISERROR(SEARCH("RODAMIENTO",D801)))</formula>
    </cfRule>
    <cfRule type="containsText" dxfId="3465" priority="951" operator="containsText" text="FILTRO">
      <formula>NOT(ISERROR(SEARCH("FILTRO",D801)))</formula>
    </cfRule>
    <cfRule type="containsText" dxfId="3464" priority="952" operator="containsText" text="ACEITE">
      <formula>NOT(ISERROR(SEARCH("ACEITE",D801)))</formula>
    </cfRule>
    <cfRule type="containsText" dxfId="3463" priority="953" operator="containsText" text="MOTOR">
      <formula>NOT(ISERROR(SEARCH("MOTOR",D801)))</formula>
    </cfRule>
  </conditionalFormatting>
  <conditionalFormatting sqref="D801:D816">
    <cfRule type="containsText" dxfId="3462" priority="940" operator="containsText" text="RADIADOR">
      <formula>NOT(ISERROR(SEARCH("RADIADOR",D801)))</formula>
    </cfRule>
    <cfRule type="containsText" dxfId="3461" priority="941" operator="containsText" text="BOMBA">
      <formula>NOT(ISERROR(SEARCH("BOMBA",D801)))</formula>
    </cfRule>
    <cfRule type="containsText" dxfId="3460" priority="942" operator="containsText" text="CAJA">
      <formula>NOT(ISERROR(SEARCH("CAJA",D801)))</formula>
    </cfRule>
    <cfRule type="containsText" dxfId="3459" priority="943" operator="containsText" text="RODAMIENTO">
      <formula>NOT(ISERROR(SEARCH("RODAMIENTO",D801)))</formula>
    </cfRule>
    <cfRule type="containsText" dxfId="3458" priority="944" operator="containsText" text="FILTRO">
      <formula>NOT(ISERROR(SEARCH("FILTRO",D801)))</formula>
    </cfRule>
    <cfRule type="containsText" dxfId="3457" priority="945" operator="containsText" text="ACEITE">
      <formula>NOT(ISERROR(SEARCH("ACEITE",D801)))</formula>
    </cfRule>
    <cfRule type="containsText" dxfId="3456" priority="946" operator="containsText" text="MOTOR">
      <formula>NOT(ISERROR(SEARCH("MOTOR",D801)))</formula>
    </cfRule>
  </conditionalFormatting>
  <conditionalFormatting sqref="D818:D827">
    <cfRule type="containsText" dxfId="3455" priority="933" operator="containsText" text="RADIADOR">
      <formula>NOT(ISERROR(SEARCH("RADIADOR",D818)))</formula>
    </cfRule>
    <cfRule type="containsText" dxfId="3454" priority="934" operator="containsText" text="BOMBA">
      <formula>NOT(ISERROR(SEARCH("BOMBA",D818)))</formula>
    </cfRule>
    <cfRule type="containsText" dxfId="3453" priority="935" operator="containsText" text="CAJA">
      <formula>NOT(ISERROR(SEARCH("CAJA",D818)))</formula>
    </cfRule>
    <cfRule type="containsText" dxfId="3452" priority="936" operator="containsText" text="RODAMIENTO">
      <formula>NOT(ISERROR(SEARCH("RODAMIENTO",D818)))</formula>
    </cfRule>
    <cfRule type="containsText" dxfId="3451" priority="937" operator="containsText" text="FILTRO">
      <formula>NOT(ISERROR(SEARCH("FILTRO",D818)))</formula>
    </cfRule>
    <cfRule type="containsText" dxfId="3450" priority="938" operator="containsText" text="ACEITE">
      <formula>NOT(ISERROR(SEARCH("ACEITE",D818)))</formula>
    </cfRule>
    <cfRule type="containsText" dxfId="3449" priority="939" operator="containsText" text="MOTOR">
      <formula>NOT(ISERROR(SEARCH("MOTOR",D818)))</formula>
    </cfRule>
  </conditionalFormatting>
  <conditionalFormatting sqref="D818:D827">
    <cfRule type="containsText" dxfId="3448" priority="926" operator="containsText" text="RADIADOR">
      <formula>NOT(ISERROR(SEARCH("RADIADOR",D818)))</formula>
    </cfRule>
    <cfRule type="containsText" dxfId="3447" priority="927" operator="containsText" text="BOMBA">
      <formula>NOT(ISERROR(SEARCH("BOMBA",D818)))</formula>
    </cfRule>
    <cfRule type="containsText" dxfId="3446" priority="928" operator="containsText" text="CAJA">
      <formula>NOT(ISERROR(SEARCH("CAJA",D818)))</formula>
    </cfRule>
    <cfRule type="containsText" dxfId="3445" priority="929" operator="containsText" text="RODAMIENTO">
      <formula>NOT(ISERROR(SEARCH("RODAMIENTO",D818)))</formula>
    </cfRule>
    <cfRule type="containsText" dxfId="3444" priority="930" operator="containsText" text="FILTRO">
      <formula>NOT(ISERROR(SEARCH("FILTRO",D818)))</formula>
    </cfRule>
    <cfRule type="containsText" dxfId="3443" priority="931" operator="containsText" text="ACEITE">
      <formula>NOT(ISERROR(SEARCH("ACEITE",D818)))</formula>
    </cfRule>
    <cfRule type="containsText" dxfId="3442" priority="932" operator="containsText" text="MOTOR">
      <formula>NOT(ISERROR(SEARCH("MOTOR",D818)))</formula>
    </cfRule>
  </conditionalFormatting>
  <conditionalFormatting sqref="D829:D844">
    <cfRule type="containsText" dxfId="3441" priority="919" operator="containsText" text="RADIADOR">
      <formula>NOT(ISERROR(SEARCH("RADIADOR",D829)))</formula>
    </cfRule>
    <cfRule type="containsText" dxfId="3440" priority="920" operator="containsText" text="BOMBA">
      <formula>NOT(ISERROR(SEARCH("BOMBA",D829)))</formula>
    </cfRule>
    <cfRule type="containsText" dxfId="3439" priority="921" operator="containsText" text="CAJA">
      <formula>NOT(ISERROR(SEARCH("CAJA",D829)))</formula>
    </cfRule>
    <cfRule type="containsText" dxfId="3438" priority="922" operator="containsText" text="RODAMIENTO">
      <formula>NOT(ISERROR(SEARCH("RODAMIENTO",D829)))</formula>
    </cfRule>
    <cfRule type="containsText" dxfId="3437" priority="923" operator="containsText" text="FILTRO">
      <formula>NOT(ISERROR(SEARCH("FILTRO",D829)))</formula>
    </cfRule>
    <cfRule type="containsText" dxfId="3436" priority="924" operator="containsText" text="ACEITE">
      <formula>NOT(ISERROR(SEARCH("ACEITE",D829)))</formula>
    </cfRule>
    <cfRule type="containsText" dxfId="3435" priority="925" operator="containsText" text="MOTOR">
      <formula>NOT(ISERROR(SEARCH("MOTOR",D829)))</formula>
    </cfRule>
  </conditionalFormatting>
  <conditionalFormatting sqref="D829:D844">
    <cfRule type="containsText" dxfId="3434" priority="912" operator="containsText" text="RADIADOR">
      <formula>NOT(ISERROR(SEARCH("RADIADOR",D829)))</formula>
    </cfRule>
    <cfRule type="containsText" dxfId="3433" priority="913" operator="containsText" text="BOMBA">
      <formula>NOT(ISERROR(SEARCH("BOMBA",D829)))</formula>
    </cfRule>
    <cfRule type="containsText" dxfId="3432" priority="914" operator="containsText" text="CAJA">
      <formula>NOT(ISERROR(SEARCH("CAJA",D829)))</formula>
    </cfRule>
    <cfRule type="containsText" dxfId="3431" priority="915" operator="containsText" text="RODAMIENTO">
      <formula>NOT(ISERROR(SEARCH("RODAMIENTO",D829)))</formula>
    </cfRule>
    <cfRule type="containsText" dxfId="3430" priority="916" operator="containsText" text="FILTRO">
      <formula>NOT(ISERROR(SEARCH("FILTRO",D829)))</formula>
    </cfRule>
    <cfRule type="containsText" dxfId="3429" priority="917" operator="containsText" text="ACEITE">
      <formula>NOT(ISERROR(SEARCH("ACEITE",D829)))</formula>
    </cfRule>
    <cfRule type="containsText" dxfId="3428" priority="918" operator="containsText" text="MOTOR">
      <formula>NOT(ISERROR(SEARCH("MOTOR",D829)))</formula>
    </cfRule>
  </conditionalFormatting>
  <conditionalFormatting sqref="D846:D864">
    <cfRule type="containsText" dxfId="3427" priority="905" operator="containsText" text="RADIADOR">
      <formula>NOT(ISERROR(SEARCH("RADIADOR",D846)))</formula>
    </cfRule>
    <cfRule type="containsText" dxfId="3426" priority="906" operator="containsText" text="BOMBA">
      <formula>NOT(ISERROR(SEARCH("BOMBA",D846)))</formula>
    </cfRule>
    <cfRule type="containsText" dxfId="3425" priority="907" operator="containsText" text="CAJA">
      <formula>NOT(ISERROR(SEARCH("CAJA",D846)))</formula>
    </cfRule>
    <cfRule type="containsText" dxfId="3424" priority="908" operator="containsText" text="RODAMIENTO">
      <formula>NOT(ISERROR(SEARCH("RODAMIENTO",D846)))</formula>
    </cfRule>
    <cfRule type="containsText" dxfId="3423" priority="909" operator="containsText" text="FILTRO">
      <formula>NOT(ISERROR(SEARCH("FILTRO",D846)))</formula>
    </cfRule>
    <cfRule type="containsText" dxfId="3422" priority="910" operator="containsText" text="ACEITE">
      <formula>NOT(ISERROR(SEARCH("ACEITE",D846)))</formula>
    </cfRule>
    <cfRule type="containsText" dxfId="3421" priority="911" operator="containsText" text="MOTOR">
      <formula>NOT(ISERROR(SEARCH("MOTOR",D846)))</formula>
    </cfRule>
  </conditionalFormatting>
  <conditionalFormatting sqref="D846:D864">
    <cfRule type="containsText" dxfId="3420" priority="898" operator="containsText" text="RADIADOR">
      <formula>NOT(ISERROR(SEARCH("RADIADOR",D846)))</formula>
    </cfRule>
    <cfRule type="containsText" dxfId="3419" priority="899" operator="containsText" text="BOMBA">
      <formula>NOT(ISERROR(SEARCH("BOMBA",D846)))</formula>
    </cfRule>
    <cfRule type="containsText" dxfId="3418" priority="900" operator="containsText" text="CAJA">
      <formula>NOT(ISERROR(SEARCH("CAJA",D846)))</formula>
    </cfRule>
    <cfRule type="containsText" dxfId="3417" priority="901" operator="containsText" text="RODAMIENTO">
      <formula>NOT(ISERROR(SEARCH("RODAMIENTO",D846)))</formula>
    </cfRule>
    <cfRule type="containsText" dxfId="3416" priority="902" operator="containsText" text="FILTRO">
      <formula>NOT(ISERROR(SEARCH("FILTRO",D846)))</formula>
    </cfRule>
    <cfRule type="containsText" dxfId="3415" priority="903" operator="containsText" text="ACEITE">
      <formula>NOT(ISERROR(SEARCH("ACEITE",D846)))</formula>
    </cfRule>
    <cfRule type="containsText" dxfId="3414" priority="904" operator="containsText" text="MOTOR">
      <formula>NOT(ISERROR(SEARCH("MOTOR",D846)))</formula>
    </cfRule>
  </conditionalFormatting>
  <conditionalFormatting sqref="D866:D879">
    <cfRule type="containsText" dxfId="3413" priority="891" operator="containsText" text="RADIADOR">
      <formula>NOT(ISERROR(SEARCH("RADIADOR",D866)))</formula>
    </cfRule>
    <cfRule type="containsText" dxfId="3412" priority="892" operator="containsText" text="BOMBA">
      <formula>NOT(ISERROR(SEARCH("BOMBA",D866)))</formula>
    </cfRule>
    <cfRule type="containsText" dxfId="3411" priority="893" operator="containsText" text="CAJA">
      <formula>NOT(ISERROR(SEARCH("CAJA",D866)))</formula>
    </cfRule>
    <cfRule type="containsText" dxfId="3410" priority="894" operator="containsText" text="RODAMIENTO">
      <formula>NOT(ISERROR(SEARCH("RODAMIENTO",D866)))</formula>
    </cfRule>
    <cfRule type="containsText" dxfId="3409" priority="895" operator="containsText" text="FILTRO">
      <formula>NOT(ISERROR(SEARCH("FILTRO",D866)))</formula>
    </cfRule>
    <cfRule type="containsText" dxfId="3408" priority="896" operator="containsText" text="ACEITE">
      <formula>NOT(ISERROR(SEARCH("ACEITE",D866)))</formula>
    </cfRule>
    <cfRule type="containsText" dxfId="3407" priority="897" operator="containsText" text="MOTOR">
      <formula>NOT(ISERROR(SEARCH("MOTOR",D866)))</formula>
    </cfRule>
  </conditionalFormatting>
  <conditionalFormatting sqref="D866:D879">
    <cfRule type="containsText" dxfId="3406" priority="884" operator="containsText" text="RADIADOR">
      <formula>NOT(ISERROR(SEARCH("RADIADOR",D866)))</formula>
    </cfRule>
    <cfRule type="containsText" dxfId="3405" priority="885" operator="containsText" text="BOMBA">
      <formula>NOT(ISERROR(SEARCH("BOMBA",D866)))</formula>
    </cfRule>
    <cfRule type="containsText" dxfId="3404" priority="886" operator="containsText" text="CAJA">
      <formula>NOT(ISERROR(SEARCH("CAJA",D866)))</formula>
    </cfRule>
    <cfRule type="containsText" dxfId="3403" priority="887" operator="containsText" text="RODAMIENTO">
      <formula>NOT(ISERROR(SEARCH("RODAMIENTO",D866)))</formula>
    </cfRule>
    <cfRule type="containsText" dxfId="3402" priority="888" operator="containsText" text="FILTRO">
      <formula>NOT(ISERROR(SEARCH("FILTRO",D866)))</formula>
    </cfRule>
    <cfRule type="containsText" dxfId="3401" priority="889" operator="containsText" text="ACEITE">
      <formula>NOT(ISERROR(SEARCH("ACEITE",D866)))</formula>
    </cfRule>
    <cfRule type="containsText" dxfId="3400" priority="890" operator="containsText" text="MOTOR">
      <formula>NOT(ISERROR(SEARCH("MOTOR",D866)))</formula>
    </cfRule>
  </conditionalFormatting>
  <conditionalFormatting sqref="D881:D891">
    <cfRule type="containsText" dxfId="3399" priority="877" operator="containsText" text="RADIADOR">
      <formula>NOT(ISERROR(SEARCH("RADIADOR",D881)))</formula>
    </cfRule>
    <cfRule type="containsText" dxfId="3398" priority="878" operator="containsText" text="BOMBA">
      <formula>NOT(ISERROR(SEARCH("BOMBA",D881)))</formula>
    </cfRule>
    <cfRule type="containsText" dxfId="3397" priority="879" operator="containsText" text="CAJA">
      <formula>NOT(ISERROR(SEARCH("CAJA",D881)))</formula>
    </cfRule>
    <cfRule type="containsText" dxfId="3396" priority="880" operator="containsText" text="RODAMIENTO">
      <formula>NOT(ISERROR(SEARCH("RODAMIENTO",D881)))</formula>
    </cfRule>
    <cfRule type="containsText" dxfId="3395" priority="881" operator="containsText" text="FILTRO">
      <formula>NOT(ISERROR(SEARCH("FILTRO",D881)))</formula>
    </cfRule>
    <cfRule type="containsText" dxfId="3394" priority="882" operator="containsText" text="ACEITE">
      <formula>NOT(ISERROR(SEARCH("ACEITE",D881)))</formula>
    </cfRule>
    <cfRule type="containsText" dxfId="3393" priority="883" operator="containsText" text="MOTOR">
      <formula>NOT(ISERROR(SEARCH("MOTOR",D881)))</formula>
    </cfRule>
  </conditionalFormatting>
  <conditionalFormatting sqref="D881:D891">
    <cfRule type="containsText" dxfId="3392" priority="870" operator="containsText" text="RADIADOR">
      <formula>NOT(ISERROR(SEARCH("RADIADOR",D881)))</formula>
    </cfRule>
    <cfRule type="containsText" dxfId="3391" priority="871" operator="containsText" text="BOMBA">
      <formula>NOT(ISERROR(SEARCH("BOMBA",D881)))</formula>
    </cfRule>
    <cfRule type="containsText" dxfId="3390" priority="872" operator="containsText" text="CAJA">
      <formula>NOT(ISERROR(SEARCH("CAJA",D881)))</formula>
    </cfRule>
    <cfRule type="containsText" dxfId="3389" priority="873" operator="containsText" text="RODAMIENTO">
      <formula>NOT(ISERROR(SEARCH("RODAMIENTO",D881)))</formula>
    </cfRule>
    <cfRule type="containsText" dxfId="3388" priority="874" operator="containsText" text="FILTRO">
      <formula>NOT(ISERROR(SEARCH("FILTRO",D881)))</formula>
    </cfRule>
    <cfRule type="containsText" dxfId="3387" priority="875" operator="containsText" text="ACEITE">
      <formula>NOT(ISERROR(SEARCH("ACEITE",D881)))</formula>
    </cfRule>
    <cfRule type="containsText" dxfId="3386" priority="876" operator="containsText" text="MOTOR">
      <formula>NOT(ISERROR(SEARCH("MOTOR",D881)))</formula>
    </cfRule>
  </conditionalFormatting>
  <conditionalFormatting sqref="D893:D905">
    <cfRule type="containsText" dxfId="3385" priority="863" operator="containsText" text="RADIADOR">
      <formula>NOT(ISERROR(SEARCH("RADIADOR",D893)))</formula>
    </cfRule>
    <cfRule type="containsText" dxfId="3384" priority="864" operator="containsText" text="BOMBA">
      <formula>NOT(ISERROR(SEARCH("BOMBA",D893)))</formula>
    </cfRule>
    <cfRule type="containsText" dxfId="3383" priority="865" operator="containsText" text="CAJA">
      <formula>NOT(ISERROR(SEARCH("CAJA",D893)))</formula>
    </cfRule>
    <cfRule type="containsText" dxfId="3382" priority="866" operator="containsText" text="RODAMIENTO">
      <formula>NOT(ISERROR(SEARCH("RODAMIENTO",D893)))</formula>
    </cfRule>
    <cfRule type="containsText" dxfId="3381" priority="867" operator="containsText" text="FILTRO">
      <formula>NOT(ISERROR(SEARCH("FILTRO",D893)))</formula>
    </cfRule>
    <cfRule type="containsText" dxfId="3380" priority="868" operator="containsText" text="ACEITE">
      <formula>NOT(ISERROR(SEARCH("ACEITE",D893)))</formula>
    </cfRule>
    <cfRule type="containsText" dxfId="3379" priority="869" operator="containsText" text="MOTOR">
      <formula>NOT(ISERROR(SEARCH("MOTOR",D893)))</formula>
    </cfRule>
  </conditionalFormatting>
  <conditionalFormatting sqref="D893:D905">
    <cfRule type="containsText" dxfId="3378" priority="856" operator="containsText" text="RADIADOR">
      <formula>NOT(ISERROR(SEARCH("RADIADOR",D893)))</formula>
    </cfRule>
    <cfRule type="containsText" dxfId="3377" priority="857" operator="containsText" text="BOMBA">
      <formula>NOT(ISERROR(SEARCH("BOMBA",D893)))</formula>
    </cfRule>
    <cfRule type="containsText" dxfId="3376" priority="858" operator="containsText" text="CAJA">
      <formula>NOT(ISERROR(SEARCH("CAJA",D893)))</formula>
    </cfRule>
    <cfRule type="containsText" dxfId="3375" priority="859" operator="containsText" text="RODAMIENTO">
      <formula>NOT(ISERROR(SEARCH("RODAMIENTO",D893)))</formula>
    </cfRule>
    <cfRule type="containsText" dxfId="3374" priority="860" operator="containsText" text="FILTRO">
      <formula>NOT(ISERROR(SEARCH("FILTRO",D893)))</formula>
    </cfRule>
    <cfRule type="containsText" dxfId="3373" priority="861" operator="containsText" text="ACEITE">
      <formula>NOT(ISERROR(SEARCH("ACEITE",D893)))</formula>
    </cfRule>
    <cfRule type="containsText" dxfId="3372" priority="862" operator="containsText" text="MOTOR">
      <formula>NOT(ISERROR(SEARCH("MOTOR",D893)))</formula>
    </cfRule>
  </conditionalFormatting>
  <conditionalFormatting sqref="D907:D913">
    <cfRule type="containsText" dxfId="3371" priority="849" operator="containsText" text="RADIADOR">
      <formula>NOT(ISERROR(SEARCH("RADIADOR",D907)))</formula>
    </cfRule>
    <cfRule type="containsText" dxfId="3370" priority="850" operator="containsText" text="BOMBA">
      <formula>NOT(ISERROR(SEARCH("BOMBA",D907)))</formula>
    </cfRule>
    <cfRule type="containsText" dxfId="3369" priority="851" operator="containsText" text="CAJA">
      <formula>NOT(ISERROR(SEARCH("CAJA",D907)))</formula>
    </cfRule>
    <cfRule type="containsText" dxfId="3368" priority="852" operator="containsText" text="RODAMIENTO">
      <formula>NOT(ISERROR(SEARCH("RODAMIENTO",D907)))</formula>
    </cfRule>
    <cfRule type="containsText" dxfId="3367" priority="853" operator="containsText" text="FILTRO">
      <formula>NOT(ISERROR(SEARCH("FILTRO",D907)))</formula>
    </cfRule>
    <cfRule type="containsText" dxfId="3366" priority="854" operator="containsText" text="ACEITE">
      <formula>NOT(ISERROR(SEARCH("ACEITE",D907)))</formula>
    </cfRule>
    <cfRule type="containsText" dxfId="3365" priority="855" operator="containsText" text="MOTOR">
      <formula>NOT(ISERROR(SEARCH("MOTOR",D907)))</formula>
    </cfRule>
  </conditionalFormatting>
  <conditionalFormatting sqref="D907:D913">
    <cfRule type="containsText" dxfId="3364" priority="842" operator="containsText" text="RADIADOR">
      <formula>NOT(ISERROR(SEARCH("RADIADOR",D907)))</formula>
    </cfRule>
    <cfRule type="containsText" dxfId="3363" priority="843" operator="containsText" text="BOMBA">
      <formula>NOT(ISERROR(SEARCH("BOMBA",D907)))</formula>
    </cfRule>
    <cfRule type="containsText" dxfId="3362" priority="844" operator="containsText" text="CAJA">
      <formula>NOT(ISERROR(SEARCH("CAJA",D907)))</formula>
    </cfRule>
    <cfRule type="containsText" dxfId="3361" priority="845" operator="containsText" text="RODAMIENTO">
      <formula>NOT(ISERROR(SEARCH("RODAMIENTO",D907)))</formula>
    </cfRule>
    <cfRule type="containsText" dxfId="3360" priority="846" operator="containsText" text="FILTRO">
      <formula>NOT(ISERROR(SEARCH("FILTRO",D907)))</formula>
    </cfRule>
    <cfRule type="containsText" dxfId="3359" priority="847" operator="containsText" text="ACEITE">
      <formula>NOT(ISERROR(SEARCH("ACEITE",D907)))</formula>
    </cfRule>
    <cfRule type="containsText" dxfId="3358" priority="848" operator="containsText" text="MOTOR">
      <formula>NOT(ISERROR(SEARCH("MOTOR",D907)))</formula>
    </cfRule>
  </conditionalFormatting>
  <conditionalFormatting sqref="D915:D919">
    <cfRule type="containsText" dxfId="3357" priority="835" operator="containsText" text="RADIADOR">
      <formula>NOT(ISERROR(SEARCH("RADIADOR",D915)))</formula>
    </cfRule>
    <cfRule type="containsText" dxfId="3356" priority="836" operator="containsText" text="BOMBA">
      <formula>NOT(ISERROR(SEARCH("BOMBA",D915)))</formula>
    </cfRule>
    <cfRule type="containsText" dxfId="3355" priority="837" operator="containsText" text="CAJA">
      <formula>NOT(ISERROR(SEARCH("CAJA",D915)))</formula>
    </cfRule>
    <cfRule type="containsText" dxfId="3354" priority="838" operator="containsText" text="RODAMIENTO">
      <formula>NOT(ISERROR(SEARCH("RODAMIENTO",D915)))</formula>
    </cfRule>
    <cfRule type="containsText" dxfId="3353" priority="839" operator="containsText" text="FILTRO">
      <formula>NOT(ISERROR(SEARCH("FILTRO",D915)))</formula>
    </cfRule>
    <cfRule type="containsText" dxfId="3352" priority="840" operator="containsText" text="ACEITE">
      <formula>NOT(ISERROR(SEARCH("ACEITE",D915)))</formula>
    </cfRule>
    <cfRule type="containsText" dxfId="3351" priority="841" operator="containsText" text="MOTOR">
      <formula>NOT(ISERROR(SEARCH("MOTOR",D915)))</formula>
    </cfRule>
  </conditionalFormatting>
  <conditionalFormatting sqref="D915:D919">
    <cfRule type="containsText" dxfId="3350" priority="828" operator="containsText" text="RADIADOR">
      <formula>NOT(ISERROR(SEARCH("RADIADOR",D915)))</formula>
    </cfRule>
    <cfRule type="containsText" dxfId="3349" priority="829" operator="containsText" text="BOMBA">
      <formula>NOT(ISERROR(SEARCH("BOMBA",D915)))</formula>
    </cfRule>
    <cfRule type="containsText" dxfId="3348" priority="830" operator="containsText" text="CAJA">
      <formula>NOT(ISERROR(SEARCH("CAJA",D915)))</formula>
    </cfRule>
    <cfRule type="containsText" dxfId="3347" priority="831" operator="containsText" text="RODAMIENTO">
      <formula>NOT(ISERROR(SEARCH("RODAMIENTO",D915)))</formula>
    </cfRule>
    <cfRule type="containsText" dxfId="3346" priority="832" operator="containsText" text="FILTRO">
      <formula>NOT(ISERROR(SEARCH("FILTRO",D915)))</formula>
    </cfRule>
    <cfRule type="containsText" dxfId="3345" priority="833" operator="containsText" text="ACEITE">
      <formula>NOT(ISERROR(SEARCH("ACEITE",D915)))</formula>
    </cfRule>
    <cfRule type="containsText" dxfId="3344" priority="834" operator="containsText" text="MOTOR">
      <formula>NOT(ISERROR(SEARCH("MOTOR",D915)))</formula>
    </cfRule>
  </conditionalFormatting>
  <conditionalFormatting sqref="D921:D924">
    <cfRule type="containsText" dxfId="3343" priority="821" operator="containsText" text="RADIADOR">
      <formula>NOT(ISERROR(SEARCH("RADIADOR",D921)))</formula>
    </cfRule>
    <cfRule type="containsText" dxfId="3342" priority="822" operator="containsText" text="BOMBA">
      <formula>NOT(ISERROR(SEARCH("BOMBA",D921)))</formula>
    </cfRule>
    <cfRule type="containsText" dxfId="3341" priority="823" operator="containsText" text="CAJA">
      <formula>NOT(ISERROR(SEARCH("CAJA",D921)))</formula>
    </cfRule>
    <cfRule type="containsText" dxfId="3340" priority="824" operator="containsText" text="RODAMIENTO">
      <formula>NOT(ISERROR(SEARCH("RODAMIENTO",D921)))</formula>
    </cfRule>
    <cfRule type="containsText" dxfId="3339" priority="825" operator="containsText" text="FILTRO">
      <formula>NOT(ISERROR(SEARCH("FILTRO",D921)))</formula>
    </cfRule>
    <cfRule type="containsText" dxfId="3338" priority="826" operator="containsText" text="ACEITE">
      <formula>NOT(ISERROR(SEARCH("ACEITE",D921)))</formula>
    </cfRule>
    <cfRule type="containsText" dxfId="3337" priority="827" operator="containsText" text="MOTOR">
      <formula>NOT(ISERROR(SEARCH("MOTOR",D921)))</formula>
    </cfRule>
  </conditionalFormatting>
  <conditionalFormatting sqref="D921:D924">
    <cfRule type="containsText" dxfId="3336" priority="814" operator="containsText" text="RADIADOR">
      <formula>NOT(ISERROR(SEARCH("RADIADOR",D921)))</formula>
    </cfRule>
    <cfRule type="containsText" dxfId="3335" priority="815" operator="containsText" text="BOMBA">
      <formula>NOT(ISERROR(SEARCH("BOMBA",D921)))</formula>
    </cfRule>
    <cfRule type="containsText" dxfId="3334" priority="816" operator="containsText" text="CAJA">
      <formula>NOT(ISERROR(SEARCH("CAJA",D921)))</formula>
    </cfRule>
    <cfRule type="containsText" dxfId="3333" priority="817" operator="containsText" text="RODAMIENTO">
      <formula>NOT(ISERROR(SEARCH("RODAMIENTO",D921)))</formula>
    </cfRule>
    <cfRule type="containsText" dxfId="3332" priority="818" operator="containsText" text="FILTRO">
      <formula>NOT(ISERROR(SEARCH("FILTRO",D921)))</formula>
    </cfRule>
    <cfRule type="containsText" dxfId="3331" priority="819" operator="containsText" text="ACEITE">
      <formula>NOT(ISERROR(SEARCH("ACEITE",D921)))</formula>
    </cfRule>
    <cfRule type="containsText" dxfId="3330" priority="820" operator="containsText" text="MOTOR">
      <formula>NOT(ISERROR(SEARCH("MOTOR",D921)))</formula>
    </cfRule>
  </conditionalFormatting>
  <conditionalFormatting sqref="D926:D929">
    <cfRule type="containsText" dxfId="3329" priority="807" operator="containsText" text="RADIADOR">
      <formula>NOT(ISERROR(SEARCH("RADIADOR",D926)))</formula>
    </cfRule>
    <cfRule type="containsText" dxfId="3328" priority="808" operator="containsText" text="BOMBA">
      <formula>NOT(ISERROR(SEARCH("BOMBA",D926)))</formula>
    </cfRule>
    <cfRule type="containsText" dxfId="3327" priority="809" operator="containsText" text="CAJA">
      <formula>NOT(ISERROR(SEARCH("CAJA",D926)))</formula>
    </cfRule>
    <cfRule type="containsText" dxfId="3326" priority="810" operator="containsText" text="RODAMIENTO">
      <formula>NOT(ISERROR(SEARCH("RODAMIENTO",D926)))</formula>
    </cfRule>
    <cfRule type="containsText" dxfId="3325" priority="811" operator="containsText" text="FILTRO">
      <formula>NOT(ISERROR(SEARCH("FILTRO",D926)))</formula>
    </cfRule>
    <cfRule type="containsText" dxfId="3324" priority="812" operator="containsText" text="ACEITE">
      <formula>NOT(ISERROR(SEARCH("ACEITE",D926)))</formula>
    </cfRule>
    <cfRule type="containsText" dxfId="3323" priority="813" operator="containsText" text="MOTOR">
      <formula>NOT(ISERROR(SEARCH("MOTOR",D926)))</formula>
    </cfRule>
  </conditionalFormatting>
  <conditionalFormatting sqref="D926:D929">
    <cfRule type="containsText" dxfId="3322" priority="800" operator="containsText" text="RADIADOR">
      <formula>NOT(ISERROR(SEARCH("RADIADOR",D926)))</formula>
    </cfRule>
    <cfRule type="containsText" dxfId="3321" priority="801" operator="containsText" text="BOMBA">
      <formula>NOT(ISERROR(SEARCH("BOMBA",D926)))</formula>
    </cfRule>
    <cfRule type="containsText" dxfId="3320" priority="802" operator="containsText" text="CAJA">
      <formula>NOT(ISERROR(SEARCH("CAJA",D926)))</formula>
    </cfRule>
    <cfRule type="containsText" dxfId="3319" priority="803" operator="containsText" text="RODAMIENTO">
      <formula>NOT(ISERROR(SEARCH("RODAMIENTO",D926)))</formula>
    </cfRule>
    <cfRule type="containsText" dxfId="3318" priority="804" operator="containsText" text="FILTRO">
      <formula>NOT(ISERROR(SEARCH("FILTRO",D926)))</formula>
    </cfRule>
    <cfRule type="containsText" dxfId="3317" priority="805" operator="containsText" text="ACEITE">
      <formula>NOT(ISERROR(SEARCH("ACEITE",D926)))</formula>
    </cfRule>
    <cfRule type="containsText" dxfId="3316" priority="806" operator="containsText" text="MOTOR">
      <formula>NOT(ISERROR(SEARCH("MOTOR",D926)))</formula>
    </cfRule>
  </conditionalFormatting>
  <conditionalFormatting sqref="D931:D937">
    <cfRule type="containsText" dxfId="3315" priority="793" operator="containsText" text="RADIADOR">
      <formula>NOT(ISERROR(SEARCH("RADIADOR",D931)))</formula>
    </cfRule>
    <cfRule type="containsText" dxfId="3314" priority="794" operator="containsText" text="BOMBA">
      <formula>NOT(ISERROR(SEARCH("BOMBA",D931)))</formula>
    </cfRule>
    <cfRule type="containsText" dxfId="3313" priority="795" operator="containsText" text="CAJA">
      <formula>NOT(ISERROR(SEARCH("CAJA",D931)))</formula>
    </cfRule>
    <cfRule type="containsText" dxfId="3312" priority="796" operator="containsText" text="RODAMIENTO">
      <formula>NOT(ISERROR(SEARCH("RODAMIENTO",D931)))</formula>
    </cfRule>
    <cfRule type="containsText" dxfId="3311" priority="797" operator="containsText" text="FILTRO">
      <formula>NOT(ISERROR(SEARCH("FILTRO",D931)))</formula>
    </cfRule>
    <cfRule type="containsText" dxfId="3310" priority="798" operator="containsText" text="ACEITE">
      <formula>NOT(ISERROR(SEARCH("ACEITE",D931)))</formula>
    </cfRule>
    <cfRule type="containsText" dxfId="3309" priority="799" operator="containsText" text="MOTOR">
      <formula>NOT(ISERROR(SEARCH("MOTOR",D931)))</formula>
    </cfRule>
  </conditionalFormatting>
  <conditionalFormatting sqref="D931:D937">
    <cfRule type="containsText" dxfId="3308" priority="786" operator="containsText" text="RADIADOR">
      <formula>NOT(ISERROR(SEARCH("RADIADOR",D931)))</formula>
    </cfRule>
    <cfRule type="containsText" dxfId="3307" priority="787" operator="containsText" text="BOMBA">
      <formula>NOT(ISERROR(SEARCH("BOMBA",D931)))</formula>
    </cfRule>
    <cfRule type="containsText" dxfId="3306" priority="788" operator="containsText" text="CAJA">
      <formula>NOT(ISERROR(SEARCH("CAJA",D931)))</formula>
    </cfRule>
    <cfRule type="containsText" dxfId="3305" priority="789" operator="containsText" text="RODAMIENTO">
      <formula>NOT(ISERROR(SEARCH("RODAMIENTO",D931)))</formula>
    </cfRule>
    <cfRule type="containsText" dxfId="3304" priority="790" operator="containsText" text="FILTRO">
      <formula>NOT(ISERROR(SEARCH("FILTRO",D931)))</formula>
    </cfRule>
    <cfRule type="containsText" dxfId="3303" priority="791" operator="containsText" text="ACEITE">
      <formula>NOT(ISERROR(SEARCH("ACEITE",D931)))</formula>
    </cfRule>
    <cfRule type="containsText" dxfId="3302" priority="792" operator="containsText" text="MOTOR">
      <formula>NOT(ISERROR(SEARCH("MOTOR",D931)))</formula>
    </cfRule>
  </conditionalFormatting>
  <conditionalFormatting sqref="D939:D944">
    <cfRule type="containsText" dxfId="3301" priority="779" operator="containsText" text="RADIADOR">
      <formula>NOT(ISERROR(SEARCH("RADIADOR",D939)))</formula>
    </cfRule>
    <cfRule type="containsText" dxfId="3300" priority="780" operator="containsText" text="BOMBA">
      <formula>NOT(ISERROR(SEARCH("BOMBA",D939)))</formula>
    </cfRule>
    <cfRule type="containsText" dxfId="3299" priority="781" operator="containsText" text="CAJA">
      <formula>NOT(ISERROR(SEARCH("CAJA",D939)))</formula>
    </cfRule>
    <cfRule type="containsText" dxfId="3298" priority="782" operator="containsText" text="RODAMIENTO">
      <formula>NOT(ISERROR(SEARCH("RODAMIENTO",D939)))</formula>
    </cfRule>
    <cfRule type="containsText" dxfId="3297" priority="783" operator="containsText" text="FILTRO">
      <formula>NOT(ISERROR(SEARCH("FILTRO",D939)))</formula>
    </cfRule>
    <cfRule type="containsText" dxfId="3296" priority="784" operator="containsText" text="ACEITE">
      <formula>NOT(ISERROR(SEARCH("ACEITE",D939)))</formula>
    </cfRule>
    <cfRule type="containsText" dxfId="3295" priority="785" operator="containsText" text="MOTOR">
      <formula>NOT(ISERROR(SEARCH("MOTOR",D939)))</formula>
    </cfRule>
  </conditionalFormatting>
  <conditionalFormatting sqref="D939:D944">
    <cfRule type="containsText" dxfId="3294" priority="772" operator="containsText" text="RADIADOR">
      <formula>NOT(ISERROR(SEARCH("RADIADOR",D939)))</formula>
    </cfRule>
    <cfRule type="containsText" dxfId="3293" priority="773" operator="containsText" text="BOMBA">
      <formula>NOT(ISERROR(SEARCH("BOMBA",D939)))</formula>
    </cfRule>
    <cfRule type="containsText" dxfId="3292" priority="774" operator="containsText" text="CAJA">
      <formula>NOT(ISERROR(SEARCH("CAJA",D939)))</formula>
    </cfRule>
    <cfRule type="containsText" dxfId="3291" priority="775" operator="containsText" text="RODAMIENTO">
      <formula>NOT(ISERROR(SEARCH("RODAMIENTO",D939)))</formula>
    </cfRule>
    <cfRule type="containsText" dxfId="3290" priority="776" operator="containsText" text="FILTRO">
      <formula>NOT(ISERROR(SEARCH("FILTRO",D939)))</formula>
    </cfRule>
    <cfRule type="containsText" dxfId="3289" priority="777" operator="containsText" text="ACEITE">
      <formula>NOT(ISERROR(SEARCH("ACEITE",D939)))</formula>
    </cfRule>
    <cfRule type="containsText" dxfId="3288" priority="778" operator="containsText" text="MOTOR">
      <formula>NOT(ISERROR(SEARCH("MOTOR",D939)))</formula>
    </cfRule>
  </conditionalFormatting>
  <conditionalFormatting sqref="D946:D948">
    <cfRule type="containsText" dxfId="3287" priority="765" operator="containsText" text="RADIADOR">
      <formula>NOT(ISERROR(SEARCH("RADIADOR",D946)))</formula>
    </cfRule>
    <cfRule type="containsText" dxfId="3286" priority="766" operator="containsText" text="BOMBA">
      <formula>NOT(ISERROR(SEARCH("BOMBA",D946)))</formula>
    </cfRule>
    <cfRule type="containsText" dxfId="3285" priority="767" operator="containsText" text="CAJA">
      <formula>NOT(ISERROR(SEARCH("CAJA",D946)))</formula>
    </cfRule>
    <cfRule type="containsText" dxfId="3284" priority="768" operator="containsText" text="RODAMIENTO">
      <formula>NOT(ISERROR(SEARCH("RODAMIENTO",D946)))</formula>
    </cfRule>
    <cfRule type="containsText" dxfId="3283" priority="769" operator="containsText" text="FILTRO">
      <formula>NOT(ISERROR(SEARCH("FILTRO",D946)))</formula>
    </cfRule>
    <cfRule type="containsText" dxfId="3282" priority="770" operator="containsText" text="ACEITE">
      <formula>NOT(ISERROR(SEARCH("ACEITE",D946)))</formula>
    </cfRule>
    <cfRule type="containsText" dxfId="3281" priority="771" operator="containsText" text="MOTOR">
      <formula>NOT(ISERROR(SEARCH("MOTOR",D946)))</formula>
    </cfRule>
  </conditionalFormatting>
  <conditionalFormatting sqref="D946:D948">
    <cfRule type="containsText" dxfId="3280" priority="758" operator="containsText" text="RADIADOR">
      <formula>NOT(ISERROR(SEARCH("RADIADOR",D946)))</formula>
    </cfRule>
    <cfRule type="containsText" dxfId="3279" priority="759" operator="containsText" text="BOMBA">
      <formula>NOT(ISERROR(SEARCH("BOMBA",D946)))</formula>
    </cfRule>
    <cfRule type="containsText" dxfId="3278" priority="760" operator="containsText" text="CAJA">
      <formula>NOT(ISERROR(SEARCH("CAJA",D946)))</formula>
    </cfRule>
    <cfRule type="containsText" dxfId="3277" priority="761" operator="containsText" text="RODAMIENTO">
      <formula>NOT(ISERROR(SEARCH("RODAMIENTO",D946)))</formula>
    </cfRule>
    <cfRule type="containsText" dxfId="3276" priority="762" operator="containsText" text="FILTRO">
      <formula>NOT(ISERROR(SEARCH("FILTRO",D946)))</formula>
    </cfRule>
    <cfRule type="containsText" dxfId="3275" priority="763" operator="containsText" text="ACEITE">
      <formula>NOT(ISERROR(SEARCH("ACEITE",D946)))</formula>
    </cfRule>
    <cfRule type="containsText" dxfId="3274" priority="764" operator="containsText" text="MOTOR">
      <formula>NOT(ISERROR(SEARCH("MOTOR",D946)))</formula>
    </cfRule>
  </conditionalFormatting>
  <conditionalFormatting sqref="D950:D965">
    <cfRule type="containsText" dxfId="3273" priority="751" operator="containsText" text="RADIADOR">
      <formula>NOT(ISERROR(SEARCH("RADIADOR",D950)))</formula>
    </cfRule>
    <cfRule type="containsText" dxfId="3272" priority="752" operator="containsText" text="BOMBA">
      <formula>NOT(ISERROR(SEARCH("BOMBA",D950)))</formula>
    </cfRule>
    <cfRule type="containsText" dxfId="3271" priority="753" operator="containsText" text="CAJA">
      <formula>NOT(ISERROR(SEARCH("CAJA",D950)))</formula>
    </cfRule>
    <cfRule type="containsText" dxfId="3270" priority="754" operator="containsText" text="RODAMIENTO">
      <formula>NOT(ISERROR(SEARCH("RODAMIENTO",D950)))</formula>
    </cfRule>
    <cfRule type="containsText" dxfId="3269" priority="755" operator="containsText" text="FILTRO">
      <formula>NOT(ISERROR(SEARCH("FILTRO",D950)))</formula>
    </cfRule>
    <cfRule type="containsText" dxfId="3268" priority="756" operator="containsText" text="ACEITE">
      <formula>NOT(ISERROR(SEARCH("ACEITE",D950)))</formula>
    </cfRule>
    <cfRule type="containsText" dxfId="3267" priority="757" operator="containsText" text="MOTOR">
      <formula>NOT(ISERROR(SEARCH("MOTOR",D950)))</formula>
    </cfRule>
  </conditionalFormatting>
  <conditionalFormatting sqref="D950:D965">
    <cfRule type="containsText" dxfId="3266" priority="744" operator="containsText" text="RADIADOR">
      <formula>NOT(ISERROR(SEARCH("RADIADOR",D950)))</formula>
    </cfRule>
    <cfRule type="containsText" dxfId="3265" priority="745" operator="containsText" text="BOMBA">
      <formula>NOT(ISERROR(SEARCH("BOMBA",D950)))</formula>
    </cfRule>
    <cfRule type="containsText" dxfId="3264" priority="746" operator="containsText" text="CAJA">
      <formula>NOT(ISERROR(SEARCH("CAJA",D950)))</formula>
    </cfRule>
    <cfRule type="containsText" dxfId="3263" priority="747" operator="containsText" text="RODAMIENTO">
      <formula>NOT(ISERROR(SEARCH("RODAMIENTO",D950)))</formula>
    </cfRule>
    <cfRule type="containsText" dxfId="3262" priority="748" operator="containsText" text="FILTRO">
      <formula>NOT(ISERROR(SEARCH("FILTRO",D950)))</formula>
    </cfRule>
    <cfRule type="containsText" dxfId="3261" priority="749" operator="containsText" text="ACEITE">
      <formula>NOT(ISERROR(SEARCH("ACEITE",D950)))</formula>
    </cfRule>
    <cfRule type="containsText" dxfId="3260" priority="750" operator="containsText" text="MOTOR">
      <formula>NOT(ISERROR(SEARCH("MOTOR",D950)))</formula>
    </cfRule>
  </conditionalFormatting>
  <conditionalFormatting sqref="D967:D971">
    <cfRule type="containsText" dxfId="3259" priority="737" operator="containsText" text="RADIADOR">
      <formula>NOT(ISERROR(SEARCH("RADIADOR",D967)))</formula>
    </cfRule>
    <cfRule type="containsText" dxfId="3258" priority="738" operator="containsText" text="BOMBA">
      <formula>NOT(ISERROR(SEARCH("BOMBA",D967)))</formula>
    </cfRule>
    <cfRule type="containsText" dxfId="3257" priority="739" operator="containsText" text="CAJA">
      <formula>NOT(ISERROR(SEARCH("CAJA",D967)))</formula>
    </cfRule>
    <cfRule type="containsText" dxfId="3256" priority="740" operator="containsText" text="RODAMIENTO">
      <formula>NOT(ISERROR(SEARCH("RODAMIENTO",D967)))</formula>
    </cfRule>
    <cfRule type="containsText" dxfId="3255" priority="741" operator="containsText" text="FILTRO">
      <formula>NOT(ISERROR(SEARCH("FILTRO",D967)))</formula>
    </cfRule>
    <cfRule type="containsText" dxfId="3254" priority="742" operator="containsText" text="ACEITE">
      <formula>NOT(ISERROR(SEARCH("ACEITE",D967)))</formula>
    </cfRule>
    <cfRule type="containsText" dxfId="3253" priority="743" operator="containsText" text="MOTOR">
      <formula>NOT(ISERROR(SEARCH("MOTOR",D967)))</formula>
    </cfRule>
  </conditionalFormatting>
  <conditionalFormatting sqref="D967:D971">
    <cfRule type="containsText" dxfId="3252" priority="730" operator="containsText" text="RADIADOR">
      <formula>NOT(ISERROR(SEARCH("RADIADOR",D967)))</formula>
    </cfRule>
    <cfRule type="containsText" dxfId="3251" priority="731" operator="containsText" text="BOMBA">
      <formula>NOT(ISERROR(SEARCH("BOMBA",D967)))</formula>
    </cfRule>
    <cfRule type="containsText" dxfId="3250" priority="732" operator="containsText" text="CAJA">
      <formula>NOT(ISERROR(SEARCH("CAJA",D967)))</formula>
    </cfRule>
    <cfRule type="containsText" dxfId="3249" priority="733" operator="containsText" text="RODAMIENTO">
      <formula>NOT(ISERROR(SEARCH("RODAMIENTO",D967)))</formula>
    </cfRule>
    <cfRule type="containsText" dxfId="3248" priority="734" operator="containsText" text="FILTRO">
      <formula>NOT(ISERROR(SEARCH("FILTRO",D967)))</formula>
    </cfRule>
    <cfRule type="containsText" dxfId="3247" priority="735" operator="containsText" text="ACEITE">
      <formula>NOT(ISERROR(SEARCH("ACEITE",D967)))</formula>
    </cfRule>
    <cfRule type="containsText" dxfId="3246" priority="736" operator="containsText" text="MOTOR">
      <formula>NOT(ISERROR(SEARCH("MOTOR",D967)))</formula>
    </cfRule>
  </conditionalFormatting>
  <conditionalFormatting sqref="D973:D982">
    <cfRule type="containsText" dxfId="3245" priority="723" operator="containsText" text="RADIADOR">
      <formula>NOT(ISERROR(SEARCH("RADIADOR",D973)))</formula>
    </cfRule>
    <cfRule type="containsText" dxfId="3244" priority="724" operator="containsText" text="BOMBA">
      <formula>NOT(ISERROR(SEARCH("BOMBA",D973)))</formula>
    </cfRule>
    <cfRule type="containsText" dxfId="3243" priority="725" operator="containsText" text="CAJA">
      <formula>NOT(ISERROR(SEARCH("CAJA",D973)))</formula>
    </cfRule>
    <cfRule type="containsText" dxfId="3242" priority="726" operator="containsText" text="RODAMIENTO">
      <formula>NOT(ISERROR(SEARCH("RODAMIENTO",D973)))</formula>
    </cfRule>
    <cfRule type="containsText" dxfId="3241" priority="727" operator="containsText" text="FILTRO">
      <formula>NOT(ISERROR(SEARCH("FILTRO",D973)))</formula>
    </cfRule>
    <cfRule type="containsText" dxfId="3240" priority="728" operator="containsText" text="ACEITE">
      <formula>NOT(ISERROR(SEARCH("ACEITE",D973)))</formula>
    </cfRule>
    <cfRule type="containsText" dxfId="3239" priority="729" operator="containsText" text="MOTOR">
      <formula>NOT(ISERROR(SEARCH("MOTOR",D973)))</formula>
    </cfRule>
  </conditionalFormatting>
  <conditionalFormatting sqref="D973:D982">
    <cfRule type="containsText" dxfId="3238" priority="716" operator="containsText" text="RADIADOR">
      <formula>NOT(ISERROR(SEARCH("RADIADOR",D973)))</formula>
    </cfRule>
    <cfRule type="containsText" dxfId="3237" priority="717" operator="containsText" text="BOMBA">
      <formula>NOT(ISERROR(SEARCH("BOMBA",D973)))</formula>
    </cfRule>
    <cfRule type="containsText" dxfId="3236" priority="718" operator="containsText" text="CAJA">
      <formula>NOT(ISERROR(SEARCH("CAJA",D973)))</formula>
    </cfRule>
    <cfRule type="containsText" dxfId="3235" priority="719" operator="containsText" text="RODAMIENTO">
      <formula>NOT(ISERROR(SEARCH("RODAMIENTO",D973)))</formula>
    </cfRule>
    <cfRule type="containsText" dxfId="3234" priority="720" operator="containsText" text="FILTRO">
      <formula>NOT(ISERROR(SEARCH("FILTRO",D973)))</formula>
    </cfRule>
    <cfRule type="containsText" dxfId="3233" priority="721" operator="containsText" text="ACEITE">
      <formula>NOT(ISERROR(SEARCH("ACEITE",D973)))</formula>
    </cfRule>
    <cfRule type="containsText" dxfId="3232" priority="722" operator="containsText" text="MOTOR">
      <formula>NOT(ISERROR(SEARCH("MOTOR",D973)))</formula>
    </cfRule>
  </conditionalFormatting>
  <conditionalFormatting sqref="D984:D995 D997:D1002">
    <cfRule type="containsText" dxfId="3231" priority="709" operator="containsText" text="RADIADOR">
      <formula>NOT(ISERROR(SEARCH("RADIADOR",D984)))</formula>
    </cfRule>
    <cfRule type="containsText" dxfId="3230" priority="710" operator="containsText" text="BOMBA">
      <formula>NOT(ISERROR(SEARCH("BOMBA",D984)))</formula>
    </cfRule>
    <cfRule type="containsText" dxfId="3229" priority="711" operator="containsText" text="CAJA">
      <formula>NOT(ISERROR(SEARCH("CAJA",D984)))</formula>
    </cfRule>
    <cfRule type="containsText" dxfId="3228" priority="712" operator="containsText" text="RODAMIENTO">
      <formula>NOT(ISERROR(SEARCH("RODAMIENTO",D984)))</formula>
    </cfRule>
    <cfRule type="containsText" dxfId="3227" priority="713" operator="containsText" text="FILTRO">
      <formula>NOT(ISERROR(SEARCH("FILTRO",D984)))</formula>
    </cfRule>
    <cfRule type="containsText" dxfId="3226" priority="714" operator="containsText" text="ACEITE">
      <formula>NOT(ISERROR(SEARCH("ACEITE",D984)))</formula>
    </cfRule>
    <cfRule type="containsText" dxfId="3225" priority="715" operator="containsText" text="MOTOR">
      <formula>NOT(ISERROR(SEARCH("MOTOR",D984)))</formula>
    </cfRule>
  </conditionalFormatting>
  <conditionalFormatting sqref="D984:D995 D997:D1002">
    <cfRule type="containsText" dxfId="3224" priority="702" operator="containsText" text="RADIADOR">
      <formula>NOT(ISERROR(SEARCH("RADIADOR",D984)))</formula>
    </cfRule>
    <cfRule type="containsText" dxfId="3223" priority="703" operator="containsText" text="BOMBA">
      <formula>NOT(ISERROR(SEARCH("BOMBA",D984)))</formula>
    </cfRule>
    <cfRule type="containsText" dxfId="3222" priority="704" operator="containsText" text="CAJA">
      <formula>NOT(ISERROR(SEARCH("CAJA",D984)))</formula>
    </cfRule>
    <cfRule type="containsText" dxfId="3221" priority="705" operator="containsText" text="RODAMIENTO">
      <formula>NOT(ISERROR(SEARCH("RODAMIENTO",D984)))</formula>
    </cfRule>
    <cfRule type="containsText" dxfId="3220" priority="706" operator="containsText" text="FILTRO">
      <formula>NOT(ISERROR(SEARCH("FILTRO",D984)))</formula>
    </cfRule>
    <cfRule type="containsText" dxfId="3219" priority="707" operator="containsText" text="ACEITE">
      <formula>NOT(ISERROR(SEARCH("ACEITE",D984)))</formula>
    </cfRule>
    <cfRule type="containsText" dxfId="3218" priority="708" operator="containsText" text="MOTOR">
      <formula>NOT(ISERROR(SEARCH("MOTOR",D984)))</formula>
    </cfRule>
  </conditionalFormatting>
  <conditionalFormatting sqref="D1004:D1015 D1017:D1018">
    <cfRule type="containsText" dxfId="3217" priority="695" operator="containsText" text="RADIADOR">
      <formula>NOT(ISERROR(SEARCH("RADIADOR",D1004)))</formula>
    </cfRule>
    <cfRule type="containsText" dxfId="3216" priority="696" operator="containsText" text="BOMBA">
      <formula>NOT(ISERROR(SEARCH("BOMBA",D1004)))</formula>
    </cfRule>
    <cfRule type="containsText" dxfId="3215" priority="697" operator="containsText" text="CAJA">
      <formula>NOT(ISERROR(SEARCH("CAJA",D1004)))</formula>
    </cfRule>
    <cfRule type="containsText" dxfId="3214" priority="698" operator="containsText" text="RODAMIENTO">
      <formula>NOT(ISERROR(SEARCH("RODAMIENTO",D1004)))</formula>
    </cfRule>
    <cfRule type="containsText" dxfId="3213" priority="699" operator="containsText" text="FILTRO">
      <formula>NOT(ISERROR(SEARCH("FILTRO",D1004)))</formula>
    </cfRule>
    <cfRule type="containsText" dxfId="3212" priority="700" operator="containsText" text="ACEITE">
      <formula>NOT(ISERROR(SEARCH("ACEITE",D1004)))</formula>
    </cfRule>
    <cfRule type="containsText" dxfId="3211" priority="701" operator="containsText" text="MOTOR">
      <formula>NOT(ISERROR(SEARCH("MOTOR",D1004)))</formula>
    </cfRule>
  </conditionalFormatting>
  <conditionalFormatting sqref="D1004:D1015 D1017:D1018">
    <cfRule type="containsText" dxfId="3210" priority="688" operator="containsText" text="RADIADOR">
      <formula>NOT(ISERROR(SEARCH("RADIADOR",D1004)))</formula>
    </cfRule>
    <cfRule type="containsText" dxfId="3209" priority="689" operator="containsText" text="BOMBA">
      <formula>NOT(ISERROR(SEARCH("BOMBA",D1004)))</formula>
    </cfRule>
    <cfRule type="containsText" dxfId="3208" priority="690" operator="containsText" text="CAJA">
      <formula>NOT(ISERROR(SEARCH("CAJA",D1004)))</formula>
    </cfRule>
    <cfRule type="containsText" dxfId="3207" priority="691" operator="containsText" text="RODAMIENTO">
      <formula>NOT(ISERROR(SEARCH("RODAMIENTO",D1004)))</formula>
    </cfRule>
    <cfRule type="containsText" dxfId="3206" priority="692" operator="containsText" text="FILTRO">
      <formula>NOT(ISERROR(SEARCH("FILTRO",D1004)))</formula>
    </cfRule>
    <cfRule type="containsText" dxfId="3205" priority="693" operator="containsText" text="ACEITE">
      <formula>NOT(ISERROR(SEARCH("ACEITE",D1004)))</formula>
    </cfRule>
    <cfRule type="containsText" dxfId="3204" priority="694" operator="containsText" text="MOTOR">
      <formula>NOT(ISERROR(SEARCH("MOTOR",D1004)))</formula>
    </cfRule>
  </conditionalFormatting>
  <conditionalFormatting sqref="D1020:D1023">
    <cfRule type="containsText" dxfId="3203" priority="681" operator="containsText" text="RADIADOR">
      <formula>NOT(ISERROR(SEARCH("RADIADOR",D1020)))</formula>
    </cfRule>
    <cfRule type="containsText" dxfId="3202" priority="682" operator="containsText" text="BOMBA">
      <formula>NOT(ISERROR(SEARCH("BOMBA",D1020)))</formula>
    </cfRule>
    <cfRule type="containsText" dxfId="3201" priority="683" operator="containsText" text="CAJA">
      <formula>NOT(ISERROR(SEARCH("CAJA",D1020)))</formula>
    </cfRule>
    <cfRule type="containsText" dxfId="3200" priority="684" operator="containsText" text="RODAMIENTO">
      <formula>NOT(ISERROR(SEARCH("RODAMIENTO",D1020)))</formula>
    </cfRule>
    <cfRule type="containsText" dxfId="3199" priority="685" operator="containsText" text="FILTRO">
      <formula>NOT(ISERROR(SEARCH("FILTRO",D1020)))</formula>
    </cfRule>
    <cfRule type="containsText" dxfId="3198" priority="686" operator="containsText" text="ACEITE">
      <formula>NOT(ISERROR(SEARCH("ACEITE",D1020)))</formula>
    </cfRule>
    <cfRule type="containsText" dxfId="3197" priority="687" operator="containsText" text="MOTOR">
      <formula>NOT(ISERROR(SEARCH("MOTOR",D1020)))</formula>
    </cfRule>
  </conditionalFormatting>
  <conditionalFormatting sqref="D1020:D1023">
    <cfRule type="containsText" dxfId="3196" priority="674" operator="containsText" text="RADIADOR">
      <formula>NOT(ISERROR(SEARCH("RADIADOR",D1020)))</formula>
    </cfRule>
    <cfRule type="containsText" dxfId="3195" priority="675" operator="containsText" text="BOMBA">
      <formula>NOT(ISERROR(SEARCH("BOMBA",D1020)))</formula>
    </cfRule>
    <cfRule type="containsText" dxfId="3194" priority="676" operator="containsText" text="CAJA">
      <formula>NOT(ISERROR(SEARCH("CAJA",D1020)))</formula>
    </cfRule>
    <cfRule type="containsText" dxfId="3193" priority="677" operator="containsText" text="RODAMIENTO">
      <formula>NOT(ISERROR(SEARCH("RODAMIENTO",D1020)))</formula>
    </cfRule>
    <cfRule type="containsText" dxfId="3192" priority="678" operator="containsText" text="FILTRO">
      <formula>NOT(ISERROR(SEARCH("FILTRO",D1020)))</formula>
    </cfRule>
    <cfRule type="containsText" dxfId="3191" priority="679" operator="containsText" text="ACEITE">
      <formula>NOT(ISERROR(SEARCH("ACEITE",D1020)))</formula>
    </cfRule>
    <cfRule type="containsText" dxfId="3190" priority="680" operator="containsText" text="MOTOR">
      <formula>NOT(ISERROR(SEARCH("MOTOR",D1020)))</formula>
    </cfRule>
  </conditionalFormatting>
  <conditionalFormatting sqref="D1025:D1034">
    <cfRule type="containsText" dxfId="3189" priority="667" operator="containsText" text="RADIADOR">
      <formula>NOT(ISERROR(SEARCH("RADIADOR",D1025)))</formula>
    </cfRule>
    <cfRule type="containsText" dxfId="3188" priority="668" operator="containsText" text="BOMBA">
      <formula>NOT(ISERROR(SEARCH("BOMBA",D1025)))</formula>
    </cfRule>
    <cfRule type="containsText" dxfId="3187" priority="669" operator="containsText" text="CAJA">
      <formula>NOT(ISERROR(SEARCH("CAJA",D1025)))</formula>
    </cfRule>
    <cfRule type="containsText" dxfId="3186" priority="670" operator="containsText" text="RODAMIENTO">
      <formula>NOT(ISERROR(SEARCH("RODAMIENTO",D1025)))</formula>
    </cfRule>
    <cfRule type="containsText" dxfId="3185" priority="671" operator="containsText" text="FILTRO">
      <formula>NOT(ISERROR(SEARCH("FILTRO",D1025)))</formula>
    </cfRule>
    <cfRule type="containsText" dxfId="3184" priority="672" operator="containsText" text="ACEITE">
      <formula>NOT(ISERROR(SEARCH("ACEITE",D1025)))</formula>
    </cfRule>
    <cfRule type="containsText" dxfId="3183" priority="673" operator="containsText" text="MOTOR">
      <formula>NOT(ISERROR(SEARCH("MOTOR",D1025)))</formula>
    </cfRule>
  </conditionalFormatting>
  <conditionalFormatting sqref="D1025:D1034">
    <cfRule type="containsText" dxfId="3182" priority="660" operator="containsText" text="RADIADOR">
      <formula>NOT(ISERROR(SEARCH("RADIADOR",D1025)))</formula>
    </cfRule>
    <cfRule type="containsText" dxfId="3181" priority="661" operator="containsText" text="BOMBA">
      <formula>NOT(ISERROR(SEARCH("BOMBA",D1025)))</formula>
    </cfRule>
    <cfRule type="containsText" dxfId="3180" priority="662" operator="containsText" text="CAJA">
      <formula>NOT(ISERROR(SEARCH("CAJA",D1025)))</formula>
    </cfRule>
    <cfRule type="containsText" dxfId="3179" priority="663" operator="containsText" text="RODAMIENTO">
      <formula>NOT(ISERROR(SEARCH("RODAMIENTO",D1025)))</formula>
    </cfRule>
    <cfRule type="containsText" dxfId="3178" priority="664" operator="containsText" text="FILTRO">
      <formula>NOT(ISERROR(SEARCH("FILTRO",D1025)))</formula>
    </cfRule>
    <cfRule type="containsText" dxfId="3177" priority="665" operator="containsText" text="ACEITE">
      <formula>NOT(ISERROR(SEARCH("ACEITE",D1025)))</formula>
    </cfRule>
    <cfRule type="containsText" dxfId="3176" priority="666" operator="containsText" text="MOTOR">
      <formula>NOT(ISERROR(SEARCH("MOTOR",D1025)))</formula>
    </cfRule>
  </conditionalFormatting>
  <conditionalFormatting sqref="D1036:D1047 D1049:D1063">
    <cfRule type="containsText" dxfId="3175" priority="653" operator="containsText" text="RADIADOR">
      <formula>NOT(ISERROR(SEARCH("RADIADOR",D1036)))</formula>
    </cfRule>
    <cfRule type="containsText" dxfId="3174" priority="654" operator="containsText" text="BOMBA">
      <formula>NOT(ISERROR(SEARCH("BOMBA",D1036)))</formula>
    </cfRule>
    <cfRule type="containsText" dxfId="3173" priority="655" operator="containsText" text="CAJA">
      <formula>NOT(ISERROR(SEARCH("CAJA",D1036)))</formula>
    </cfRule>
    <cfRule type="containsText" dxfId="3172" priority="656" operator="containsText" text="RODAMIENTO">
      <formula>NOT(ISERROR(SEARCH("RODAMIENTO",D1036)))</formula>
    </cfRule>
    <cfRule type="containsText" dxfId="3171" priority="657" operator="containsText" text="FILTRO">
      <formula>NOT(ISERROR(SEARCH("FILTRO",D1036)))</formula>
    </cfRule>
    <cfRule type="containsText" dxfId="3170" priority="658" operator="containsText" text="ACEITE">
      <formula>NOT(ISERROR(SEARCH("ACEITE",D1036)))</formula>
    </cfRule>
    <cfRule type="containsText" dxfId="3169" priority="659" operator="containsText" text="MOTOR">
      <formula>NOT(ISERROR(SEARCH("MOTOR",D1036)))</formula>
    </cfRule>
  </conditionalFormatting>
  <conditionalFormatting sqref="D1036:D1047 D1049:D1063">
    <cfRule type="containsText" dxfId="3168" priority="646" operator="containsText" text="RADIADOR">
      <formula>NOT(ISERROR(SEARCH("RADIADOR",D1036)))</formula>
    </cfRule>
    <cfRule type="containsText" dxfId="3167" priority="647" operator="containsText" text="BOMBA">
      <formula>NOT(ISERROR(SEARCH("BOMBA",D1036)))</formula>
    </cfRule>
    <cfRule type="containsText" dxfId="3166" priority="648" operator="containsText" text="CAJA">
      <formula>NOT(ISERROR(SEARCH("CAJA",D1036)))</formula>
    </cfRule>
    <cfRule type="containsText" dxfId="3165" priority="649" operator="containsText" text="RODAMIENTO">
      <formula>NOT(ISERROR(SEARCH("RODAMIENTO",D1036)))</formula>
    </cfRule>
    <cfRule type="containsText" dxfId="3164" priority="650" operator="containsText" text="FILTRO">
      <formula>NOT(ISERROR(SEARCH("FILTRO",D1036)))</formula>
    </cfRule>
    <cfRule type="containsText" dxfId="3163" priority="651" operator="containsText" text="ACEITE">
      <formula>NOT(ISERROR(SEARCH("ACEITE",D1036)))</formula>
    </cfRule>
    <cfRule type="containsText" dxfId="3162" priority="652" operator="containsText" text="MOTOR">
      <formula>NOT(ISERROR(SEARCH("MOTOR",D1036)))</formula>
    </cfRule>
  </conditionalFormatting>
  <conditionalFormatting sqref="I524:I535 I440:I449 I353:I372 I287:I301 I169:I201 I115:I150 I6:I43 I45:I88 I90:I97 I99:I113 I152:I160 I162:I167 I203:I231 I233:I236 I238:I243 I245:I250 I252:I267 I269:I285 I303:I310 I312:I319 I321:I325 I327:I338 I340:I351 I374:I390 I392:I413 I415:I423 I425:I438 I451:I453 I455:I461 I463:I471 I473:I491 I493:I497 I499:I500 I502:I503 I505 I507:I509 I511:I522 I537:I547 I549:I568 I570:I585 I587:I597 I599:I666">
    <cfRule type="duplicateValues" dxfId="3161" priority="2203"/>
  </conditionalFormatting>
  <pageMargins left="0.25" right="0.25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2:F348"/>
  <sheetViews>
    <sheetView topLeftCell="A13" workbookViewId="0">
      <selection activeCell="B145" sqref="B145"/>
    </sheetView>
  </sheetViews>
  <sheetFormatPr baseColWidth="10" defaultRowHeight="11.25"/>
  <cols>
    <col min="1" max="1" width="11.42578125" style="103"/>
    <col min="2" max="2" width="58.5703125" style="104" customWidth="1"/>
    <col min="3" max="6" width="18.5703125" style="104" customWidth="1"/>
    <col min="7" max="16384" width="11.42578125" style="104"/>
  </cols>
  <sheetData>
    <row r="2" spans="1:6" ht="12">
      <c r="A2" s="345" t="s">
        <v>970</v>
      </c>
      <c r="B2" s="346"/>
      <c r="C2" s="346"/>
      <c r="D2" s="346"/>
      <c r="E2" s="346"/>
      <c r="F2" s="347"/>
    </row>
    <row r="3" spans="1:6" ht="12">
      <c r="A3" s="280" t="s">
        <v>963</v>
      </c>
      <c r="B3" s="280" t="s">
        <v>964</v>
      </c>
      <c r="C3" s="280" t="s">
        <v>965</v>
      </c>
      <c r="D3" s="280" t="s">
        <v>966</v>
      </c>
      <c r="E3" s="281" t="s">
        <v>967</v>
      </c>
      <c r="F3" s="280" t="s">
        <v>968</v>
      </c>
    </row>
    <row r="4" spans="1:6" ht="12">
      <c r="A4" s="260">
        <v>1</v>
      </c>
      <c r="B4" s="261" t="s">
        <v>971</v>
      </c>
      <c r="C4" s="260">
        <v>168000000247</v>
      </c>
      <c r="D4" s="260">
        <v>8.0040300000000005E+24</v>
      </c>
      <c r="E4" s="260" t="s">
        <v>972</v>
      </c>
      <c r="F4" s="262">
        <v>23111009</v>
      </c>
    </row>
    <row r="5" spans="1:6" ht="12">
      <c r="A5" s="260">
        <v>2</v>
      </c>
      <c r="B5" s="261" t="s">
        <v>973</v>
      </c>
      <c r="C5" s="260">
        <v>168000000246</v>
      </c>
      <c r="D5" s="260">
        <v>8.0040300000000005E+24</v>
      </c>
      <c r="E5" s="260" t="s">
        <v>972</v>
      </c>
      <c r="F5" s="262" t="s">
        <v>974</v>
      </c>
    </row>
    <row r="6" spans="1:6" ht="12">
      <c r="A6" s="260">
        <v>3</v>
      </c>
      <c r="B6" s="261" t="s">
        <v>975</v>
      </c>
      <c r="C6" s="260">
        <v>168000000245</v>
      </c>
      <c r="D6" s="260">
        <v>8.0040300000000005E+24</v>
      </c>
      <c r="E6" s="260" t="s">
        <v>972</v>
      </c>
      <c r="F6" s="262" t="s">
        <v>969</v>
      </c>
    </row>
    <row r="7" spans="1:6" ht="12">
      <c r="A7" s="260">
        <v>4</v>
      </c>
      <c r="B7" s="261" t="s">
        <v>976</v>
      </c>
      <c r="C7" s="260">
        <v>168000000218</v>
      </c>
      <c r="D7" s="260">
        <v>8.0040300000000005E+24</v>
      </c>
      <c r="E7" s="260" t="s">
        <v>972</v>
      </c>
      <c r="F7" s="262" t="s">
        <v>969</v>
      </c>
    </row>
    <row r="8" spans="1:6" ht="12">
      <c r="A8" s="260">
        <v>5</v>
      </c>
      <c r="B8" s="261" t="s">
        <v>977</v>
      </c>
      <c r="C8" s="260">
        <v>168000000217</v>
      </c>
      <c r="D8" s="260">
        <v>8.0040300000000005E+24</v>
      </c>
      <c r="E8" s="260" t="s">
        <v>972</v>
      </c>
      <c r="F8" s="262" t="s">
        <v>969</v>
      </c>
    </row>
    <row r="9" spans="1:6" ht="12">
      <c r="A9" s="260">
        <v>6</v>
      </c>
      <c r="B9" s="261" t="s">
        <v>978</v>
      </c>
      <c r="C9" s="260">
        <v>168000000216</v>
      </c>
      <c r="D9" s="260">
        <v>8.0040300000000005E+24</v>
      </c>
      <c r="E9" s="260" t="s">
        <v>972</v>
      </c>
      <c r="F9" s="262" t="s">
        <v>969</v>
      </c>
    </row>
    <row r="10" spans="1:6" ht="12">
      <c r="A10" s="260">
        <v>7</v>
      </c>
      <c r="B10" s="261" t="s">
        <v>978</v>
      </c>
      <c r="C10" s="260">
        <v>168000000215</v>
      </c>
      <c r="D10" s="260">
        <v>8.0040300000000005E+24</v>
      </c>
      <c r="E10" s="260" t="s">
        <v>972</v>
      </c>
      <c r="F10" s="262" t="s">
        <v>969</v>
      </c>
    </row>
    <row r="11" spans="1:6" ht="12">
      <c r="A11" s="260">
        <v>8</v>
      </c>
      <c r="B11" s="261" t="s">
        <v>978</v>
      </c>
      <c r="C11" s="260">
        <v>168000000214</v>
      </c>
      <c r="D11" s="260">
        <v>8.0040300000000005E+24</v>
      </c>
      <c r="E11" s="260" t="s">
        <v>972</v>
      </c>
      <c r="F11" s="262" t="s">
        <v>969</v>
      </c>
    </row>
    <row r="12" spans="1:6" ht="12">
      <c r="A12" s="260">
        <v>9</v>
      </c>
      <c r="B12" s="261" t="s">
        <v>978</v>
      </c>
      <c r="C12" s="260">
        <v>168000000213</v>
      </c>
      <c r="D12" s="260">
        <v>8.0040300000000005E+24</v>
      </c>
      <c r="E12" s="260" t="s">
        <v>972</v>
      </c>
      <c r="F12" s="262">
        <v>286437488</v>
      </c>
    </row>
    <row r="13" spans="1:6" ht="12">
      <c r="A13" s="260">
        <v>10</v>
      </c>
      <c r="B13" s="261" t="s">
        <v>978</v>
      </c>
      <c r="C13" s="260">
        <v>168000000212</v>
      </c>
      <c r="D13" s="260">
        <v>8.0040300000000005E+24</v>
      </c>
      <c r="E13" s="260" t="s">
        <v>972</v>
      </c>
      <c r="F13" s="262">
        <v>289022512</v>
      </c>
    </row>
    <row r="14" spans="1:6" ht="12">
      <c r="A14" s="260">
        <v>11</v>
      </c>
      <c r="B14" s="261" t="s">
        <v>136</v>
      </c>
      <c r="C14" s="260">
        <v>168000000175</v>
      </c>
      <c r="D14" s="260">
        <v>8.0040300000000005E+24</v>
      </c>
      <c r="E14" s="260" t="s">
        <v>972</v>
      </c>
      <c r="F14" s="262">
        <v>1</v>
      </c>
    </row>
    <row r="15" spans="1:6" ht="12">
      <c r="A15" s="260">
        <v>12</v>
      </c>
      <c r="B15" s="261" t="s">
        <v>979</v>
      </c>
      <c r="C15" s="260">
        <v>168000000164</v>
      </c>
      <c r="D15" s="260">
        <v>8.0040300000000005E+24</v>
      </c>
      <c r="E15" s="260" t="s">
        <v>972</v>
      </c>
      <c r="F15" s="263">
        <v>2606018</v>
      </c>
    </row>
    <row r="16" spans="1:6" ht="12">
      <c r="A16" s="260">
        <v>13</v>
      </c>
      <c r="B16" s="261" t="s">
        <v>980</v>
      </c>
      <c r="C16" s="260">
        <v>168000000161</v>
      </c>
      <c r="D16" s="260">
        <v>8.0040300000000005E+24</v>
      </c>
      <c r="E16" s="260" t="s">
        <v>972</v>
      </c>
      <c r="F16" s="262" t="s">
        <v>981</v>
      </c>
    </row>
    <row r="17" spans="1:6" ht="12">
      <c r="A17" s="260">
        <v>14</v>
      </c>
      <c r="B17" s="261" t="s">
        <v>982</v>
      </c>
      <c r="C17" s="260">
        <v>168000000160</v>
      </c>
      <c r="D17" s="260">
        <v>8.0040300000000005E+24</v>
      </c>
      <c r="E17" s="260" t="s">
        <v>972</v>
      </c>
      <c r="F17" s="262">
        <v>23621065</v>
      </c>
    </row>
    <row r="18" spans="1:6" ht="12">
      <c r="A18" s="260">
        <v>15</v>
      </c>
      <c r="B18" s="261" t="s">
        <v>983</v>
      </c>
      <c r="C18" s="260">
        <v>168000000159</v>
      </c>
      <c r="D18" s="260">
        <v>8.0040300000000005E+24</v>
      </c>
      <c r="E18" s="260" t="s">
        <v>972</v>
      </c>
      <c r="F18" s="262">
        <v>113092028</v>
      </c>
    </row>
    <row r="19" spans="1:6" ht="12">
      <c r="A19" s="260">
        <v>16</v>
      </c>
      <c r="B19" s="261" t="s">
        <v>984</v>
      </c>
      <c r="C19" s="260">
        <v>168000000158</v>
      </c>
      <c r="D19" s="260">
        <v>8.0040300000000005E+24</v>
      </c>
      <c r="E19" s="260" t="s">
        <v>972</v>
      </c>
      <c r="F19" s="262">
        <v>94121028</v>
      </c>
    </row>
    <row r="20" spans="1:6" ht="12">
      <c r="A20" s="260">
        <v>17</v>
      </c>
      <c r="B20" s="261" t="s">
        <v>985</v>
      </c>
      <c r="C20" s="260">
        <v>168000000157</v>
      </c>
      <c r="D20" s="260">
        <v>8.0040300000000005E+24</v>
      </c>
      <c r="E20" s="260" t="s">
        <v>972</v>
      </c>
      <c r="F20" s="262">
        <v>23191000</v>
      </c>
    </row>
    <row r="21" spans="1:6" ht="12">
      <c r="A21" s="260">
        <v>18</v>
      </c>
      <c r="B21" s="261" t="s">
        <v>986</v>
      </c>
      <c r="C21" s="260">
        <v>168000000154</v>
      </c>
      <c r="D21" s="260">
        <v>8.0040300000000005E+24</v>
      </c>
      <c r="E21" s="260" t="s">
        <v>972</v>
      </c>
      <c r="F21" s="262" t="s">
        <v>969</v>
      </c>
    </row>
    <row r="22" spans="1:6" ht="12">
      <c r="A22" s="260">
        <v>19</v>
      </c>
      <c r="B22" s="261" t="s">
        <v>987</v>
      </c>
      <c r="C22" s="260">
        <v>168000000148</v>
      </c>
      <c r="D22" s="260">
        <v>8.0040300000000005E+24</v>
      </c>
      <c r="E22" s="260" t="s">
        <v>972</v>
      </c>
      <c r="F22" s="262" t="s">
        <v>969</v>
      </c>
    </row>
    <row r="23" spans="1:6" ht="12">
      <c r="A23" s="260">
        <v>20</v>
      </c>
      <c r="B23" s="261" t="s">
        <v>988</v>
      </c>
      <c r="C23" s="260">
        <v>168000000147</v>
      </c>
      <c r="D23" s="260">
        <v>8.0040300000000005E+24</v>
      </c>
      <c r="E23" s="260" t="s">
        <v>972</v>
      </c>
      <c r="F23" s="262" t="s">
        <v>969</v>
      </c>
    </row>
    <row r="24" spans="1:6" ht="12">
      <c r="A24" s="260">
        <v>21</v>
      </c>
      <c r="B24" s="261" t="s">
        <v>988</v>
      </c>
      <c r="C24" s="260">
        <v>168000000146</v>
      </c>
      <c r="D24" s="260">
        <v>8.0040300000000005E+24</v>
      </c>
      <c r="E24" s="260" t="s">
        <v>972</v>
      </c>
      <c r="F24" s="262" t="s">
        <v>969</v>
      </c>
    </row>
    <row r="25" spans="1:6" ht="12">
      <c r="A25" s="260">
        <v>22</v>
      </c>
      <c r="B25" s="261" t="s">
        <v>989</v>
      </c>
      <c r="C25" s="260">
        <v>168000000145</v>
      </c>
      <c r="D25" s="260">
        <v>8.0040300000000005E+24</v>
      </c>
      <c r="E25" s="260" t="s">
        <v>972</v>
      </c>
      <c r="F25" s="262" t="s">
        <v>981</v>
      </c>
    </row>
    <row r="26" spans="1:6" ht="12">
      <c r="A26" s="260">
        <v>23</v>
      </c>
      <c r="B26" s="261" t="s">
        <v>990</v>
      </c>
      <c r="C26" s="260">
        <v>168000000115</v>
      </c>
      <c r="D26" s="260">
        <v>8.0040300000000005E+24</v>
      </c>
      <c r="E26" s="260" t="s">
        <v>972</v>
      </c>
      <c r="F26" s="262" t="s">
        <v>981</v>
      </c>
    </row>
    <row r="27" spans="1:6" ht="12">
      <c r="A27" s="260">
        <v>24</v>
      </c>
      <c r="B27" s="261" t="s">
        <v>991</v>
      </c>
      <c r="C27" s="260">
        <v>165500067560</v>
      </c>
      <c r="D27" s="260">
        <v>8.0040300000000005E+24</v>
      </c>
      <c r="E27" s="260" t="s">
        <v>972</v>
      </c>
      <c r="F27" s="262" t="s">
        <v>992</v>
      </c>
    </row>
    <row r="28" spans="1:6" ht="12">
      <c r="A28" s="260">
        <v>25</v>
      </c>
      <c r="B28" s="261" t="s">
        <v>993</v>
      </c>
      <c r="C28" s="260">
        <v>165500067559</v>
      </c>
      <c r="D28" s="260">
        <v>8.0040300000000005E+24</v>
      </c>
      <c r="E28" s="260" t="s">
        <v>972</v>
      </c>
      <c r="F28" s="262" t="s">
        <v>981</v>
      </c>
    </row>
    <row r="29" spans="1:6" ht="12">
      <c r="A29" s="260">
        <v>26</v>
      </c>
      <c r="B29" s="261" t="s">
        <v>994</v>
      </c>
      <c r="C29" s="260">
        <v>165500067558</v>
      </c>
      <c r="D29" s="260">
        <v>8.0040300000000005E+24</v>
      </c>
      <c r="E29" s="260" t="s">
        <v>972</v>
      </c>
      <c r="F29" s="262" t="s">
        <v>981</v>
      </c>
    </row>
    <row r="30" spans="1:6" ht="12">
      <c r="A30" s="260">
        <v>27</v>
      </c>
      <c r="B30" s="261" t="s">
        <v>995</v>
      </c>
      <c r="C30" s="260">
        <v>165500067557</v>
      </c>
      <c r="D30" s="260">
        <v>8.0040300000000005E+24</v>
      </c>
      <c r="E30" s="260" t="s">
        <v>972</v>
      </c>
      <c r="F30" s="262" t="s">
        <v>981</v>
      </c>
    </row>
    <row r="31" spans="1:6" ht="12">
      <c r="A31" s="260">
        <v>28</v>
      </c>
      <c r="B31" s="261" t="s">
        <v>996</v>
      </c>
      <c r="C31" s="260">
        <v>165500067554</v>
      </c>
      <c r="D31" s="260">
        <v>8.0040300000000005E+24</v>
      </c>
      <c r="E31" s="260" t="s">
        <v>972</v>
      </c>
      <c r="F31" s="262" t="s">
        <v>981</v>
      </c>
    </row>
    <row r="32" spans="1:6" ht="12">
      <c r="A32" s="260">
        <v>29</v>
      </c>
      <c r="B32" s="261" t="s">
        <v>996</v>
      </c>
      <c r="C32" s="260">
        <v>165500067553</v>
      </c>
      <c r="D32" s="260">
        <v>8.0040300000000005E+24</v>
      </c>
      <c r="E32" s="260" t="s">
        <v>972</v>
      </c>
      <c r="F32" s="262" t="s">
        <v>981</v>
      </c>
    </row>
    <row r="34" spans="1:6">
      <c r="A34" s="344" t="s">
        <v>997</v>
      </c>
      <c r="B34" s="344"/>
      <c r="C34" s="344"/>
      <c r="D34" s="344"/>
      <c r="E34" s="344"/>
      <c r="F34" s="344"/>
    </row>
    <row r="35" spans="1:6">
      <c r="A35" s="275" t="s">
        <v>963</v>
      </c>
      <c r="B35" s="275" t="s">
        <v>964</v>
      </c>
      <c r="C35" s="275" t="s">
        <v>965</v>
      </c>
      <c r="D35" s="275" t="s">
        <v>966</v>
      </c>
      <c r="E35" s="276" t="s">
        <v>967</v>
      </c>
      <c r="F35" s="275" t="s">
        <v>968</v>
      </c>
    </row>
    <row r="36" spans="1:6">
      <c r="A36" s="264">
        <v>1</v>
      </c>
      <c r="B36" s="264" t="s">
        <v>998</v>
      </c>
      <c r="C36" s="264">
        <v>165500068961</v>
      </c>
      <c r="D36" s="264">
        <v>8.0040300000000005E+24</v>
      </c>
      <c r="E36" s="264" t="s">
        <v>999</v>
      </c>
      <c r="F36" s="264">
        <v>3968</v>
      </c>
    </row>
    <row r="37" spans="1:6">
      <c r="A37" s="264">
        <v>2</v>
      </c>
      <c r="B37" s="264" t="s">
        <v>1000</v>
      </c>
      <c r="C37" s="264">
        <v>165500068962</v>
      </c>
      <c r="D37" s="264">
        <v>8.0040300000000005E+24</v>
      </c>
      <c r="E37" s="264" t="s">
        <v>999</v>
      </c>
      <c r="F37" s="264">
        <v>3986</v>
      </c>
    </row>
    <row r="38" spans="1:6">
      <c r="A38" s="264">
        <v>3</v>
      </c>
      <c r="B38" s="264" t="s">
        <v>1000</v>
      </c>
      <c r="C38" s="264">
        <v>165500068963</v>
      </c>
      <c r="D38" s="264">
        <v>8.0040300000000005E+24</v>
      </c>
      <c r="E38" s="264" t="s">
        <v>999</v>
      </c>
      <c r="F38" s="264">
        <v>3988</v>
      </c>
    </row>
    <row r="39" spans="1:6">
      <c r="A39" s="264">
        <v>4</v>
      </c>
      <c r="B39" s="264" t="s">
        <v>1001</v>
      </c>
      <c r="C39" s="264">
        <v>165500068981</v>
      </c>
      <c r="D39" s="264">
        <v>8.0040300000000005E+24</v>
      </c>
      <c r="E39" s="264" t="s">
        <v>999</v>
      </c>
      <c r="F39" s="264" t="s">
        <v>1002</v>
      </c>
    </row>
    <row r="40" spans="1:6">
      <c r="A40" s="264">
        <v>5</v>
      </c>
      <c r="B40" s="264" t="s">
        <v>1003</v>
      </c>
      <c r="C40" s="264">
        <v>165500105128</v>
      </c>
      <c r="D40" s="264">
        <v>8.0040300000000005E+24</v>
      </c>
      <c r="E40" s="264" t="s">
        <v>999</v>
      </c>
      <c r="F40" s="264" t="s">
        <v>981</v>
      </c>
    </row>
    <row r="41" spans="1:6">
      <c r="A41" s="264">
        <v>6</v>
      </c>
      <c r="B41" s="264" t="s">
        <v>1004</v>
      </c>
      <c r="C41" s="264">
        <v>165500105129</v>
      </c>
      <c r="D41" s="264">
        <v>8.0040300000000005E+24</v>
      </c>
      <c r="E41" s="264" t="s">
        <v>999</v>
      </c>
      <c r="F41" s="264" t="s">
        <v>981</v>
      </c>
    </row>
    <row r="42" spans="1:6">
      <c r="A42" s="264">
        <v>7</v>
      </c>
      <c r="B42" s="264" t="s">
        <v>1005</v>
      </c>
      <c r="C42" s="264">
        <v>168000000116</v>
      </c>
      <c r="D42" s="264">
        <v>8.0040300000000005E+24</v>
      </c>
      <c r="E42" s="264" t="s">
        <v>999</v>
      </c>
      <c r="F42" s="264">
        <v>1453</v>
      </c>
    </row>
    <row r="43" spans="1:6">
      <c r="A43" s="264">
        <v>8</v>
      </c>
      <c r="B43" s="264" t="s">
        <v>1006</v>
      </c>
      <c r="C43" s="264">
        <v>168000000176</v>
      </c>
      <c r="D43" s="264">
        <v>8.0040300000000005E+24</v>
      </c>
      <c r="E43" s="264" t="s">
        <v>999</v>
      </c>
      <c r="F43" s="264" t="s">
        <v>1007</v>
      </c>
    </row>
    <row r="44" spans="1:6">
      <c r="A44" s="264">
        <v>9</v>
      </c>
      <c r="B44" s="264" t="s">
        <v>1008</v>
      </c>
      <c r="C44" s="264">
        <v>168000000177</v>
      </c>
      <c r="D44" s="264">
        <v>8.0040300000000005E+24</v>
      </c>
      <c r="E44" s="264" t="s">
        <v>999</v>
      </c>
      <c r="F44" s="264" t="s">
        <v>1009</v>
      </c>
    </row>
    <row r="45" spans="1:6">
      <c r="A45" s="264">
        <v>10</v>
      </c>
      <c r="B45" s="264" t="s">
        <v>1010</v>
      </c>
      <c r="C45" s="264">
        <v>168000000178</v>
      </c>
      <c r="D45" s="264">
        <v>8.0040300000000005E+24</v>
      </c>
      <c r="E45" s="264" t="s">
        <v>999</v>
      </c>
      <c r="F45" s="264" t="s">
        <v>1011</v>
      </c>
    </row>
    <row r="46" spans="1:6">
      <c r="A46" s="264">
        <v>11</v>
      </c>
      <c r="B46" s="264" t="s">
        <v>1012</v>
      </c>
      <c r="C46" s="264">
        <v>168000000179</v>
      </c>
      <c r="D46" s="264">
        <v>8.0040300000000005E+24</v>
      </c>
      <c r="E46" s="264" t="s">
        <v>999</v>
      </c>
      <c r="F46" s="264" t="s">
        <v>1013</v>
      </c>
    </row>
    <row r="47" spans="1:6">
      <c r="A47" s="264">
        <v>12</v>
      </c>
      <c r="B47" s="264" t="s">
        <v>1014</v>
      </c>
      <c r="C47" s="264">
        <v>168000000180</v>
      </c>
      <c r="D47" s="264">
        <v>8.0040300000000005E+24</v>
      </c>
      <c r="E47" s="264" t="s">
        <v>999</v>
      </c>
      <c r="F47" s="264" t="s">
        <v>1015</v>
      </c>
    </row>
    <row r="48" spans="1:6">
      <c r="A48" s="264">
        <v>13</v>
      </c>
      <c r="B48" s="264" t="s">
        <v>1016</v>
      </c>
      <c r="C48" s="264">
        <v>168000000181</v>
      </c>
      <c r="D48" s="264">
        <v>8.0040300000000005E+24</v>
      </c>
      <c r="E48" s="264" t="s">
        <v>999</v>
      </c>
      <c r="F48" s="264">
        <v>65023007</v>
      </c>
    </row>
    <row r="49" spans="1:6">
      <c r="A49" s="264">
        <v>14</v>
      </c>
      <c r="B49" s="264" t="s">
        <v>1017</v>
      </c>
      <c r="C49" s="264">
        <v>168000000182</v>
      </c>
      <c r="D49" s="264">
        <v>8.0040300000000005E+24</v>
      </c>
      <c r="E49" s="264" t="s">
        <v>999</v>
      </c>
      <c r="F49" s="264">
        <v>74023010</v>
      </c>
    </row>
    <row r="50" spans="1:6">
      <c r="A50" s="264">
        <v>15</v>
      </c>
      <c r="B50" s="264" t="s">
        <v>1016</v>
      </c>
      <c r="C50" s="264">
        <v>168000000183</v>
      </c>
      <c r="D50" s="264">
        <v>8.0040300000000005E+24</v>
      </c>
      <c r="E50" s="264" t="s">
        <v>999</v>
      </c>
      <c r="F50" s="264">
        <v>65023008</v>
      </c>
    </row>
    <row r="51" spans="1:6">
      <c r="A51" s="264">
        <v>16</v>
      </c>
      <c r="B51" s="264" t="s">
        <v>1018</v>
      </c>
      <c r="C51" s="264">
        <v>168000000184</v>
      </c>
      <c r="D51" s="264">
        <v>8.0040300000000005E+24</v>
      </c>
      <c r="E51" s="264" t="s">
        <v>999</v>
      </c>
      <c r="F51" s="264">
        <v>65033007</v>
      </c>
    </row>
    <row r="52" spans="1:6">
      <c r="A52" s="264">
        <v>17</v>
      </c>
      <c r="B52" s="264" t="s">
        <v>1019</v>
      </c>
      <c r="C52" s="264">
        <v>168000000185</v>
      </c>
      <c r="D52" s="264">
        <v>8.0040300000000005E+24</v>
      </c>
      <c r="E52" s="264" t="s">
        <v>999</v>
      </c>
      <c r="F52" s="264">
        <v>74023010</v>
      </c>
    </row>
    <row r="53" spans="1:6">
      <c r="A53" s="264">
        <v>18</v>
      </c>
      <c r="B53" s="264" t="s">
        <v>1020</v>
      </c>
      <c r="C53" s="264">
        <v>168000000186</v>
      </c>
      <c r="D53" s="264">
        <v>8.0040300000000005E+24</v>
      </c>
      <c r="E53" s="264" t="s">
        <v>999</v>
      </c>
      <c r="F53" s="264" t="s">
        <v>1021</v>
      </c>
    </row>
    <row r="54" spans="1:6">
      <c r="A54" s="264">
        <v>19</v>
      </c>
      <c r="B54" s="264" t="s">
        <v>1018</v>
      </c>
      <c r="C54" s="264">
        <v>168000000187</v>
      </c>
      <c r="D54" s="264">
        <v>8.0040300000000005E+24</v>
      </c>
      <c r="E54" s="264" t="s">
        <v>999</v>
      </c>
      <c r="F54" s="264">
        <v>65033008</v>
      </c>
    </row>
    <row r="55" spans="1:6">
      <c r="A55" s="264">
        <v>20</v>
      </c>
      <c r="B55" s="264" t="s">
        <v>1017</v>
      </c>
      <c r="C55" s="264">
        <v>168000000188</v>
      </c>
      <c r="D55" s="264">
        <v>8.0040300000000005E+24</v>
      </c>
      <c r="E55" s="264" t="s">
        <v>999</v>
      </c>
      <c r="F55" s="264" t="s">
        <v>1022</v>
      </c>
    </row>
    <row r="56" spans="1:6">
      <c r="A56" s="264">
        <v>21</v>
      </c>
      <c r="B56" s="264" t="s">
        <v>1023</v>
      </c>
      <c r="C56" s="264">
        <v>168000000189</v>
      </c>
      <c r="D56" s="264">
        <v>8.0040300000000005E+24</v>
      </c>
      <c r="E56" s="264" t="s">
        <v>999</v>
      </c>
      <c r="F56" s="264">
        <v>65013007</v>
      </c>
    </row>
    <row r="57" spans="1:6">
      <c r="A57" s="264">
        <v>22</v>
      </c>
      <c r="B57" s="264" t="s">
        <v>1023</v>
      </c>
      <c r="C57" s="264">
        <v>168000000190</v>
      </c>
      <c r="D57" s="264">
        <v>8.0040300000000005E+24</v>
      </c>
      <c r="E57" s="264" t="s">
        <v>999</v>
      </c>
      <c r="F57" s="264">
        <v>65013008</v>
      </c>
    </row>
    <row r="58" spans="1:6">
      <c r="A58" s="264">
        <v>23</v>
      </c>
      <c r="B58" s="264" t="s">
        <v>1024</v>
      </c>
      <c r="C58" s="264">
        <v>168000000225</v>
      </c>
      <c r="D58" s="264">
        <v>8.0040300000000005E+24</v>
      </c>
      <c r="E58" s="264" t="s">
        <v>999</v>
      </c>
      <c r="F58" s="264" t="s">
        <v>1025</v>
      </c>
    </row>
    <row r="59" spans="1:6">
      <c r="A59" s="264">
        <v>24</v>
      </c>
      <c r="B59" s="264" t="s">
        <v>1010</v>
      </c>
      <c r="C59" s="264">
        <v>168000000226</v>
      </c>
      <c r="D59" s="264">
        <v>8.0040300000000005E+24</v>
      </c>
      <c r="E59" s="264" t="s">
        <v>999</v>
      </c>
      <c r="F59" s="264" t="s">
        <v>1026</v>
      </c>
    </row>
    <row r="60" spans="1:6">
      <c r="A60" s="264">
        <v>25</v>
      </c>
      <c r="B60" s="264" t="s">
        <v>1027</v>
      </c>
      <c r="C60" s="264">
        <v>168000000227</v>
      </c>
      <c r="D60" s="264">
        <v>8.0040300000000005E+24</v>
      </c>
      <c r="E60" s="264" t="s">
        <v>999</v>
      </c>
      <c r="F60" s="264" t="s">
        <v>1028</v>
      </c>
    </row>
    <row r="61" spans="1:6">
      <c r="A61" s="264">
        <v>26</v>
      </c>
      <c r="B61" s="264" t="s">
        <v>175</v>
      </c>
      <c r="C61" s="264">
        <v>168000000241</v>
      </c>
      <c r="D61" s="264">
        <v>8.0040300000000005E+24</v>
      </c>
      <c r="E61" s="264" t="s">
        <v>999</v>
      </c>
      <c r="F61" s="264">
        <v>74073012</v>
      </c>
    </row>
    <row r="62" spans="1:6">
      <c r="A62" s="264">
        <v>27</v>
      </c>
      <c r="B62" s="264" t="s">
        <v>1029</v>
      </c>
      <c r="C62" s="264">
        <v>168000000243</v>
      </c>
      <c r="D62" s="264">
        <v>8.0040300000000005E+24</v>
      </c>
      <c r="E62" s="264" t="s">
        <v>999</v>
      </c>
      <c r="F62" s="264">
        <v>74063012</v>
      </c>
    </row>
    <row r="63" spans="1:6">
      <c r="A63" s="264">
        <v>28</v>
      </c>
      <c r="B63" s="264" t="s">
        <v>1030</v>
      </c>
      <c r="C63" s="264">
        <v>168000000244</v>
      </c>
      <c r="D63" s="264">
        <v>8.0040300000000005E+24</v>
      </c>
      <c r="E63" s="264" t="s">
        <v>999</v>
      </c>
      <c r="F63" s="264">
        <v>74063012</v>
      </c>
    </row>
    <row r="64" spans="1:6">
      <c r="A64" s="264">
        <v>29</v>
      </c>
      <c r="B64" s="264" t="s">
        <v>1031</v>
      </c>
      <c r="C64" s="264">
        <v>168000000252</v>
      </c>
      <c r="D64" s="264">
        <v>8.0040300000000005E+24</v>
      </c>
      <c r="E64" s="264" t="s">
        <v>999</v>
      </c>
      <c r="F64" s="264" t="s">
        <v>1032</v>
      </c>
    </row>
    <row r="65" spans="1:6">
      <c r="A65" s="264">
        <v>30</v>
      </c>
      <c r="B65" s="264" t="s">
        <v>1033</v>
      </c>
      <c r="C65" s="264">
        <v>168000000253</v>
      </c>
      <c r="D65" s="264">
        <v>8.0040300000000005E+24</v>
      </c>
      <c r="E65" s="264" t="s">
        <v>999</v>
      </c>
      <c r="F65" s="264">
        <v>1031271016</v>
      </c>
    </row>
    <row r="66" spans="1:6">
      <c r="A66" s="264">
        <v>31</v>
      </c>
      <c r="B66" s="264" t="s">
        <v>1033</v>
      </c>
      <c r="C66" s="264">
        <v>168000000254</v>
      </c>
      <c r="D66" s="264">
        <v>8.0040300000000005E+24</v>
      </c>
      <c r="E66" s="264" t="s">
        <v>999</v>
      </c>
      <c r="F66" s="264">
        <v>1031271017</v>
      </c>
    </row>
    <row r="67" spans="1:6">
      <c r="A67" s="264">
        <v>32</v>
      </c>
      <c r="B67" s="264" t="s">
        <v>1034</v>
      </c>
      <c r="C67" s="264">
        <v>168000000270</v>
      </c>
      <c r="D67" s="264">
        <v>8.0040300000000005E+24</v>
      </c>
      <c r="E67" s="264" t="s">
        <v>999</v>
      </c>
      <c r="F67" s="264" t="s">
        <v>981</v>
      </c>
    </row>
    <row r="68" spans="1:6">
      <c r="A68" s="264">
        <v>33</v>
      </c>
      <c r="B68" s="264" t="s">
        <v>1035</v>
      </c>
      <c r="C68" s="264">
        <v>168000000271</v>
      </c>
      <c r="D68" s="264">
        <v>8.0040300000000005E+24</v>
      </c>
      <c r="E68" s="264" t="s">
        <v>999</v>
      </c>
      <c r="F68" s="264" t="s">
        <v>981</v>
      </c>
    </row>
    <row r="69" spans="1:6">
      <c r="A69" s="264">
        <v>34</v>
      </c>
      <c r="B69" s="264" t="s">
        <v>1036</v>
      </c>
      <c r="C69" s="264">
        <v>168000000272</v>
      </c>
      <c r="D69" s="264">
        <v>8.0040300000000005E+24</v>
      </c>
      <c r="E69" s="264" t="s">
        <v>999</v>
      </c>
      <c r="F69" s="264" t="s">
        <v>981</v>
      </c>
    </row>
    <row r="70" spans="1:6">
      <c r="A70" s="264">
        <v>35</v>
      </c>
      <c r="B70" s="264" t="s">
        <v>1037</v>
      </c>
      <c r="C70" s="264">
        <v>869000015461</v>
      </c>
      <c r="D70" s="264">
        <v>8.0040300000000005E+24</v>
      </c>
      <c r="E70" s="264" t="s">
        <v>999</v>
      </c>
      <c r="F70" s="264" t="s">
        <v>1038</v>
      </c>
    </row>
    <row r="71" spans="1:6">
      <c r="A71" s="264">
        <v>36</v>
      </c>
      <c r="B71" s="264" t="s">
        <v>1039</v>
      </c>
      <c r="C71" s="264">
        <v>869000015474</v>
      </c>
      <c r="D71" s="264">
        <v>8.0040300000000005E+24</v>
      </c>
      <c r="E71" s="264" t="s">
        <v>999</v>
      </c>
      <c r="F71" s="264" t="s">
        <v>981</v>
      </c>
    </row>
    <row r="72" spans="1:6">
      <c r="A72" s="264">
        <v>37</v>
      </c>
      <c r="B72" s="264" t="s">
        <v>1040</v>
      </c>
      <c r="C72" s="264">
        <v>869000015483</v>
      </c>
      <c r="D72" s="264">
        <v>8.0040300000000005E+24</v>
      </c>
      <c r="E72" s="264" t="s">
        <v>999</v>
      </c>
      <c r="F72" s="264" t="s">
        <v>981</v>
      </c>
    </row>
    <row r="73" spans="1:6">
      <c r="A73" s="264">
        <v>38</v>
      </c>
      <c r="B73" s="264" t="s">
        <v>1041</v>
      </c>
      <c r="C73" s="264">
        <v>869000015495</v>
      </c>
      <c r="D73" s="264">
        <v>8.0040300000000005E+24</v>
      </c>
      <c r="E73" s="264" t="s">
        <v>999</v>
      </c>
      <c r="F73" s="264">
        <v>74103012</v>
      </c>
    </row>
    <row r="74" spans="1:6">
      <c r="A74" s="264">
        <v>39</v>
      </c>
      <c r="B74" s="264" t="s">
        <v>1042</v>
      </c>
      <c r="C74" s="264">
        <v>165500068951</v>
      </c>
      <c r="D74" s="264">
        <v>8.0040300000000005E+24</v>
      </c>
      <c r="E74" s="264" t="s">
        <v>999</v>
      </c>
      <c r="F74" s="264" t="s">
        <v>981</v>
      </c>
    </row>
    <row r="75" spans="1:6">
      <c r="A75" s="264">
        <v>40</v>
      </c>
      <c r="B75" s="264" t="s">
        <v>1043</v>
      </c>
      <c r="C75" s="264">
        <v>165500068952</v>
      </c>
      <c r="D75" s="264">
        <v>8.0040300000000005E+24</v>
      </c>
      <c r="E75" s="264" t="s">
        <v>999</v>
      </c>
      <c r="F75" s="264" t="s">
        <v>981</v>
      </c>
    </row>
    <row r="76" spans="1:6">
      <c r="A76" s="264">
        <v>41</v>
      </c>
      <c r="B76" s="264" t="s">
        <v>1044</v>
      </c>
      <c r="C76" s="264">
        <v>165500068980</v>
      </c>
      <c r="D76" s="264">
        <v>8.0040300000000005E+24</v>
      </c>
      <c r="E76" s="264" t="s">
        <v>999</v>
      </c>
      <c r="F76" s="264">
        <v>28061306</v>
      </c>
    </row>
    <row r="77" spans="1:6">
      <c r="A77" s="264">
        <v>42</v>
      </c>
      <c r="B77" s="264" t="s">
        <v>179</v>
      </c>
      <c r="C77" s="264">
        <v>165500078694</v>
      </c>
      <c r="D77" s="264">
        <v>8.0040300000000005E+24</v>
      </c>
      <c r="E77" s="264" t="s">
        <v>999</v>
      </c>
      <c r="F77" s="264" t="s">
        <v>1045</v>
      </c>
    </row>
    <row r="78" spans="1:6">
      <c r="A78" s="264">
        <v>43</v>
      </c>
      <c r="B78" s="264" t="s">
        <v>1046</v>
      </c>
      <c r="C78" s="264">
        <v>165500092712</v>
      </c>
      <c r="D78" s="264">
        <v>8.0040300000000005E+24</v>
      </c>
      <c r="E78" s="264" t="s">
        <v>999</v>
      </c>
      <c r="F78" s="264">
        <v>20122300262</v>
      </c>
    </row>
    <row r="79" spans="1:6">
      <c r="A79" s="264">
        <v>44</v>
      </c>
      <c r="B79" s="264" t="s">
        <v>1047</v>
      </c>
      <c r="C79" s="264">
        <v>165500094891</v>
      </c>
      <c r="D79" s="264">
        <v>8.0040300000000005E+24</v>
      </c>
      <c r="E79" s="264" t="s">
        <v>999</v>
      </c>
      <c r="F79" s="264" t="s">
        <v>981</v>
      </c>
    </row>
    <row r="80" spans="1:6">
      <c r="A80" s="264">
        <v>45</v>
      </c>
      <c r="B80" s="264" t="s">
        <v>1048</v>
      </c>
      <c r="C80" s="264">
        <v>167500000844</v>
      </c>
      <c r="D80" s="264">
        <v>8.0040300000000005E+24</v>
      </c>
      <c r="E80" s="264" t="s">
        <v>999</v>
      </c>
      <c r="F80" s="264" t="s">
        <v>981</v>
      </c>
    </row>
    <row r="81" spans="1:6">
      <c r="A81" s="264">
        <v>46</v>
      </c>
      <c r="B81" s="264" t="s">
        <v>1048</v>
      </c>
      <c r="C81" s="264">
        <v>167500000845</v>
      </c>
      <c r="D81" s="264">
        <v>8.0040300000000005E+24</v>
      </c>
      <c r="E81" s="264" t="s">
        <v>999</v>
      </c>
      <c r="F81" s="264" t="s">
        <v>981</v>
      </c>
    </row>
    <row r="82" spans="1:6">
      <c r="A82" s="264">
        <v>47</v>
      </c>
      <c r="B82" s="264" t="s">
        <v>1049</v>
      </c>
      <c r="C82" s="264">
        <v>167500000846</v>
      </c>
      <c r="D82" s="264">
        <v>8.0040300000000005E+24</v>
      </c>
      <c r="E82" s="264" t="s">
        <v>999</v>
      </c>
      <c r="F82" s="264" t="s">
        <v>1050</v>
      </c>
    </row>
    <row r="83" spans="1:6">
      <c r="A83" s="264">
        <v>48</v>
      </c>
      <c r="B83" s="264" t="s">
        <v>1049</v>
      </c>
      <c r="C83" s="264">
        <v>167500000847</v>
      </c>
      <c r="D83" s="264">
        <v>8.0040300000000005E+24</v>
      </c>
      <c r="E83" s="264" t="s">
        <v>999</v>
      </c>
      <c r="F83" s="264" t="s">
        <v>1051</v>
      </c>
    </row>
    <row r="84" spans="1:6">
      <c r="A84" s="264">
        <v>49</v>
      </c>
      <c r="B84" s="264" t="s">
        <v>1049</v>
      </c>
      <c r="C84" s="264">
        <v>167500000848</v>
      </c>
      <c r="D84" s="264">
        <v>8.0040300000000005E+24</v>
      </c>
      <c r="E84" s="264" t="s">
        <v>999</v>
      </c>
      <c r="F84" s="264" t="s">
        <v>1052</v>
      </c>
    </row>
    <row r="85" spans="1:6">
      <c r="A85" s="264">
        <v>50</v>
      </c>
      <c r="B85" s="264" t="s">
        <v>1049</v>
      </c>
      <c r="C85" s="264">
        <v>167500000849</v>
      </c>
      <c r="D85" s="264">
        <v>8.0040300000000005E+24</v>
      </c>
      <c r="E85" s="264" t="s">
        <v>999</v>
      </c>
      <c r="F85" s="264" t="s">
        <v>1053</v>
      </c>
    </row>
    <row r="86" spans="1:6">
      <c r="A86" s="264">
        <v>51</v>
      </c>
      <c r="B86" s="264" t="s">
        <v>1054</v>
      </c>
      <c r="C86" s="264">
        <v>167500000967</v>
      </c>
      <c r="D86" s="264">
        <v>8.0040300000000005E+24</v>
      </c>
      <c r="E86" s="264" t="s">
        <v>999</v>
      </c>
      <c r="F86" s="264" t="s">
        <v>1055</v>
      </c>
    </row>
    <row r="87" spans="1:6">
      <c r="A87" s="264">
        <v>52</v>
      </c>
      <c r="B87" s="264" t="s">
        <v>1054</v>
      </c>
      <c r="C87" s="264">
        <v>167500000968</v>
      </c>
      <c r="D87" s="264">
        <v>8.0040300000000005E+24</v>
      </c>
      <c r="E87" s="264" t="s">
        <v>999</v>
      </c>
      <c r="F87" s="264" t="s">
        <v>1056</v>
      </c>
    </row>
    <row r="88" spans="1:6">
      <c r="A88" s="264">
        <v>53</v>
      </c>
      <c r="B88" s="264" t="s">
        <v>1057</v>
      </c>
      <c r="C88" s="264">
        <v>167500001041</v>
      </c>
      <c r="D88" s="264">
        <v>8.0040300000000005E+24</v>
      </c>
      <c r="E88" s="264" t="s">
        <v>999</v>
      </c>
      <c r="F88" s="264" t="s">
        <v>1058</v>
      </c>
    </row>
    <row r="89" spans="1:6">
      <c r="A89" s="264">
        <v>54</v>
      </c>
      <c r="B89" s="264" t="s">
        <v>1057</v>
      </c>
      <c r="C89" s="264">
        <v>167500001042</v>
      </c>
      <c r="D89" s="264">
        <v>8.0040300000000005E+24</v>
      </c>
      <c r="E89" s="264" t="s">
        <v>999</v>
      </c>
      <c r="F89" s="264" t="s">
        <v>1059</v>
      </c>
    </row>
    <row r="90" spans="1:6">
      <c r="A90" s="264">
        <v>55</v>
      </c>
      <c r="B90" s="264" t="s">
        <v>1057</v>
      </c>
      <c r="C90" s="264">
        <v>167500001043</v>
      </c>
      <c r="D90" s="264">
        <v>8.0040300000000005E+24</v>
      </c>
      <c r="E90" s="264" t="s">
        <v>999</v>
      </c>
      <c r="F90" s="264" t="s">
        <v>1060</v>
      </c>
    </row>
    <row r="91" spans="1:6">
      <c r="A91" s="264">
        <v>56</v>
      </c>
      <c r="B91" s="264" t="s">
        <v>1057</v>
      </c>
      <c r="C91" s="264">
        <v>167500001044</v>
      </c>
      <c r="D91" s="264">
        <v>8.0040300000000005E+24</v>
      </c>
      <c r="E91" s="264" t="s">
        <v>999</v>
      </c>
      <c r="F91" s="264" t="s">
        <v>1061</v>
      </c>
    </row>
    <row r="92" spans="1:6" ht="12" thickBot="1"/>
    <row r="93" spans="1:6" ht="12" thickBot="1">
      <c r="B93" s="274" t="s">
        <v>304</v>
      </c>
    </row>
    <row r="94" spans="1:6">
      <c r="B94" s="265" t="s">
        <v>1147</v>
      </c>
    </row>
    <row r="95" spans="1:6">
      <c r="B95" s="266" t="s">
        <v>1148</v>
      </c>
    </row>
    <row r="96" spans="1:6" ht="45">
      <c r="B96" s="266" t="s">
        <v>1149</v>
      </c>
    </row>
    <row r="97" spans="2:2" ht="22.5">
      <c r="B97" s="265" t="s">
        <v>1150</v>
      </c>
    </row>
    <row r="98" spans="2:2" ht="12" thickBot="1">
      <c r="B98" s="267" t="s">
        <v>1151</v>
      </c>
    </row>
    <row r="99" spans="2:2">
      <c r="B99" s="265" t="s">
        <v>1152</v>
      </c>
    </row>
    <row r="100" spans="2:2">
      <c r="B100" s="266" t="s">
        <v>1148</v>
      </c>
    </row>
    <row r="101" spans="2:2" ht="22.5">
      <c r="B101" s="266" t="s">
        <v>1153</v>
      </c>
    </row>
    <row r="102" spans="2:2">
      <c r="B102" s="265" t="s">
        <v>1154</v>
      </c>
    </row>
    <row r="103" spans="2:2" ht="12" thickBot="1">
      <c r="B103" s="267" t="s">
        <v>1151</v>
      </c>
    </row>
    <row r="104" spans="2:2" ht="22.5">
      <c r="B104" s="265" t="s">
        <v>1155</v>
      </c>
    </row>
    <row r="105" spans="2:2">
      <c r="B105" s="266" t="s">
        <v>1148</v>
      </c>
    </row>
    <row r="106" spans="2:2" ht="22.5">
      <c r="B106" s="266" t="s">
        <v>1156</v>
      </c>
    </row>
    <row r="107" spans="2:2">
      <c r="B107" s="265" t="s">
        <v>1157</v>
      </c>
    </row>
    <row r="108" spans="2:2" ht="12" thickBot="1">
      <c r="B108" s="267" t="s">
        <v>1151</v>
      </c>
    </row>
    <row r="109" spans="2:2">
      <c r="B109" s="265" t="s">
        <v>1158</v>
      </c>
    </row>
    <row r="110" spans="2:2">
      <c r="B110" s="266" t="s">
        <v>1148</v>
      </c>
    </row>
    <row r="111" spans="2:2" ht="22.5">
      <c r="B111" s="266" t="s">
        <v>1159</v>
      </c>
    </row>
    <row r="112" spans="2:2">
      <c r="B112" s="265" t="s">
        <v>1160</v>
      </c>
    </row>
    <row r="113" spans="2:2" ht="12" thickBot="1">
      <c r="B113" s="267" t="s">
        <v>1151</v>
      </c>
    </row>
    <row r="114" spans="2:2">
      <c r="B114" s="265" t="s">
        <v>1161</v>
      </c>
    </row>
    <row r="115" spans="2:2">
      <c r="B115" s="266" t="s">
        <v>1148</v>
      </c>
    </row>
    <row r="116" spans="2:2">
      <c r="B116" s="266" t="s">
        <v>1162</v>
      </c>
    </row>
    <row r="117" spans="2:2">
      <c r="B117" s="265" t="s">
        <v>1163</v>
      </c>
    </row>
    <row r="118" spans="2:2" ht="12" thickBot="1">
      <c r="B118" s="267" t="s">
        <v>1151</v>
      </c>
    </row>
    <row r="119" spans="2:2">
      <c r="B119" s="265" t="s">
        <v>1164</v>
      </c>
    </row>
    <row r="120" spans="2:2">
      <c r="B120" s="266" t="s">
        <v>1148</v>
      </c>
    </row>
    <row r="121" spans="2:2">
      <c r="B121" s="266" t="s">
        <v>1165</v>
      </c>
    </row>
    <row r="122" spans="2:2">
      <c r="B122" s="265" t="s">
        <v>1166</v>
      </c>
    </row>
    <row r="123" spans="2:2" ht="12" thickBot="1">
      <c r="B123" s="267" t="s">
        <v>1151</v>
      </c>
    </row>
    <row r="124" spans="2:2">
      <c r="B124" s="265" t="s">
        <v>1167</v>
      </c>
    </row>
    <row r="125" spans="2:2">
      <c r="B125" s="266" t="s">
        <v>1148</v>
      </c>
    </row>
    <row r="126" spans="2:2">
      <c r="B126" s="266" t="s">
        <v>1168</v>
      </c>
    </row>
    <row r="127" spans="2:2">
      <c r="B127" s="265" t="s">
        <v>1169</v>
      </c>
    </row>
    <row r="128" spans="2:2" ht="12" thickBot="1">
      <c r="B128" s="267" t="s">
        <v>1151</v>
      </c>
    </row>
    <row r="129" spans="2:2">
      <c r="B129" s="265" t="s">
        <v>1170</v>
      </c>
    </row>
    <row r="130" spans="2:2">
      <c r="B130" s="266" t="s">
        <v>1148</v>
      </c>
    </row>
    <row r="131" spans="2:2" ht="22.5">
      <c r="B131" s="266" t="s">
        <v>1171</v>
      </c>
    </row>
    <row r="132" spans="2:2">
      <c r="B132" s="265" t="s">
        <v>1172</v>
      </c>
    </row>
    <row r="133" spans="2:2" ht="12" thickBot="1">
      <c r="B133" s="267" t="s">
        <v>1151</v>
      </c>
    </row>
    <row r="134" spans="2:2">
      <c r="B134" s="265" t="s">
        <v>1173</v>
      </c>
    </row>
    <row r="135" spans="2:2">
      <c r="B135" s="266" t="s">
        <v>1148</v>
      </c>
    </row>
    <row r="136" spans="2:2" ht="22.5">
      <c r="B136" s="266" t="s">
        <v>1174</v>
      </c>
    </row>
    <row r="137" spans="2:2">
      <c r="B137" s="265" t="s">
        <v>1175</v>
      </c>
    </row>
    <row r="138" spans="2:2" ht="12" thickBot="1">
      <c r="B138" s="267" t="s">
        <v>1151</v>
      </c>
    </row>
    <row r="139" spans="2:2" ht="22.5">
      <c r="B139" s="265" t="s">
        <v>1176</v>
      </c>
    </row>
    <row r="140" spans="2:2">
      <c r="B140" s="266" t="s">
        <v>1148</v>
      </c>
    </row>
    <row r="141" spans="2:2" ht="22.5">
      <c r="B141" s="266" t="s">
        <v>1177</v>
      </c>
    </row>
    <row r="142" spans="2:2">
      <c r="B142" s="265" t="s">
        <v>1178</v>
      </c>
    </row>
    <row r="143" spans="2:2" ht="12" thickBot="1">
      <c r="B143" s="267" t="s">
        <v>1151</v>
      </c>
    </row>
    <row r="144" spans="2:2" ht="12" thickBot="1"/>
    <row r="145" spans="2:2" ht="12" thickBot="1">
      <c r="B145" s="274" t="s">
        <v>1179</v>
      </c>
    </row>
    <row r="146" spans="2:2">
      <c r="B146" s="265" t="s">
        <v>1180</v>
      </c>
    </row>
    <row r="147" spans="2:2">
      <c r="B147" s="265" t="s">
        <v>1181</v>
      </c>
    </row>
    <row r="148" spans="2:2">
      <c r="B148" s="265" t="s">
        <v>1182</v>
      </c>
    </row>
    <row r="149" spans="2:2">
      <c r="B149" s="265" t="s">
        <v>1183</v>
      </c>
    </row>
    <row r="150" spans="2:2">
      <c r="B150" s="265" t="s">
        <v>1184</v>
      </c>
    </row>
    <row r="151" spans="2:2">
      <c r="B151" s="265" t="s">
        <v>1185</v>
      </c>
    </row>
    <row r="152" spans="2:2" ht="12" thickBot="1">
      <c r="B152" s="267" t="s">
        <v>1186</v>
      </c>
    </row>
    <row r="153" spans="2:2">
      <c r="B153" s="265" t="s">
        <v>1187</v>
      </c>
    </row>
    <row r="154" spans="2:2">
      <c r="B154" s="265" t="s">
        <v>1181</v>
      </c>
    </row>
    <row r="155" spans="2:2">
      <c r="B155" s="265" t="s">
        <v>1182</v>
      </c>
    </row>
    <row r="156" spans="2:2">
      <c r="B156" s="265" t="s">
        <v>1183</v>
      </c>
    </row>
    <row r="157" spans="2:2">
      <c r="B157" s="265" t="s">
        <v>1188</v>
      </c>
    </row>
    <row r="158" spans="2:2">
      <c r="B158" s="265" t="s">
        <v>1189</v>
      </c>
    </row>
    <row r="159" spans="2:2" ht="12" thickBot="1">
      <c r="B159" s="267" t="s">
        <v>1186</v>
      </c>
    </row>
    <row r="160" spans="2:2">
      <c r="B160" s="265" t="s">
        <v>1190</v>
      </c>
    </row>
    <row r="161" spans="2:2">
      <c r="B161" s="265" t="s">
        <v>1181</v>
      </c>
    </row>
    <row r="162" spans="2:2">
      <c r="B162" s="265" t="s">
        <v>1182</v>
      </c>
    </row>
    <row r="163" spans="2:2">
      <c r="B163" s="265" t="s">
        <v>1183</v>
      </c>
    </row>
    <row r="164" spans="2:2">
      <c r="B164" s="265" t="s">
        <v>1191</v>
      </c>
    </row>
    <row r="165" spans="2:2">
      <c r="B165" s="265" t="s">
        <v>1192</v>
      </c>
    </row>
    <row r="166" spans="2:2" ht="12" thickBot="1">
      <c r="B166" s="267" t="s">
        <v>1186</v>
      </c>
    </row>
    <row r="167" spans="2:2">
      <c r="B167" s="265" t="s">
        <v>1193</v>
      </c>
    </row>
    <row r="168" spans="2:2">
      <c r="B168" s="265" t="s">
        <v>1181</v>
      </c>
    </row>
    <row r="169" spans="2:2">
      <c r="B169" s="265" t="s">
        <v>1182</v>
      </c>
    </row>
    <row r="170" spans="2:2">
      <c r="B170" s="265" t="s">
        <v>1183</v>
      </c>
    </row>
    <row r="171" spans="2:2">
      <c r="B171" s="265" t="s">
        <v>1194</v>
      </c>
    </row>
    <row r="172" spans="2:2">
      <c r="B172" s="265" t="s">
        <v>1195</v>
      </c>
    </row>
    <row r="173" spans="2:2" ht="12" thickBot="1">
      <c r="B173" s="267" t="s">
        <v>1186</v>
      </c>
    </row>
    <row r="174" spans="2:2">
      <c r="B174" s="265" t="s">
        <v>1193</v>
      </c>
    </row>
    <row r="175" spans="2:2">
      <c r="B175" s="265" t="s">
        <v>1181</v>
      </c>
    </row>
    <row r="176" spans="2:2">
      <c r="B176" s="265" t="s">
        <v>1182</v>
      </c>
    </row>
    <row r="177" spans="2:2">
      <c r="B177" s="265" t="s">
        <v>1183</v>
      </c>
    </row>
    <row r="178" spans="2:2">
      <c r="B178" s="265" t="s">
        <v>1196</v>
      </c>
    </row>
    <row r="179" spans="2:2">
      <c r="B179" s="265" t="s">
        <v>1197</v>
      </c>
    </row>
    <row r="180" spans="2:2" ht="12" thickBot="1">
      <c r="B180" s="267" t="s">
        <v>1186</v>
      </c>
    </row>
    <row r="181" spans="2:2">
      <c r="B181" s="265" t="s">
        <v>1198</v>
      </c>
    </row>
    <row r="182" spans="2:2">
      <c r="B182" s="265" t="s">
        <v>1181</v>
      </c>
    </row>
    <row r="183" spans="2:2">
      <c r="B183" s="265" t="s">
        <v>1199</v>
      </c>
    </row>
    <row r="184" spans="2:2">
      <c r="B184" s="265" t="s">
        <v>1183</v>
      </c>
    </row>
    <row r="185" spans="2:2">
      <c r="B185" s="265" t="s">
        <v>1200</v>
      </c>
    </row>
    <row r="186" spans="2:2">
      <c r="B186" s="265" t="s">
        <v>1201</v>
      </c>
    </row>
    <row r="187" spans="2:2" ht="12" thickBot="1">
      <c r="B187" s="267" t="s">
        <v>1186</v>
      </c>
    </row>
    <row r="188" spans="2:2">
      <c r="B188" s="265" t="s">
        <v>1198</v>
      </c>
    </row>
    <row r="189" spans="2:2">
      <c r="B189" s="265" t="s">
        <v>1181</v>
      </c>
    </row>
    <row r="190" spans="2:2">
      <c r="B190" s="265" t="s">
        <v>1182</v>
      </c>
    </row>
    <row r="191" spans="2:2">
      <c r="B191" s="265" t="s">
        <v>1183</v>
      </c>
    </row>
    <row r="192" spans="2:2">
      <c r="B192" s="265" t="s">
        <v>1202</v>
      </c>
    </row>
    <row r="193" spans="2:2">
      <c r="B193" s="265" t="s">
        <v>1203</v>
      </c>
    </row>
    <row r="194" spans="2:2" ht="12" thickBot="1">
      <c r="B194" s="267" t="s">
        <v>1186</v>
      </c>
    </row>
    <row r="195" spans="2:2">
      <c r="B195" s="265" t="s">
        <v>1190</v>
      </c>
    </row>
    <row r="196" spans="2:2">
      <c r="B196" s="265" t="s">
        <v>1181</v>
      </c>
    </row>
    <row r="197" spans="2:2">
      <c r="B197" s="265" t="s">
        <v>1182</v>
      </c>
    </row>
    <row r="198" spans="2:2">
      <c r="B198" s="265" t="s">
        <v>1183</v>
      </c>
    </row>
    <row r="199" spans="2:2">
      <c r="B199" s="265" t="s">
        <v>1204</v>
      </c>
    </row>
    <row r="200" spans="2:2">
      <c r="B200" s="265" t="s">
        <v>1205</v>
      </c>
    </row>
    <row r="201" spans="2:2" ht="12" thickBot="1">
      <c r="B201" s="267" t="s">
        <v>1186</v>
      </c>
    </row>
    <row r="202" spans="2:2">
      <c r="B202" s="265" t="s">
        <v>1190</v>
      </c>
    </row>
    <row r="203" spans="2:2">
      <c r="B203" s="265" t="s">
        <v>1181</v>
      </c>
    </row>
    <row r="204" spans="2:2">
      <c r="B204" s="265" t="s">
        <v>1182</v>
      </c>
    </row>
    <row r="205" spans="2:2">
      <c r="B205" s="265" t="s">
        <v>1183</v>
      </c>
    </row>
    <row r="206" spans="2:2">
      <c r="B206" s="265" t="s">
        <v>1204</v>
      </c>
    </row>
    <row r="207" spans="2:2">
      <c r="B207" s="265" t="s">
        <v>1205</v>
      </c>
    </row>
    <row r="208" spans="2:2">
      <c r="B208" s="265" t="s">
        <v>1186</v>
      </c>
    </row>
    <row r="209" spans="2:2" ht="12" thickBot="1">
      <c r="B209" s="267"/>
    </row>
    <row r="210" spans="2:2" ht="12" thickBot="1">
      <c r="B210" s="268" t="s">
        <v>1206</v>
      </c>
    </row>
    <row r="211" spans="2:2">
      <c r="B211" s="265" t="s">
        <v>1207</v>
      </c>
    </row>
    <row r="212" spans="2:2">
      <c r="B212" s="265" t="s">
        <v>1181</v>
      </c>
    </row>
    <row r="213" spans="2:2">
      <c r="B213" s="265" t="s">
        <v>1182</v>
      </c>
    </row>
    <row r="214" spans="2:2">
      <c r="B214" s="265" t="s">
        <v>1183</v>
      </c>
    </row>
    <row r="215" spans="2:2">
      <c r="B215" s="265" t="s">
        <v>1208</v>
      </c>
    </row>
    <row r="216" spans="2:2">
      <c r="B216" s="265" t="s">
        <v>1209</v>
      </c>
    </row>
    <row r="217" spans="2:2" ht="12" thickBot="1">
      <c r="B217" s="267" t="s">
        <v>1186</v>
      </c>
    </row>
    <row r="218" spans="2:2" ht="22.5">
      <c r="B218" s="265" t="s">
        <v>1210</v>
      </c>
    </row>
    <row r="219" spans="2:2">
      <c r="B219" s="265" t="s">
        <v>1181</v>
      </c>
    </row>
    <row r="220" spans="2:2">
      <c r="B220" s="265" t="s">
        <v>1182</v>
      </c>
    </row>
    <row r="221" spans="2:2">
      <c r="B221" s="265" t="s">
        <v>1183</v>
      </c>
    </row>
    <row r="222" spans="2:2">
      <c r="B222" s="265" t="s">
        <v>1211</v>
      </c>
    </row>
    <row r="223" spans="2:2">
      <c r="B223" s="265" t="s">
        <v>1212</v>
      </c>
    </row>
    <row r="224" spans="2:2" ht="12" thickBot="1">
      <c r="B224" s="267" t="s">
        <v>1186</v>
      </c>
    </row>
    <row r="225" spans="2:2" ht="22.5">
      <c r="B225" s="265" t="s">
        <v>1213</v>
      </c>
    </row>
    <row r="226" spans="2:2">
      <c r="B226" s="265" t="s">
        <v>1181</v>
      </c>
    </row>
    <row r="227" spans="2:2">
      <c r="B227" s="265" t="s">
        <v>1182</v>
      </c>
    </row>
    <row r="228" spans="2:2">
      <c r="B228" s="265" t="s">
        <v>1183</v>
      </c>
    </row>
    <row r="229" spans="2:2">
      <c r="B229" s="265" t="s">
        <v>1214</v>
      </c>
    </row>
    <row r="230" spans="2:2">
      <c r="B230" s="265" t="s">
        <v>1215</v>
      </c>
    </row>
    <row r="231" spans="2:2" ht="12" thickBot="1">
      <c r="B231" s="267" t="s">
        <v>1186</v>
      </c>
    </row>
    <row r="232" spans="2:2">
      <c r="B232" s="265" t="s">
        <v>1216</v>
      </c>
    </row>
    <row r="233" spans="2:2">
      <c r="B233" s="265" t="s">
        <v>1181</v>
      </c>
    </row>
    <row r="234" spans="2:2">
      <c r="B234" s="265" t="s">
        <v>1182</v>
      </c>
    </row>
    <row r="235" spans="2:2">
      <c r="B235" s="265" t="s">
        <v>1183</v>
      </c>
    </row>
    <row r="236" spans="2:2">
      <c r="B236" s="265" t="s">
        <v>1217</v>
      </c>
    </row>
    <row r="237" spans="2:2">
      <c r="B237" s="265" t="s">
        <v>1218</v>
      </c>
    </row>
    <row r="238" spans="2:2" ht="12" thickBot="1">
      <c r="B238" s="267" t="s">
        <v>1186</v>
      </c>
    </row>
    <row r="239" spans="2:2">
      <c r="B239" s="265" t="s">
        <v>1219</v>
      </c>
    </row>
    <row r="240" spans="2:2">
      <c r="B240" s="265" t="s">
        <v>1181</v>
      </c>
    </row>
    <row r="241" spans="2:2">
      <c r="B241" s="265" t="s">
        <v>1182</v>
      </c>
    </row>
    <row r="242" spans="2:2">
      <c r="B242" s="265" t="s">
        <v>1183</v>
      </c>
    </row>
    <row r="243" spans="2:2">
      <c r="B243" s="265" t="s">
        <v>1220</v>
      </c>
    </row>
    <row r="244" spans="2:2">
      <c r="B244" s="265" t="s">
        <v>1221</v>
      </c>
    </row>
    <row r="245" spans="2:2" ht="12" thickBot="1">
      <c r="B245" s="267" t="s">
        <v>1186</v>
      </c>
    </row>
    <row r="246" spans="2:2">
      <c r="B246" s="265" t="s">
        <v>1222</v>
      </c>
    </row>
    <row r="247" spans="2:2">
      <c r="B247" s="265" t="s">
        <v>1181</v>
      </c>
    </row>
    <row r="248" spans="2:2">
      <c r="B248" s="265" t="s">
        <v>1182</v>
      </c>
    </row>
    <row r="249" spans="2:2">
      <c r="B249" s="265" t="s">
        <v>1183</v>
      </c>
    </row>
    <row r="250" spans="2:2">
      <c r="B250" s="265" t="s">
        <v>1223</v>
      </c>
    </row>
    <row r="251" spans="2:2">
      <c r="B251" s="265" t="s">
        <v>1224</v>
      </c>
    </row>
    <row r="252" spans="2:2" ht="12" thickBot="1">
      <c r="B252" s="267" t="s">
        <v>1186</v>
      </c>
    </row>
    <row r="253" spans="2:2">
      <c r="B253" s="265" t="s">
        <v>1225</v>
      </c>
    </row>
    <row r="254" spans="2:2">
      <c r="B254" s="265" t="s">
        <v>1181</v>
      </c>
    </row>
    <row r="255" spans="2:2">
      <c r="B255" s="265" t="s">
        <v>1182</v>
      </c>
    </row>
    <row r="256" spans="2:2">
      <c r="B256" s="265" t="s">
        <v>1183</v>
      </c>
    </row>
    <row r="257" spans="2:2">
      <c r="B257" s="265" t="s">
        <v>1226</v>
      </c>
    </row>
    <row r="258" spans="2:2">
      <c r="B258" s="265" t="s">
        <v>1227</v>
      </c>
    </row>
    <row r="259" spans="2:2" ht="12" thickBot="1">
      <c r="B259" s="267" t="s">
        <v>1186</v>
      </c>
    </row>
    <row r="260" spans="2:2">
      <c r="B260" s="265" t="s">
        <v>1228</v>
      </c>
    </row>
    <row r="261" spans="2:2">
      <c r="B261" s="265" t="s">
        <v>1181</v>
      </c>
    </row>
    <row r="262" spans="2:2">
      <c r="B262" s="265" t="s">
        <v>1182</v>
      </c>
    </row>
    <row r="263" spans="2:2">
      <c r="B263" s="265" t="s">
        <v>1183</v>
      </c>
    </row>
    <row r="264" spans="2:2">
      <c r="B264" s="265" t="s">
        <v>1229</v>
      </c>
    </row>
    <row r="265" spans="2:2">
      <c r="B265" s="265" t="s">
        <v>1230</v>
      </c>
    </row>
    <row r="266" spans="2:2" ht="12" thickBot="1">
      <c r="B266" s="267" t="s">
        <v>1186</v>
      </c>
    </row>
    <row r="267" spans="2:2" ht="22.5">
      <c r="B267" s="265" t="s">
        <v>1231</v>
      </c>
    </row>
    <row r="268" spans="2:2">
      <c r="B268" s="265" t="s">
        <v>1181</v>
      </c>
    </row>
    <row r="269" spans="2:2">
      <c r="B269" s="265" t="s">
        <v>1182</v>
      </c>
    </row>
    <row r="270" spans="2:2">
      <c r="B270" s="265" t="s">
        <v>1183</v>
      </c>
    </row>
    <row r="271" spans="2:2">
      <c r="B271" s="265" t="s">
        <v>1232</v>
      </c>
    </row>
    <row r="272" spans="2:2">
      <c r="B272" s="265" t="s">
        <v>1233</v>
      </c>
    </row>
    <row r="273" spans="2:2" ht="12" thickBot="1">
      <c r="B273" s="267" t="s">
        <v>1186</v>
      </c>
    </row>
    <row r="274" spans="2:2" ht="22.5">
      <c r="B274" s="265" t="s">
        <v>1234</v>
      </c>
    </row>
    <row r="275" spans="2:2">
      <c r="B275" s="265" t="s">
        <v>1181</v>
      </c>
    </row>
    <row r="276" spans="2:2">
      <c r="B276" s="265" t="s">
        <v>1182</v>
      </c>
    </row>
    <row r="277" spans="2:2">
      <c r="B277" s="265" t="s">
        <v>1183</v>
      </c>
    </row>
    <row r="278" spans="2:2">
      <c r="B278" s="265" t="s">
        <v>1235</v>
      </c>
    </row>
    <row r="279" spans="2:2">
      <c r="B279" s="265" t="s">
        <v>1236</v>
      </c>
    </row>
    <row r="280" spans="2:2" ht="12" thickBot="1">
      <c r="B280" s="267" t="s">
        <v>1186</v>
      </c>
    </row>
    <row r="281" spans="2:2">
      <c r="B281" s="265" t="s">
        <v>1237</v>
      </c>
    </row>
    <row r="282" spans="2:2">
      <c r="B282" s="265" t="s">
        <v>1181</v>
      </c>
    </row>
    <row r="283" spans="2:2">
      <c r="B283" s="265" t="s">
        <v>1182</v>
      </c>
    </row>
    <row r="284" spans="2:2">
      <c r="B284" s="265" t="s">
        <v>1183</v>
      </c>
    </row>
    <row r="285" spans="2:2">
      <c r="B285" s="265" t="s">
        <v>1238</v>
      </c>
    </row>
    <row r="286" spans="2:2">
      <c r="B286" s="265" t="s">
        <v>1239</v>
      </c>
    </row>
    <row r="287" spans="2:2" ht="12" thickBot="1">
      <c r="B287" s="267" t="s">
        <v>1186</v>
      </c>
    </row>
    <row r="288" spans="2:2">
      <c r="B288" s="265" t="s">
        <v>1240</v>
      </c>
    </row>
    <row r="289" spans="2:2">
      <c r="B289" s="265" t="s">
        <v>1181</v>
      </c>
    </row>
    <row r="290" spans="2:2">
      <c r="B290" s="265" t="s">
        <v>1182</v>
      </c>
    </row>
    <row r="291" spans="2:2">
      <c r="B291" s="265" t="s">
        <v>1183</v>
      </c>
    </row>
    <row r="292" spans="2:2">
      <c r="B292" s="265" t="s">
        <v>1241</v>
      </c>
    </row>
    <row r="293" spans="2:2">
      <c r="B293" s="265" t="s">
        <v>1242</v>
      </c>
    </row>
    <row r="294" spans="2:2" ht="12" thickBot="1">
      <c r="B294" s="267" t="s">
        <v>1186</v>
      </c>
    </row>
    <row r="295" spans="2:2" ht="22.5">
      <c r="B295" s="265" t="s">
        <v>1243</v>
      </c>
    </row>
    <row r="296" spans="2:2">
      <c r="B296" s="265" t="s">
        <v>1181</v>
      </c>
    </row>
    <row r="297" spans="2:2">
      <c r="B297" s="265" t="s">
        <v>1182</v>
      </c>
    </row>
    <row r="298" spans="2:2">
      <c r="B298" s="265" t="s">
        <v>1183</v>
      </c>
    </row>
    <row r="299" spans="2:2">
      <c r="B299" s="265" t="s">
        <v>1244</v>
      </c>
    </row>
    <row r="300" spans="2:2">
      <c r="B300" s="265" t="s">
        <v>1245</v>
      </c>
    </row>
    <row r="301" spans="2:2" ht="12" thickBot="1">
      <c r="B301" s="267" t="s">
        <v>1186</v>
      </c>
    </row>
    <row r="302" spans="2:2" ht="22.5">
      <c r="B302" s="265" t="s">
        <v>1246</v>
      </c>
    </row>
    <row r="303" spans="2:2">
      <c r="B303" s="265" t="s">
        <v>1181</v>
      </c>
    </row>
    <row r="304" spans="2:2">
      <c r="B304" s="265" t="s">
        <v>1182</v>
      </c>
    </row>
    <row r="305" spans="1:6">
      <c r="B305" s="265" t="s">
        <v>1183</v>
      </c>
    </row>
    <row r="306" spans="1:6">
      <c r="B306" s="265" t="s">
        <v>1247</v>
      </c>
    </row>
    <row r="307" spans="1:6">
      <c r="B307" s="265" t="s">
        <v>1248</v>
      </c>
    </row>
    <row r="308" spans="1:6" ht="12" thickBot="1">
      <c r="B308" s="267" t="s">
        <v>1186</v>
      </c>
    </row>
    <row r="309" spans="1:6" ht="22.5">
      <c r="B309" s="265" t="s">
        <v>1249</v>
      </c>
    </row>
    <row r="310" spans="1:6">
      <c r="B310" s="265" t="s">
        <v>1181</v>
      </c>
    </row>
    <row r="311" spans="1:6">
      <c r="B311" s="265" t="s">
        <v>1182</v>
      </c>
    </row>
    <row r="312" spans="1:6">
      <c r="B312" s="265" t="s">
        <v>1183</v>
      </c>
    </row>
    <row r="313" spans="1:6">
      <c r="B313" s="269" t="s">
        <v>1250</v>
      </c>
    </row>
    <row r="314" spans="1:6">
      <c r="B314" s="265" t="s">
        <v>1251</v>
      </c>
    </row>
    <row r="315" spans="1:6" ht="12" thickBot="1">
      <c r="B315" s="267" t="s">
        <v>1186</v>
      </c>
    </row>
    <row r="317" spans="1:6">
      <c r="A317" s="343" t="s">
        <v>867</v>
      </c>
      <c r="B317" s="343"/>
      <c r="C317" s="343"/>
      <c r="D317" s="343"/>
      <c r="E317" s="343"/>
      <c r="F317" s="343"/>
    </row>
    <row r="318" spans="1:6">
      <c r="A318" s="277" t="s">
        <v>305</v>
      </c>
      <c r="B318" s="277" t="s">
        <v>964</v>
      </c>
      <c r="C318" s="277" t="s">
        <v>1062</v>
      </c>
      <c r="D318" s="277" t="s">
        <v>1063</v>
      </c>
      <c r="E318" s="278" t="s">
        <v>967</v>
      </c>
      <c r="F318" s="277" t="s">
        <v>1064</v>
      </c>
    </row>
    <row r="319" spans="1:6">
      <c r="A319" s="270">
        <v>1</v>
      </c>
      <c r="B319" s="271" t="s">
        <v>1065</v>
      </c>
      <c r="C319" s="270">
        <v>165500096171</v>
      </c>
      <c r="D319" s="270">
        <v>8.0040300000000005E+24</v>
      </c>
      <c r="E319" s="270" t="s">
        <v>1066</v>
      </c>
      <c r="F319" s="272" t="s">
        <v>981</v>
      </c>
    </row>
    <row r="320" spans="1:6">
      <c r="A320" s="270">
        <v>2</v>
      </c>
      <c r="B320" s="271" t="s">
        <v>1067</v>
      </c>
      <c r="C320" s="270">
        <v>165500096170</v>
      </c>
      <c r="D320" s="270">
        <v>8.0040300000000005E+24</v>
      </c>
      <c r="E320" s="270" t="s">
        <v>1066</v>
      </c>
      <c r="F320" s="272" t="s">
        <v>981</v>
      </c>
    </row>
    <row r="321" spans="1:6">
      <c r="A321" s="270">
        <v>3</v>
      </c>
      <c r="B321" s="271" t="s">
        <v>1252</v>
      </c>
      <c r="C321" s="270">
        <v>165500072508</v>
      </c>
      <c r="D321" s="270">
        <v>8.0040300000000005E+24</v>
      </c>
      <c r="E321" s="270" t="s">
        <v>1066</v>
      </c>
      <c r="F321" s="272" t="s">
        <v>1068</v>
      </c>
    </row>
    <row r="322" spans="1:6">
      <c r="A322" s="270">
        <v>4</v>
      </c>
      <c r="B322" s="271" t="s">
        <v>1069</v>
      </c>
      <c r="C322" s="270">
        <v>869000021781</v>
      </c>
      <c r="D322" s="270">
        <v>8.0040300000000005E+24</v>
      </c>
      <c r="E322" s="270" t="s">
        <v>1066</v>
      </c>
      <c r="F322" s="272">
        <v>21020201960596</v>
      </c>
    </row>
    <row r="323" spans="1:6">
      <c r="A323" s="343" t="s">
        <v>1070</v>
      </c>
      <c r="B323" s="343"/>
      <c r="C323" s="343"/>
      <c r="D323" s="343"/>
      <c r="E323" s="343"/>
      <c r="F323" s="343"/>
    </row>
    <row r="324" spans="1:6">
      <c r="A324" s="277" t="s">
        <v>305</v>
      </c>
      <c r="B324" s="277" t="s">
        <v>964</v>
      </c>
      <c r="C324" s="277" t="s">
        <v>1062</v>
      </c>
      <c r="D324" s="277" t="s">
        <v>1063</v>
      </c>
      <c r="E324" s="279" t="s">
        <v>967</v>
      </c>
      <c r="F324" s="277" t="s">
        <v>1064</v>
      </c>
    </row>
    <row r="325" spans="1:6">
      <c r="A325" s="270">
        <v>1</v>
      </c>
      <c r="B325" s="271" t="s">
        <v>1071</v>
      </c>
      <c r="C325" s="272">
        <v>869000031707</v>
      </c>
      <c r="D325" s="272">
        <v>8.0040300000000005E+24</v>
      </c>
      <c r="E325" s="272" t="s">
        <v>1072</v>
      </c>
      <c r="F325" s="272" t="s">
        <v>981</v>
      </c>
    </row>
    <row r="326" spans="1:6">
      <c r="A326" s="270">
        <v>2</v>
      </c>
      <c r="B326" s="271" t="s">
        <v>1071</v>
      </c>
      <c r="C326" s="272">
        <v>869000031706</v>
      </c>
      <c r="D326" s="272">
        <v>8.0040300000000005E+24</v>
      </c>
      <c r="E326" s="272" t="s">
        <v>1072</v>
      </c>
      <c r="F326" s="272" t="s">
        <v>981</v>
      </c>
    </row>
    <row r="327" spans="1:6">
      <c r="A327" s="270">
        <v>3</v>
      </c>
      <c r="B327" s="271" t="s">
        <v>1071</v>
      </c>
      <c r="C327" s="272">
        <v>869000031705</v>
      </c>
      <c r="D327" s="272">
        <v>8.0040300000000005E+24</v>
      </c>
      <c r="E327" s="272" t="s">
        <v>1072</v>
      </c>
      <c r="F327" s="272" t="s">
        <v>981</v>
      </c>
    </row>
    <row r="328" spans="1:6">
      <c r="A328" s="270">
        <v>4</v>
      </c>
      <c r="B328" s="271" t="s">
        <v>1071</v>
      </c>
      <c r="C328" s="272">
        <v>869000031704</v>
      </c>
      <c r="D328" s="272">
        <v>8.0040300000000005E+24</v>
      </c>
      <c r="E328" s="272" t="s">
        <v>1072</v>
      </c>
      <c r="F328" s="272" t="s">
        <v>981</v>
      </c>
    </row>
    <row r="329" spans="1:6">
      <c r="A329" s="270">
        <v>5</v>
      </c>
      <c r="B329" s="273" t="s">
        <v>1073</v>
      </c>
      <c r="C329" s="272">
        <v>869000022495</v>
      </c>
      <c r="D329" s="272">
        <v>8.0040300000000005E+24</v>
      </c>
      <c r="E329" s="272" t="s">
        <v>1074</v>
      </c>
      <c r="F329" s="272">
        <v>21020203060181</v>
      </c>
    </row>
    <row r="330" spans="1:6">
      <c r="A330" s="270">
        <v>6</v>
      </c>
      <c r="B330" s="273" t="s">
        <v>1073</v>
      </c>
      <c r="C330" s="272">
        <v>869000022493</v>
      </c>
      <c r="D330" s="272">
        <v>8.0040300000000005E+24</v>
      </c>
      <c r="E330" s="272" t="s">
        <v>1074</v>
      </c>
      <c r="F330" s="272">
        <v>21020203060063</v>
      </c>
    </row>
    <row r="331" spans="1:6">
      <c r="A331" s="270">
        <v>7</v>
      </c>
      <c r="B331" s="273" t="s">
        <v>1073</v>
      </c>
      <c r="C331" s="272">
        <v>869000022492</v>
      </c>
      <c r="D331" s="272">
        <v>8.0040300000000005E+24</v>
      </c>
      <c r="E331" s="272" t="s">
        <v>1074</v>
      </c>
      <c r="F331" s="272">
        <v>21020203060344</v>
      </c>
    </row>
    <row r="332" spans="1:6">
      <c r="A332" s="270">
        <v>8</v>
      </c>
      <c r="B332" s="273" t="s">
        <v>1073</v>
      </c>
      <c r="C332" s="272">
        <v>869000022491</v>
      </c>
      <c r="D332" s="272">
        <v>8.0040300000000005E+24</v>
      </c>
      <c r="E332" s="272" t="s">
        <v>1074</v>
      </c>
      <c r="F332" s="272">
        <v>21020203060348</v>
      </c>
    </row>
    <row r="333" spans="1:6">
      <c r="A333" s="270">
        <v>9</v>
      </c>
      <c r="B333" s="273" t="s">
        <v>1073</v>
      </c>
      <c r="C333" s="272">
        <v>869000022490</v>
      </c>
      <c r="D333" s="272">
        <v>8.0040300000000005E+24</v>
      </c>
      <c r="E333" s="272" t="s">
        <v>1074</v>
      </c>
      <c r="F333" s="272">
        <v>21020203060352</v>
      </c>
    </row>
    <row r="334" spans="1:6">
      <c r="A334" s="270">
        <v>10</v>
      </c>
      <c r="B334" s="273" t="s">
        <v>1073</v>
      </c>
      <c r="C334" s="272">
        <v>869000022489</v>
      </c>
      <c r="D334" s="272">
        <v>8.0040300000000005E+24</v>
      </c>
      <c r="E334" s="272" t="s">
        <v>1074</v>
      </c>
      <c r="F334" s="272">
        <v>21020203060177</v>
      </c>
    </row>
    <row r="335" spans="1:6">
      <c r="A335" s="270">
        <v>11</v>
      </c>
      <c r="B335" s="273" t="s">
        <v>1073</v>
      </c>
      <c r="C335" s="272">
        <v>869000021783</v>
      </c>
      <c r="D335" s="272">
        <v>8.0040300000000005E+24</v>
      </c>
      <c r="E335" s="272" t="s">
        <v>1074</v>
      </c>
      <c r="F335" s="272">
        <v>21020201960607</v>
      </c>
    </row>
    <row r="336" spans="1:6">
      <c r="A336" s="270">
        <v>12</v>
      </c>
      <c r="B336" s="273" t="s">
        <v>1073</v>
      </c>
      <c r="C336" s="272">
        <v>869000021782</v>
      </c>
      <c r="D336" s="272">
        <v>8.0040300000000005E+24</v>
      </c>
      <c r="E336" s="272" t="s">
        <v>1074</v>
      </c>
      <c r="F336" s="272">
        <v>21020201960599</v>
      </c>
    </row>
    <row r="337" spans="1:6">
      <c r="A337" s="270">
        <v>13</v>
      </c>
      <c r="B337" s="273" t="s">
        <v>1075</v>
      </c>
      <c r="C337" s="272">
        <v>168000000268</v>
      </c>
      <c r="D337" s="272">
        <v>8.0040300000000005E+24</v>
      </c>
      <c r="E337" s="272" t="s">
        <v>1072</v>
      </c>
      <c r="F337" s="272" t="s">
        <v>981</v>
      </c>
    </row>
    <row r="338" spans="1:6">
      <c r="A338" s="270">
        <v>14</v>
      </c>
      <c r="B338" s="273" t="s">
        <v>1075</v>
      </c>
      <c r="C338" s="272">
        <v>168000000267</v>
      </c>
      <c r="D338" s="272">
        <v>8.0040300000000005E+24</v>
      </c>
      <c r="E338" s="272" t="s">
        <v>1072</v>
      </c>
      <c r="F338" s="272" t="s">
        <v>981</v>
      </c>
    </row>
    <row r="339" spans="1:6">
      <c r="A339" s="270">
        <v>15</v>
      </c>
      <c r="B339" s="273" t="s">
        <v>1076</v>
      </c>
      <c r="C339" s="272">
        <v>168000000266</v>
      </c>
      <c r="D339" s="272">
        <v>8.0040300000000005E+24</v>
      </c>
      <c r="E339" s="272" t="s">
        <v>1072</v>
      </c>
      <c r="F339" s="272" t="s">
        <v>981</v>
      </c>
    </row>
    <row r="340" spans="1:6">
      <c r="A340" s="270">
        <v>16</v>
      </c>
      <c r="B340" s="273" t="s">
        <v>1076</v>
      </c>
      <c r="C340" s="272">
        <v>168000000265</v>
      </c>
      <c r="D340" s="272">
        <v>8.0040300000000005E+24</v>
      </c>
      <c r="E340" s="272" t="s">
        <v>1072</v>
      </c>
      <c r="F340" s="272" t="s">
        <v>981</v>
      </c>
    </row>
    <row r="341" spans="1:6">
      <c r="A341" s="270">
        <v>17</v>
      </c>
      <c r="B341" s="273" t="s">
        <v>1077</v>
      </c>
      <c r="C341" s="272">
        <v>168000000264</v>
      </c>
      <c r="D341" s="272">
        <v>8.0040300000000005E+24</v>
      </c>
      <c r="E341" s="272" t="s">
        <v>1072</v>
      </c>
      <c r="F341" s="272" t="s">
        <v>981</v>
      </c>
    </row>
    <row r="342" spans="1:6">
      <c r="A342" s="270">
        <v>18</v>
      </c>
      <c r="B342" s="273" t="s">
        <v>1077</v>
      </c>
      <c r="C342" s="272">
        <v>168000000263</v>
      </c>
      <c r="D342" s="272">
        <v>8.0040300000000005E+24</v>
      </c>
      <c r="E342" s="272" t="s">
        <v>1072</v>
      </c>
      <c r="F342" s="272" t="s">
        <v>981</v>
      </c>
    </row>
    <row r="343" spans="1:6">
      <c r="A343" s="270">
        <v>19</v>
      </c>
      <c r="B343" s="273" t="s">
        <v>1078</v>
      </c>
      <c r="C343" s="272">
        <v>168000000262</v>
      </c>
      <c r="D343" s="272">
        <v>8.0040300000000005E+24</v>
      </c>
      <c r="E343" s="272" t="s">
        <v>1072</v>
      </c>
      <c r="F343" s="272" t="s">
        <v>981</v>
      </c>
    </row>
    <row r="344" spans="1:6">
      <c r="A344" s="270">
        <v>20</v>
      </c>
      <c r="B344" s="273" t="s">
        <v>1078</v>
      </c>
      <c r="C344" s="272">
        <v>168000000261</v>
      </c>
      <c r="D344" s="272">
        <v>8.0040300000000005E+24</v>
      </c>
      <c r="E344" s="272" t="s">
        <v>1072</v>
      </c>
      <c r="F344" s="272" t="s">
        <v>981</v>
      </c>
    </row>
    <row r="345" spans="1:6">
      <c r="A345" s="270">
        <v>21</v>
      </c>
      <c r="B345" s="271" t="s">
        <v>1079</v>
      </c>
      <c r="C345" s="272">
        <v>165500106753</v>
      </c>
      <c r="D345" s="272">
        <v>8.0040300000000005E+24</v>
      </c>
      <c r="E345" s="272" t="s">
        <v>1072</v>
      </c>
      <c r="F345" s="272" t="s">
        <v>981</v>
      </c>
    </row>
    <row r="346" spans="1:6">
      <c r="A346" s="270">
        <v>22</v>
      </c>
      <c r="B346" s="271" t="s">
        <v>1080</v>
      </c>
      <c r="C346" s="272">
        <v>165500106752</v>
      </c>
      <c r="D346" s="272">
        <v>8.0040300000000005E+24</v>
      </c>
      <c r="E346" s="272" t="s">
        <v>1072</v>
      </c>
      <c r="F346" s="272" t="s">
        <v>981</v>
      </c>
    </row>
    <row r="347" spans="1:6">
      <c r="A347" s="270">
        <v>23</v>
      </c>
      <c r="B347" s="271" t="s">
        <v>1081</v>
      </c>
      <c r="C347" s="272">
        <v>165500090612</v>
      </c>
      <c r="D347" s="272">
        <v>8.0040300000000005E+24</v>
      </c>
      <c r="E347" s="272" t="s">
        <v>1074</v>
      </c>
      <c r="F347" s="272" t="s">
        <v>1082</v>
      </c>
    </row>
    <row r="348" spans="1:6">
      <c r="A348" s="270">
        <v>24</v>
      </c>
      <c r="B348" s="271" t="s">
        <v>1083</v>
      </c>
      <c r="C348" s="272">
        <v>165500090611</v>
      </c>
      <c r="D348" s="272">
        <v>8.0040300000000005E+24</v>
      </c>
      <c r="E348" s="272" t="s">
        <v>1074</v>
      </c>
      <c r="F348" s="272" t="s">
        <v>981</v>
      </c>
    </row>
  </sheetData>
  <mergeCells count="4">
    <mergeCell ref="A317:F317"/>
    <mergeCell ref="A323:F323"/>
    <mergeCell ref="A34:F34"/>
    <mergeCell ref="A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52"/>
  <sheetViews>
    <sheetView zoomScale="90" zoomScaleNormal="90" workbookViewId="0">
      <pane ySplit="2" topLeftCell="A9" activePane="bottomLeft" state="frozen"/>
      <selection pane="bottomLeft" activeCell="D3" sqref="D3"/>
    </sheetView>
  </sheetViews>
  <sheetFormatPr baseColWidth="10" defaultRowHeight="12"/>
  <cols>
    <col min="1" max="1" width="7.85546875" style="94" bestFit="1" customWidth="1"/>
    <col min="2" max="2" width="14.140625" style="94" customWidth="1"/>
    <col min="3" max="3" width="14.28515625" style="94" customWidth="1"/>
    <col min="4" max="4" width="28.140625" style="94" customWidth="1"/>
    <col min="5" max="5" width="20.85546875" style="86" customWidth="1"/>
    <col min="6" max="6" width="17" style="86" customWidth="1"/>
    <col min="7" max="7" width="17" style="85" customWidth="1"/>
    <col min="8" max="8" width="15.7109375" style="85" customWidth="1"/>
    <col min="9" max="16384" width="11.42578125" style="85"/>
  </cols>
  <sheetData>
    <row r="1" spans="1:8">
      <c r="A1" s="85"/>
      <c r="B1" s="85"/>
      <c r="C1" s="85"/>
      <c r="D1" s="85"/>
    </row>
    <row r="2" spans="1:8" ht="36">
      <c r="A2" s="309" t="s">
        <v>305</v>
      </c>
      <c r="B2" s="309" t="s">
        <v>306</v>
      </c>
      <c r="C2" s="309" t="s">
        <v>24</v>
      </c>
      <c r="D2" s="309" t="s">
        <v>307</v>
      </c>
      <c r="E2" s="309" t="s">
        <v>30</v>
      </c>
      <c r="F2" s="309" t="s">
        <v>1263</v>
      </c>
      <c r="G2" s="4" t="s">
        <v>1264</v>
      </c>
      <c r="H2" s="309" t="s">
        <v>957</v>
      </c>
    </row>
    <row r="3" spans="1:8" ht="21.75" customHeight="1">
      <c r="A3" s="290"/>
      <c r="B3" s="291"/>
      <c r="C3" s="290"/>
      <c r="D3" s="4" t="s">
        <v>1266</v>
      </c>
      <c r="E3" s="292"/>
      <c r="F3" s="293"/>
      <c r="G3" s="293"/>
      <c r="H3" s="293"/>
    </row>
    <row r="4" spans="1:8">
      <c r="A4" s="54">
        <v>1</v>
      </c>
      <c r="B4" s="349" t="s">
        <v>309</v>
      </c>
      <c r="C4" s="352" t="s">
        <v>19</v>
      </c>
      <c r="D4" s="349" t="s">
        <v>312</v>
      </c>
      <c r="E4" s="288" t="s">
        <v>1254</v>
      </c>
      <c r="F4" s="87">
        <v>11280061</v>
      </c>
      <c r="G4" s="87">
        <v>0</v>
      </c>
      <c r="H4" s="87">
        <f>+F4-G4</f>
        <v>11280061</v>
      </c>
    </row>
    <row r="5" spans="1:8" ht="24">
      <c r="A5" s="54">
        <v>2</v>
      </c>
      <c r="B5" s="350"/>
      <c r="C5" s="353"/>
      <c r="D5" s="350"/>
      <c r="E5" s="288" t="s">
        <v>1255</v>
      </c>
      <c r="F5" s="87">
        <v>11043276</v>
      </c>
      <c r="G5" s="87">
        <v>0</v>
      </c>
      <c r="H5" s="87">
        <f t="shared" ref="H5:H15" si="0">+F5-G5</f>
        <v>11043276</v>
      </c>
    </row>
    <row r="6" spans="1:8">
      <c r="A6" s="112">
        <v>3</v>
      </c>
      <c r="B6" s="350"/>
      <c r="C6" s="353"/>
      <c r="D6" s="350"/>
      <c r="E6" s="288" t="s">
        <v>1256</v>
      </c>
      <c r="F6" s="87">
        <v>14300811</v>
      </c>
      <c r="G6" s="87">
        <v>0</v>
      </c>
      <c r="H6" s="87">
        <f t="shared" si="0"/>
        <v>14300811</v>
      </c>
    </row>
    <row r="7" spans="1:8" ht="24">
      <c r="A7" s="112">
        <v>4</v>
      </c>
      <c r="B7" s="350"/>
      <c r="C7" s="353"/>
      <c r="D7" s="350"/>
      <c r="E7" s="288" t="s">
        <v>1257</v>
      </c>
      <c r="F7" s="87">
        <v>11043276</v>
      </c>
      <c r="G7" s="87">
        <v>0</v>
      </c>
      <c r="H7" s="87">
        <f t="shared" si="0"/>
        <v>11043276</v>
      </c>
    </row>
    <row r="8" spans="1:8" ht="24">
      <c r="A8" s="112">
        <v>5</v>
      </c>
      <c r="B8" s="350"/>
      <c r="C8" s="353"/>
      <c r="D8" s="350"/>
      <c r="E8" s="288" t="s">
        <v>1261</v>
      </c>
      <c r="F8" s="87">
        <v>40665626</v>
      </c>
      <c r="G8" s="87">
        <v>0</v>
      </c>
      <c r="H8" s="87">
        <f t="shared" si="0"/>
        <v>40665626</v>
      </c>
    </row>
    <row r="9" spans="1:8" ht="24">
      <c r="A9" s="112">
        <v>6</v>
      </c>
      <c r="B9" s="350"/>
      <c r="C9" s="353"/>
      <c r="D9" s="350"/>
      <c r="E9" s="288" t="s">
        <v>1258</v>
      </c>
      <c r="F9" s="87">
        <v>11043276</v>
      </c>
      <c r="G9" s="87">
        <v>0</v>
      </c>
      <c r="H9" s="87">
        <f t="shared" si="0"/>
        <v>11043276</v>
      </c>
    </row>
    <row r="10" spans="1:8">
      <c r="A10" s="112">
        <v>7</v>
      </c>
      <c r="B10" s="350"/>
      <c r="C10" s="353"/>
      <c r="D10" s="350"/>
      <c r="E10" s="288" t="s">
        <v>304</v>
      </c>
      <c r="F10" s="87">
        <v>1070600</v>
      </c>
      <c r="G10" s="87">
        <v>0</v>
      </c>
      <c r="H10" s="87">
        <f t="shared" si="0"/>
        <v>1070600</v>
      </c>
    </row>
    <row r="11" spans="1:8">
      <c r="A11" s="112">
        <v>8</v>
      </c>
      <c r="B11" s="350"/>
      <c r="C11" s="353"/>
      <c r="D11" s="350"/>
      <c r="E11" s="288" t="s">
        <v>1259</v>
      </c>
      <c r="F11" s="87">
        <v>2546946</v>
      </c>
      <c r="G11" s="87">
        <v>0</v>
      </c>
      <c r="H11" s="87">
        <f t="shared" si="0"/>
        <v>2546946</v>
      </c>
    </row>
    <row r="12" spans="1:8">
      <c r="A12" s="112">
        <v>9</v>
      </c>
      <c r="B12" s="350"/>
      <c r="C12" s="353"/>
      <c r="D12" s="350"/>
      <c r="E12" s="288" t="s">
        <v>1070</v>
      </c>
      <c r="F12" s="87">
        <v>1070600</v>
      </c>
      <c r="G12" s="87">
        <v>0</v>
      </c>
      <c r="H12" s="87">
        <f t="shared" si="0"/>
        <v>1070600</v>
      </c>
    </row>
    <row r="13" spans="1:8" ht="24">
      <c r="A13" s="112">
        <v>10</v>
      </c>
      <c r="B13" s="350"/>
      <c r="C13" s="353"/>
      <c r="D13" s="350"/>
      <c r="E13" s="289" t="s">
        <v>1253</v>
      </c>
      <c r="F13" s="93">
        <v>3677731.28</v>
      </c>
      <c r="G13" s="93">
        <v>0</v>
      </c>
      <c r="H13" s="87">
        <f t="shared" si="0"/>
        <v>3677731.28</v>
      </c>
    </row>
    <row r="14" spans="1:8" ht="24">
      <c r="A14" s="112">
        <v>11</v>
      </c>
      <c r="B14" s="350"/>
      <c r="C14" s="353"/>
      <c r="D14" s="350"/>
      <c r="E14" s="289" t="s">
        <v>1260</v>
      </c>
      <c r="F14" s="93">
        <v>11043276</v>
      </c>
      <c r="G14" s="93">
        <v>0</v>
      </c>
      <c r="H14" s="87">
        <f t="shared" si="0"/>
        <v>11043276</v>
      </c>
    </row>
    <row r="15" spans="1:8">
      <c r="A15" s="112">
        <v>12</v>
      </c>
      <c r="B15" s="351"/>
      <c r="C15" s="354"/>
      <c r="D15" s="351"/>
      <c r="E15" s="289" t="s">
        <v>1262</v>
      </c>
      <c r="F15" s="93">
        <v>1087273</v>
      </c>
      <c r="G15" s="93">
        <v>0</v>
      </c>
      <c r="H15" s="87">
        <f t="shared" si="0"/>
        <v>1087273</v>
      </c>
    </row>
    <row r="16" spans="1:8" ht="24">
      <c r="A16" s="88"/>
      <c r="B16" s="89"/>
      <c r="C16" s="88"/>
      <c r="D16" s="90" t="s">
        <v>310</v>
      </c>
      <c r="E16" s="91"/>
      <c r="F16" s="92">
        <f>SUM(F4:F15)</f>
        <v>119872752.28</v>
      </c>
      <c r="G16" s="92">
        <f t="shared" ref="G16:H16" si="1">SUM(G4:G15)</f>
        <v>0</v>
      </c>
      <c r="H16" s="92">
        <f t="shared" si="1"/>
        <v>119872752.28</v>
      </c>
    </row>
    <row r="17" spans="1:8">
      <c r="A17" s="54">
        <v>1</v>
      </c>
      <c r="B17" s="349" t="s">
        <v>22</v>
      </c>
      <c r="C17" s="352" t="s">
        <v>19</v>
      </c>
      <c r="D17" s="349" t="s">
        <v>308</v>
      </c>
      <c r="E17" s="288" t="s">
        <v>1254</v>
      </c>
      <c r="F17" s="87">
        <v>2261875</v>
      </c>
      <c r="G17" s="87">
        <v>0</v>
      </c>
      <c r="H17" s="87">
        <f>+F17-G17</f>
        <v>2261875</v>
      </c>
    </row>
    <row r="18" spans="1:8" ht="24">
      <c r="A18" s="54">
        <v>2</v>
      </c>
      <c r="B18" s="350"/>
      <c r="C18" s="353"/>
      <c r="D18" s="350"/>
      <c r="E18" s="288" t="s">
        <v>1255</v>
      </c>
      <c r="F18" s="87">
        <v>1059409</v>
      </c>
      <c r="G18" s="87">
        <v>0</v>
      </c>
      <c r="H18" s="87">
        <f t="shared" ref="H18:H28" si="2">+F18-G18</f>
        <v>1059409</v>
      </c>
    </row>
    <row r="19" spans="1:8">
      <c r="A19" s="112">
        <v>3</v>
      </c>
      <c r="B19" s="350"/>
      <c r="C19" s="353"/>
      <c r="D19" s="350"/>
      <c r="E19" s="288" t="s">
        <v>1256</v>
      </c>
      <c r="F19" s="87">
        <v>2948597</v>
      </c>
      <c r="G19" s="87">
        <v>0</v>
      </c>
      <c r="H19" s="87">
        <f t="shared" si="2"/>
        <v>2948597</v>
      </c>
    </row>
    <row r="20" spans="1:8" ht="24">
      <c r="A20" s="112">
        <v>4</v>
      </c>
      <c r="B20" s="350"/>
      <c r="C20" s="353"/>
      <c r="D20" s="350"/>
      <c r="E20" s="288" t="s">
        <v>1257</v>
      </c>
      <c r="F20" s="87">
        <v>2261875</v>
      </c>
      <c r="G20" s="87">
        <v>0</v>
      </c>
      <c r="H20" s="87">
        <f t="shared" si="2"/>
        <v>2261875</v>
      </c>
    </row>
    <row r="21" spans="1:8" ht="24">
      <c r="A21" s="112">
        <v>5</v>
      </c>
      <c r="B21" s="350"/>
      <c r="C21" s="353"/>
      <c r="D21" s="350"/>
      <c r="E21" s="288" t="s">
        <v>1261</v>
      </c>
      <c r="F21" s="87">
        <v>13000000</v>
      </c>
      <c r="G21" s="87">
        <v>0</v>
      </c>
      <c r="H21" s="87">
        <f t="shared" si="2"/>
        <v>13000000</v>
      </c>
    </row>
    <row r="22" spans="1:8" ht="24">
      <c r="A22" s="112">
        <v>6</v>
      </c>
      <c r="B22" s="350"/>
      <c r="C22" s="353"/>
      <c r="D22" s="350"/>
      <c r="E22" s="288" t="s">
        <v>1258</v>
      </c>
      <c r="F22" s="87">
        <v>2261875</v>
      </c>
      <c r="G22" s="87">
        <v>0</v>
      </c>
      <c r="H22" s="87">
        <f t="shared" si="2"/>
        <v>2261875</v>
      </c>
    </row>
    <row r="23" spans="1:8">
      <c r="A23" s="112">
        <v>7</v>
      </c>
      <c r="B23" s="350"/>
      <c r="C23" s="353"/>
      <c r="D23" s="350"/>
      <c r="E23" s="288" t="s">
        <v>304</v>
      </c>
      <c r="F23" s="87">
        <v>234193</v>
      </c>
      <c r="G23" s="87">
        <v>0</v>
      </c>
      <c r="H23" s="87">
        <f t="shared" si="2"/>
        <v>234193</v>
      </c>
    </row>
    <row r="24" spans="1:8">
      <c r="A24" s="112">
        <v>8</v>
      </c>
      <c r="B24" s="350"/>
      <c r="C24" s="353"/>
      <c r="D24" s="350"/>
      <c r="E24" s="288" t="s">
        <v>1259</v>
      </c>
      <c r="F24" s="87">
        <v>463081</v>
      </c>
      <c r="G24" s="87">
        <v>0</v>
      </c>
      <c r="H24" s="87">
        <f t="shared" si="2"/>
        <v>463081</v>
      </c>
    </row>
    <row r="25" spans="1:8">
      <c r="A25" s="112">
        <v>9</v>
      </c>
      <c r="B25" s="350"/>
      <c r="C25" s="353"/>
      <c r="D25" s="350"/>
      <c r="E25" s="288" t="s">
        <v>1070</v>
      </c>
      <c r="F25" s="87">
        <v>234193</v>
      </c>
      <c r="G25" s="87">
        <v>0</v>
      </c>
      <c r="H25" s="87">
        <f t="shared" si="2"/>
        <v>234193</v>
      </c>
    </row>
    <row r="26" spans="1:8" ht="24">
      <c r="A26" s="112">
        <v>10</v>
      </c>
      <c r="B26" s="350"/>
      <c r="C26" s="353"/>
      <c r="D26" s="350"/>
      <c r="E26" s="289" t="s">
        <v>1253</v>
      </c>
      <c r="F26" s="93">
        <v>805501.14</v>
      </c>
      <c r="G26" s="87">
        <v>0</v>
      </c>
      <c r="H26" s="87">
        <f t="shared" si="2"/>
        <v>805501.14</v>
      </c>
    </row>
    <row r="27" spans="1:8" ht="24">
      <c r="A27" s="112">
        <v>11</v>
      </c>
      <c r="B27" s="350"/>
      <c r="C27" s="353"/>
      <c r="D27" s="350"/>
      <c r="E27" s="289" t="s">
        <v>1260</v>
      </c>
      <c r="F27" s="93">
        <v>2261875</v>
      </c>
      <c r="G27" s="87">
        <v>0</v>
      </c>
      <c r="H27" s="87">
        <f t="shared" si="2"/>
        <v>2261875</v>
      </c>
    </row>
    <row r="28" spans="1:8">
      <c r="A28" s="112">
        <v>12</v>
      </c>
      <c r="B28" s="351"/>
      <c r="C28" s="354"/>
      <c r="D28" s="351"/>
      <c r="E28" s="289" t="s">
        <v>1262</v>
      </c>
      <c r="F28" s="93">
        <v>230633</v>
      </c>
      <c r="G28" s="87">
        <v>0</v>
      </c>
      <c r="H28" s="87">
        <f t="shared" si="2"/>
        <v>230633</v>
      </c>
    </row>
    <row r="29" spans="1:8" ht="24">
      <c r="A29" s="88"/>
      <c r="B29" s="89"/>
      <c r="C29" s="88"/>
      <c r="D29" s="90" t="s">
        <v>311</v>
      </c>
      <c r="E29" s="91"/>
      <c r="F29" s="92">
        <f>SUM(F17:F28)</f>
        <v>28023107.140000001</v>
      </c>
      <c r="G29" s="92">
        <f t="shared" ref="G29:H29" si="3">SUM(G17:G28)</f>
        <v>0</v>
      </c>
      <c r="H29" s="92">
        <f t="shared" si="3"/>
        <v>28023107.140000001</v>
      </c>
    </row>
    <row r="30" spans="1:8" ht="22.5" customHeight="1">
      <c r="A30" s="309"/>
      <c r="B30" s="309"/>
      <c r="C30" s="309"/>
      <c r="D30" s="309" t="s">
        <v>873</v>
      </c>
      <c r="E30" s="309"/>
      <c r="F30" s="310">
        <f>+F16+F29</f>
        <v>147895859.42000002</v>
      </c>
      <c r="G30" s="98">
        <f t="shared" ref="G30:H30" si="4">+G16+G29</f>
        <v>0</v>
      </c>
      <c r="H30" s="310">
        <f t="shared" si="4"/>
        <v>147895859.42000002</v>
      </c>
    </row>
    <row r="31" spans="1:8">
      <c r="F31" s="95"/>
      <c r="G31" s="95"/>
    </row>
    <row r="32" spans="1:8">
      <c r="F32" s="95"/>
      <c r="G32" s="95"/>
    </row>
    <row r="33" spans="1:8" ht="36">
      <c r="A33" s="303" t="s">
        <v>23</v>
      </c>
      <c r="B33" s="303" t="s">
        <v>868</v>
      </c>
      <c r="C33" s="311" t="s">
        <v>24</v>
      </c>
      <c r="D33" s="303" t="s">
        <v>869</v>
      </c>
      <c r="E33" s="303" t="str">
        <f>+E2</f>
        <v>UNIDAD</v>
      </c>
      <c r="F33" s="303" t="str">
        <f>+F2</f>
        <v>VALOR PRESUPUESTO OFICIAL (CDP)</v>
      </c>
      <c r="G33" s="22" t="str">
        <f t="shared" ref="G33:H33" si="5">+G2</f>
        <v xml:space="preserve">VALOR ADJUDICADO (CRP) </v>
      </c>
      <c r="H33" s="303" t="str">
        <f t="shared" si="5"/>
        <v>DESAFECTACIÓN DE SALDOS</v>
      </c>
    </row>
    <row r="34" spans="1:8" ht="24">
      <c r="A34" s="96">
        <v>1</v>
      </c>
      <c r="B34" s="96" t="s">
        <v>309</v>
      </c>
      <c r="C34" s="26" t="s">
        <v>19</v>
      </c>
      <c r="D34" s="96" t="s">
        <v>870</v>
      </c>
      <c r="E34" s="96" t="s">
        <v>871</v>
      </c>
      <c r="F34" s="114">
        <f>+F16</f>
        <v>119872752.28</v>
      </c>
      <c r="G34" s="114">
        <v>0</v>
      </c>
      <c r="H34" s="114">
        <f t="shared" ref="H34" si="6">+H16</f>
        <v>119872752.28</v>
      </c>
    </row>
    <row r="35" spans="1:8" ht="48">
      <c r="A35" s="96">
        <v>2</v>
      </c>
      <c r="B35" s="96" t="s">
        <v>22</v>
      </c>
      <c r="C35" s="26" t="s">
        <v>19</v>
      </c>
      <c r="D35" s="96" t="s">
        <v>308</v>
      </c>
      <c r="E35" s="96" t="s">
        <v>871</v>
      </c>
      <c r="F35" s="114">
        <f>+F29</f>
        <v>28023107.140000001</v>
      </c>
      <c r="G35" s="114">
        <f t="shared" ref="G35:H35" si="7">+G29</f>
        <v>0</v>
      </c>
      <c r="H35" s="114">
        <f t="shared" si="7"/>
        <v>28023107.140000001</v>
      </c>
    </row>
    <row r="36" spans="1:8" ht="24.75" customHeight="1">
      <c r="A36" s="303" t="s">
        <v>872</v>
      </c>
      <c r="B36" s="348" t="s">
        <v>328</v>
      </c>
      <c r="C36" s="348"/>
      <c r="D36" s="348"/>
      <c r="E36" s="348"/>
      <c r="F36" s="310">
        <f>SUM(F34:F35)</f>
        <v>147895859.42000002</v>
      </c>
      <c r="G36" s="98">
        <f t="shared" ref="G36:H36" si="8">SUM(G34:G35)</f>
        <v>0</v>
      </c>
      <c r="H36" s="310">
        <f t="shared" si="8"/>
        <v>147895859.42000002</v>
      </c>
    </row>
    <row r="37" spans="1:8">
      <c r="A37" s="85"/>
      <c r="B37" s="85"/>
      <c r="C37" s="85"/>
      <c r="D37" s="85"/>
    </row>
    <row r="38" spans="1:8">
      <c r="A38" s="85"/>
      <c r="B38" s="85"/>
      <c r="C38" s="85"/>
      <c r="D38" s="85"/>
    </row>
    <row r="39" spans="1:8">
      <c r="A39" s="85"/>
      <c r="B39" s="85"/>
      <c r="C39" s="97" t="s">
        <v>317</v>
      </c>
      <c r="D39" s="97" t="s">
        <v>318</v>
      </c>
      <c r="E39" s="85"/>
      <c r="F39" s="85"/>
    </row>
    <row r="40" spans="1:8">
      <c r="A40" s="85"/>
      <c r="B40" s="85"/>
      <c r="C40" s="97">
        <v>261015</v>
      </c>
      <c r="D40" s="94" t="s">
        <v>319</v>
      </c>
      <c r="E40" s="85"/>
      <c r="F40" s="85"/>
    </row>
    <row r="41" spans="1:8">
      <c r="A41" s="85"/>
      <c r="B41" s="85"/>
      <c r="C41" s="97">
        <v>261017</v>
      </c>
      <c r="D41" s="94" t="s">
        <v>320</v>
      </c>
      <c r="E41" s="85"/>
      <c r="F41" s="85"/>
    </row>
    <row r="42" spans="1:8">
      <c r="A42" s="85"/>
      <c r="B42" s="85"/>
      <c r="C42" s="97">
        <v>261116</v>
      </c>
      <c r="D42" s="94" t="s">
        <v>321</v>
      </c>
      <c r="E42" s="85"/>
      <c r="F42" s="85"/>
    </row>
    <row r="43" spans="1:8">
      <c r="A43" s="85"/>
      <c r="B43" s="85"/>
      <c r="C43" s="97">
        <v>261117</v>
      </c>
      <c r="D43" s="94" t="s">
        <v>322</v>
      </c>
      <c r="E43" s="85"/>
      <c r="F43" s="85"/>
    </row>
    <row r="44" spans="1:8">
      <c r="A44" s="85"/>
      <c r="B44" s="85"/>
      <c r="C44" s="97">
        <v>321016</v>
      </c>
      <c r="D44" s="94" t="s">
        <v>323</v>
      </c>
      <c r="E44" s="85"/>
      <c r="F44" s="85"/>
    </row>
    <row r="45" spans="1:8">
      <c r="A45" s="85"/>
      <c r="B45" s="85"/>
      <c r="C45" s="97">
        <v>321115</v>
      </c>
      <c r="D45" s="94" t="s">
        <v>324</v>
      </c>
      <c r="E45" s="85"/>
      <c r="F45" s="85"/>
    </row>
    <row r="46" spans="1:8">
      <c r="A46" s="85"/>
      <c r="B46" s="85"/>
      <c r="C46" s="97">
        <v>321117</v>
      </c>
      <c r="D46" s="94" t="s">
        <v>325</v>
      </c>
      <c r="E46" s="85"/>
      <c r="F46" s="85"/>
    </row>
    <row r="47" spans="1:8">
      <c r="A47" s="85"/>
      <c r="B47" s="85"/>
      <c r="C47" s="97">
        <v>391216</v>
      </c>
      <c r="D47" s="94" t="s">
        <v>326</v>
      </c>
      <c r="E47" s="85"/>
      <c r="F47" s="85"/>
    </row>
    <row r="48" spans="1:8">
      <c r="A48" s="85"/>
      <c r="B48" s="85"/>
      <c r="C48" s="97">
        <v>391217</v>
      </c>
      <c r="D48" s="94" t="s">
        <v>327</v>
      </c>
      <c r="E48" s="85"/>
      <c r="F48" s="85"/>
    </row>
    <row r="49" spans="1:6">
      <c r="A49" s="85"/>
      <c r="B49" s="85"/>
      <c r="C49" s="97">
        <v>721510</v>
      </c>
      <c r="D49" s="94" t="s">
        <v>313</v>
      </c>
      <c r="E49" s="85"/>
      <c r="F49" s="85"/>
    </row>
    <row r="50" spans="1:6">
      <c r="A50" s="85"/>
      <c r="B50" s="85"/>
      <c r="C50" s="97">
        <v>721512</v>
      </c>
      <c r="D50" s="94" t="s">
        <v>314</v>
      </c>
      <c r="E50" s="85"/>
      <c r="F50" s="85"/>
    </row>
    <row r="51" spans="1:6">
      <c r="C51" s="97">
        <v>721518</v>
      </c>
      <c r="D51" s="94" t="s">
        <v>315</v>
      </c>
      <c r="E51" s="85"/>
      <c r="F51" s="85"/>
    </row>
    <row r="52" spans="1:6">
      <c r="C52" s="97">
        <v>721544</v>
      </c>
      <c r="D52" s="94" t="s">
        <v>316</v>
      </c>
      <c r="E52" s="85"/>
      <c r="F52" s="85"/>
    </row>
  </sheetData>
  <mergeCells count="7">
    <mergeCell ref="B36:E36"/>
    <mergeCell ref="D4:D15"/>
    <mergeCell ref="C4:C15"/>
    <mergeCell ref="B4:B15"/>
    <mergeCell ref="D17:D28"/>
    <mergeCell ref="C17:C28"/>
    <mergeCell ref="B17:B28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AM1080"/>
  <sheetViews>
    <sheetView tabSelected="1" zoomScale="90" zoomScaleNormal="90" workbookViewId="0">
      <pane xSplit="7" ySplit="2" topLeftCell="V1054" activePane="bottomRight" state="frozen"/>
      <selection pane="topRight" activeCell="H1" sqref="H1"/>
      <selection pane="bottomLeft" activeCell="A3" sqref="A3"/>
      <selection pane="bottomRight" activeCell="AH3" sqref="AH3:AI1080"/>
    </sheetView>
  </sheetViews>
  <sheetFormatPr baseColWidth="10" defaultRowHeight="12"/>
  <cols>
    <col min="1" max="1" width="5.140625" style="1" customWidth="1"/>
    <col min="2" max="2" width="11.140625" style="1" customWidth="1"/>
    <col min="3" max="3" width="45.7109375" style="83" customWidth="1"/>
    <col min="4" max="4" width="11.7109375" style="1" customWidth="1"/>
    <col min="5" max="5" width="6.42578125" style="1" customWidth="1"/>
    <col min="6" max="6" width="14.85546875" style="1" hidden="1" customWidth="1"/>
    <col min="7" max="7" width="13.42578125" style="1" hidden="1" customWidth="1"/>
    <col min="8" max="8" width="14.28515625" style="52" customWidth="1"/>
    <col min="9" max="9" width="13.85546875" style="52" hidden="1" customWidth="1"/>
    <col min="10" max="10" width="12.5703125" style="52" hidden="1" customWidth="1"/>
    <col min="11" max="11" width="11.7109375" style="52" hidden="1" customWidth="1"/>
    <col min="12" max="12" width="14.28515625" style="52" customWidth="1"/>
    <col min="13" max="13" width="13.85546875" style="52" hidden="1" customWidth="1"/>
    <col min="14" max="14" width="11.7109375" style="52" hidden="1" customWidth="1"/>
    <col min="15" max="15" width="14.28515625" style="52" hidden="1" customWidth="1"/>
    <col min="16" max="16" width="15.28515625" style="52" customWidth="1"/>
    <col min="17" max="19" width="13.140625" style="52" hidden="1" customWidth="1"/>
    <col min="20" max="20" width="14.85546875" style="52" hidden="1" customWidth="1"/>
    <col min="21" max="21" width="13.140625" style="52" hidden="1" customWidth="1"/>
    <col min="22" max="22" width="14.140625" style="52" customWidth="1"/>
    <col min="23" max="23" width="14.140625" style="52" hidden="1" customWidth="1"/>
    <col min="24" max="28" width="14.140625" style="52" customWidth="1"/>
    <col min="29" max="32" width="7" style="74" customWidth="1"/>
    <col min="33" max="33" width="7" style="79" customWidth="1"/>
    <col min="34" max="34" width="16.85546875" style="84" customWidth="1"/>
    <col min="35" max="35" width="19.42578125" style="2" customWidth="1"/>
    <col min="36" max="36" width="4.140625" style="1" customWidth="1"/>
    <col min="37" max="37" width="13" style="37" bestFit="1" customWidth="1"/>
    <col min="38" max="38" width="11.42578125" style="1" customWidth="1"/>
    <col min="39" max="16384" width="11.42578125" style="1"/>
  </cols>
  <sheetData>
    <row r="1" spans="1:38" ht="25.5" customHeight="1">
      <c r="A1" s="370" t="s">
        <v>0</v>
      </c>
      <c r="B1" s="370" t="s">
        <v>3</v>
      </c>
      <c r="C1" s="390" t="s">
        <v>1</v>
      </c>
      <c r="D1" s="370" t="s">
        <v>2</v>
      </c>
      <c r="E1" s="388" t="s">
        <v>4</v>
      </c>
      <c r="F1" s="380" t="s">
        <v>5</v>
      </c>
      <c r="G1" s="381"/>
      <c r="H1" s="381"/>
      <c r="I1" s="382"/>
      <c r="J1" s="383" t="s">
        <v>6</v>
      </c>
      <c r="K1" s="384"/>
      <c r="L1" s="384"/>
      <c r="M1" s="385"/>
      <c r="N1" s="361" t="s">
        <v>7</v>
      </c>
      <c r="O1" s="362"/>
      <c r="P1" s="362"/>
      <c r="Q1" s="363"/>
      <c r="R1" s="375" t="s">
        <v>21</v>
      </c>
      <c r="S1" s="376"/>
      <c r="T1" s="376"/>
      <c r="U1" s="377"/>
      <c r="V1" s="364" t="s">
        <v>1265</v>
      </c>
      <c r="W1" s="371" t="s">
        <v>956</v>
      </c>
      <c r="X1" s="386" t="s">
        <v>25</v>
      </c>
      <c r="Y1" s="386" t="s">
        <v>878</v>
      </c>
      <c r="Z1" s="386" t="s">
        <v>26</v>
      </c>
      <c r="AA1" s="386" t="s">
        <v>27</v>
      </c>
      <c r="AB1" s="386" t="s">
        <v>28</v>
      </c>
      <c r="AC1" s="368" t="s">
        <v>8</v>
      </c>
      <c r="AD1" s="368" t="s">
        <v>9</v>
      </c>
      <c r="AE1" s="368" t="s">
        <v>10</v>
      </c>
      <c r="AF1" s="368" t="s">
        <v>11</v>
      </c>
      <c r="AG1" s="378" t="s">
        <v>18</v>
      </c>
      <c r="AH1" s="373" t="s">
        <v>12</v>
      </c>
      <c r="AI1" s="366" t="s">
        <v>13</v>
      </c>
    </row>
    <row r="2" spans="1:38" ht="36">
      <c r="A2" s="370"/>
      <c r="B2" s="370"/>
      <c r="C2" s="367"/>
      <c r="D2" s="370"/>
      <c r="E2" s="389"/>
      <c r="F2" s="38" t="s">
        <v>14</v>
      </c>
      <c r="G2" s="39" t="s">
        <v>15</v>
      </c>
      <c r="H2" s="40" t="s">
        <v>16</v>
      </c>
      <c r="I2" s="40" t="s">
        <v>17</v>
      </c>
      <c r="J2" s="41" t="s">
        <v>14</v>
      </c>
      <c r="K2" s="41" t="s">
        <v>15</v>
      </c>
      <c r="L2" s="41" t="s">
        <v>16</v>
      </c>
      <c r="M2" s="41" t="s">
        <v>17</v>
      </c>
      <c r="N2" s="42" t="s">
        <v>14</v>
      </c>
      <c r="O2" s="42" t="s">
        <v>15</v>
      </c>
      <c r="P2" s="42" t="s">
        <v>16</v>
      </c>
      <c r="Q2" s="42" t="s">
        <v>17</v>
      </c>
      <c r="R2" s="43" t="s">
        <v>14</v>
      </c>
      <c r="S2" s="43" t="s">
        <v>15</v>
      </c>
      <c r="T2" s="43" t="s">
        <v>16</v>
      </c>
      <c r="U2" s="43" t="s">
        <v>17</v>
      </c>
      <c r="V2" s="365"/>
      <c r="W2" s="372"/>
      <c r="X2" s="387"/>
      <c r="Y2" s="387"/>
      <c r="Z2" s="387"/>
      <c r="AA2" s="387"/>
      <c r="AB2" s="387"/>
      <c r="AC2" s="369"/>
      <c r="AD2" s="369"/>
      <c r="AE2" s="369"/>
      <c r="AF2" s="369"/>
      <c r="AG2" s="379"/>
      <c r="AH2" s="374"/>
      <c r="AI2" s="367"/>
    </row>
    <row r="3" spans="1:38" ht="24">
      <c r="A3" s="116"/>
      <c r="B3" s="117" t="s">
        <v>309</v>
      </c>
      <c r="C3" s="118" t="s">
        <v>329</v>
      </c>
      <c r="D3" s="247"/>
      <c r="E3" s="248"/>
      <c r="F3" s="44"/>
      <c r="G3" s="44"/>
      <c r="H3" s="4"/>
      <c r="I3" s="44"/>
      <c r="J3" s="44"/>
      <c r="K3" s="4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8">
      <c r="A4" s="119"/>
      <c r="B4" s="119"/>
      <c r="C4" s="120" t="s">
        <v>1125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</row>
    <row r="5" spans="1:38">
      <c r="A5" s="122"/>
      <c r="B5" s="122"/>
      <c r="C5" s="123" t="s">
        <v>330</v>
      </c>
      <c r="D5" s="124"/>
      <c r="E5" s="124"/>
      <c r="F5" s="108"/>
      <c r="G5" s="108"/>
      <c r="H5" s="124"/>
      <c r="I5" s="108"/>
      <c r="J5" s="108"/>
      <c r="K5" s="108"/>
      <c r="L5" s="124"/>
      <c r="M5" s="108"/>
      <c r="N5" s="108"/>
      <c r="O5" s="108"/>
      <c r="P5" s="124"/>
      <c r="Q5" s="108"/>
      <c r="R5" s="108"/>
      <c r="S5" s="108"/>
      <c r="T5" s="108"/>
      <c r="U5" s="108"/>
      <c r="V5" s="124"/>
      <c r="W5" s="108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</row>
    <row r="6" spans="1:38">
      <c r="A6" s="125">
        <f>+COUNT(B$6:$D6)</f>
        <v>1</v>
      </c>
      <c r="B6" s="126">
        <v>23181700</v>
      </c>
      <c r="C6" s="127" t="s">
        <v>331</v>
      </c>
      <c r="D6" s="126" t="s">
        <v>30</v>
      </c>
      <c r="E6" s="242">
        <v>1</v>
      </c>
      <c r="F6" s="7"/>
      <c r="G6" s="7"/>
      <c r="H6" s="317">
        <v>129886</v>
      </c>
      <c r="I6" s="317"/>
      <c r="J6" s="318"/>
      <c r="K6" s="318"/>
      <c r="L6" s="314">
        <v>125205.00000000001</v>
      </c>
      <c r="M6" s="314"/>
      <c r="N6" s="314"/>
      <c r="O6" s="314"/>
      <c r="P6" s="319">
        <v>117014</v>
      </c>
      <c r="Q6" s="7"/>
      <c r="R6" s="7"/>
      <c r="S6" s="7"/>
      <c r="T6" s="7"/>
      <c r="U6" s="7"/>
      <c r="V6" s="48">
        <v>32210</v>
      </c>
      <c r="W6" s="7"/>
      <c r="X6" s="318">
        <f>+ROUND(STDEVA(H6,L6,P6,V6),0)</f>
        <v>46220</v>
      </c>
      <c r="Y6" s="323">
        <f>+ROUND(MIN(H6,L6,P6),0)</f>
        <v>117014</v>
      </c>
      <c r="Z6" s="323">
        <f>+ROUND(AVERAGE(H6,L6,P6,V6),0)</f>
        <v>101079</v>
      </c>
      <c r="AA6" s="323">
        <f>+ROUND(MEDIAN(H6,L6,P6,V6),0)</f>
        <v>121110</v>
      </c>
      <c r="AB6" s="318">
        <f>+ROUND(HARMEAN(H6,L6,P6,V6),0)</f>
        <v>72361</v>
      </c>
      <c r="AC6" s="49">
        <f t="shared" ref="AC6" si="0">ROUND(+X6/Y6,2)</f>
        <v>0.39</v>
      </c>
      <c r="AD6" s="49">
        <f t="shared" ref="AD6" si="1">ROUND(+X6/Z6,2)</f>
        <v>0.46</v>
      </c>
      <c r="AE6" s="49">
        <f t="shared" ref="AE6" si="2">ROUND(+X6/AA6,2)</f>
        <v>0.38</v>
      </c>
      <c r="AF6" s="49">
        <f t="shared" ref="AF6" si="3">ROUND(+X6/AB6,2)</f>
        <v>0.64</v>
      </c>
      <c r="AG6" s="50">
        <f>+X6/V6</f>
        <v>1.4349580875504502</v>
      </c>
      <c r="AH6" s="325">
        <f>+MIN(AA6:AB6)</f>
        <v>72361</v>
      </c>
      <c r="AI6" s="51" t="str">
        <f t="shared" ref="AI6:AI39" si="4">+IF(AH6=Y6,"MENOR COTIZADO",IF(AH6=Z6,"PROMEDIO",IF(AH6=AA6,"MEDIANA",IF(AH6=AB6,"MEDIA ARMÓNICA",IF(AH6=W6,"HISTÓRICO")))))</f>
        <v>MEDIA ARMÓNICA</v>
      </c>
    </row>
    <row r="7" spans="1:38">
      <c r="A7" s="125">
        <f>+COUNT(B$6:$D7)</f>
        <v>2</v>
      </c>
      <c r="B7" s="126">
        <v>23181700</v>
      </c>
      <c r="C7" s="127" t="s">
        <v>332</v>
      </c>
      <c r="D7" s="126" t="s">
        <v>30</v>
      </c>
      <c r="E7" s="242">
        <v>1</v>
      </c>
      <c r="F7" s="45"/>
      <c r="G7" s="45"/>
      <c r="H7" s="317">
        <v>270773</v>
      </c>
      <c r="I7" s="317"/>
      <c r="J7" s="318"/>
      <c r="K7" s="318"/>
      <c r="L7" s="314">
        <v>261188</v>
      </c>
      <c r="M7" s="314"/>
      <c r="N7" s="314"/>
      <c r="O7" s="314"/>
      <c r="P7" s="319">
        <v>239622</v>
      </c>
      <c r="Q7" s="47"/>
      <c r="R7" s="47"/>
      <c r="S7" s="47"/>
      <c r="T7" s="47"/>
      <c r="U7" s="47"/>
      <c r="V7" s="48">
        <v>346060</v>
      </c>
      <c r="W7" s="47"/>
      <c r="X7" s="318">
        <f t="shared" ref="X7:X70" si="5">+ROUND(STDEVA(H7,L7,P7,V7),0)</f>
        <v>46303</v>
      </c>
      <c r="Y7" s="323">
        <f t="shared" ref="Y7:Y70" si="6">+ROUND(MIN(H7,L7,P7),0)</f>
        <v>239622</v>
      </c>
      <c r="Z7" s="323">
        <f t="shared" ref="Z7:Z70" si="7">+ROUND(AVERAGE(H7,L7,P7,V7),0)</f>
        <v>279411</v>
      </c>
      <c r="AA7" s="323">
        <f t="shared" ref="AA7:AA70" si="8">+ROUND(MEDIAN(H7,L7,P7,V7),0)</f>
        <v>265981</v>
      </c>
      <c r="AB7" s="318">
        <f t="shared" ref="AB7:AB70" si="9">+ROUND(HARMEAN(H7,L7,P7,V7),0)</f>
        <v>274260</v>
      </c>
      <c r="AC7" s="49">
        <f t="shared" ref="AC7:AC70" si="10">ROUND(+X7/Y7,2)</f>
        <v>0.19</v>
      </c>
      <c r="AD7" s="49">
        <f t="shared" ref="AD7:AD70" si="11">ROUND(+X7/Z7,2)</f>
        <v>0.17</v>
      </c>
      <c r="AE7" s="49">
        <f t="shared" ref="AE7:AE70" si="12">ROUND(+X7/AA7,2)</f>
        <v>0.17</v>
      </c>
      <c r="AF7" s="49">
        <f t="shared" ref="AF7:AF70" si="13">ROUND(+X7/AB7,2)</f>
        <v>0.17</v>
      </c>
      <c r="AG7" s="50">
        <f t="shared" ref="AG7:AG70" si="14">+X7/V7</f>
        <v>0.13380049702363753</v>
      </c>
      <c r="AH7" s="325">
        <f>+Y7</f>
        <v>239622</v>
      </c>
      <c r="AI7" s="51" t="str">
        <f t="shared" si="4"/>
        <v>MENOR COTIZADO</v>
      </c>
      <c r="AL7" s="52"/>
    </row>
    <row r="8" spans="1:38">
      <c r="A8" s="125">
        <f>+COUNT(B$6:$D8)</f>
        <v>3</v>
      </c>
      <c r="B8" s="126">
        <v>23181700</v>
      </c>
      <c r="C8" s="127" t="s">
        <v>333</v>
      </c>
      <c r="D8" s="126" t="s">
        <v>30</v>
      </c>
      <c r="E8" s="242">
        <v>1</v>
      </c>
      <c r="F8" s="45"/>
      <c r="G8" s="45"/>
      <c r="H8" s="317">
        <v>2567543.0000000005</v>
      </c>
      <c r="I8" s="317"/>
      <c r="J8" s="318"/>
      <c r="K8" s="318"/>
      <c r="L8" s="314">
        <v>2428757</v>
      </c>
      <c r="M8" s="314"/>
      <c r="N8" s="314"/>
      <c r="O8" s="314"/>
      <c r="P8" s="319">
        <v>2313102</v>
      </c>
      <c r="Q8" s="47"/>
      <c r="R8" s="47"/>
      <c r="S8" s="47"/>
      <c r="T8" s="47"/>
      <c r="U8" s="47"/>
      <c r="V8" s="48">
        <v>764040</v>
      </c>
      <c r="W8" s="47"/>
      <c r="X8" s="318">
        <f t="shared" si="5"/>
        <v>842658</v>
      </c>
      <c r="Y8" s="323">
        <f t="shared" si="6"/>
        <v>2313102</v>
      </c>
      <c r="Z8" s="323">
        <f t="shared" si="7"/>
        <v>2018361</v>
      </c>
      <c r="AA8" s="323">
        <f t="shared" si="8"/>
        <v>2370930</v>
      </c>
      <c r="AB8" s="318">
        <f t="shared" si="9"/>
        <v>1573340</v>
      </c>
      <c r="AC8" s="49">
        <f t="shared" si="10"/>
        <v>0.36</v>
      </c>
      <c r="AD8" s="49">
        <f t="shared" si="11"/>
        <v>0.42</v>
      </c>
      <c r="AE8" s="49">
        <f t="shared" si="12"/>
        <v>0.36</v>
      </c>
      <c r="AF8" s="49">
        <f t="shared" si="13"/>
        <v>0.54</v>
      </c>
      <c r="AG8" s="50">
        <f t="shared" si="14"/>
        <v>1.1028977540442908</v>
      </c>
      <c r="AH8" s="325">
        <f t="shared" ref="AH8:AH43" si="15">+MIN(AA8:AB8)</f>
        <v>1573340</v>
      </c>
      <c r="AI8" s="51" t="str">
        <f t="shared" si="4"/>
        <v>MEDIA ARMÓNICA</v>
      </c>
      <c r="AL8" s="52"/>
    </row>
    <row r="9" spans="1:38">
      <c r="A9" s="125">
        <f>+COUNT(B$6:$D9)</f>
        <v>4</v>
      </c>
      <c r="B9" s="126">
        <v>23181700</v>
      </c>
      <c r="C9" s="127" t="s">
        <v>334</v>
      </c>
      <c r="D9" s="126" t="s">
        <v>30</v>
      </c>
      <c r="E9" s="242">
        <v>1</v>
      </c>
      <c r="F9" s="45"/>
      <c r="G9" s="45"/>
      <c r="H9" s="317">
        <v>3058040</v>
      </c>
      <c r="I9" s="317"/>
      <c r="J9" s="318"/>
      <c r="K9" s="318"/>
      <c r="L9" s="314">
        <v>2891237.0000000005</v>
      </c>
      <c r="M9" s="314"/>
      <c r="N9" s="314"/>
      <c r="O9" s="314"/>
      <c r="P9" s="319">
        <v>2780036.0000000005</v>
      </c>
      <c r="Q9" s="47"/>
      <c r="R9" s="47"/>
      <c r="S9" s="47"/>
      <c r="T9" s="47"/>
      <c r="U9" s="47"/>
      <c r="V9" s="48">
        <v>901780</v>
      </c>
      <c r="W9" s="47"/>
      <c r="X9" s="318">
        <f t="shared" si="5"/>
        <v>1010475</v>
      </c>
      <c r="Y9" s="323">
        <f t="shared" si="6"/>
        <v>2780036</v>
      </c>
      <c r="Z9" s="323">
        <f t="shared" si="7"/>
        <v>2407773</v>
      </c>
      <c r="AA9" s="323">
        <f t="shared" si="8"/>
        <v>2835637</v>
      </c>
      <c r="AB9" s="318">
        <f t="shared" si="9"/>
        <v>1867845</v>
      </c>
      <c r="AC9" s="49">
        <f t="shared" si="10"/>
        <v>0.36</v>
      </c>
      <c r="AD9" s="49">
        <f t="shared" si="11"/>
        <v>0.42</v>
      </c>
      <c r="AE9" s="49">
        <f t="shared" si="12"/>
        <v>0.36</v>
      </c>
      <c r="AF9" s="49">
        <f t="shared" si="13"/>
        <v>0.54</v>
      </c>
      <c r="AG9" s="50">
        <f t="shared" si="14"/>
        <v>1.1205338330856749</v>
      </c>
      <c r="AH9" s="325">
        <f t="shared" si="15"/>
        <v>1867845</v>
      </c>
      <c r="AI9" s="51" t="str">
        <f t="shared" si="4"/>
        <v>MEDIA ARMÓNICA</v>
      </c>
      <c r="AL9" s="52"/>
    </row>
    <row r="10" spans="1:38">
      <c r="A10" s="125">
        <f>+COUNT(B$6:$D10)</f>
        <v>5</v>
      </c>
      <c r="B10" s="126">
        <v>23181700</v>
      </c>
      <c r="C10" s="127" t="s">
        <v>335</v>
      </c>
      <c r="D10" s="126" t="s">
        <v>30</v>
      </c>
      <c r="E10" s="242">
        <v>1</v>
      </c>
      <c r="F10" s="45"/>
      <c r="G10" s="45"/>
      <c r="H10" s="317">
        <v>1093627</v>
      </c>
      <c r="I10" s="317"/>
      <c r="J10" s="318"/>
      <c r="K10" s="318"/>
      <c r="L10" s="314">
        <v>1053858</v>
      </c>
      <c r="M10" s="314"/>
      <c r="N10" s="314"/>
      <c r="O10" s="314"/>
      <c r="P10" s="319">
        <v>994206</v>
      </c>
      <c r="Q10" s="47"/>
      <c r="R10" s="47"/>
      <c r="S10" s="47"/>
      <c r="T10" s="47"/>
      <c r="U10" s="47"/>
      <c r="V10" s="48">
        <v>321430</v>
      </c>
      <c r="W10" s="47"/>
      <c r="X10" s="318">
        <f t="shared" si="5"/>
        <v>365193</v>
      </c>
      <c r="Y10" s="323">
        <f t="shared" si="6"/>
        <v>994206</v>
      </c>
      <c r="Z10" s="323">
        <f t="shared" si="7"/>
        <v>865780</v>
      </c>
      <c r="AA10" s="323">
        <f t="shared" si="8"/>
        <v>1024032</v>
      </c>
      <c r="AB10" s="318">
        <f t="shared" si="9"/>
        <v>668873</v>
      </c>
      <c r="AC10" s="49">
        <f t="shared" si="10"/>
        <v>0.37</v>
      </c>
      <c r="AD10" s="49">
        <f t="shared" si="11"/>
        <v>0.42</v>
      </c>
      <c r="AE10" s="49">
        <f t="shared" si="12"/>
        <v>0.36</v>
      </c>
      <c r="AF10" s="49">
        <f t="shared" si="13"/>
        <v>0.55000000000000004</v>
      </c>
      <c r="AG10" s="50">
        <f t="shared" si="14"/>
        <v>1.1361509504402203</v>
      </c>
      <c r="AH10" s="325">
        <f t="shared" si="15"/>
        <v>668873</v>
      </c>
      <c r="AI10" s="51" t="str">
        <f t="shared" si="4"/>
        <v>MEDIA ARMÓNICA</v>
      </c>
      <c r="AL10" s="52"/>
    </row>
    <row r="11" spans="1:38">
      <c r="A11" s="125">
        <f>+COUNT(B$6:$D11)</f>
        <v>6</v>
      </c>
      <c r="B11" s="126">
        <v>23181700</v>
      </c>
      <c r="C11" s="127" t="s">
        <v>336</v>
      </c>
      <c r="D11" s="126" t="s">
        <v>30</v>
      </c>
      <c r="E11" s="242">
        <v>1</v>
      </c>
      <c r="F11" s="45"/>
      <c r="G11" s="45"/>
      <c r="H11" s="317">
        <v>587275</v>
      </c>
      <c r="I11" s="317"/>
      <c r="J11" s="318"/>
      <c r="K11" s="318"/>
      <c r="L11" s="314">
        <v>556092</v>
      </c>
      <c r="M11" s="314"/>
      <c r="N11" s="314"/>
      <c r="O11" s="314"/>
      <c r="P11" s="319">
        <v>519712</v>
      </c>
      <c r="Q11" s="47"/>
      <c r="R11" s="47"/>
      <c r="S11" s="47"/>
      <c r="T11" s="47"/>
      <c r="U11" s="47"/>
      <c r="V11" s="48">
        <v>128390</v>
      </c>
      <c r="W11" s="47"/>
      <c r="X11" s="318">
        <f t="shared" si="5"/>
        <v>214767</v>
      </c>
      <c r="Y11" s="323">
        <f t="shared" si="6"/>
        <v>519712</v>
      </c>
      <c r="Z11" s="323">
        <f t="shared" si="7"/>
        <v>447867</v>
      </c>
      <c r="AA11" s="323">
        <f t="shared" si="8"/>
        <v>537902</v>
      </c>
      <c r="AB11" s="318">
        <f t="shared" si="9"/>
        <v>302710</v>
      </c>
      <c r="AC11" s="49">
        <f t="shared" si="10"/>
        <v>0.41</v>
      </c>
      <c r="AD11" s="49">
        <f t="shared" si="11"/>
        <v>0.48</v>
      </c>
      <c r="AE11" s="49">
        <f t="shared" si="12"/>
        <v>0.4</v>
      </c>
      <c r="AF11" s="49">
        <f t="shared" si="13"/>
        <v>0.71</v>
      </c>
      <c r="AG11" s="50">
        <f t="shared" si="14"/>
        <v>1.6727704649894852</v>
      </c>
      <c r="AH11" s="325">
        <f t="shared" si="15"/>
        <v>302710</v>
      </c>
      <c r="AI11" s="51" t="str">
        <f t="shared" si="4"/>
        <v>MEDIA ARMÓNICA</v>
      </c>
      <c r="AL11" s="52"/>
    </row>
    <row r="12" spans="1:38">
      <c r="A12" s="125">
        <f>+COUNT(B$6:$D12)</f>
        <v>7</v>
      </c>
      <c r="B12" s="126">
        <v>24131500</v>
      </c>
      <c r="C12" s="127" t="s">
        <v>337</v>
      </c>
      <c r="D12" s="126" t="s">
        <v>30</v>
      </c>
      <c r="E12" s="242">
        <v>1</v>
      </c>
      <c r="F12" s="45"/>
      <c r="G12" s="45"/>
      <c r="H12" s="317">
        <v>1052040</v>
      </c>
      <c r="I12" s="317"/>
      <c r="J12" s="318"/>
      <c r="K12" s="318"/>
      <c r="L12" s="314">
        <v>978213.00000000012</v>
      </c>
      <c r="M12" s="314"/>
      <c r="N12" s="314"/>
      <c r="O12" s="314"/>
      <c r="P12" s="319">
        <v>922842.00000000012</v>
      </c>
      <c r="Q12" s="47"/>
      <c r="R12" s="47"/>
      <c r="S12" s="47"/>
      <c r="T12" s="47"/>
      <c r="U12" s="47"/>
      <c r="V12" s="48">
        <v>305750</v>
      </c>
      <c r="W12" s="47"/>
      <c r="X12" s="318">
        <f t="shared" si="5"/>
        <v>343410</v>
      </c>
      <c r="Y12" s="323">
        <f t="shared" si="6"/>
        <v>922842</v>
      </c>
      <c r="Z12" s="323">
        <f t="shared" si="7"/>
        <v>814711</v>
      </c>
      <c r="AA12" s="323">
        <f t="shared" si="8"/>
        <v>950528</v>
      </c>
      <c r="AB12" s="318">
        <f t="shared" si="9"/>
        <v>632205</v>
      </c>
      <c r="AC12" s="49">
        <f t="shared" si="10"/>
        <v>0.37</v>
      </c>
      <c r="AD12" s="49">
        <f t="shared" si="11"/>
        <v>0.42</v>
      </c>
      <c r="AE12" s="49">
        <f t="shared" si="12"/>
        <v>0.36</v>
      </c>
      <c r="AF12" s="49">
        <f t="shared" si="13"/>
        <v>0.54</v>
      </c>
      <c r="AG12" s="50">
        <f t="shared" si="14"/>
        <v>1.1231725265739985</v>
      </c>
      <c r="AH12" s="325">
        <f t="shared" si="15"/>
        <v>632205</v>
      </c>
      <c r="AI12" s="51" t="str">
        <f t="shared" si="4"/>
        <v>MEDIA ARMÓNICA</v>
      </c>
      <c r="AL12" s="52"/>
    </row>
    <row r="13" spans="1:38">
      <c r="A13" s="125">
        <f>+COUNT(B$6:$D13)</f>
        <v>8</v>
      </c>
      <c r="B13" s="126">
        <v>23181700</v>
      </c>
      <c r="C13" s="127" t="s">
        <v>338</v>
      </c>
      <c r="D13" s="126" t="s">
        <v>30</v>
      </c>
      <c r="E13" s="242">
        <v>1</v>
      </c>
      <c r="F13" s="45"/>
      <c r="G13" s="45"/>
      <c r="H13" s="317">
        <v>1219088</v>
      </c>
      <c r="I13" s="317"/>
      <c r="J13" s="318"/>
      <c r="K13" s="318"/>
      <c r="L13" s="314">
        <v>1152592</v>
      </c>
      <c r="M13" s="314"/>
      <c r="N13" s="314"/>
      <c r="O13" s="314"/>
      <c r="P13" s="319">
        <v>1108262</v>
      </c>
      <c r="Q13" s="47"/>
      <c r="R13" s="47"/>
      <c r="S13" s="47"/>
      <c r="T13" s="47"/>
      <c r="U13" s="47"/>
      <c r="V13" s="48">
        <v>359490</v>
      </c>
      <c r="W13" s="47"/>
      <c r="X13" s="318">
        <f t="shared" si="5"/>
        <v>402828</v>
      </c>
      <c r="Y13" s="323">
        <f t="shared" si="6"/>
        <v>1108262</v>
      </c>
      <c r="Z13" s="323">
        <f t="shared" si="7"/>
        <v>959858</v>
      </c>
      <c r="AA13" s="323">
        <f t="shared" si="8"/>
        <v>1130427</v>
      </c>
      <c r="AB13" s="318">
        <f t="shared" si="9"/>
        <v>744612</v>
      </c>
      <c r="AC13" s="49">
        <f t="shared" si="10"/>
        <v>0.36</v>
      </c>
      <c r="AD13" s="49">
        <f t="shared" si="11"/>
        <v>0.42</v>
      </c>
      <c r="AE13" s="49">
        <f t="shared" si="12"/>
        <v>0.36</v>
      </c>
      <c r="AF13" s="49">
        <f t="shared" si="13"/>
        <v>0.54</v>
      </c>
      <c r="AG13" s="50">
        <f t="shared" si="14"/>
        <v>1.1205541183343068</v>
      </c>
      <c r="AH13" s="325">
        <f t="shared" si="15"/>
        <v>744612</v>
      </c>
      <c r="AI13" s="51" t="str">
        <f t="shared" si="4"/>
        <v>MEDIA ARMÓNICA</v>
      </c>
      <c r="AL13" s="52"/>
    </row>
    <row r="14" spans="1:38">
      <c r="A14" s="125">
        <f>+COUNT(B$6:$D14)</f>
        <v>9</v>
      </c>
      <c r="B14" s="126">
        <v>23181700</v>
      </c>
      <c r="C14" s="127" t="s">
        <v>339</v>
      </c>
      <c r="D14" s="126" t="s">
        <v>30</v>
      </c>
      <c r="E14" s="242">
        <v>1</v>
      </c>
      <c r="F14" s="45"/>
      <c r="G14" s="45"/>
      <c r="H14" s="317">
        <v>534080</v>
      </c>
      <c r="I14" s="317"/>
      <c r="J14" s="318"/>
      <c r="K14" s="318"/>
      <c r="L14" s="314">
        <v>496269</v>
      </c>
      <c r="M14" s="314"/>
      <c r="N14" s="314"/>
      <c r="O14" s="314"/>
      <c r="P14" s="319">
        <v>472637.00000000006</v>
      </c>
      <c r="Q14" s="47"/>
      <c r="R14" s="47"/>
      <c r="S14" s="47"/>
      <c r="T14" s="47"/>
      <c r="U14" s="47"/>
      <c r="V14" s="48">
        <v>143330</v>
      </c>
      <c r="W14" s="47"/>
      <c r="X14" s="318">
        <f t="shared" si="5"/>
        <v>180614</v>
      </c>
      <c r="Y14" s="323">
        <f t="shared" si="6"/>
        <v>472637</v>
      </c>
      <c r="Z14" s="323">
        <f t="shared" si="7"/>
        <v>411579</v>
      </c>
      <c r="AA14" s="323">
        <f t="shared" si="8"/>
        <v>484453</v>
      </c>
      <c r="AB14" s="318">
        <f t="shared" si="9"/>
        <v>308164</v>
      </c>
      <c r="AC14" s="49">
        <f t="shared" si="10"/>
        <v>0.38</v>
      </c>
      <c r="AD14" s="49">
        <f t="shared" si="11"/>
        <v>0.44</v>
      </c>
      <c r="AE14" s="49">
        <f t="shared" si="12"/>
        <v>0.37</v>
      </c>
      <c r="AF14" s="49">
        <f t="shared" si="13"/>
        <v>0.59</v>
      </c>
      <c r="AG14" s="50">
        <f t="shared" si="14"/>
        <v>1.2601269796972023</v>
      </c>
      <c r="AH14" s="325">
        <f t="shared" si="15"/>
        <v>308164</v>
      </c>
      <c r="AI14" s="51" t="str">
        <f t="shared" si="4"/>
        <v>MEDIA ARMÓNICA</v>
      </c>
      <c r="AL14" s="52"/>
    </row>
    <row r="15" spans="1:38">
      <c r="A15" s="125">
        <f>+COUNT(B$6:$D15)</f>
        <v>10</v>
      </c>
      <c r="B15" s="126">
        <v>23181700</v>
      </c>
      <c r="C15" s="127" t="s">
        <v>340</v>
      </c>
      <c r="D15" s="126" t="s">
        <v>30</v>
      </c>
      <c r="E15" s="242">
        <v>1</v>
      </c>
      <c r="F15" s="45"/>
      <c r="G15" s="45"/>
      <c r="H15" s="317">
        <v>95575.000000000015</v>
      </c>
      <c r="I15" s="317"/>
      <c r="J15" s="318"/>
      <c r="K15" s="318"/>
      <c r="L15" s="314">
        <v>88030.000000000015</v>
      </c>
      <c r="M15" s="314"/>
      <c r="N15" s="314"/>
      <c r="O15" s="314"/>
      <c r="P15" s="319">
        <v>83838</v>
      </c>
      <c r="Q15" s="47"/>
      <c r="R15" s="47"/>
      <c r="S15" s="47"/>
      <c r="T15" s="47"/>
      <c r="U15" s="47"/>
      <c r="V15" s="48">
        <v>26330</v>
      </c>
      <c r="W15" s="47"/>
      <c r="X15" s="318">
        <f t="shared" si="5"/>
        <v>31782</v>
      </c>
      <c r="Y15" s="323">
        <f t="shared" si="6"/>
        <v>83838</v>
      </c>
      <c r="Z15" s="323">
        <f t="shared" si="7"/>
        <v>73443</v>
      </c>
      <c r="AA15" s="323">
        <f t="shared" si="8"/>
        <v>85934</v>
      </c>
      <c r="AB15" s="318">
        <f t="shared" si="9"/>
        <v>55765</v>
      </c>
      <c r="AC15" s="49">
        <f t="shared" si="10"/>
        <v>0.38</v>
      </c>
      <c r="AD15" s="49">
        <f t="shared" si="11"/>
        <v>0.43</v>
      </c>
      <c r="AE15" s="49">
        <f t="shared" si="12"/>
        <v>0.37</v>
      </c>
      <c r="AF15" s="49">
        <f t="shared" si="13"/>
        <v>0.56999999999999995</v>
      </c>
      <c r="AG15" s="50">
        <f t="shared" si="14"/>
        <v>1.2070641853399164</v>
      </c>
      <c r="AH15" s="325">
        <f t="shared" si="15"/>
        <v>55765</v>
      </c>
      <c r="AI15" s="51" t="str">
        <f t="shared" si="4"/>
        <v>MEDIA ARMÓNICA</v>
      </c>
      <c r="AL15" s="52"/>
    </row>
    <row r="16" spans="1:38">
      <c r="A16" s="125">
        <f>+COUNT(B$6:$D16)</f>
        <v>11</v>
      </c>
      <c r="B16" s="126">
        <v>23181700</v>
      </c>
      <c r="C16" s="127" t="s">
        <v>341</v>
      </c>
      <c r="D16" s="126" t="s">
        <v>30</v>
      </c>
      <c r="E16" s="242">
        <v>1</v>
      </c>
      <c r="F16" s="45"/>
      <c r="G16" s="45"/>
      <c r="H16" s="317">
        <v>16312182</v>
      </c>
      <c r="I16" s="317"/>
      <c r="J16" s="318"/>
      <c r="K16" s="318"/>
      <c r="L16" s="314">
        <v>15596736</v>
      </c>
      <c r="M16" s="314"/>
      <c r="N16" s="314"/>
      <c r="O16" s="314"/>
      <c r="P16" s="319">
        <v>14308932.000000002</v>
      </c>
      <c r="Q16" s="47"/>
      <c r="R16" s="47"/>
      <c r="S16" s="47"/>
      <c r="T16" s="47"/>
      <c r="U16" s="47"/>
      <c r="V16" s="48">
        <v>6497370</v>
      </c>
      <c r="W16" s="47"/>
      <c r="X16" s="318">
        <f t="shared" si="5"/>
        <v>4530754</v>
      </c>
      <c r="Y16" s="323">
        <f t="shared" si="6"/>
        <v>14308932</v>
      </c>
      <c r="Z16" s="323">
        <f t="shared" si="7"/>
        <v>13178805</v>
      </c>
      <c r="AA16" s="323">
        <f t="shared" si="8"/>
        <v>14952834</v>
      </c>
      <c r="AB16" s="318">
        <f t="shared" si="9"/>
        <v>11454271</v>
      </c>
      <c r="AC16" s="49">
        <f t="shared" si="10"/>
        <v>0.32</v>
      </c>
      <c r="AD16" s="49">
        <f t="shared" si="11"/>
        <v>0.34</v>
      </c>
      <c r="AE16" s="49">
        <f t="shared" si="12"/>
        <v>0.3</v>
      </c>
      <c r="AF16" s="49">
        <f t="shared" si="13"/>
        <v>0.4</v>
      </c>
      <c r="AG16" s="50">
        <f t="shared" si="14"/>
        <v>0.69732122381825257</v>
      </c>
      <c r="AH16" s="325">
        <f>+AA16</f>
        <v>14952834</v>
      </c>
      <c r="AI16" s="51" t="str">
        <f t="shared" si="4"/>
        <v>MEDIANA</v>
      </c>
      <c r="AL16" s="52"/>
    </row>
    <row r="17" spans="1:38">
      <c r="A17" s="125">
        <f>+COUNT(B$6:$D17)</f>
        <v>12</v>
      </c>
      <c r="B17" s="126">
        <v>23181700</v>
      </c>
      <c r="C17" s="127" t="s">
        <v>342</v>
      </c>
      <c r="D17" s="126" t="s">
        <v>30</v>
      </c>
      <c r="E17" s="242">
        <v>1</v>
      </c>
      <c r="F17" s="45"/>
      <c r="G17" s="45"/>
      <c r="H17" s="317">
        <v>75490</v>
      </c>
      <c r="I17" s="317"/>
      <c r="J17" s="318"/>
      <c r="K17" s="318"/>
      <c r="L17" s="314">
        <v>70729</v>
      </c>
      <c r="M17" s="314"/>
      <c r="N17" s="314"/>
      <c r="O17" s="314"/>
      <c r="P17" s="319">
        <v>68009</v>
      </c>
      <c r="Q17" s="47"/>
      <c r="R17" s="47"/>
      <c r="S17" s="47"/>
      <c r="T17" s="47"/>
      <c r="U17" s="47"/>
      <c r="V17" s="48">
        <v>22790</v>
      </c>
      <c r="W17" s="47"/>
      <c r="X17" s="318">
        <f t="shared" si="5"/>
        <v>24505</v>
      </c>
      <c r="Y17" s="323">
        <f t="shared" si="6"/>
        <v>68009</v>
      </c>
      <c r="Z17" s="323">
        <f t="shared" si="7"/>
        <v>59255</v>
      </c>
      <c r="AA17" s="323">
        <f t="shared" si="8"/>
        <v>69369</v>
      </c>
      <c r="AB17" s="318">
        <f t="shared" si="9"/>
        <v>46529</v>
      </c>
      <c r="AC17" s="49">
        <f t="shared" si="10"/>
        <v>0.36</v>
      </c>
      <c r="AD17" s="49">
        <f t="shared" si="11"/>
        <v>0.41</v>
      </c>
      <c r="AE17" s="49">
        <f t="shared" si="12"/>
        <v>0.35</v>
      </c>
      <c r="AF17" s="49">
        <f t="shared" si="13"/>
        <v>0.53</v>
      </c>
      <c r="AG17" s="50">
        <f t="shared" si="14"/>
        <v>1.0752523036419481</v>
      </c>
      <c r="AH17" s="325">
        <f t="shared" si="15"/>
        <v>46529</v>
      </c>
      <c r="AI17" s="51" t="str">
        <f t="shared" si="4"/>
        <v>MEDIA ARMÓNICA</v>
      </c>
      <c r="AL17" s="52"/>
    </row>
    <row r="18" spans="1:38" ht="24">
      <c r="A18" s="125">
        <f>+COUNT(B$6:$D18)</f>
        <v>13</v>
      </c>
      <c r="B18" s="126">
        <v>23181700</v>
      </c>
      <c r="C18" s="127" t="s">
        <v>343</v>
      </c>
      <c r="D18" s="126" t="s">
        <v>30</v>
      </c>
      <c r="E18" s="242">
        <v>1</v>
      </c>
      <c r="F18" s="45"/>
      <c r="G18" s="45"/>
      <c r="H18" s="317">
        <v>13199</v>
      </c>
      <c r="I18" s="317"/>
      <c r="J18" s="318"/>
      <c r="K18" s="318"/>
      <c r="L18" s="314">
        <v>12959.000000000002</v>
      </c>
      <c r="M18" s="314"/>
      <c r="N18" s="314"/>
      <c r="O18" s="314"/>
      <c r="P18" s="319">
        <v>11999.000000000002</v>
      </c>
      <c r="Q18" s="47"/>
      <c r="R18" s="47"/>
      <c r="S18" s="47"/>
      <c r="T18" s="47"/>
      <c r="U18" s="47"/>
      <c r="V18" s="48">
        <v>4210</v>
      </c>
      <c r="W18" s="47"/>
      <c r="X18" s="318">
        <f t="shared" si="5"/>
        <v>4286</v>
      </c>
      <c r="Y18" s="323">
        <f t="shared" si="6"/>
        <v>11999</v>
      </c>
      <c r="Z18" s="323">
        <f t="shared" si="7"/>
        <v>10592</v>
      </c>
      <c r="AA18" s="323">
        <f t="shared" si="8"/>
        <v>12479</v>
      </c>
      <c r="AB18" s="318">
        <f t="shared" si="9"/>
        <v>8442</v>
      </c>
      <c r="AC18" s="49">
        <f t="shared" si="10"/>
        <v>0.36</v>
      </c>
      <c r="AD18" s="49">
        <f t="shared" si="11"/>
        <v>0.4</v>
      </c>
      <c r="AE18" s="49">
        <f t="shared" si="12"/>
        <v>0.34</v>
      </c>
      <c r="AF18" s="49">
        <f t="shared" si="13"/>
        <v>0.51</v>
      </c>
      <c r="AG18" s="50">
        <f t="shared" si="14"/>
        <v>1.0180522565320664</v>
      </c>
      <c r="AH18" s="325">
        <f t="shared" si="15"/>
        <v>8442</v>
      </c>
      <c r="AI18" s="51" t="str">
        <f t="shared" si="4"/>
        <v>MEDIA ARMÓNICA</v>
      </c>
      <c r="AL18" s="52"/>
    </row>
    <row r="19" spans="1:38" ht="24">
      <c r="A19" s="125">
        <f>+COUNT(B$6:$D19)</f>
        <v>14</v>
      </c>
      <c r="B19" s="126">
        <v>23181700</v>
      </c>
      <c r="C19" s="127" t="s">
        <v>344</v>
      </c>
      <c r="D19" s="126" t="s">
        <v>30</v>
      </c>
      <c r="E19" s="242">
        <v>1</v>
      </c>
      <c r="F19" s="45"/>
      <c r="G19" s="45"/>
      <c r="H19" s="317">
        <v>12988.000000000002</v>
      </c>
      <c r="I19" s="317"/>
      <c r="J19" s="318"/>
      <c r="K19" s="318"/>
      <c r="L19" s="314">
        <v>12304.000000000002</v>
      </c>
      <c r="M19" s="314"/>
      <c r="N19" s="314"/>
      <c r="O19" s="314"/>
      <c r="P19" s="319">
        <v>11393</v>
      </c>
      <c r="Q19" s="47"/>
      <c r="R19" s="47"/>
      <c r="S19" s="47"/>
      <c r="T19" s="47"/>
      <c r="U19" s="47"/>
      <c r="V19" s="48">
        <v>3930</v>
      </c>
      <c r="W19" s="47"/>
      <c r="X19" s="318">
        <f t="shared" si="5"/>
        <v>4200</v>
      </c>
      <c r="Y19" s="323">
        <f t="shared" si="6"/>
        <v>11393</v>
      </c>
      <c r="Z19" s="323">
        <f t="shared" si="7"/>
        <v>10154</v>
      </c>
      <c r="AA19" s="323">
        <f t="shared" si="8"/>
        <v>11849</v>
      </c>
      <c r="AB19" s="318">
        <f t="shared" si="9"/>
        <v>7992</v>
      </c>
      <c r="AC19" s="49">
        <f t="shared" si="10"/>
        <v>0.37</v>
      </c>
      <c r="AD19" s="49">
        <f t="shared" si="11"/>
        <v>0.41</v>
      </c>
      <c r="AE19" s="49">
        <f t="shared" si="12"/>
        <v>0.35</v>
      </c>
      <c r="AF19" s="49">
        <f t="shared" si="13"/>
        <v>0.53</v>
      </c>
      <c r="AG19" s="50">
        <f t="shared" si="14"/>
        <v>1.0687022900763359</v>
      </c>
      <c r="AH19" s="325">
        <f t="shared" si="15"/>
        <v>7992</v>
      </c>
      <c r="AI19" s="51" t="str">
        <f t="shared" si="4"/>
        <v>MEDIA ARMÓNICA</v>
      </c>
      <c r="AL19" s="52"/>
    </row>
    <row r="20" spans="1:38">
      <c r="A20" s="125">
        <f>+COUNT(B$6:$D20)</f>
        <v>15</v>
      </c>
      <c r="B20" s="126">
        <v>23181700</v>
      </c>
      <c r="C20" s="127" t="s">
        <v>345</v>
      </c>
      <c r="D20" s="126" t="s">
        <v>30</v>
      </c>
      <c r="E20" s="242">
        <v>1</v>
      </c>
      <c r="F20" s="45"/>
      <c r="G20" s="45"/>
      <c r="H20" s="317">
        <v>27390.000000000004</v>
      </c>
      <c r="I20" s="317"/>
      <c r="J20" s="318"/>
      <c r="K20" s="318"/>
      <c r="L20" s="314">
        <v>25433</v>
      </c>
      <c r="M20" s="314"/>
      <c r="N20" s="314"/>
      <c r="O20" s="314"/>
      <c r="P20" s="319">
        <v>24455</v>
      </c>
      <c r="Q20" s="46"/>
      <c r="R20" s="46"/>
      <c r="S20" s="46"/>
      <c r="T20" s="53"/>
      <c r="U20" s="46"/>
      <c r="V20" s="48">
        <v>8440</v>
      </c>
      <c r="W20" s="47"/>
      <c r="X20" s="318">
        <f t="shared" si="5"/>
        <v>8745</v>
      </c>
      <c r="Y20" s="323">
        <f t="shared" si="6"/>
        <v>24455</v>
      </c>
      <c r="Z20" s="323">
        <f t="shared" si="7"/>
        <v>21430</v>
      </c>
      <c r="AA20" s="323">
        <f t="shared" si="8"/>
        <v>24944</v>
      </c>
      <c r="AB20" s="318">
        <f t="shared" si="9"/>
        <v>17007</v>
      </c>
      <c r="AC20" s="49">
        <f t="shared" si="10"/>
        <v>0.36</v>
      </c>
      <c r="AD20" s="49">
        <f t="shared" si="11"/>
        <v>0.41</v>
      </c>
      <c r="AE20" s="49">
        <f t="shared" si="12"/>
        <v>0.35</v>
      </c>
      <c r="AF20" s="49">
        <f t="shared" si="13"/>
        <v>0.51</v>
      </c>
      <c r="AG20" s="50">
        <f t="shared" si="14"/>
        <v>1.0361374407582939</v>
      </c>
      <c r="AH20" s="325">
        <f t="shared" si="15"/>
        <v>17007</v>
      </c>
      <c r="AI20" s="51" t="str">
        <f t="shared" si="4"/>
        <v>MEDIA ARMÓNICA</v>
      </c>
      <c r="AL20" s="52"/>
    </row>
    <row r="21" spans="1:38">
      <c r="A21" s="125">
        <f>+COUNT(B$6:$D21)</f>
        <v>16</v>
      </c>
      <c r="B21" s="126">
        <v>23181700</v>
      </c>
      <c r="C21" s="127" t="s">
        <v>346</v>
      </c>
      <c r="D21" s="126" t="s">
        <v>33</v>
      </c>
      <c r="E21" s="242">
        <v>1</v>
      </c>
      <c r="F21" s="45"/>
      <c r="G21" s="45"/>
      <c r="H21" s="317">
        <v>1475931</v>
      </c>
      <c r="I21" s="317"/>
      <c r="J21" s="318"/>
      <c r="K21" s="318"/>
      <c r="L21" s="314">
        <v>1408843</v>
      </c>
      <c r="M21" s="314"/>
      <c r="N21" s="314"/>
      <c r="O21" s="314"/>
      <c r="P21" s="319">
        <v>1341755</v>
      </c>
      <c r="Q21" s="46"/>
      <c r="R21" s="46"/>
      <c r="S21" s="46"/>
      <c r="T21" s="53"/>
      <c r="U21" s="46"/>
      <c r="V21" s="48">
        <v>451920</v>
      </c>
      <c r="W21" s="47"/>
      <c r="X21" s="318">
        <f t="shared" si="5"/>
        <v>481587</v>
      </c>
      <c r="Y21" s="323">
        <f t="shared" si="6"/>
        <v>1341755</v>
      </c>
      <c r="Z21" s="323">
        <f t="shared" si="7"/>
        <v>1169612</v>
      </c>
      <c r="AA21" s="323">
        <f t="shared" si="8"/>
        <v>1375299</v>
      </c>
      <c r="AB21" s="318">
        <f t="shared" si="9"/>
        <v>920511</v>
      </c>
      <c r="AC21" s="49">
        <f t="shared" si="10"/>
        <v>0.36</v>
      </c>
      <c r="AD21" s="49">
        <f t="shared" si="11"/>
        <v>0.41</v>
      </c>
      <c r="AE21" s="49">
        <f t="shared" si="12"/>
        <v>0.35</v>
      </c>
      <c r="AF21" s="49">
        <f t="shared" si="13"/>
        <v>0.52</v>
      </c>
      <c r="AG21" s="50">
        <f t="shared" si="14"/>
        <v>1.0656465746149761</v>
      </c>
      <c r="AH21" s="325">
        <f t="shared" si="15"/>
        <v>920511</v>
      </c>
      <c r="AI21" s="51" t="str">
        <f t="shared" si="4"/>
        <v>MEDIA ARMÓNICA</v>
      </c>
      <c r="AL21" s="52"/>
    </row>
    <row r="22" spans="1:38">
      <c r="A22" s="125">
        <f>+COUNT(B$6:$D22)</f>
        <v>17</v>
      </c>
      <c r="B22" s="126">
        <v>23181700</v>
      </c>
      <c r="C22" s="127" t="s">
        <v>347</v>
      </c>
      <c r="D22" s="126" t="s">
        <v>33</v>
      </c>
      <c r="E22" s="242">
        <v>1</v>
      </c>
      <c r="F22" s="45"/>
      <c r="G22" s="45"/>
      <c r="H22" s="317">
        <v>1718400</v>
      </c>
      <c r="I22" s="317"/>
      <c r="J22" s="318"/>
      <c r="K22" s="318"/>
      <c r="L22" s="314">
        <v>1687157</v>
      </c>
      <c r="M22" s="314"/>
      <c r="N22" s="314"/>
      <c r="O22" s="314"/>
      <c r="P22" s="319">
        <v>1562182</v>
      </c>
      <c r="Q22" s="46"/>
      <c r="R22" s="46"/>
      <c r="S22" s="46"/>
      <c r="T22" s="53"/>
      <c r="U22" s="46"/>
      <c r="V22" s="48">
        <v>509270</v>
      </c>
      <c r="W22" s="47"/>
      <c r="X22" s="318">
        <f t="shared" si="5"/>
        <v>577281</v>
      </c>
      <c r="Y22" s="323">
        <f t="shared" si="6"/>
        <v>1562182</v>
      </c>
      <c r="Z22" s="323">
        <f t="shared" si="7"/>
        <v>1369252</v>
      </c>
      <c r="AA22" s="323">
        <f t="shared" si="8"/>
        <v>1624670</v>
      </c>
      <c r="AB22" s="318">
        <f t="shared" si="9"/>
        <v>1058656</v>
      </c>
      <c r="AC22" s="49">
        <f t="shared" si="10"/>
        <v>0.37</v>
      </c>
      <c r="AD22" s="49">
        <f t="shared" si="11"/>
        <v>0.42</v>
      </c>
      <c r="AE22" s="49">
        <f t="shared" si="12"/>
        <v>0.36</v>
      </c>
      <c r="AF22" s="49">
        <f t="shared" si="13"/>
        <v>0.55000000000000004</v>
      </c>
      <c r="AG22" s="50">
        <f t="shared" si="14"/>
        <v>1.1335460561195436</v>
      </c>
      <c r="AH22" s="325">
        <f t="shared" si="15"/>
        <v>1058656</v>
      </c>
      <c r="AI22" s="51" t="str">
        <f t="shared" si="4"/>
        <v>MEDIA ARMÓNICA</v>
      </c>
      <c r="AL22" s="52"/>
    </row>
    <row r="23" spans="1:38">
      <c r="A23" s="125">
        <f>+COUNT(B$6:$D23)</f>
        <v>18</v>
      </c>
      <c r="B23" s="126">
        <v>23181700</v>
      </c>
      <c r="C23" s="127" t="s">
        <v>348</v>
      </c>
      <c r="D23" s="126" t="s">
        <v>33</v>
      </c>
      <c r="E23" s="242">
        <v>1</v>
      </c>
      <c r="F23" s="45"/>
      <c r="G23" s="45"/>
      <c r="H23" s="317">
        <v>1257827</v>
      </c>
      <c r="I23" s="317"/>
      <c r="J23" s="318"/>
      <c r="K23" s="318"/>
      <c r="L23" s="314">
        <v>1212088</v>
      </c>
      <c r="M23" s="314"/>
      <c r="N23" s="314"/>
      <c r="O23" s="314"/>
      <c r="P23" s="319">
        <v>1143479</v>
      </c>
      <c r="Q23" s="46"/>
      <c r="R23" s="46"/>
      <c r="S23" s="46"/>
      <c r="T23" s="53"/>
      <c r="U23" s="46"/>
      <c r="V23" s="48">
        <v>382810</v>
      </c>
      <c r="W23" s="47"/>
      <c r="X23" s="318">
        <f t="shared" si="5"/>
        <v>413506</v>
      </c>
      <c r="Y23" s="323">
        <f t="shared" si="6"/>
        <v>1143479</v>
      </c>
      <c r="Z23" s="323">
        <f t="shared" si="7"/>
        <v>999051</v>
      </c>
      <c r="AA23" s="323">
        <f t="shared" si="8"/>
        <v>1177784</v>
      </c>
      <c r="AB23" s="318">
        <f t="shared" si="9"/>
        <v>783265</v>
      </c>
      <c r="AC23" s="49">
        <f t="shared" si="10"/>
        <v>0.36</v>
      </c>
      <c r="AD23" s="49">
        <f t="shared" si="11"/>
        <v>0.41</v>
      </c>
      <c r="AE23" s="49">
        <f t="shared" si="12"/>
        <v>0.35</v>
      </c>
      <c r="AF23" s="49">
        <f t="shared" si="13"/>
        <v>0.53</v>
      </c>
      <c r="AG23" s="50">
        <f t="shared" si="14"/>
        <v>1.0801859930513833</v>
      </c>
      <c r="AH23" s="325">
        <f t="shared" si="15"/>
        <v>783265</v>
      </c>
      <c r="AI23" s="51" t="str">
        <f t="shared" si="4"/>
        <v>MEDIA ARMÓNICA</v>
      </c>
      <c r="AL23" s="52"/>
    </row>
    <row r="24" spans="1:38">
      <c r="A24" s="125">
        <f>+COUNT(B$6:$D24)</f>
        <v>19</v>
      </c>
      <c r="B24" s="126">
        <v>23181700</v>
      </c>
      <c r="C24" s="127" t="s">
        <v>349</v>
      </c>
      <c r="D24" s="126" t="s">
        <v>30</v>
      </c>
      <c r="E24" s="242">
        <v>1</v>
      </c>
      <c r="F24" s="45"/>
      <c r="G24" s="45"/>
      <c r="H24" s="317">
        <v>536635</v>
      </c>
      <c r="I24" s="317"/>
      <c r="J24" s="318"/>
      <c r="K24" s="318"/>
      <c r="L24" s="314">
        <v>526878</v>
      </c>
      <c r="M24" s="314"/>
      <c r="N24" s="314"/>
      <c r="O24" s="314"/>
      <c r="P24" s="319">
        <v>487850</v>
      </c>
      <c r="Q24" s="46"/>
      <c r="R24" s="46"/>
      <c r="S24" s="46"/>
      <c r="T24" s="53"/>
      <c r="U24" s="46"/>
      <c r="V24" s="48">
        <v>162020</v>
      </c>
      <c r="W24" s="47"/>
      <c r="X24" s="318">
        <f t="shared" si="5"/>
        <v>178797</v>
      </c>
      <c r="Y24" s="323">
        <f t="shared" si="6"/>
        <v>487850</v>
      </c>
      <c r="Z24" s="323">
        <f t="shared" si="7"/>
        <v>428346</v>
      </c>
      <c r="AA24" s="323">
        <f t="shared" si="8"/>
        <v>507364</v>
      </c>
      <c r="AB24" s="318">
        <f t="shared" si="9"/>
        <v>333797</v>
      </c>
      <c r="AC24" s="49">
        <f t="shared" si="10"/>
        <v>0.37</v>
      </c>
      <c r="AD24" s="49">
        <f t="shared" si="11"/>
        <v>0.42</v>
      </c>
      <c r="AE24" s="49">
        <f t="shared" si="12"/>
        <v>0.35</v>
      </c>
      <c r="AF24" s="49">
        <f t="shared" si="13"/>
        <v>0.54</v>
      </c>
      <c r="AG24" s="50">
        <f t="shared" si="14"/>
        <v>1.103548944574744</v>
      </c>
      <c r="AH24" s="325">
        <f t="shared" si="15"/>
        <v>333797</v>
      </c>
      <c r="AI24" s="51" t="str">
        <f t="shared" si="4"/>
        <v>MEDIA ARMÓNICA</v>
      </c>
      <c r="AL24" s="52"/>
    </row>
    <row r="25" spans="1:38">
      <c r="A25" s="125">
        <f>+COUNT(B$6:$D25)</f>
        <v>20</v>
      </c>
      <c r="B25" s="126">
        <v>23181700</v>
      </c>
      <c r="C25" s="127" t="s">
        <v>350</v>
      </c>
      <c r="D25" s="126" t="s">
        <v>30</v>
      </c>
      <c r="E25" s="242">
        <v>1</v>
      </c>
      <c r="F25" s="45"/>
      <c r="G25" s="45"/>
      <c r="H25" s="317">
        <v>675362.00000000012</v>
      </c>
      <c r="I25" s="317"/>
      <c r="J25" s="318"/>
      <c r="K25" s="318"/>
      <c r="L25" s="314">
        <v>639817.00000000012</v>
      </c>
      <c r="M25" s="314"/>
      <c r="N25" s="314"/>
      <c r="O25" s="314"/>
      <c r="P25" s="319">
        <v>592423</v>
      </c>
      <c r="Q25" s="46"/>
      <c r="R25" s="46"/>
      <c r="S25" s="46"/>
      <c r="T25" s="53"/>
      <c r="U25" s="46"/>
      <c r="V25" s="48">
        <v>193000</v>
      </c>
      <c r="W25" s="47"/>
      <c r="X25" s="318">
        <f t="shared" si="5"/>
        <v>224025</v>
      </c>
      <c r="Y25" s="323">
        <f t="shared" si="6"/>
        <v>592423</v>
      </c>
      <c r="Z25" s="323">
        <f t="shared" si="7"/>
        <v>525151</v>
      </c>
      <c r="AA25" s="323">
        <f t="shared" si="8"/>
        <v>616120</v>
      </c>
      <c r="AB25" s="318">
        <f t="shared" si="9"/>
        <v>403512</v>
      </c>
      <c r="AC25" s="49">
        <f t="shared" si="10"/>
        <v>0.38</v>
      </c>
      <c r="AD25" s="49">
        <f t="shared" si="11"/>
        <v>0.43</v>
      </c>
      <c r="AE25" s="49">
        <f t="shared" si="12"/>
        <v>0.36</v>
      </c>
      <c r="AF25" s="49">
        <f t="shared" si="13"/>
        <v>0.56000000000000005</v>
      </c>
      <c r="AG25" s="50">
        <f t="shared" si="14"/>
        <v>1.1607512953367876</v>
      </c>
      <c r="AH25" s="325">
        <f t="shared" si="15"/>
        <v>403512</v>
      </c>
      <c r="AI25" s="51" t="str">
        <f t="shared" si="4"/>
        <v>MEDIA ARMÓNICA</v>
      </c>
      <c r="AL25" s="52"/>
    </row>
    <row r="26" spans="1:38">
      <c r="A26" s="125">
        <f>+COUNT(B$6:$D26)</f>
        <v>21</v>
      </c>
      <c r="B26" s="126">
        <v>23181700</v>
      </c>
      <c r="C26" s="127" t="s">
        <v>351</v>
      </c>
      <c r="D26" s="126" t="s">
        <v>30</v>
      </c>
      <c r="E26" s="242">
        <v>1</v>
      </c>
      <c r="F26" s="45"/>
      <c r="G26" s="45"/>
      <c r="H26" s="317">
        <v>1108306</v>
      </c>
      <c r="I26" s="317"/>
      <c r="J26" s="318"/>
      <c r="K26" s="318"/>
      <c r="L26" s="314">
        <v>1058828</v>
      </c>
      <c r="M26" s="314"/>
      <c r="N26" s="314"/>
      <c r="O26" s="314"/>
      <c r="P26" s="319">
        <v>989559</v>
      </c>
      <c r="Q26" s="46"/>
      <c r="R26" s="46"/>
      <c r="S26" s="46"/>
      <c r="T26" s="53"/>
      <c r="U26" s="46"/>
      <c r="V26" s="48">
        <v>450250</v>
      </c>
      <c r="W26" s="47"/>
      <c r="X26" s="318">
        <f t="shared" si="5"/>
        <v>304905</v>
      </c>
      <c r="Y26" s="323">
        <f t="shared" si="6"/>
        <v>989559</v>
      </c>
      <c r="Z26" s="323">
        <f t="shared" si="7"/>
        <v>901736</v>
      </c>
      <c r="AA26" s="323">
        <f t="shared" si="8"/>
        <v>1024194</v>
      </c>
      <c r="AB26" s="318">
        <f t="shared" si="9"/>
        <v>787672</v>
      </c>
      <c r="AC26" s="49">
        <f t="shared" si="10"/>
        <v>0.31</v>
      </c>
      <c r="AD26" s="49">
        <f t="shared" si="11"/>
        <v>0.34</v>
      </c>
      <c r="AE26" s="49">
        <f t="shared" si="12"/>
        <v>0.3</v>
      </c>
      <c r="AF26" s="49">
        <f t="shared" si="13"/>
        <v>0.39</v>
      </c>
      <c r="AG26" s="50">
        <f t="shared" si="14"/>
        <v>0.67719044975013876</v>
      </c>
      <c r="AH26" s="325">
        <f>+AA26</f>
        <v>1024194</v>
      </c>
      <c r="AI26" s="51" t="str">
        <f t="shared" si="4"/>
        <v>MEDIANA</v>
      </c>
      <c r="AL26" s="52"/>
    </row>
    <row r="27" spans="1:38" ht="36">
      <c r="A27" s="125">
        <f>+COUNT(B$6:$D27)</f>
        <v>22</v>
      </c>
      <c r="B27" s="126">
        <v>23181700</v>
      </c>
      <c r="C27" s="127" t="s">
        <v>352</v>
      </c>
      <c r="D27" s="126" t="s">
        <v>30</v>
      </c>
      <c r="E27" s="242">
        <v>1</v>
      </c>
      <c r="F27" s="45"/>
      <c r="G27" s="45"/>
      <c r="H27" s="317">
        <v>1205140</v>
      </c>
      <c r="I27" s="317"/>
      <c r="J27" s="318"/>
      <c r="K27" s="318"/>
      <c r="L27" s="314">
        <v>1150855</v>
      </c>
      <c r="M27" s="314"/>
      <c r="N27" s="314"/>
      <c r="O27" s="314"/>
      <c r="P27" s="319">
        <v>1085712</v>
      </c>
      <c r="Q27" s="46"/>
      <c r="R27" s="46"/>
      <c r="S27" s="46"/>
      <c r="T27" s="53"/>
      <c r="U27" s="46"/>
      <c r="V27" s="48">
        <v>352810</v>
      </c>
      <c r="W27" s="47"/>
      <c r="X27" s="318">
        <f t="shared" si="5"/>
        <v>400202</v>
      </c>
      <c r="Y27" s="323">
        <f t="shared" si="6"/>
        <v>1085712</v>
      </c>
      <c r="Z27" s="323">
        <f t="shared" si="7"/>
        <v>948629</v>
      </c>
      <c r="AA27" s="323">
        <f t="shared" si="8"/>
        <v>1118284</v>
      </c>
      <c r="AB27" s="318">
        <f t="shared" si="9"/>
        <v>733388</v>
      </c>
      <c r="AC27" s="49">
        <f t="shared" si="10"/>
        <v>0.37</v>
      </c>
      <c r="AD27" s="49">
        <f t="shared" si="11"/>
        <v>0.42</v>
      </c>
      <c r="AE27" s="49">
        <f t="shared" si="12"/>
        <v>0.36</v>
      </c>
      <c r="AF27" s="49">
        <f t="shared" si="13"/>
        <v>0.55000000000000004</v>
      </c>
      <c r="AG27" s="50">
        <f t="shared" si="14"/>
        <v>1.1343272582976673</v>
      </c>
      <c r="AH27" s="325">
        <f t="shared" si="15"/>
        <v>733388</v>
      </c>
      <c r="AI27" s="51" t="str">
        <f t="shared" si="4"/>
        <v>MEDIA ARMÓNICA</v>
      </c>
      <c r="AL27" s="52"/>
    </row>
    <row r="28" spans="1:38" ht="24">
      <c r="A28" s="125">
        <f>+COUNT(B$6:$D28)</f>
        <v>23</v>
      </c>
      <c r="B28" s="126">
        <v>23181700</v>
      </c>
      <c r="C28" s="127" t="s">
        <v>353</v>
      </c>
      <c r="D28" s="126" t="s">
        <v>30</v>
      </c>
      <c r="E28" s="242">
        <v>1</v>
      </c>
      <c r="F28" s="45"/>
      <c r="G28" s="45"/>
      <c r="H28" s="317">
        <v>373214</v>
      </c>
      <c r="I28" s="317"/>
      <c r="J28" s="318"/>
      <c r="K28" s="318"/>
      <c r="L28" s="314">
        <v>352856</v>
      </c>
      <c r="M28" s="314"/>
      <c r="N28" s="314"/>
      <c r="O28" s="314"/>
      <c r="P28" s="319">
        <v>339285</v>
      </c>
      <c r="Q28" s="46"/>
      <c r="R28" s="46"/>
      <c r="S28" s="46"/>
      <c r="T28" s="53"/>
      <c r="U28" s="46"/>
      <c r="V28" s="48">
        <v>111850</v>
      </c>
      <c r="W28" s="47"/>
      <c r="X28" s="318">
        <f t="shared" si="5"/>
        <v>122431</v>
      </c>
      <c r="Y28" s="323">
        <f t="shared" si="6"/>
        <v>339285</v>
      </c>
      <c r="Z28" s="323">
        <f t="shared" si="7"/>
        <v>294301</v>
      </c>
      <c r="AA28" s="323">
        <f t="shared" si="8"/>
        <v>346071</v>
      </c>
      <c r="AB28" s="318">
        <f t="shared" si="9"/>
        <v>229867</v>
      </c>
      <c r="AC28" s="49">
        <f t="shared" si="10"/>
        <v>0.36</v>
      </c>
      <c r="AD28" s="49">
        <f t="shared" si="11"/>
        <v>0.42</v>
      </c>
      <c r="AE28" s="49">
        <f t="shared" si="12"/>
        <v>0.35</v>
      </c>
      <c r="AF28" s="49">
        <f t="shared" si="13"/>
        <v>0.53</v>
      </c>
      <c r="AG28" s="50">
        <f t="shared" si="14"/>
        <v>1.0945999105945463</v>
      </c>
      <c r="AH28" s="325">
        <f t="shared" si="15"/>
        <v>229867</v>
      </c>
      <c r="AI28" s="51" t="str">
        <f t="shared" si="4"/>
        <v>MEDIA ARMÓNICA</v>
      </c>
      <c r="AL28" s="52"/>
    </row>
    <row r="29" spans="1:38">
      <c r="A29" s="125">
        <f>+COUNT(B$6:$D29)</f>
        <v>24</v>
      </c>
      <c r="B29" s="126">
        <v>23181700</v>
      </c>
      <c r="C29" s="127" t="s">
        <v>354</v>
      </c>
      <c r="D29" s="126" t="s">
        <v>30</v>
      </c>
      <c r="E29" s="242">
        <v>1</v>
      </c>
      <c r="F29" s="45"/>
      <c r="G29" s="45"/>
      <c r="H29" s="317">
        <v>864454</v>
      </c>
      <c r="I29" s="317"/>
      <c r="J29" s="318"/>
      <c r="K29" s="318"/>
      <c r="L29" s="314">
        <v>825862</v>
      </c>
      <c r="M29" s="314"/>
      <c r="N29" s="314"/>
      <c r="O29" s="314"/>
      <c r="P29" s="319">
        <v>771834</v>
      </c>
      <c r="Q29" s="46"/>
      <c r="R29" s="46"/>
      <c r="S29" s="46"/>
      <c r="T29" s="53"/>
      <c r="U29" s="46"/>
      <c r="V29" s="48">
        <v>204430</v>
      </c>
      <c r="W29" s="47"/>
      <c r="X29" s="318">
        <f t="shared" si="5"/>
        <v>310476</v>
      </c>
      <c r="Y29" s="323">
        <f t="shared" si="6"/>
        <v>771834</v>
      </c>
      <c r="Z29" s="323">
        <f t="shared" si="7"/>
        <v>666645</v>
      </c>
      <c r="AA29" s="323">
        <f t="shared" si="8"/>
        <v>798848</v>
      </c>
      <c r="AB29" s="318">
        <f t="shared" si="9"/>
        <v>467567</v>
      </c>
      <c r="AC29" s="49">
        <f t="shared" si="10"/>
        <v>0.4</v>
      </c>
      <c r="AD29" s="49">
        <f t="shared" si="11"/>
        <v>0.47</v>
      </c>
      <c r="AE29" s="49">
        <f t="shared" si="12"/>
        <v>0.39</v>
      </c>
      <c r="AF29" s="49">
        <f t="shared" si="13"/>
        <v>0.66</v>
      </c>
      <c r="AG29" s="50">
        <f t="shared" si="14"/>
        <v>1.5187399109719708</v>
      </c>
      <c r="AH29" s="325">
        <f t="shared" si="15"/>
        <v>467567</v>
      </c>
      <c r="AI29" s="51" t="str">
        <f t="shared" si="4"/>
        <v>MEDIA ARMÓNICA</v>
      </c>
      <c r="AL29" s="52"/>
    </row>
    <row r="30" spans="1:38">
      <c r="A30" s="125">
        <f>+COUNT(B$6:$D30)</f>
        <v>25</v>
      </c>
      <c r="B30" s="126">
        <v>23181700</v>
      </c>
      <c r="C30" s="127" t="s">
        <v>355</v>
      </c>
      <c r="D30" s="126" t="s">
        <v>30</v>
      </c>
      <c r="E30" s="242">
        <v>1</v>
      </c>
      <c r="F30" s="45"/>
      <c r="G30" s="45"/>
      <c r="H30" s="317">
        <v>456465.00000000006</v>
      </c>
      <c r="I30" s="317"/>
      <c r="J30" s="318"/>
      <c r="K30" s="318"/>
      <c r="L30" s="314">
        <v>428437</v>
      </c>
      <c r="M30" s="314"/>
      <c r="N30" s="314"/>
      <c r="O30" s="314"/>
      <c r="P30" s="319">
        <v>400408.00000000006</v>
      </c>
      <c r="Q30" s="46"/>
      <c r="R30" s="46"/>
      <c r="S30" s="46"/>
      <c r="T30" s="53"/>
      <c r="U30" s="46"/>
      <c r="V30" s="48">
        <v>135540</v>
      </c>
      <c r="W30" s="47"/>
      <c r="X30" s="318">
        <f t="shared" si="5"/>
        <v>148226</v>
      </c>
      <c r="Y30" s="323">
        <f t="shared" si="6"/>
        <v>400408</v>
      </c>
      <c r="Z30" s="323">
        <f t="shared" si="7"/>
        <v>355213</v>
      </c>
      <c r="AA30" s="323">
        <f t="shared" si="8"/>
        <v>414423</v>
      </c>
      <c r="AB30" s="318">
        <f t="shared" si="9"/>
        <v>277775</v>
      </c>
      <c r="AC30" s="49">
        <f t="shared" si="10"/>
        <v>0.37</v>
      </c>
      <c r="AD30" s="49">
        <f t="shared" si="11"/>
        <v>0.42</v>
      </c>
      <c r="AE30" s="49">
        <f t="shared" si="12"/>
        <v>0.36</v>
      </c>
      <c r="AF30" s="49">
        <f t="shared" si="13"/>
        <v>0.53</v>
      </c>
      <c r="AG30" s="50">
        <f t="shared" si="14"/>
        <v>1.0935959864246716</v>
      </c>
      <c r="AH30" s="325">
        <f t="shared" si="15"/>
        <v>277775</v>
      </c>
      <c r="AI30" s="51" t="str">
        <f t="shared" si="4"/>
        <v>MEDIA ARMÓNICA</v>
      </c>
      <c r="AL30" s="52"/>
    </row>
    <row r="31" spans="1:38">
      <c r="A31" s="125">
        <f>+COUNT(B$6:$D31)</f>
        <v>26</v>
      </c>
      <c r="B31" s="126">
        <v>23181700</v>
      </c>
      <c r="C31" s="127" t="s">
        <v>356</v>
      </c>
      <c r="D31" s="126" t="s">
        <v>30</v>
      </c>
      <c r="E31" s="242">
        <v>1</v>
      </c>
      <c r="F31" s="45"/>
      <c r="G31" s="45"/>
      <c r="H31" s="317">
        <v>239005.00000000003</v>
      </c>
      <c r="I31" s="317"/>
      <c r="J31" s="318"/>
      <c r="K31" s="318"/>
      <c r="L31" s="314">
        <v>222084.00000000003</v>
      </c>
      <c r="M31" s="314"/>
      <c r="N31" s="314"/>
      <c r="O31" s="314"/>
      <c r="P31" s="319">
        <v>211509.00000000003</v>
      </c>
      <c r="Q31" s="46"/>
      <c r="R31" s="46"/>
      <c r="S31" s="46"/>
      <c r="T31" s="53"/>
      <c r="U31" s="46"/>
      <c r="V31" s="48">
        <v>56390</v>
      </c>
      <c r="W31" s="47"/>
      <c r="X31" s="318">
        <f t="shared" si="5"/>
        <v>84665</v>
      </c>
      <c r="Y31" s="323">
        <f t="shared" si="6"/>
        <v>211509</v>
      </c>
      <c r="Z31" s="323">
        <f t="shared" si="7"/>
        <v>182247</v>
      </c>
      <c r="AA31" s="323">
        <f t="shared" si="8"/>
        <v>216797</v>
      </c>
      <c r="AB31" s="318">
        <f t="shared" si="9"/>
        <v>128418</v>
      </c>
      <c r="AC31" s="49">
        <f t="shared" si="10"/>
        <v>0.4</v>
      </c>
      <c r="AD31" s="49">
        <f t="shared" si="11"/>
        <v>0.46</v>
      </c>
      <c r="AE31" s="49">
        <f t="shared" si="12"/>
        <v>0.39</v>
      </c>
      <c r="AF31" s="49">
        <f t="shared" si="13"/>
        <v>0.66</v>
      </c>
      <c r="AG31" s="50">
        <f t="shared" si="14"/>
        <v>1.5014186912573151</v>
      </c>
      <c r="AH31" s="325">
        <f t="shared" si="15"/>
        <v>128418</v>
      </c>
      <c r="AI31" s="51" t="str">
        <f t="shared" si="4"/>
        <v>MEDIA ARMÓNICA</v>
      </c>
      <c r="AL31" s="52"/>
    </row>
    <row r="32" spans="1:38">
      <c r="A32" s="125">
        <f>+COUNT(B$6:$D32)</f>
        <v>27</v>
      </c>
      <c r="B32" s="126">
        <v>23181700</v>
      </c>
      <c r="C32" s="127" t="s">
        <v>357</v>
      </c>
      <c r="D32" s="126" t="s">
        <v>30</v>
      </c>
      <c r="E32" s="242">
        <v>1</v>
      </c>
      <c r="F32" s="45"/>
      <c r="G32" s="45"/>
      <c r="H32" s="317">
        <v>2306962</v>
      </c>
      <c r="I32" s="317"/>
      <c r="J32" s="318"/>
      <c r="K32" s="318"/>
      <c r="L32" s="314">
        <v>2223828</v>
      </c>
      <c r="M32" s="314"/>
      <c r="N32" s="314"/>
      <c r="O32" s="314"/>
      <c r="P32" s="319">
        <v>2078344</v>
      </c>
      <c r="Q32" s="46"/>
      <c r="R32" s="46"/>
      <c r="S32" s="46"/>
      <c r="T32" s="53"/>
      <c r="U32" s="46"/>
      <c r="V32" s="48">
        <v>712250</v>
      </c>
      <c r="W32" s="47"/>
      <c r="X32" s="318">
        <f t="shared" si="5"/>
        <v>751362</v>
      </c>
      <c r="Y32" s="323">
        <f t="shared" si="6"/>
        <v>2078344</v>
      </c>
      <c r="Z32" s="323">
        <f t="shared" si="7"/>
        <v>1830346</v>
      </c>
      <c r="AA32" s="323">
        <f t="shared" si="8"/>
        <v>2151086</v>
      </c>
      <c r="AB32" s="318">
        <f t="shared" si="9"/>
        <v>1444930</v>
      </c>
      <c r="AC32" s="49">
        <f t="shared" si="10"/>
        <v>0.36</v>
      </c>
      <c r="AD32" s="49">
        <f t="shared" si="11"/>
        <v>0.41</v>
      </c>
      <c r="AE32" s="49">
        <f t="shared" si="12"/>
        <v>0.35</v>
      </c>
      <c r="AF32" s="49">
        <f t="shared" si="13"/>
        <v>0.52</v>
      </c>
      <c r="AG32" s="50">
        <f t="shared" si="14"/>
        <v>1.0549133029133029</v>
      </c>
      <c r="AH32" s="325">
        <f t="shared" si="15"/>
        <v>1444930</v>
      </c>
      <c r="AI32" s="51" t="str">
        <f t="shared" si="4"/>
        <v>MEDIA ARMÓNICA</v>
      </c>
      <c r="AL32" s="52"/>
    </row>
    <row r="33" spans="1:38">
      <c r="A33" s="125">
        <f>+COUNT(B$6:$D33)</f>
        <v>28</v>
      </c>
      <c r="B33" s="126">
        <v>23181700</v>
      </c>
      <c r="C33" s="127" t="s">
        <v>358</v>
      </c>
      <c r="D33" s="126" t="s">
        <v>30</v>
      </c>
      <c r="E33" s="242">
        <v>1</v>
      </c>
      <c r="F33" s="45"/>
      <c r="G33" s="45"/>
      <c r="H33" s="317">
        <v>346904</v>
      </c>
      <c r="I33" s="317"/>
      <c r="J33" s="318"/>
      <c r="K33" s="318"/>
      <c r="L33" s="314">
        <v>337528</v>
      </c>
      <c r="M33" s="314"/>
      <c r="N33" s="314"/>
      <c r="O33" s="314"/>
      <c r="P33" s="319">
        <v>312526</v>
      </c>
      <c r="Q33" s="46"/>
      <c r="R33" s="46"/>
      <c r="S33" s="46"/>
      <c r="T33" s="53"/>
      <c r="U33" s="46"/>
      <c r="V33" s="48">
        <v>89560</v>
      </c>
      <c r="W33" s="47"/>
      <c r="X33" s="318">
        <f t="shared" si="5"/>
        <v>122244</v>
      </c>
      <c r="Y33" s="323">
        <f t="shared" si="6"/>
        <v>312526</v>
      </c>
      <c r="Z33" s="323">
        <f t="shared" si="7"/>
        <v>271630</v>
      </c>
      <c r="AA33" s="323">
        <f t="shared" si="8"/>
        <v>325027</v>
      </c>
      <c r="AB33" s="318">
        <f t="shared" si="9"/>
        <v>197914</v>
      </c>
      <c r="AC33" s="49">
        <f t="shared" si="10"/>
        <v>0.39</v>
      </c>
      <c r="AD33" s="49">
        <f t="shared" si="11"/>
        <v>0.45</v>
      </c>
      <c r="AE33" s="49">
        <f t="shared" si="12"/>
        <v>0.38</v>
      </c>
      <c r="AF33" s="49">
        <f t="shared" si="13"/>
        <v>0.62</v>
      </c>
      <c r="AG33" s="50">
        <f t="shared" si="14"/>
        <v>1.3649397052255472</v>
      </c>
      <c r="AH33" s="325">
        <f t="shared" si="15"/>
        <v>197914</v>
      </c>
      <c r="AI33" s="51" t="str">
        <f t="shared" si="4"/>
        <v>MEDIA ARMÓNICA</v>
      </c>
      <c r="AL33" s="52"/>
    </row>
    <row r="34" spans="1:38">
      <c r="A34" s="125">
        <f>+COUNT(B$6:$D34)</f>
        <v>29</v>
      </c>
      <c r="B34" s="126">
        <v>26101700</v>
      </c>
      <c r="C34" s="127" t="s">
        <v>359</v>
      </c>
      <c r="D34" s="126" t="s">
        <v>30</v>
      </c>
      <c r="E34" s="242">
        <v>1</v>
      </c>
      <c r="F34" s="45"/>
      <c r="G34" s="45"/>
      <c r="H34" s="317">
        <v>460293</v>
      </c>
      <c r="I34" s="317"/>
      <c r="J34" s="318"/>
      <c r="K34" s="318"/>
      <c r="L34" s="314">
        <v>447964</v>
      </c>
      <c r="M34" s="314"/>
      <c r="N34" s="314"/>
      <c r="O34" s="314"/>
      <c r="P34" s="319">
        <v>410976</v>
      </c>
      <c r="Q34" s="46"/>
      <c r="R34" s="46"/>
      <c r="S34" s="46"/>
      <c r="T34" s="53"/>
      <c r="U34" s="46"/>
      <c r="V34" s="48">
        <v>118020</v>
      </c>
      <c r="W34" s="47"/>
      <c r="X34" s="318">
        <f t="shared" si="5"/>
        <v>162221</v>
      </c>
      <c r="Y34" s="323">
        <f t="shared" si="6"/>
        <v>410976</v>
      </c>
      <c r="Z34" s="323">
        <f t="shared" si="7"/>
        <v>359313</v>
      </c>
      <c r="AA34" s="323">
        <f t="shared" si="8"/>
        <v>429470</v>
      </c>
      <c r="AB34" s="318">
        <f t="shared" si="9"/>
        <v>261246</v>
      </c>
      <c r="AC34" s="49">
        <f t="shared" si="10"/>
        <v>0.39</v>
      </c>
      <c r="AD34" s="49">
        <f t="shared" si="11"/>
        <v>0.45</v>
      </c>
      <c r="AE34" s="49">
        <f t="shared" si="12"/>
        <v>0.38</v>
      </c>
      <c r="AF34" s="49">
        <f t="shared" si="13"/>
        <v>0.62</v>
      </c>
      <c r="AG34" s="50">
        <f t="shared" si="14"/>
        <v>1.3745212675817657</v>
      </c>
      <c r="AH34" s="325">
        <f t="shared" si="15"/>
        <v>261246</v>
      </c>
      <c r="AI34" s="51" t="str">
        <f t="shared" si="4"/>
        <v>MEDIA ARMÓNICA</v>
      </c>
      <c r="AL34" s="52"/>
    </row>
    <row r="35" spans="1:38" ht="24">
      <c r="A35" s="125">
        <f>+COUNT(B$6:$D35)</f>
        <v>30</v>
      </c>
      <c r="B35" s="125">
        <v>31171504</v>
      </c>
      <c r="C35" s="127" t="s">
        <v>360</v>
      </c>
      <c r="D35" s="126" t="s">
        <v>30</v>
      </c>
      <c r="E35" s="242">
        <v>1</v>
      </c>
      <c r="F35" s="45"/>
      <c r="G35" s="45"/>
      <c r="H35" s="317">
        <v>194134.00000000003</v>
      </c>
      <c r="I35" s="317"/>
      <c r="J35" s="318"/>
      <c r="K35" s="318"/>
      <c r="L35" s="314">
        <v>192369</v>
      </c>
      <c r="M35" s="314"/>
      <c r="N35" s="314"/>
      <c r="O35" s="314"/>
      <c r="P35" s="319">
        <v>176485</v>
      </c>
      <c r="Q35" s="46"/>
      <c r="R35" s="46"/>
      <c r="S35" s="46"/>
      <c r="T35" s="53"/>
      <c r="U35" s="46"/>
      <c r="V35" s="48">
        <v>59630</v>
      </c>
      <c r="W35" s="47"/>
      <c r="X35" s="318">
        <f t="shared" si="5"/>
        <v>64506</v>
      </c>
      <c r="Y35" s="323">
        <f t="shared" si="6"/>
        <v>176485</v>
      </c>
      <c r="Z35" s="323">
        <f t="shared" si="7"/>
        <v>155655</v>
      </c>
      <c r="AA35" s="323">
        <f t="shared" si="8"/>
        <v>184427</v>
      </c>
      <c r="AB35" s="318">
        <f t="shared" si="9"/>
        <v>122004</v>
      </c>
      <c r="AC35" s="49">
        <f t="shared" si="10"/>
        <v>0.37</v>
      </c>
      <c r="AD35" s="49">
        <f t="shared" si="11"/>
        <v>0.41</v>
      </c>
      <c r="AE35" s="49">
        <f t="shared" si="12"/>
        <v>0.35</v>
      </c>
      <c r="AF35" s="49">
        <f t="shared" si="13"/>
        <v>0.53</v>
      </c>
      <c r="AG35" s="50">
        <f t="shared" si="14"/>
        <v>1.0817709206775112</v>
      </c>
      <c r="AH35" s="325">
        <f t="shared" si="15"/>
        <v>122004</v>
      </c>
      <c r="AI35" s="51" t="str">
        <f t="shared" si="4"/>
        <v>MEDIA ARMÓNICA</v>
      </c>
      <c r="AL35" s="52"/>
    </row>
    <row r="36" spans="1:38">
      <c r="A36" s="125">
        <f>+COUNT(B$6:$D36)</f>
        <v>31</v>
      </c>
      <c r="B36" s="126">
        <v>23181500</v>
      </c>
      <c r="C36" s="127" t="s">
        <v>361</v>
      </c>
      <c r="D36" s="126" t="s">
        <v>30</v>
      </c>
      <c r="E36" s="242">
        <v>1</v>
      </c>
      <c r="F36" s="45"/>
      <c r="G36" s="45"/>
      <c r="H36" s="317">
        <v>90281.000000000015</v>
      </c>
      <c r="I36" s="317"/>
      <c r="J36" s="318"/>
      <c r="K36" s="318"/>
      <c r="L36" s="314">
        <v>87086</v>
      </c>
      <c r="M36" s="314"/>
      <c r="N36" s="314"/>
      <c r="O36" s="314"/>
      <c r="P36" s="319">
        <v>79895</v>
      </c>
      <c r="Q36" s="46"/>
      <c r="R36" s="46"/>
      <c r="S36" s="46"/>
      <c r="T36" s="53"/>
      <c r="U36" s="46"/>
      <c r="V36" s="48">
        <v>21290</v>
      </c>
      <c r="W36" s="47"/>
      <c r="X36" s="318">
        <f t="shared" si="5"/>
        <v>32523</v>
      </c>
      <c r="Y36" s="323">
        <f t="shared" si="6"/>
        <v>79895</v>
      </c>
      <c r="Z36" s="323">
        <f t="shared" si="7"/>
        <v>69638</v>
      </c>
      <c r="AA36" s="323">
        <f t="shared" si="8"/>
        <v>83491</v>
      </c>
      <c r="AB36" s="318">
        <f t="shared" si="9"/>
        <v>48753</v>
      </c>
      <c r="AC36" s="49">
        <f t="shared" si="10"/>
        <v>0.41</v>
      </c>
      <c r="AD36" s="49">
        <f t="shared" si="11"/>
        <v>0.47</v>
      </c>
      <c r="AE36" s="49">
        <f t="shared" si="12"/>
        <v>0.39</v>
      </c>
      <c r="AF36" s="49">
        <f t="shared" si="13"/>
        <v>0.67</v>
      </c>
      <c r="AG36" s="50">
        <f t="shared" si="14"/>
        <v>1.5276186002818224</v>
      </c>
      <c r="AH36" s="325">
        <f t="shared" si="15"/>
        <v>48753</v>
      </c>
      <c r="AI36" s="51" t="str">
        <f t="shared" si="4"/>
        <v>MEDIA ARMÓNICA</v>
      </c>
      <c r="AL36" s="52"/>
    </row>
    <row r="37" spans="1:38">
      <c r="A37" s="125">
        <f>+COUNT(B$6:$D37)</f>
        <v>32</v>
      </c>
      <c r="B37" s="126">
        <v>23181700</v>
      </c>
      <c r="C37" s="127" t="s">
        <v>362</v>
      </c>
      <c r="D37" s="126" t="s">
        <v>30</v>
      </c>
      <c r="E37" s="242">
        <v>1</v>
      </c>
      <c r="F37" s="45"/>
      <c r="G37" s="45"/>
      <c r="H37" s="317">
        <v>1141144</v>
      </c>
      <c r="I37" s="317"/>
      <c r="J37" s="318"/>
      <c r="K37" s="318"/>
      <c r="L37" s="314">
        <v>1120583</v>
      </c>
      <c r="M37" s="314"/>
      <c r="N37" s="314"/>
      <c r="O37" s="314"/>
      <c r="P37" s="319">
        <v>1028058.0000000001</v>
      </c>
      <c r="Q37" s="46"/>
      <c r="R37" s="46"/>
      <c r="S37" s="46"/>
      <c r="T37" s="53"/>
      <c r="U37" s="46"/>
      <c r="V37" s="48">
        <v>272820</v>
      </c>
      <c r="W37" s="47"/>
      <c r="X37" s="318">
        <f t="shared" si="5"/>
        <v>414814</v>
      </c>
      <c r="Y37" s="323">
        <f t="shared" si="6"/>
        <v>1028058</v>
      </c>
      <c r="Z37" s="323">
        <f t="shared" si="7"/>
        <v>890651</v>
      </c>
      <c r="AA37" s="323">
        <f t="shared" si="8"/>
        <v>1074321</v>
      </c>
      <c r="AB37" s="318">
        <f t="shared" si="9"/>
        <v>624333</v>
      </c>
      <c r="AC37" s="49">
        <f t="shared" si="10"/>
        <v>0.4</v>
      </c>
      <c r="AD37" s="49">
        <f t="shared" si="11"/>
        <v>0.47</v>
      </c>
      <c r="AE37" s="49">
        <f t="shared" si="12"/>
        <v>0.39</v>
      </c>
      <c r="AF37" s="49">
        <f t="shared" si="13"/>
        <v>0.66</v>
      </c>
      <c r="AG37" s="50">
        <f t="shared" si="14"/>
        <v>1.5204677076460671</v>
      </c>
      <c r="AH37" s="325">
        <f t="shared" si="15"/>
        <v>624333</v>
      </c>
      <c r="AI37" s="51" t="str">
        <f t="shared" si="4"/>
        <v>MEDIA ARMÓNICA</v>
      </c>
      <c r="AL37" s="52"/>
    </row>
    <row r="38" spans="1:38">
      <c r="A38" s="125">
        <f>+COUNT(B$6:$D38)</f>
        <v>33</v>
      </c>
      <c r="B38" s="105">
        <v>30264700</v>
      </c>
      <c r="C38" s="127" t="s">
        <v>363</v>
      </c>
      <c r="D38" s="126" t="s">
        <v>31</v>
      </c>
      <c r="E38" s="242">
        <v>1</v>
      </c>
      <c r="F38" s="45"/>
      <c r="G38" s="45"/>
      <c r="H38" s="317">
        <v>17500</v>
      </c>
      <c r="I38" s="317"/>
      <c r="J38" s="318"/>
      <c r="K38" s="318"/>
      <c r="L38" s="314">
        <v>16106</v>
      </c>
      <c r="M38" s="314"/>
      <c r="N38" s="314"/>
      <c r="O38" s="314"/>
      <c r="P38" s="319">
        <v>15487.000000000002</v>
      </c>
      <c r="Q38" s="46"/>
      <c r="R38" s="46"/>
      <c r="S38" s="46"/>
      <c r="T38" s="53"/>
      <c r="U38" s="46"/>
      <c r="V38" s="48">
        <v>5120</v>
      </c>
      <c r="W38" s="47"/>
      <c r="X38" s="318">
        <f t="shared" si="5"/>
        <v>5685</v>
      </c>
      <c r="Y38" s="323">
        <f t="shared" si="6"/>
        <v>15487</v>
      </c>
      <c r="Z38" s="323">
        <f t="shared" si="7"/>
        <v>13553</v>
      </c>
      <c r="AA38" s="323">
        <f t="shared" si="8"/>
        <v>15797</v>
      </c>
      <c r="AB38" s="318">
        <f t="shared" si="9"/>
        <v>10551</v>
      </c>
      <c r="AC38" s="49">
        <f t="shared" si="10"/>
        <v>0.37</v>
      </c>
      <c r="AD38" s="49">
        <f t="shared" si="11"/>
        <v>0.42</v>
      </c>
      <c r="AE38" s="49">
        <f t="shared" si="12"/>
        <v>0.36</v>
      </c>
      <c r="AF38" s="49">
        <f t="shared" si="13"/>
        <v>0.54</v>
      </c>
      <c r="AG38" s="50">
        <f t="shared" si="14"/>
        <v>1.1103515625</v>
      </c>
      <c r="AH38" s="325">
        <f t="shared" si="15"/>
        <v>10551</v>
      </c>
      <c r="AI38" s="51" t="str">
        <f t="shared" si="4"/>
        <v>MEDIA ARMÓNICA</v>
      </c>
      <c r="AL38" s="52"/>
    </row>
    <row r="39" spans="1:38" ht="24">
      <c r="A39" s="125">
        <f>+COUNT(B$6:$D39)</f>
        <v>34</v>
      </c>
      <c r="B39" s="126">
        <v>23181700</v>
      </c>
      <c r="C39" s="127" t="s">
        <v>364</v>
      </c>
      <c r="D39" s="126" t="s">
        <v>30</v>
      </c>
      <c r="E39" s="242">
        <v>1</v>
      </c>
      <c r="F39" s="45"/>
      <c r="G39" s="45"/>
      <c r="H39" s="317">
        <v>257755</v>
      </c>
      <c r="I39" s="317"/>
      <c r="J39" s="318"/>
      <c r="K39" s="318"/>
      <c r="L39" s="314">
        <v>243696</v>
      </c>
      <c r="M39" s="314"/>
      <c r="N39" s="314"/>
      <c r="O39" s="314"/>
      <c r="P39" s="319">
        <v>234323</v>
      </c>
      <c r="Q39" s="46"/>
      <c r="R39" s="46"/>
      <c r="S39" s="46"/>
      <c r="T39" s="53"/>
      <c r="U39" s="46"/>
      <c r="V39" s="48">
        <v>68120</v>
      </c>
      <c r="W39" s="47"/>
      <c r="X39" s="318">
        <f t="shared" si="5"/>
        <v>89091</v>
      </c>
      <c r="Y39" s="323">
        <f t="shared" si="6"/>
        <v>234323</v>
      </c>
      <c r="Z39" s="323">
        <f t="shared" si="7"/>
        <v>200974</v>
      </c>
      <c r="AA39" s="323">
        <f t="shared" si="8"/>
        <v>239010</v>
      </c>
      <c r="AB39" s="318">
        <f t="shared" si="9"/>
        <v>148529</v>
      </c>
      <c r="AC39" s="49">
        <f t="shared" si="10"/>
        <v>0.38</v>
      </c>
      <c r="AD39" s="49">
        <f t="shared" si="11"/>
        <v>0.44</v>
      </c>
      <c r="AE39" s="49">
        <f t="shared" si="12"/>
        <v>0.37</v>
      </c>
      <c r="AF39" s="49">
        <f t="shared" si="13"/>
        <v>0.6</v>
      </c>
      <c r="AG39" s="50">
        <f t="shared" si="14"/>
        <v>1.3078537874339402</v>
      </c>
      <c r="AH39" s="325">
        <f t="shared" si="15"/>
        <v>148529</v>
      </c>
      <c r="AI39" s="51" t="str">
        <f t="shared" si="4"/>
        <v>MEDIA ARMÓNICA</v>
      </c>
      <c r="AL39" s="52"/>
    </row>
    <row r="40" spans="1:38">
      <c r="A40" s="125">
        <f>+COUNT(B$6:$D40)</f>
        <v>35</v>
      </c>
      <c r="B40" s="126">
        <v>23181700</v>
      </c>
      <c r="C40" s="127" t="s">
        <v>365</v>
      </c>
      <c r="D40" s="126" t="s">
        <v>30</v>
      </c>
      <c r="E40" s="242">
        <v>1</v>
      </c>
      <c r="F40" s="45"/>
      <c r="G40" s="45"/>
      <c r="H40" s="317">
        <v>797777.00000000012</v>
      </c>
      <c r="I40" s="317"/>
      <c r="J40" s="318"/>
      <c r="K40" s="318"/>
      <c r="L40" s="314">
        <v>741297</v>
      </c>
      <c r="M40" s="314"/>
      <c r="N40" s="314"/>
      <c r="O40" s="314"/>
      <c r="P40" s="319">
        <v>705997.00000000012</v>
      </c>
      <c r="Q40" s="46"/>
      <c r="R40" s="46"/>
      <c r="S40" s="46"/>
      <c r="T40" s="53"/>
      <c r="U40" s="46"/>
      <c r="V40" s="48">
        <v>234900</v>
      </c>
      <c r="W40" s="47"/>
      <c r="X40" s="318">
        <f t="shared" si="5"/>
        <v>259496</v>
      </c>
      <c r="Y40" s="323">
        <f t="shared" si="6"/>
        <v>705997</v>
      </c>
      <c r="Z40" s="323">
        <f t="shared" si="7"/>
        <v>619993</v>
      </c>
      <c r="AA40" s="323">
        <f t="shared" si="8"/>
        <v>723647</v>
      </c>
      <c r="AB40" s="318">
        <f t="shared" si="9"/>
        <v>483323</v>
      </c>
      <c r="AC40" s="49">
        <f t="shared" si="10"/>
        <v>0.37</v>
      </c>
      <c r="AD40" s="49">
        <f t="shared" si="11"/>
        <v>0.42</v>
      </c>
      <c r="AE40" s="49">
        <f t="shared" si="12"/>
        <v>0.36</v>
      </c>
      <c r="AF40" s="49">
        <f t="shared" si="13"/>
        <v>0.54</v>
      </c>
      <c r="AG40" s="50">
        <f t="shared" si="14"/>
        <v>1.1047083865474669</v>
      </c>
      <c r="AH40" s="325">
        <f t="shared" si="15"/>
        <v>483323</v>
      </c>
      <c r="AI40" s="51" t="str">
        <f t="shared" ref="AI40:AI41" si="16">+IF(AH40=Y40,"MENOR COTIZADO",IF(AH40=Z40,"PROMEDIO",IF(AH40=AA40,"MEDIANA",IF(AH40=AB40,"MEDIA ARMÓNICA",IF(AH40=W40,"HISTÓRICO")))))</f>
        <v>MEDIA ARMÓNICA</v>
      </c>
      <c r="AL40" s="52"/>
    </row>
    <row r="41" spans="1:38">
      <c r="A41" s="125">
        <f>+COUNT(B$6:$D41)</f>
        <v>36</v>
      </c>
      <c r="B41" s="126">
        <v>23181700</v>
      </c>
      <c r="C41" s="127" t="s">
        <v>366</v>
      </c>
      <c r="D41" s="126" t="s">
        <v>33</v>
      </c>
      <c r="E41" s="242">
        <v>1</v>
      </c>
      <c r="F41" s="45"/>
      <c r="G41" s="45"/>
      <c r="H41" s="317">
        <v>85127</v>
      </c>
      <c r="I41" s="317"/>
      <c r="J41" s="318"/>
      <c r="K41" s="318"/>
      <c r="L41" s="314">
        <v>80566</v>
      </c>
      <c r="M41" s="314"/>
      <c r="N41" s="314"/>
      <c r="O41" s="314"/>
      <c r="P41" s="319">
        <v>76006</v>
      </c>
      <c r="Q41" s="46"/>
      <c r="R41" s="46"/>
      <c r="S41" s="46"/>
      <c r="T41" s="53"/>
      <c r="U41" s="46"/>
      <c r="V41" s="48">
        <v>24870</v>
      </c>
      <c r="W41" s="47"/>
      <c r="X41" s="318">
        <f t="shared" si="5"/>
        <v>28096</v>
      </c>
      <c r="Y41" s="323">
        <f t="shared" si="6"/>
        <v>76006</v>
      </c>
      <c r="Z41" s="323">
        <f t="shared" si="7"/>
        <v>66642</v>
      </c>
      <c r="AA41" s="323">
        <f t="shared" si="8"/>
        <v>78286</v>
      </c>
      <c r="AB41" s="318">
        <f t="shared" si="9"/>
        <v>51596</v>
      </c>
      <c r="AC41" s="49">
        <f t="shared" si="10"/>
        <v>0.37</v>
      </c>
      <c r="AD41" s="49">
        <f t="shared" si="11"/>
        <v>0.42</v>
      </c>
      <c r="AE41" s="49">
        <f t="shared" si="12"/>
        <v>0.36</v>
      </c>
      <c r="AF41" s="49">
        <f t="shared" si="13"/>
        <v>0.54</v>
      </c>
      <c r="AG41" s="50">
        <f t="shared" si="14"/>
        <v>1.1297145154804986</v>
      </c>
      <c r="AH41" s="325">
        <f t="shared" si="15"/>
        <v>51596</v>
      </c>
      <c r="AI41" s="51" t="str">
        <f t="shared" si="16"/>
        <v>MEDIA ARMÓNICA</v>
      </c>
      <c r="AL41" s="52"/>
    </row>
    <row r="42" spans="1:38">
      <c r="A42" s="125">
        <f>+COUNT(B$6:$D42)</f>
        <v>37</v>
      </c>
      <c r="B42" s="126">
        <v>23181700</v>
      </c>
      <c r="C42" s="127" t="s">
        <v>367</v>
      </c>
      <c r="D42" s="126" t="s">
        <v>30</v>
      </c>
      <c r="E42" s="242">
        <v>1</v>
      </c>
      <c r="F42" s="45"/>
      <c r="G42" s="45"/>
      <c r="H42" s="317">
        <v>182008.00000000003</v>
      </c>
      <c r="I42" s="317"/>
      <c r="J42" s="318"/>
      <c r="K42" s="318"/>
      <c r="L42" s="314">
        <v>173809</v>
      </c>
      <c r="M42" s="314"/>
      <c r="N42" s="314"/>
      <c r="O42" s="314"/>
      <c r="P42" s="319">
        <v>163971</v>
      </c>
      <c r="Q42" s="46"/>
      <c r="R42" s="46"/>
      <c r="S42" s="46"/>
      <c r="T42" s="53"/>
      <c r="U42" s="46"/>
      <c r="V42" s="48">
        <v>50410</v>
      </c>
      <c r="W42" s="47"/>
      <c r="X42" s="318">
        <f t="shared" si="5"/>
        <v>61867</v>
      </c>
      <c r="Y42" s="323">
        <f t="shared" si="6"/>
        <v>163971</v>
      </c>
      <c r="Z42" s="323">
        <f t="shared" si="7"/>
        <v>142550</v>
      </c>
      <c r="AA42" s="323">
        <f t="shared" si="8"/>
        <v>168890</v>
      </c>
      <c r="AB42" s="318">
        <f t="shared" si="9"/>
        <v>107574</v>
      </c>
      <c r="AC42" s="49">
        <f t="shared" si="10"/>
        <v>0.38</v>
      </c>
      <c r="AD42" s="49">
        <f t="shared" si="11"/>
        <v>0.43</v>
      </c>
      <c r="AE42" s="49">
        <f t="shared" si="12"/>
        <v>0.37</v>
      </c>
      <c r="AF42" s="49">
        <f t="shared" si="13"/>
        <v>0.57999999999999996</v>
      </c>
      <c r="AG42" s="50">
        <f t="shared" si="14"/>
        <v>1.2272763340607022</v>
      </c>
      <c r="AH42" s="325">
        <f t="shared" si="15"/>
        <v>107574</v>
      </c>
      <c r="AI42" s="51" t="str">
        <f>+IF(AH42=Y42,"MENOR COTIZADO",IF(AH42=Z42,"PROMEDIO",IF(AH42=AA42,"MEDIANA",IF(AH42=AB42,"MEDIA ARMÓNICA",IF(AH42=W42,"HISTÓRICO")))))</f>
        <v>MEDIA ARMÓNICA</v>
      </c>
      <c r="AL42" s="52"/>
    </row>
    <row r="43" spans="1:38">
      <c r="A43" s="125">
        <f>+COUNT(B$6:$D43)</f>
        <v>38</v>
      </c>
      <c r="B43" s="126">
        <v>23181700</v>
      </c>
      <c r="C43" s="128" t="s">
        <v>368</v>
      </c>
      <c r="D43" s="126" t="s">
        <v>30</v>
      </c>
      <c r="E43" s="242">
        <v>1</v>
      </c>
      <c r="F43" s="45"/>
      <c r="G43" s="45"/>
      <c r="H43" s="317">
        <v>356863</v>
      </c>
      <c r="I43" s="317"/>
      <c r="J43" s="318"/>
      <c r="K43" s="318"/>
      <c r="L43" s="314">
        <v>341073</v>
      </c>
      <c r="M43" s="314"/>
      <c r="N43" s="314"/>
      <c r="O43" s="314"/>
      <c r="P43" s="319">
        <v>315808</v>
      </c>
      <c r="Q43" s="46"/>
      <c r="R43" s="46"/>
      <c r="S43" s="46"/>
      <c r="T43" s="53"/>
      <c r="U43" s="46"/>
      <c r="V43" s="48">
        <v>99610</v>
      </c>
      <c r="W43" s="47"/>
      <c r="X43" s="318">
        <f t="shared" si="5"/>
        <v>120346</v>
      </c>
      <c r="Y43" s="323">
        <f t="shared" si="6"/>
        <v>315808</v>
      </c>
      <c r="Z43" s="323">
        <f t="shared" si="7"/>
        <v>278339</v>
      </c>
      <c r="AA43" s="323">
        <f t="shared" si="8"/>
        <v>328441</v>
      </c>
      <c r="AB43" s="318">
        <f t="shared" si="9"/>
        <v>211196</v>
      </c>
      <c r="AC43" s="49">
        <f t="shared" si="10"/>
        <v>0.38</v>
      </c>
      <c r="AD43" s="49">
        <f t="shared" si="11"/>
        <v>0.43</v>
      </c>
      <c r="AE43" s="49">
        <f t="shared" si="12"/>
        <v>0.37</v>
      </c>
      <c r="AF43" s="49">
        <f t="shared" si="13"/>
        <v>0.56999999999999995</v>
      </c>
      <c r="AG43" s="50">
        <f t="shared" si="14"/>
        <v>1.2081718702941471</v>
      </c>
      <c r="AH43" s="325">
        <f t="shared" si="15"/>
        <v>211196</v>
      </c>
      <c r="AI43" s="51" t="str">
        <f>+IF(AH43=Y43,"MENOR COTIZADO",IF(AH43=Z43,"PROMEDIO",IF(AH43=AA43,"MEDIANA",IF(AH43=AB43,"MEDIA ARMÓNICA",IF(AH43=W43,"HISTÓRICO")))))</f>
        <v>MEDIA ARMÓNICA</v>
      </c>
      <c r="AL43" s="52"/>
    </row>
    <row r="44" spans="1:38" ht="24">
      <c r="A44" s="129"/>
      <c r="B44" s="129"/>
      <c r="C44" s="140" t="s">
        <v>32</v>
      </c>
      <c r="D44" s="130"/>
      <c r="E44" s="130"/>
      <c r="F44" s="45"/>
      <c r="G44" s="45"/>
      <c r="H44" s="121"/>
      <c r="I44" s="317"/>
      <c r="J44" s="318"/>
      <c r="K44" s="318"/>
      <c r="L44" s="121"/>
      <c r="M44" s="314"/>
      <c r="N44" s="314"/>
      <c r="O44" s="314"/>
      <c r="P44" s="121"/>
      <c r="Q44" s="46"/>
      <c r="R44" s="46"/>
      <c r="S44" s="46"/>
      <c r="T44" s="53"/>
      <c r="U44" s="46"/>
      <c r="V44" s="130"/>
      <c r="W44" s="47"/>
      <c r="X44" s="121"/>
      <c r="Y44" s="121"/>
      <c r="Z44" s="121"/>
      <c r="AA44" s="121"/>
      <c r="AB44" s="121"/>
      <c r="AC44" s="130"/>
      <c r="AD44" s="130"/>
      <c r="AE44" s="130"/>
      <c r="AF44" s="130"/>
      <c r="AG44" s="130"/>
      <c r="AH44" s="130"/>
      <c r="AI44" s="130"/>
      <c r="AL44" s="52"/>
    </row>
    <row r="45" spans="1:38">
      <c r="A45" s="125">
        <f>+COUNT(B$6:$D45)</f>
        <v>39</v>
      </c>
      <c r="B45" s="126">
        <v>23181700</v>
      </c>
      <c r="C45" s="127" t="s">
        <v>331</v>
      </c>
      <c r="D45" s="126" t="s">
        <v>30</v>
      </c>
      <c r="E45" s="242">
        <v>1</v>
      </c>
      <c r="F45" s="45"/>
      <c r="G45" s="45"/>
      <c r="H45" s="317">
        <v>91948.000000000015</v>
      </c>
      <c r="I45" s="317"/>
      <c r="J45" s="318"/>
      <c r="K45" s="318"/>
      <c r="L45" s="314">
        <v>87880</v>
      </c>
      <c r="M45" s="314"/>
      <c r="N45" s="314"/>
      <c r="O45" s="314"/>
      <c r="P45" s="319">
        <v>81370</v>
      </c>
      <c r="Q45" s="46"/>
      <c r="R45" s="46"/>
      <c r="S45" s="46"/>
      <c r="T45" s="53"/>
      <c r="U45" s="46"/>
      <c r="V45" s="48">
        <v>24030</v>
      </c>
      <c r="W45" s="8"/>
      <c r="X45" s="318">
        <f t="shared" si="5"/>
        <v>31818</v>
      </c>
      <c r="Y45" s="323">
        <f t="shared" si="6"/>
        <v>81370</v>
      </c>
      <c r="Z45" s="323">
        <f t="shared" si="7"/>
        <v>71307</v>
      </c>
      <c r="AA45" s="323">
        <f t="shared" si="8"/>
        <v>84625</v>
      </c>
      <c r="AB45" s="318">
        <f t="shared" si="9"/>
        <v>52522</v>
      </c>
      <c r="AC45" s="49">
        <f t="shared" si="10"/>
        <v>0.39</v>
      </c>
      <c r="AD45" s="49">
        <f t="shared" si="11"/>
        <v>0.45</v>
      </c>
      <c r="AE45" s="49">
        <f t="shared" si="12"/>
        <v>0.38</v>
      </c>
      <c r="AF45" s="49">
        <f t="shared" si="13"/>
        <v>0.61</v>
      </c>
      <c r="AG45" s="50">
        <f t="shared" si="14"/>
        <v>1.3240948813982523</v>
      </c>
      <c r="AH45" s="325">
        <f>+MIN(AA45:AB45)</f>
        <v>52522</v>
      </c>
      <c r="AI45" s="51" t="str">
        <f t="shared" ref="AI45:AI50" si="17">+IF(AH45=Y45,"MENOR COTIZADO",IF(AH45=Z45,"PROMEDIO",IF(AH45=AA45,"MEDIANA",IF(AH45=AB45,"MEDIA ARMÓNICA",IF(AH45=W45,"HISTÓRICO")))))</f>
        <v>MEDIA ARMÓNICA</v>
      </c>
      <c r="AL45" s="52"/>
    </row>
    <row r="46" spans="1:38">
      <c r="A46" s="125">
        <f>+COUNT(B$6:$D46)</f>
        <v>40</v>
      </c>
      <c r="B46" s="126">
        <v>23181700</v>
      </c>
      <c r="C46" s="127" t="s">
        <v>332</v>
      </c>
      <c r="D46" s="126" t="s">
        <v>30</v>
      </c>
      <c r="E46" s="242">
        <v>1</v>
      </c>
      <c r="F46" s="45"/>
      <c r="G46" s="45"/>
      <c r="H46" s="317">
        <v>269048</v>
      </c>
      <c r="I46" s="317"/>
      <c r="J46" s="318"/>
      <c r="K46" s="318"/>
      <c r="L46" s="314">
        <v>264156</v>
      </c>
      <c r="M46" s="314"/>
      <c r="N46" s="314"/>
      <c r="O46" s="314"/>
      <c r="P46" s="319">
        <v>244589.00000000003</v>
      </c>
      <c r="Q46" s="46"/>
      <c r="R46" s="46"/>
      <c r="S46" s="46"/>
      <c r="T46" s="53"/>
      <c r="U46" s="46"/>
      <c r="V46" s="48">
        <v>207900</v>
      </c>
      <c r="W46" s="47"/>
      <c r="X46" s="318">
        <f t="shared" si="5"/>
        <v>27771</v>
      </c>
      <c r="Y46" s="323">
        <f t="shared" si="6"/>
        <v>244589</v>
      </c>
      <c r="Z46" s="323">
        <f t="shared" si="7"/>
        <v>246423</v>
      </c>
      <c r="AA46" s="323">
        <f t="shared" si="8"/>
        <v>254373</v>
      </c>
      <c r="AB46" s="318">
        <f t="shared" si="9"/>
        <v>243888</v>
      </c>
      <c r="AC46" s="49">
        <f t="shared" si="10"/>
        <v>0.11</v>
      </c>
      <c r="AD46" s="49">
        <f t="shared" si="11"/>
        <v>0.11</v>
      </c>
      <c r="AE46" s="49">
        <f t="shared" si="12"/>
        <v>0.11</v>
      </c>
      <c r="AF46" s="49">
        <f t="shared" si="13"/>
        <v>0.11</v>
      </c>
      <c r="AG46" s="50">
        <f t="shared" si="14"/>
        <v>0.13357864357864357</v>
      </c>
      <c r="AH46" s="325">
        <f>+Y46</f>
        <v>244589</v>
      </c>
      <c r="AI46" s="51" t="str">
        <f t="shared" si="17"/>
        <v>MENOR COTIZADO</v>
      </c>
      <c r="AL46" s="52"/>
    </row>
    <row r="47" spans="1:38">
      <c r="A47" s="125">
        <f>+COUNT(B$6:$D47)</f>
        <v>41</v>
      </c>
      <c r="B47" s="126">
        <v>23181700</v>
      </c>
      <c r="C47" s="127" t="s">
        <v>369</v>
      </c>
      <c r="D47" s="126" t="s">
        <v>30</v>
      </c>
      <c r="E47" s="242">
        <v>1</v>
      </c>
      <c r="F47" s="45"/>
      <c r="G47" s="45"/>
      <c r="H47" s="317">
        <v>2129279</v>
      </c>
      <c r="I47" s="317"/>
      <c r="J47" s="318"/>
      <c r="K47" s="318"/>
      <c r="L47" s="314">
        <v>2053907</v>
      </c>
      <c r="M47" s="314"/>
      <c r="N47" s="314"/>
      <c r="O47" s="314"/>
      <c r="P47" s="319">
        <v>1884318</v>
      </c>
      <c r="Q47" s="46"/>
      <c r="R47" s="46"/>
      <c r="S47" s="46"/>
      <c r="T47" s="53"/>
      <c r="U47" s="46"/>
      <c r="V47" s="48">
        <v>550190</v>
      </c>
      <c r="W47" s="47"/>
      <c r="X47" s="318">
        <f t="shared" si="5"/>
        <v>743249</v>
      </c>
      <c r="Y47" s="323">
        <f t="shared" si="6"/>
        <v>1884318</v>
      </c>
      <c r="Z47" s="323">
        <f t="shared" si="7"/>
        <v>1654424</v>
      </c>
      <c r="AA47" s="323">
        <f t="shared" si="8"/>
        <v>1969113</v>
      </c>
      <c r="AB47" s="318">
        <f t="shared" si="9"/>
        <v>1210372</v>
      </c>
      <c r="AC47" s="49">
        <f t="shared" si="10"/>
        <v>0.39</v>
      </c>
      <c r="AD47" s="49">
        <f t="shared" si="11"/>
        <v>0.45</v>
      </c>
      <c r="AE47" s="49">
        <f t="shared" si="12"/>
        <v>0.38</v>
      </c>
      <c r="AF47" s="49">
        <f t="shared" si="13"/>
        <v>0.61</v>
      </c>
      <c r="AG47" s="50">
        <f t="shared" si="14"/>
        <v>1.3508951453134372</v>
      </c>
      <c r="AH47" s="325">
        <f t="shared" ref="AH47:AH65" si="18">+MIN(AA47:AB47)</f>
        <v>1210372</v>
      </c>
      <c r="AI47" s="51" t="str">
        <f t="shared" si="17"/>
        <v>MEDIA ARMÓNICA</v>
      </c>
      <c r="AL47" s="52"/>
    </row>
    <row r="48" spans="1:38">
      <c r="A48" s="125">
        <f>+COUNT(B$6:$D48)</f>
        <v>42</v>
      </c>
      <c r="B48" s="126">
        <v>23181700</v>
      </c>
      <c r="C48" s="127" t="s">
        <v>334</v>
      </c>
      <c r="D48" s="126" t="s">
        <v>30</v>
      </c>
      <c r="E48" s="242">
        <v>1</v>
      </c>
      <c r="F48" s="45"/>
      <c r="G48" s="45"/>
      <c r="H48" s="317">
        <v>1676564</v>
      </c>
      <c r="I48" s="317"/>
      <c r="J48" s="318"/>
      <c r="K48" s="318"/>
      <c r="L48" s="314">
        <v>1558910.0000000002</v>
      </c>
      <c r="M48" s="314"/>
      <c r="N48" s="314"/>
      <c r="O48" s="314"/>
      <c r="P48" s="319">
        <v>1470670</v>
      </c>
      <c r="Q48" s="46"/>
      <c r="R48" s="46"/>
      <c r="S48" s="46"/>
      <c r="T48" s="53"/>
      <c r="U48" s="46"/>
      <c r="V48" s="48">
        <v>444920</v>
      </c>
      <c r="W48" s="47"/>
      <c r="X48" s="318">
        <f t="shared" si="5"/>
        <v>568192</v>
      </c>
      <c r="Y48" s="323">
        <f t="shared" si="6"/>
        <v>1470670</v>
      </c>
      <c r="Z48" s="323">
        <f t="shared" si="7"/>
        <v>1287766</v>
      </c>
      <c r="AA48" s="323">
        <f t="shared" si="8"/>
        <v>1514790</v>
      </c>
      <c r="AB48" s="318">
        <f t="shared" si="9"/>
        <v>960271</v>
      </c>
      <c r="AC48" s="49">
        <f t="shared" si="10"/>
        <v>0.39</v>
      </c>
      <c r="AD48" s="49">
        <f t="shared" si="11"/>
        <v>0.44</v>
      </c>
      <c r="AE48" s="49">
        <f t="shared" si="12"/>
        <v>0.38</v>
      </c>
      <c r="AF48" s="49">
        <f t="shared" si="13"/>
        <v>0.59</v>
      </c>
      <c r="AG48" s="50">
        <f t="shared" si="14"/>
        <v>1.2770655398723365</v>
      </c>
      <c r="AH48" s="325">
        <f t="shared" si="18"/>
        <v>960271</v>
      </c>
      <c r="AI48" s="51" t="str">
        <f t="shared" si="17"/>
        <v>MEDIA ARMÓNICA</v>
      </c>
      <c r="AL48" s="52"/>
    </row>
    <row r="49" spans="1:38">
      <c r="A49" s="125">
        <f>+COUNT(B$6:$D49)</f>
        <v>43</v>
      </c>
      <c r="B49" s="126">
        <v>23181700</v>
      </c>
      <c r="C49" s="127" t="s">
        <v>335</v>
      </c>
      <c r="D49" s="126" t="s">
        <v>30</v>
      </c>
      <c r="E49" s="242">
        <v>1</v>
      </c>
      <c r="F49" s="45"/>
      <c r="G49" s="45"/>
      <c r="H49" s="317">
        <v>1265232</v>
      </c>
      <c r="I49" s="317"/>
      <c r="J49" s="318"/>
      <c r="K49" s="318"/>
      <c r="L49" s="314">
        <v>1174858</v>
      </c>
      <c r="M49" s="314"/>
      <c r="N49" s="314"/>
      <c r="O49" s="314"/>
      <c r="P49" s="319">
        <v>1129671</v>
      </c>
      <c r="Q49" s="46"/>
      <c r="R49" s="46"/>
      <c r="S49" s="46"/>
      <c r="T49" s="53"/>
      <c r="U49" s="46"/>
      <c r="V49" s="48">
        <v>331360</v>
      </c>
      <c r="W49" s="47"/>
      <c r="X49" s="318">
        <f t="shared" si="5"/>
        <v>432964</v>
      </c>
      <c r="Y49" s="323">
        <f t="shared" si="6"/>
        <v>1129671</v>
      </c>
      <c r="Z49" s="323">
        <f t="shared" si="7"/>
        <v>975280</v>
      </c>
      <c r="AA49" s="323">
        <f t="shared" si="8"/>
        <v>1152265</v>
      </c>
      <c r="AB49" s="318">
        <f t="shared" si="9"/>
        <v>721421</v>
      </c>
      <c r="AC49" s="49">
        <f t="shared" si="10"/>
        <v>0.38</v>
      </c>
      <c r="AD49" s="49">
        <f t="shared" si="11"/>
        <v>0.44</v>
      </c>
      <c r="AE49" s="49">
        <f t="shared" si="12"/>
        <v>0.38</v>
      </c>
      <c r="AF49" s="49">
        <f t="shared" si="13"/>
        <v>0.6</v>
      </c>
      <c r="AG49" s="50">
        <f t="shared" si="14"/>
        <v>1.3066272332206663</v>
      </c>
      <c r="AH49" s="325">
        <f t="shared" si="18"/>
        <v>721421</v>
      </c>
      <c r="AI49" s="51" t="str">
        <f t="shared" si="17"/>
        <v>MEDIA ARMÓNICA</v>
      </c>
      <c r="AL49" s="52"/>
    </row>
    <row r="50" spans="1:38">
      <c r="A50" s="125">
        <f>+COUNT(B$6:$D50)</f>
        <v>44</v>
      </c>
      <c r="B50" s="126">
        <v>23181700</v>
      </c>
      <c r="C50" s="127" t="s">
        <v>336</v>
      </c>
      <c r="D50" s="126" t="s">
        <v>30</v>
      </c>
      <c r="E50" s="242">
        <v>1</v>
      </c>
      <c r="F50" s="45"/>
      <c r="G50" s="45"/>
      <c r="H50" s="317">
        <v>776820</v>
      </c>
      <c r="I50" s="317"/>
      <c r="J50" s="318"/>
      <c r="K50" s="318"/>
      <c r="L50" s="314">
        <v>748572</v>
      </c>
      <c r="M50" s="314"/>
      <c r="N50" s="314"/>
      <c r="O50" s="314"/>
      <c r="P50" s="319">
        <v>706200</v>
      </c>
      <c r="Q50" s="46"/>
      <c r="R50" s="46"/>
      <c r="S50" s="46"/>
      <c r="T50" s="53"/>
      <c r="U50" s="46"/>
      <c r="V50" s="48">
        <v>205750</v>
      </c>
      <c r="W50" s="47"/>
      <c r="X50" s="318">
        <f t="shared" si="5"/>
        <v>270618</v>
      </c>
      <c r="Y50" s="323">
        <f t="shared" si="6"/>
        <v>706200</v>
      </c>
      <c r="Z50" s="323">
        <f t="shared" si="7"/>
        <v>609336</v>
      </c>
      <c r="AA50" s="323">
        <f t="shared" si="8"/>
        <v>727386</v>
      </c>
      <c r="AB50" s="318">
        <f t="shared" si="9"/>
        <v>449465</v>
      </c>
      <c r="AC50" s="49">
        <f t="shared" si="10"/>
        <v>0.38</v>
      </c>
      <c r="AD50" s="49">
        <f t="shared" si="11"/>
        <v>0.44</v>
      </c>
      <c r="AE50" s="49">
        <f t="shared" si="12"/>
        <v>0.37</v>
      </c>
      <c r="AF50" s="49">
        <f t="shared" si="13"/>
        <v>0.6</v>
      </c>
      <c r="AG50" s="50">
        <f t="shared" si="14"/>
        <v>1.3152758201701094</v>
      </c>
      <c r="AH50" s="325">
        <f t="shared" si="18"/>
        <v>449465</v>
      </c>
      <c r="AI50" s="51" t="str">
        <f t="shared" si="17"/>
        <v>MEDIA ARMÓNICA</v>
      </c>
      <c r="AL50" s="52"/>
    </row>
    <row r="51" spans="1:38">
      <c r="A51" s="125">
        <f>+COUNT(B$6:$D51)</f>
        <v>45</v>
      </c>
      <c r="B51" s="126">
        <v>23181700</v>
      </c>
      <c r="C51" s="127" t="s">
        <v>370</v>
      </c>
      <c r="D51" s="126" t="s">
        <v>30</v>
      </c>
      <c r="E51" s="242">
        <v>1</v>
      </c>
      <c r="F51" s="45"/>
      <c r="G51" s="45"/>
      <c r="H51" s="317">
        <v>4364334</v>
      </c>
      <c r="I51" s="317"/>
      <c r="J51" s="318"/>
      <c r="K51" s="318"/>
      <c r="L51" s="314">
        <v>4284982</v>
      </c>
      <c r="M51" s="314"/>
      <c r="N51" s="314"/>
      <c r="O51" s="314"/>
      <c r="P51" s="319">
        <v>3967576.0000000005</v>
      </c>
      <c r="Q51" s="46"/>
      <c r="R51" s="46"/>
      <c r="S51" s="46"/>
      <c r="T51" s="53"/>
      <c r="U51" s="46"/>
      <c r="V51" s="48">
        <v>1336600</v>
      </c>
      <c r="W51" s="47"/>
      <c r="X51" s="318">
        <f t="shared" si="5"/>
        <v>1444721</v>
      </c>
      <c r="Y51" s="323">
        <f t="shared" si="6"/>
        <v>3967576</v>
      </c>
      <c r="Z51" s="323">
        <f t="shared" si="7"/>
        <v>3488373</v>
      </c>
      <c r="AA51" s="323">
        <f t="shared" si="8"/>
        <v>4126279</v>
      </c>
      <c r="AB51" s="318">
        <f t="shared" si="9"/>
        <v>2734644</v>
      </c>
      <c r="AC51" s="49">
        <f t="shared" si="10"/>
        <v>0.36</v>
      </c>
      <c r="AD51" s="49">
        <f t="shared" si="11"/>
        <v>0.41</v>
      </c>
      <c r="AE51" s="49">
        <f t="shared" si="12"/>
        <v>0.35</v>
      </c>
      <c r="AF51" s="49">
        <f t="shared" si="13"/>
        <v>0.53</v>
      </c>
      <c r="AG51" s="50">
        <f t="shared" si="14"/>
        <v>1.0808925632201107</v>
      </c>
      <c r="AH51" s="325">
        <f t="shared" si="18"/>
        <v>2734644</v>
      </c>
      <c r="AI51" s="51" t="str">
        <f t="shared" ref="AI51:AI52" si="19">+IF(AH51=Y51,"MENOR COTIZADO",IF(AH51=Z51,"PROMEDIO",IF(AH51=AA51,"MEDIANA",IF(AH51=AB51,"MEDIA ARMÓNICA",IF(AH51=W51,"HISTÓRICO")))))</f>
        <v>MEDIA ARMÓNICA</v>
      </c>
      <c r="AL51" s="52"/>
    </row>
    <row r="52" spans="1:38">
      <c r="A52" s="125">
        <f>+COUNT(B$6:$D52)</f>
        <v>46</v>
      </c>
      <c r="B52" s="126">
        <v>24131500</v>
      </c>
      <c r="C52" s="127" t="s">
        <v>337</v>
      </c>
      <c r="D52" s="126" t="s">
        <v>30</v>
      </c>
      <c r="E52" s="242">
        <v>1</v>
      </c>
      <c r="F52" s="45"/>
      <c r="G52" s="45"/>
      <c r="H52" s="317">
        <v>1814329</v>
      </c>
      <c r="I52" s="317"/>
      <c r="J52" s="318"/>
      <c r="K52" s="318"/>
      <c r="L52" s="314">
        <v>1671093</v>
      </c>
      <c r="M52" s="314"/>
      <c r="N52" s="314"/>
      <c r="O52" s="314"/>
      <c r="P52" s="319">
        <v>1591517.0000000002</v>
      </c>
      <c r="Q52" s="46"/>
      <c r="R52" s="46"/>
      <c r="S52" s="46"/>
      <c r="T52" s="53"/>
      <c r="U52" s="46"/>
      <c r="V52" s="48">
        <v>402880</v>
      </c>
      <c r="W52" s="47"/>
      <c r="X52" s="318">
        <f t="shared" si="5"/>
        <v>651275</v>
      </c>
      <c r="Y52" s="323">
        <f t="shared" si="6"/>
        <v>1591517</v>
      </c>
      <c r="Z52" s="323">
        <f t="shared" si="7"/>
        <v>1369955</v>
      </c>
      <c r="AA52" s="323">
        <f t="shared" si="8"/>
        <v>1631305</v>
      </c>
      <c r="AB52" s="318">
        <f t="shared" si="9"/>
        <v>938959</v>
      </c>
      <c r="AC52" s="49">
        <f t="shared" si="10"/>
        <v>0.41</v>
      </c>
      <c r="AD52" s="49">
        <f t="shared" si="11"/>
        <v>0.48</v>
      </c>
      <c r="AE52" s="49">
        <f t="shared" si="12"/>
        <v>0.4</v>
      </c>
      <c r="AF52" s="49">
        <f t="shared" si="13"/>
        <v>0.69</v>
      </c>
      <c r="AG52" s="50">
        <f t="shared" si="14"/>
        <v>1.6165483518665609</v>
      </c>
      <c r="AH52" s="325">
        <f t="shared" si="18"/>
        <v>938959</v>
      </c>
      <c r="AI52" s="51" t="str">
        <f t="shared" si="19"/>
        <v>MEDIA ARMÓNICA</v>
      </c>
      <c r="AL52" s="52"/>
    </row>
    <row r="53" spans="1:38">
      <c r="A53" s="125">
        <f>+COUNT(B$6:$D53)</f>
        <v>47</v>
      </c>
      <c r="B53" s="126">
        <v>23181700</v>
      </c>
      <c r="C53" s="127" t="s">
        <v>338</v>
      </c>
      <c r="D53" s="126" t="s">
        <v>30</v>
      </c>
      <c r="E53" s="242">
        <v>1</v>
      </c>
      <c r="F53" s="45"/>
      <c r="G53" s="45"/>
      <c r="H53" s="317">
        <v>2146408</v>
      </c>
      <c r="I53" s="317"/>
      <c r="J53" s="318"/>
      <c r="K53" s="318"/>
      <c r="L53" s="314">
        <v>2013445</v>
      </c>
      <c r="M53" s="314"/>
      <c r="N53" s="314"/>
      <c r="O53" s="314"/>
      <c r="P53" s="319">
        <v>1899476</v>
      </c>
      <c r="Q53" s="46"/>
      <c r="R53" s="46"/>
      <c r="S53" s="46"/>
      <c r="T53" s="53"/>
      <c r="U53" s="46"/>
      <c r="V53" s="48">
        <v>574540</v>
      </c>
      <c r="W53" s="47"/>
      <c r="X53" s="318">
        <f t="shared" si="5"/>
        <v>729630</v>
      </c>
      <c r="Y53" s="323">
        <f t="shared" si="6"/>
        <v>1899476</v>
      </c>
      <c r="Z53" s="323">
        <f t="shared" si="7"/>
        <v>1658467</v>
      </c>
      <c r="AA53" s="323">
        <f t="shared" si="8"/>
        <v>1956461</v>
      </c>
      <c r="AB53" s="318">
        <f t="shared" si="9"/>
        <v>1238567</v>
      </c>
      <c r="AC53" s="49">
        <f t="shared" si="10"/>
        <v>0.38</v>
      </c>
      <c r="AD53" s="49">
        <f t="shared" si="11"/>
        <v>0.44</v>
      </c>
      <c r="AE53" s="49">
        <f t="shared" si="12"/>
        <v>0.37</v>
      </c>
      <c r="AF53" s="49">
        <f t="shared" si="13"/>
        <v>0.59</v>
      </c>
      <c r="AG53" s="50">
        <f t="shared" si="14"/>
        <v>1.2699376892818603</v>
      </c>
      <c r="AH53" s="325">
        <f t="shared" si="18"/>
        <v>1238567</v>
      </c>
      <c r="AI53" s="51" t="str">
        <f t="shared" ref="AI53:AI60" si="20">+IF(AH53=Y53,"MENOR COTIZADO",IF(AH53=Z53,"PROMEDIO",IF(AH53=AA53,"MEDIANA",IF(AH53=AB53,"MEDIA ARMÓNICA",IF(AH53=W53,"HISTÓRICO")))))</f>
        <v>MEDIA ARMÓNICA</v>
      </c>
      <c r="AL53" s="52"/>
    </row>
    <row r="54" spans="1:38">
      <c r="A54" s="125">
        <f>+COUNT(B$6:$D54)</f>
        <v>48</v>
      </c>
      <c r="B54" s="126">
        <v>23181700</v>
      </c>
      <c r="C54" s="127" t="s">
        <v>371</v>
      </c>
      <c r="D54" s="126" t="s">
        <v>30</v>
      </c>
      <c r="E54" s="242">
        <v>1</v>
      </c>
      <c r="F54" s="45"/>
      <c r="G54" s="45"/>
      <c r="H54" s="317">
        <v>839618.00000000012</v>
      </c>
      <c r="I54" s="317"/>
      <c r="J54" s="318"/>
      <c r="K54" s="318"/>
      <c r="L54" s="314">
        <v>817128</v>
      </c>
      <c r="M54" s="314"/>
      <c r="N54" s="314"/>
      <c r="O54" s="314"/>
      <c r="P54" s="319">
        <v>749659</v>
      </c>
      <c r="Q54" s="46"/>
      <c r="R54" s="46"/>
      <c r="S54" s="46"/>
      <c r="T54" s="53"/>
      <c r="U54" s="46"/>
      <c r="V54" s="48">
        <v>223330</v>
      </c>
      <c r="W54" s="47"/>
      <c r="X54" s="318">
        <f t="shared" si="5"/>
        <v>291916</v>
      </c>
      <c r="Y54" s="323">
        <f t="shared" si="6"/>
        <v>749659</v>
      </c>
      <c r="Z54" s="323">
        <f t="shared" si="7"/>
        <v>657434</v>
      </c>
      <c r="AA54" s="323">
        <f t="shared" si="8"/>
        <v>783394</v>
      </c>
      <c r="AB54" s="318">
        <f t="shared" si="9"/>
        <v>486237</v>
      </c>
      <c r="AC54" s="49">
        <f t="shared" si="10"/>
        <v>0.39</v>
      </c>
      <c r="AD54" s="49">
        <f t="shared" si="11"/>
        <v>0.44</v>
      </c>
      <c r="AE54" s="49">
        <f t="shared" si="12"/>
        <v>0.37</v>
      </c>
      <c r="AF54" s="49">
        <f t="shared" si="13"/>
        <v>0.6</v>
      </c>
      <c r="AG54" s="50">
        <f t="shared" si="14"/>
        <v>1.3071060762100928</v>
      </c>
      <c r="AH54" s="325">
        <f t="shared" si="18"/>
        <v>486237</v>
      </c>
      <c r="AI54" s="51" t="str">
        <f t="shared" si="20"/>
        <v>MEDIA ARMÓNICA</v>
      </c>
      <c r="AL54" s="52"/>
    </row>
    <row r="55" spans="1:38">
      <c r="A55" s="125">
        <f>+COUNT(B$6:$D55)</f>
        <v>49</v>
      </c>
      <c r="B55" s="126">
        <v>23181700</v>
      </c>
      <c r="C55" s="127" t="s">
        <v>340</v>
      </c>
      <c r="D55" s="126" t="s">
        <v>30</v>
      </c>
      <c r="E55" s="242">
        <v>1</v>
      </c>
      <c r="F55" s="45"/>
      <c r="G55" s="45"/>
      <c r="H55" s="317">
        <v>60088</v>
      </c>
      <c r="I55" s="317"/>
      <c r="J55" s="318"/>
      <c r="K55" s="318"/>
      <c r="L55" s="314">
        <v>56298.000000000007</v>
      </c>
      <c r="M55" s="314"/>
      <c r="N55" s="314"/>
      <c r="O55" s="314"/>
      <c r="P55" s="319">
        <v>54133</v>
      </c>
      <c r="Q55" s="46"/>
      <c r="R55" s="46"/>
      <c r="S55" s="46"/>
      <c r="T55" s="53"/>
      <c r="U55" s="46"/>
      <c r="V55" s="48">
        <v>16500</v>
      </c>
      <c r="W55" s="47"/>
      <c r="X55" s="318">
        <f t="shared" si="5"/>
        <v>20319</v>
      </c>
      <c r="Y55" s="323">
        <f t="shared" si="6"/>
        <v>54133</v>
      </c>
      <c r="Z55" s="323">
        <f t="shared" si="7"/>
        <v>46755</v>
      </c>
      <c r="AA55" s="323">
        <f t="shared" si="8"/>
        <v>55216</v>
      </c>
      <c r="AB55" s="318">
        <f t="shared" si="9"/>
        <v>35247</v>
      </c>
      <c r="AC55" s="49">
        <f t="shared" si="10"/>
        <v>0.38</v>
      </c>
      <c r="AD55" s="49">
        <f t="shared" si="11"/>
        <v>0.43</v>
      </c>
      <c r="AE55" s="49">
        <f t="shared" si="12"/>
        <v>0.37</v>
      </c>
      <c r="AF55" s="49">
        <f t="shared" si="13"/>
        <v>0.57999999999999996</v>
      </c>
      <c r="AG55" s="50">
        <f t="shared" si="14"/>
        <v>1.2314545454545454</v>
      </c>
      <c r="AH55" s="325">
        <f t="shared" si="18"/>
        <v>35247</v>
      </c>
      <c r="AI55" s="51" t="str">
        <f t="shared" si="20"/>
        <v>MEDIA ARMÓNICA</v>
      </c>
      <c r="AL55" s="52"/>
    </row>
    <row r="56" spans="1:38">
      <c r="A56" s="125">
        <f>+COUNT(B$6:$D56)</f>
        <v>50</v>
      </c>
      <c r="B56" s="126">
        <v>23181700</v>
      </c>
      <c r="C56" s="127" t="s">
        <v>372</v>
      </c>
      <c r="D56" s="126" t="s">
        <v>30</v>
      </c>
      <c r="E56" s="242">
        <v>1</v>
      </c>
      <c r="F56" s="45"/>
      <c r="G56" s="45"/>
      <c r="H56" s="317">
        <v>15739825.000000002</v>
      </c>
      <c r="I56" s="317"/>
      <c r="J56" s="318"/>
      <c r="K56" s="318"/>
      <c r="L56" s="314">
        <v>15024379.000000002</v>
      </c>
      <c r="M56" s="314"/>
      <c r="N56" s="314"/>
      <c r="O56" s="314"/>
      <c r="P56" s="319">
        <v>14308932.000000002</v>
      </c>
      <c r="Q56" s="46"/>
      <c r="R56" s="46"/>
      <c r="S56" s="46"/>
      <c r="T56" s="53"/>
      <c r="U56" s="46"/>
      <c r="V56" s="48">
        <v>5196580</v>
      </c>
      <c r="W56" s="47"/>
      <c r="X56" s="318">
        <f t="shared" si="5"/>
        <v>4948500</v>
      </c>
      <c r="Y56" s="323">
        <f t="shared" si="6"/>
        <v>14308932</v>
      </c>
      <c r="Z56" s="323">
        <f t="shared" si="7"/>
        <v>12567429</v>
      </c>
      <c r="AA56" s="323">
        <f t="shared" si="8"/>
        <v>14666656</v>
      </c>
      <c r="AB56" s="318">
        <f t="shared" si="9"/>
        <v>10193361</v>
      </c>
      <c r="AC56" s="49">
        <f t="shared" si="10"/>
        <v>0.35</v>
      </c>
      <c r="AD56" s="49">
        <f t="shared" si="11"/>
        <v>0.39</v>
      </c>
      <c r="AE56" s="49">
        <f t="shared" si="12"/>
        <v>0.34</v>
      </c>
      <c r="AF56" s="49">
        <f t="shared" si="13"/>
        <v>0.49</v>
      </c>
      <c r="AG56" s="50">
        <f t="shared" si="14"/>
        <v>0.95226091006007796</v>
      </c>
      <c r="AH56" s="325">
        <f>+AA56</f>
        <v>14666656</v>
      </c>
      <c r="AI56" s="51" t="str">
        <f t="shared" si="20"/>
        <v>MEDIANA</v>
      </c>
      <c r="AL56" s="52"/>
    </row>
    <row r="57" spans="1:38">
      <c r="A57" s="125">
        <f>+COUNT(B$6:$D57)</f>
        <v>51</v>
      </c>
      <c r="B57" s="126">
        <v>23181700</v>
      </c>
      <c r="C57" s="127" t="s">
        <v>342</v>
      </c>
      <c r="D57" s="126" t="s">
        <v>30</v>
      </c>
      <c r="E57" s="242">
        <v>1</v>
      </c>
      <c r="F57" s="45"/>
      <c r="G57" s="45"/>
      <c r="H57" s="317">
        <v>29985</v>
      </c>
      <c r="I57" s="317"/>
      <c r="J57" s="318"/>
      <c r="K57" s="318"/>
      <c r="L57" s="314">
        <v>28914</v>
      </c>
      <c r="M57" s="314"/>
      <c r="N57" s="314"/>
      <c r="O57" s="314"/>
      <c r="P57" s="319">
        <v>26772</v>
      </c>
      <c r="Q57" s="46"/>
      <c r="R57" s="46"/>
      <c r="S57" s="46"/>
      <c r="T57" s="53"/>
      <c r="U57" s="46"/>
      <c r="V57" s="48">
        <v>7420</v>
      </c>
      <c r="W57" s="47"/>
      <c r="X57" s="318">
        <f t="shared" si="5"/>
        <v>10653</v>
      </c>
      <c r="Y57" s="323">
        <f t="shared" si="6"/>
        <v>26772</v>
      </c>
      <c r="Z57" s="323">
        <f t="shared" si="7"/>
        <v>23273</v>
      </c>
      <c r="AA57" s="323">
        <f t="shared" si="8"/>
        <v>27843</v>
      </c>
      <c r="AB57" s="318">
        <f t="shared" si="9"/>
        <v>16663</v>
      </c>
      <c r="AC57" s="49">
        <f t="shared" si="10"/>
        <v>0.4</v>
      </c>
      <c r="AD57" s="49">
        <f t="shared" si="11"/>
        <v>0.46</v>
      </c>
      <c r="AE57" s="49">
        <f t="shared" si="12"/>
        <v>0.38</v>
      </c>
      <c r="AF57" s="49">
        <f t="shared" si="13"/>
        <v>0.64</v>
      </c>
      <c r="AG57" s="50">
        <f t="shared" si="14"/>
        <v>1.4357142857142857</v>
      </c>
      <c r="AH57" s="325">
        <f t="shared" si="18"/>
        <v>16663</v>
      </c>
      <c r="AI57" s="51" t="str">
        <f t="shared" si="20"/>
        <v>MEDIA ARMÓNICA</v>
      </c>
      <c r="AL57" s="52"/>
    </row>
    <row r="58" spans="1:38">
      <c r="A58" s="125">
        <f>+COUNT(B$6:$D58)</f>
        <v>52</v>
      </c>
      <c r="B58" s="126">
        <v>23181700</v>
      </c>
      <c r="C58" s="127" t="s">
        <v>373</v>
      </c>
      <c r="D58" s="126" t="s">
        <v>30</v>
      </c>
      <c r="E58" s="242">
        <v>1</v>
      </c>
      <c r="F58" s="45"/>
      <c r="G58" s="45"/>
      <c r="H58" s="317">
        <v>86170</v>
      </c>
      <c r="I58" s="317"/>
      <c r="J58" s="318"/>
      <c r="K58" s="318"/>
      <c r="L58" s="314">
        <v>81469</v>
      </c>
      <c r="M58" s="314"/>
      <c r="N58" s="314"/>
      <c r="O58" s="314"/>
      <c r="P58" s="319">
        <v>78336</v>
      </c>
      <c r="Q58" s="46"/>
      <c r="R58" s="46"/>
      <c r="S58" s="46"/>
      <c r="T58" s="53"/>
      <c r="U58" s="46"/>
      <c r="V58" s="48">
        <v>24710</v>
      </c>
      <c r="W58" s="47"/>
      <c r="X58" s="318">
        <f t="shared" si="5"/>
        <v>28821</v>
      </c>
      <c r="Y58" s="323">
        <f t="shared" si="6"/>
        <v>78336</v>
      </c>
      <c r="Z58" s="323">
        <f t="shared" si="7"/>
        <v>67671</v>
      </c>
      <c r="AA58" s="323">
        <f t="shared" si="8"/>
        <v>79903</v>
      </c>
      <c r="AB58" s="318">
        <f t="shared" si="9"/>
        <v>51871</v>
      </c>
      <c r="AC58" s="49">
        <f t="shared" si="10"/>
        <v>0.37</v>
      </c>
      <c r="AD58" s="49">
        <f t="shared" si="11"/>
        <v>0.43</v>
      </c>
      <c r="AE58" s="49">
        <f t="shared" si="12"/>
        <v>0.36</v>
      </c>
      <c r="AF58" s="49">
        <f t="shared" si="13"/>
        <v>0.56000000000000005</v>
      </c>
      <c r="AG58" s="50">
        <f t="shared" si="14"/>
        <v>1.1663698907324969</v>
      </c>
      <c r="AH58" s="325">
        <f t="shared" si="18"/>
        <v>51871</v>
      </c>
      <c r="AI58" s="51" t="str">
        <f t="shared" si="20"/>
        <v>MEDIA ARMÓNICA</v>
      </c>
      <c r="AL58" s="52"/>
    </row>
    <row r="59" spans="1:38">
      <c r="A59" s="125">
        <f>+COUNT(B$6:$D59)</f>
        <v>53</v>
      </c>
      <c r="B59" s="126">
        <v>23181700</v>
      </c>
      <c r="C59" s="127" t="s">
        <v>374</v>
      </c>
      <c r="D59" s="126" t="s">
        <v>30</v>
      </c>
      <c r="E59" s="242">
        <v>1</v>
      </c>
      <c r="F59" s="45"/>
      <c r="G59" s="45"/>
      <c r="H59" s="317">
        <v>101760.00000000001</v>
      </c>
      <c r="I59" s="317"/>
      <c r="J59" s="318"/>
      <c r="K59" s="318"/>
      <c r="L59" s="314">
        <v>98985</v>
      </c>
      <c r="M59" s="314"/>
      <c r="N59" s="314"/>
      <c r="O59" s="314"/>
      <c r="P59" s="319">
        <v>92509</v>
      </c>
      <c r="Q59" s="46"/>
      <c r="R59" s="46"/>
      <c r="S59" s="46"/>
      <c r="T59" s="53"/>
      <c r="U59" s="46"/>
      <c r="V59" s="48">
        <v>28600</v>
      </c>
      <c r="W59" s="47"/>
      <c r="X59" s="318">
        <f t="shared" si="5"/>
        <v>34792</v>
      </c>
      <c r="Y59" s="323">
        <f t="shared" si="6"/>
        <v>92509</v>
      </c>
      <c r="Z59" s="323">
        <f t="shared" si="7"/>
        <v>80464</v>
      </c>
      <c r="AA59" s="323">
        <f t="shared" si="8"/>
        <v>95747</v>
      </c>
      <c r="AB59" s="318">
        <f t="shared" si="9"/>
        <v>60879</v>
      </c>
      <c r="AC59" s="49">
        <f t="shared" si="10"/>
        <v>0.38</v>
      </c>
      <c r="AD59" s="49">
        <f t="shared" si="11"/>
        <v>0.43</v>
      </c>
      <c r="AE59" s="49">
        <f t="shared" si="12"/>
        <v>0.36</v>
      </c>
      <c r="AF59" s="49">
        <f t="shared" si="13"/>
        <v>0.56999999999999995</v>
      </c>
      <c r="AG59" s="50">
        <f t="shared" si="14"/>
        <v>1.2165034965034964</v>
      </c>
      <c r="AH59" s="325">
        <f t="shared" si="18"/>
        <v>60879</v>
      </c>
      <c r="AI59" s="51" t="str">
        <f t="shared" si="20"/>
        <v>MEDIA ARMÓNICA</v>
      </c>
      <c r="AL59" s="52"/>
    </row>
    <row r="60" spans="1:38">
      <c r="A60" s="125">
        <f>+COUNT(B$6:$D60)</f>
        <v>54</v>
      </c>
      <c r="B60" s="126">
        <v>23181700</v>
      </c>
      <c r="C60" s="127" t="s">
        <v>375</v>
      </c>
      <c r="D60" s="126" t="s">
        <v>30</v>
      </c>
      <c r="E60" s="242">
        <v>1</v>
      </c>
      <c r="F60" s="45"/>
      <c r="G60" s="45"/>
      <c r="H60" s="317">
        <v>186299</v>
      </c>
      <c r="I60" s="317"/>
      <c r="J60" s="318"/>
      <c r="K60" s="318"/>
      <c r="L60" s="314">
        <v>179586</v>
      </c>
      <c r="M60" s="314"/>
      <c r="N60" s="314"/>
      <c r="O60" s="314"/>
      <c r="P60" s="319">
        <v>167837.00000000003</v>
      </c>
      <c r="Q60" s="46"/>
      <c r="R60" s="46"/>
      <c r="S60" s="46"/>
      <c r="T60" s="53"/>
      <c r="U60" s="46"/>
      <c r="V60" s="48">
        <v>48460</v>
      </c>
      <c r="W60" s="47"/>
      <c r="X60" s="318">
        <f t="shared" si="5"/>
        <v>65172</v>
      </c>
      <c r="Y60" s="323">
        <f t="shared" si="6"/>
        <v>167837</v>
      </c>
      <c r="Z60" s="323">
        <f t="shared" si="7"/>
        <v>145546</v>
      </c>
      <c r="AA60" s="323">
        <f t="shared" si="8"/>
        <v>173712</v>
      </c>
      <c r="AB60" s="318">
        <f t="shared" si="9"/>
        <v>106582</v>
      </c>
      <c r="AC60" s="49">
        <f t="shared" si="10"/>
        <v>0.39</v>
      </c>
      <c r="AD60" s="49">
        <f t="shared" si="11"/>
        <v>0.45</v>
      </c>
      <c r="AE60" s="49">
        <f t="shared" si="12"/>
        <v>0.38</v>
      </c>
      <c r="AF60" s="49">
        <f t="shared" si="13"/>
        <v>0.61</v>
      </c>
      <c r="AG60" s="50">
        <f t="shared" si="14"/>
        <v>1.3448617416425919</v>
      </c>
      <c r="AH60" s="325">
        <f t="shared" si="18"/>
        <v>106582</v>
      </c>
      <c r="AI60" s="51" t="str">
        <f t="shared" si="20"/>
        <v>MEDIA ARMÓNICA</v>
      </c>
      <c r="AL60" s="52"/>
    </row>
    <row r="61" spans="1:38">
      <c r="A61" s="125">
        <f>+COUNT(B$6:$D61)</f>
        <v>55</v>
      </c>
      <c r="B61" s="126">
        <v>23181700</v>
      </c>
      <c r="C61" s="127" t="s">
        <v>376</v>
      </c>
      <c r="D61" s="126" t="s">
        <v>33</v>
      </c>
      <c r="E61" s="242">
        <v>1</v>
      </c>
      <c r="F61" s="45"/>
      <c r="G61" s="45"/>
      <c r="H61" s="317">
        <v>866802</v>
      </c>
      <c r="I61" s="317"/>
      <c r="J61" s="318"/>
      <c r="K61" s="318"/>
      <c r="L61" s="314">
        <v>836118</v>
      </c>
      <c r="M61" s="314"/>
      <c r="N61" s="314"/>
      <c r="O61" s="314"/>
      <c r="P61" s="319">
        <v>767081</v>
      </c>
      <c r="Q61" s="46"/>
      <c r="R61" s="46"/>
      <c r="S61" s="46"/>
      <c r="T61" s="53"/>
      <c r="U61" s="46"/>
      <c r="V61" s="48">
        <v>188840</v>
      </c>
      <c r="W61" s="47"/>
      <c r="X61" s="318">
        <f t="shared" si="5"/>
        <v>319976</v>
      </c>
      <c r="Y61" s="323">
        <f t="shared" si="6"/>
        <v>767081</v>
      </c>
      <c r="Z61" s="323">
        <f t="shared" si="7"/>
        <v>664710</v>
      </c>
      <c r="AA61" s="323">
        <f t="shared" si="8"/>
        <v>801600</v>
      </c>
      <c r="AB61" s="318">
        <f t="shared" si="9"/>
        <v>446987</v>
      </c>
      <c r="AC61" s="49">
        <f t="shared" si="10"/>
        <v>0.42</v>
      </c>
      <c r="AD61" s="49">
        <f t="shared" si="11"/>
        <v>0.48</v>
      </c>
      <c r="AE61" s="49">
        <f t="shared" si="12"/>
        <v>0.4</v>
      </c>
      <c r="AF61" s="49">
        <f t="shared" si="13"/>
        <v>0.72</v>
      </c>
      <c r="AG61" s="50">
        <f t="shared" si="14"/>
        <v>1.6944291463672951</v>
      </c>
      <c r="AH61" s="325">
        <f t="shared" si="18"/>
        <v>446987</v>
      </c>
      <c r="AI61" s="51" t="str">
        <f t="shared" ref="AI61:AI64" si="21">+IF(AH61=Y61,"MENOR COTIZADO",IF(AH61=Z61,"PROMEDIO",IF(AH61=AA61,"MEDIANA",IF(AH61=AB61,"MEDIA ARMÓNICA",IF(AH61=W61,"HISTÓRICO")))))</f>
        <v>MEDIA ARMÓNICA</v>
      </c>
      <c r="AL61" s="52"/>
    </row>
    <row r="62" spans="1:38">
      <c r="A62" s="125">
        <f>+COUNT(B$6:$D62)</f>
        <v>56</v>
      </c>
      <c r="B62" s="126">
        <v>23181700</v>
      </c>
      <c r="C62" s="127" t="s">
        <v>347</v>
      </c>
      <c r="D62" s="126" t="s">
        <v>33</v>
      </c>
      <c r="E62" s="242">
        <v>1</v>
      </c>
      <c r="F62" s="45"/>
      <c r="G62" s="45"/>
      <c r="H62" s="317">
        <v>1163410</v>
      </c>
      <c r="I62" s="317"/>
      <c r="J62" s="318"/>
      <c r="K62" s="318"/>
      <c r="L62" s="314">
        <v>1142257</v>
      </c>
      <c r="M62" s="314"/>
      <c r="N62" s="314"/>
      <c r="O62" s="314"/>
      <c r="P62" s="319">
        <v>1057645</v>
      </c>
      <c r="Q62" s="46"/>
      <c r="R62" s="46"/>
      <c r="S62" s="46"/>
      <c r="T62" s="53"/>
      <c r="U62" s="46"/>
      <c r="V62" s="48">
        <v>249280</v>
      </c>
      <c r="W62" s="47"/>
      <c r="X62" s="318">
        <f t="shared" si="5"/>
        <v>438301</v>
      </c>
      <c r="Y62" s="323">
        <f t="shared" si="6"/>
        <v>1057645</v>
      </c>
      <c r="Z62" s="323">
        <f t="shared" si="7"/>
        <v>903148</v>
      </c>
      <c r="AA62" s="323">
        <f t="shared" si="8"/>
        <v>1099951</v>
      </c>
      <c r="AB62" s="318">
        <f t="shared" si="9"/>
        <v>597724</v>
      </c>
      <c r="AC62" s="49">
        <f t="shared" si="10"/>
        <v>0.41</v>
      </c>
      <c r="AD62" s="49">
        <f t="shared" si="11"/>
        <v>0.49</v>
      </c>
      <c r="AE62" s="49">
        <f t="shared" si="12"/>
        <v>0.4</v>
      </c>
      <c r="AF62" s="49">
        <f t="shared" si="13"/>
        <v>0.73</v>
      </c>
      <c r="AG62" s="50">
        <f t="shared" si="14"/>
        <v>1.758267811296534</v>
      </c>
      <c r="AH62" s="325">
        <f t="shared" si="18"/>
        <v>597724</v>
      </c>
      <c r="AI62" s="51" t="str">
        <f t="shared" si="21"/>
        <v>MEDIA ARMÓNICA</v>
      </c>
      <c r="AL62" s="52"/>
    </row>
    <row r="63" spans="1:38">
      <c r="A63" s="125">
        <f>+COUNT(B$6:$D63)</f>
        <v>57</v>
      </c>
      <c r="B63" s="126">
        <v>23181700</v>
      </c>
      <c r="C63" s="127" t="s">
        <v>377</v>
      </c>
      <c r="D63" s="126" t="s">
        <v>33</v>
      </c>
      <c r="E63" s="242">
        <v>1</v>
      </c>
      <c r="F63" s="45"/>
      <c r="G63" s="45"/>
      <c r="H63" s="317">
        <v>988500</v>
      </c>
      <c r="I63" s="317"/>
      <c r="J63" s="318"/>
      <c r="K63" s="318"/>
      <c r="L63" s="314">
        <v>945144</v>
      </c>
      <c r="M63" s="314"/>
      <c r="N63" s="314"/>
      <c r="O63" s="314"/>
      <c r="P63" s="319">
        <v>867105</v>
      </c>
      <c r="Q63" s="46"/>
      <c r="R63" s="46"/>
      <c r="S63" s="46"/>
      <c r="T63" s="53"/>
      <c r="U63" s="46"/>
      <c r="V63" s="48">
        <v>211910</v>
      </c>
      <c r="W63" s="47"/>
      <c r="X63" s="318">
        <f t="shared" si="5"/>
        <v>364316</v>
      </c>
      <c r="Y63" s="323">
        <f t="shared" si="6"/>
        <v>867105</v>
      </c>
      <c r="Z63" s="323">
        <f t="shared" si="7"/>
        <v>753165</v>
      </c>
      <c r="AA63" s="323">
        <f t="shared" si="8"/>
        <v>906125</v>
      </c>
      <c r="AB63" s="318">
        <f t="shared" si="9"/>
        <v>503656</v>
      </c>
      <c r="AC63" s="49">
        <f t="shared" si="10"/>
        <v>0.42</v>
      </c>
      <c r="AD63" s="49">
        <f t="shared" si="11"/>
        <v>0.48</v>
      </c>
      <c r="AE63" s="49">
        <f t="shared" si="12"/>
        <v>0.4</v>
      </c>
      <c r="AF63" s="49">
        <f t="shared" si="13"/>
        <v>0.72</v>
      </c>
      <c r="AG63" s="50">
        <f t="shared" si="14"/>
        <v>1.7192015478269076</v>
      </c>
      <c r="AH63" s="325">
        <f t="shared" si="18"/>
        <v>503656</v>
      </c>
      <c r="AI63" s="51" t="str">
        <f t="shared" si="21"/>
        <v>MEDIA ARMÓNICA</v>
      </c>
      <c r="AL63" s="52"/>
    </row>
    <row r="64" spans="1:38">
      <c r="A64" s="125">
        <f>+COUNT(B$6:$D64)</f>
        <v>58</v>
      </c>
      <c r="B64" s="126">
        <v>23181700</v>
      </c>
      <c r="C64" s="127" t="s">
        <v>61</v>
      </c>
      <c r="D64" s="126" t="s">
        <v>30</v>
      </c>
      <c r="E64" s="242">
        <v>1</v>
      </c>
      <c r="F64" s="45"/>
      <c r="G64" s="45"/>
      <c r="H64" s="317">
        <v>514017.00000000006</v>
      </c>
      <c r="I64" s="317"/>
      <c r="J64" s="318"/>
      <c r="K64" s="318"/>
      <c r="L64" s="314">
        <v>491070.00000000006</v>
      </c>
      <c r="M64" s="314"/>
      <c r="N64" s="314"/>
      <c r="O64" s="314"/>
      <c r="P64" s="319">
        <v>458944.00000000006</v>
      </c>
      <c r="Q64" s="46"/>
      <c r="R64" s="46"/>
      <c r="S64" s="46"/>
      <c r="T64" s="53"/>
      <c r="U64" s="46"/>
      <c r="V64" s="48">
        <v>155260</v>
      </c>
      <c r="W64" s="47"/>
      <c r="X64" s="318">
        <f t="shared" si="5"/>
        <v>167901</v>
      </c>
      <c r="Y64" s="323">
        <f t="shared" si="6"/>
        <v>458944</v>
      </c>
      <c r="Z64" s="323">
        <f t="shared" si="7"/>
        <v>404823</v>
      </c>
      <c r="AA64" s="323">
        <f t="shared" si="8"/>
        <v>475007</v>
      </c>
      <c r="AB64" s="318">
        <f t="shared" si="9"/>
        <v>317421</v>
      </c>
      <c r="AC64" s="49">
        <f t="shared" si="10"/>
        <v>0.37</v>
      </c>
      <c r="AD64" s="49">
        <f t="shared" si="11"/>
        <v>0.41</v>
      </c>
      <c r="AE64" s="49">
        <f t="shared" si="12"/>
        <v>0.35</v>
      </c>
      <c r="AF64" s="49">
        <f t="shared" si="13"/>
        <v>0.53</v>
      </c>
      <c r="AG64" s="50">
        <f t="shared" si="14"/>
        <v>1.0814182661342264</v>
      </c>
      <c r="AH64" s="325">
        <f t="shared" si="18"/>
        <v>317421</v>
      </c>
      <c r="AI64" s="51" t="str">
        <f t="shared" si="21"/>
        <v>MEDIA ARMÓNICA</v>
      </c>
      <c r="AL64" s="52"/>
    </row>
    <row r="65" spans="1:38">
      <c r="A65" s="125">
        <f>+COUNT(B$6:$D65)</f>
        <v>59</v>
      </c>
      <c r="B65" s="126">
        <v>23181700</v>
      </c>
      <c r="C65" s="127" t="s">
        <v>378</v>
      </c>
      <c r="D65" s="126" t="s">
        <v>30</v>
      </c>
      <c r="E65" s="242">
        <v>1</v>
      </c>
      <c r="F65" s="45"/>
      <c r="G65" s="45"/>
      <c r="H65" s="317">
        <v>660799</v>
      </c>
      <c r="I65" s="317"/>
      <c r="J65" s="318"/>
      <c r="K65" s="318"/>
      <c r="L65" s="314">
        <v>631033</v>
      </c>
      <c r="M65" s="314"/>
      <c r="N65" s="314"/>
      <c r="O65" s="314"/>
      <c r="P65" s="319">
        <v>595314</v>
      </c>
      <c r="Q65" s="46"/>
      <c r="R65" s="46"/>
      <c r="S65" s="46"/>
      <c r="T65" s="53"/>
      <c r="U65" s="46"/>
      <c r="V65" s="48">
        <v>175030</v>
      </c>
      <c r="W65" s="47"/>
      <c r="X65" s="318">
        <f t="shared" si="5"/>
        <v>228582</v>
      </c>
      <c r="Y65" s="323">
        <f t="shared" si="6"/>
        <v>595314</v>
      </c>
      <c r="Z65" s="323">
        <f t="shared" si="7"/>
        <v>515544</v>
      </c>
      <c r="AA65" s="323">
        <f t="shared" si="8"/>
        <v>613174</v>
      </c>
      <c r="AB65" s="318">
        <f t="shared" si="9"/>
        <v>381275</v>
      </c>
      <c r="AC65" s="49">
        <f t="shared" si="10"/>
        <v>0.38</v>
      </c>
      <c r="AD65" s="49">
        <f t="shared" si="11"/>
        <v>0.44</v>
      </c>
      <c r="AE65" s="49">
        <f t="shared" si="12"/>
        <v>0.37</v>
      </c>
      <c r="AF65" s="49">
        <f t="shared" si="13"/>
        <v>0.6</v>
      </c>
      <c r="AG65" s="50">
        <f t="shared" si="14"/>
        <v>1.3059589784608352</v>
      </c>
      <c r="AH65" s="325">
        <f t="shared" si="18"/>
        <v>381275</v>
      </c>
      <c r="AI65" s="51" t="str">
        <f t="shared" ref="AI65:AI78" si="22">+IF(AH65=Y65,"MENOR COTIZADO",IF(AH65=Z65,"PROMEDIO",IF(AH65=AA65,"MEDIANA",IF(AH65=AB65,"MEDIA ARMÓNICA",IF(AH65=W65,"HISTÓRICO")))))</f>
        <v>MEDIA ARMÓNICA</v>
      </c>
      <c r="AL65" s="52"/>
    </row>
    <row r="66" spans="1:38">
      <c r="A66" s="125">
        <f>+COUNT(B$6:$D66)</f>
        <v>60</v>
      </c>
      <c r="B66" s="126">
        <v>23181700</v>
      </c>
      <c r="C66" s="127" t="s">
        <v>379</v>
      </c>
      <c r="D66" s="126" t="s">
        <v>30</v>
      </c>
      <c r="E66" s="242">
        <v>1</v>
      </c>
      <c r="F66" s="45"/>
      <c r="G66" s="45"/>
      <c r="H66" s="317">
        <v>1098410</v>
      </c>
      <c r="I66" s="317"/>
      <c r="J66" s="318"/>
      <c r="K66" s="318"/>
      <c r="L66" s="314">
        <v>1078619</v>
      </c>
      <c r="M66" s="314"/>
      <c r="N66" s="314"/>
      <c r="O66" s="314"/>
      <c r="P66" s="319">
        <v>989559</v>
      </c>
      <c r="Q66" s="46"/>
      <c r="R66" s="46"/>
      <c r="S66" s="46"/>
      <c r="T66" s="53"/>
      <c r="U66" s="46"/>
      <c r="V66" s="48">
        <v>1014960</v>
      </c>
      <c r="W66" s="47"/>
      <c r="X66" s="318">
        <f t="shared" si="5"/>
        <v>51505</v>
      </c>
      <c r="Y66" s="323">
        <f t="shared" si="6"/>
        <v>989559</v>
      </c>
      <c r="Z66" s="323">
        <f t="shared" si="7"/>
        <v>1045387</v>
      </c>
      <c r="AA66" s="323">
        <f t="shared" si="8"/>
        <v>1046790</v>
      </c>
      <c r="AB66" s="318">
        <f t="shared" si="9"/>
        <v>1043479</v>
      </c>
      <c r="AC66" s="49">
        <f t="shared" si="10"/>
        <v>0.05</v>
      </c>
      <c r="AD66" s="49">
        <f t="shared" si="11"/>
        <v>0.05</v>
      </c>
      <c r="AE66" s="49">
        <f t="shared" si="12"/>
        <v>0.05</v>
      </c>
      <c r="AF66" s="49">
        <f t="shared" si="13"/>
        <v>0.05</v>
      </c>
      <c r="AG66" s="50">
        <f t="shared" si="14"/>
        <v>5.0745842200677863E-2</v>
      </c>
      <c r="AH66" s="325">
        <f>+Y66</f>
        <v>989559</v>
      </c>
      <c r="AI66" s="51" t="str">
        <f t="shared" si="22"/>
        <v>MENOR COTIZADO</v>
      </c>
      <c r="AL66" s="52"/>
    </row>
    <row r="67" spans="1:38">
      <c r="A67" s="125">
        <f>+COUNT(B$6:$D67)</f>
        <v>61</v>
      </c>
      <c r="B67" s="126">
        <v>23181700</v>
      </c>
      <c r="C67" s="127" t="s">
        <v>380</v>
      </c>
      <c r="D67" s="126" t="s">
        <v>30</v>
      </c>
      <c r="E67" s="242">
        <v>1</v>
      </c>
      <c r="F67" s="45"/>
      <c r="G67" s="45"/>
      <c r="H67" s="317">
        <v>2463218</v>
      </c>
      <c r="I67" s="317"/>
      <c r="J67" s="318"/>
      <c r="K67" s="318"/>
      <c r="L67" s="314">
        <v>2354226</v>
      </c>
      <c r="M67" s="314"/>
      <c r="N67" s="314"/>
      <c r="O67" s="314"/>
      <c r="P67" s="319">
        <v>2179839</v>
      </c>
      <c r="Q67" s="46"/>
      <c r="R67" s="46"/>
      <c r="S67" s="46"/>
      <c r="T67" s="53"/>
      <c r="U67" s="46"/>
      <c r="V67" s="48">
        <v>728170</v>
      </c>
      <c r="W67" s="47"/>
      <c r="X67" s="318">
        <f t="shared" si="5"/>
        <v>810575</v>
      </c>
      <c r="Y67" s="323">
        <f t="shared" si="6"/>
        <v>2179839</v>
      </c>
      <c r="Z67" s="323">
        <f t="shared" si="7"/>
        <v>1931363</v>
      </c>
      <c r="AA67" s="323">
        <f t="shared" si="8"/>
        <v>2267033</v>
      </c>
      <c r="AB67" s="318">
        <f t="shared" si="9"/>
        <v>1502180</v>
      </c>
      <c r="AC67" s="49">
        <f t="shared" si="10"/>
        <v>0.37</v>
      </c>
      <c r="AD67" s="49">
        <f t="shared" si="11"/>
        <v>0.42</v>
      </c>
      <c r="AE67" s="49">
        <f t="shared" si="12"/>
        <v>0.36</v>
      </c>
      <c r="AF67" s="49">
        <f t="shared" si="13"/>
        <v>0.54</v>
      </c>
      <c r="AG67" s="50">
        <f t="shared" si="14"/>
        <v>1.1131672548992679</v>
      </c>
      <c r="AH67" s="325">
        <f t="shared" ref="AH67:AH84" si="23">+MIN(AA67:AB67)</f>
        <v>1502180</v>
      </c>
      <c r="AI67" s="51" t="str">
        <f t="shared" si="22"/>
        <v>MEDIA ARMÓNICA</v>
      </c>
      <c r="AL67" s="52"/>
    </row>
    <row r="68" spans="1:38">
      <c r="A68" s="125">
        <f>+COUNT(B$6:$D68)</f>
        <v>62</v>
      </c>
      <c r="B68" s="126">
        <v>23181700</v>
      </c>
      <c r="C68" s="127" t="s">
        <v>381</v>
      </c>
      <c r="D68" s="126" t="s">
        <v>30</v>
      </c>
      <c r="E68" s="242">
        <v>1</v>
      </c>
      <c r="F68" s="45"/>
      <c r="G68" s="45"/>
      <c r="H68" s="317">
        <v>736489.00000000012</v>
      </c>
      <c r="I68" s="317"/>
      <c r="J68" s="318"/>
      <c r="K68" s="318"/>
      <c r="L68" s="314">
        <v>684806</v>
      </c>
      <c r="M68" s="314"/>
      <c r="N68" s="314"/>
      <c r="O68" s="314"/>
      <c r="P68" s="319">
        <v>646043</v>
      </c>
      <c r="Q68" s="46"/>
      <c r="R68" s="46"/>
      <c r="S68" s="46"/>
      <c r="T68" s="53"/>
      <c r="U68" s="46"/>
      <c r="V68" s="48">
        <v>197010</v>
      </c>
      <c r="W68" s="47"/>
      <c r="X68" s="318">
        <f t="shared" si="5"/>
        <v>248825</v>
      </c>
      <c r="Y68" s="323">
        <f t="shared" si="6"/>
        <v>646043</v>
      </c>
      <c r="Z68" s="323">
        <f t="shared" si="7"/>
        <v>566087</v>
      </c>
      <c r="AA68" s="323">
        <f t="shared" si="8"/>
        <v>665425</v>
      </c>
      <c r="AB68" s="318">
        <f t="shared" si="9"/>
        <v>423647</v>
      </c>
      <c r="AC68" s="49">
        <f t="shared" si="10"/>
        <v>0.39</v>
      </c>
      <c r="AD68" s="49">
        <f t="shared" si="11"/>
        <v>0.44</v>
      </c>
      <c r="AE68" s="49">
        <f t="shared" si="12"/>
        <v>0.37</v>
      </c>
      <c r="AF68" s="49">
        <f t="shared" si="13"/>
        <v>0.59</v>
      </c>
      <c r="AG68" s="50">
        <f t="shared" si="14"/>
        <v>1.2630069539617279</v>
      </c>
      <c r="AH68" s="325">
        <f t="shared" si="23"/>
        <v>423647</v>
      </c>
      <c r="AI68" s="51" t="str">
        <f t="shared" si="22"/>
        <v>MEDIA ARMÓNICA</v>
      </c>
      <c r="AL68" s="52"/>
    </row>
    <row r="69" spans="1:38">
      <c r="A69" s="125">
        <f>+COUNT(B$6:$D69)</f>
        <v>63</v>
      </c>
      <c r="B69" s="126">
        <v>23181700</v>
      </c>
      <c r="C69" s="127" t="s">
        <v>382</v>
      </c>
      <c r="D69" s="126" t="s">
        <v>30</v>
      </c>
      <c r="E69" s="242">
        <v>1</v>
      </c>
      <c r="F69" s="45"/>
      <c r="G69" s="45"/>
      <c r="H69" s="317">
        <v>1634416</v>
      </c>
      <c r="I69" s="317"/>
      <c r="J69" s="318"/>
      <c r="K69" s="318"/>
      <c r="L69" s="314">
        <v>1574983.0000000002</v>
      </c>
      <c r="M69" s="314"/>
      <c r="N69" s="314"/>
      <c r="O69" s="314"/>
      <c r="P69" s="319">
        <v>1485833</v>
      </c>
      <c r="Q69" s="46"/>
      <c r="R69" s="46"/>
      <c r="S69" s="46"/>
      <c r="T69" s="53"/>
      <c r="U69" s="46"/>
      <c r="V69" s="48">
        <v>370380</v>
      </c>
      <c r="W69" s="47"/>
      <c r="X69" s="318">
        <f t="shared" si="5"/>
        <v>600461</v>
      </c>
      <c r="Y69" s="323">
        <f t="shared" si="6"/>
        <v>1485833</v>
      </c>
      <c r="Z69" s="323">
        <f t="shared" si="7"/>
        <v>1266403</v>
      </c>
      <c r="AA69" s="323">
        <f t="shared" si="8"/>
        <v>1530408</v>
      </c>
      <c r="AB69" s="318">
        <f t="shared" si="9"/>
        <v>865853</v>
      </c>
      <c r="AC69" s="49">
        <f t="shared" si="10"/>
        <v>0.4</v>
      </c>
      <c r="AD69" s="49">
        <f t="shared" si="11"/>
        <v>0.47</v>
      </c>
      <c r="AE69" s="49">
        <f t="shared" si="12"/>
        <v>0.39</v>
      </c>
      <c r="AF69" s="49">
        <f t="shared" si="13"/>
        <v>0.69</v>
      </c>
      <c r="AG69" s="50">
        <f t="shared" si="14"/>
        <v>1.6212025487337329</v>
      </c>
      <c r="AH69" s="325">
        <f t="shared" si="23"/>
        <v>865853</v>
      </c>
      <c r="AI69" s="51" t="str">
        <f t="shared" si="22"/>
        <v>MEDIA ARMÓNICA</v>
      </c>
      <c r="AL69" s="52"/>
    </row>
    <row r="70" spans="1:38">
      <c r="A70" s="125">
        <f>+COUNT(B$6:$D70)</f>
        <v>64</v>
      </c>
      <c r="B70" s="126">
        <v>23181700</v>
      </c>
      <c r="C70" s="127" t="s">
        <v>383</v>
      </c>
      <c r="D70" s="126" t="s">
        <v>30</v>
      </c>
      <c r="E70" s="242">
        <v>1</v>
      </c>
      <c r="F70" s="45"/>
      <c r="G70" s="45"/>
      <c r="H70" s="317">
        <v>384245</v>
      </c>
      <c r="I70" s="317"/>
      <c r="J70" s="318"/>
      <c r="K70" s="318"/>
      <c r="L70" s="314">
        <v>370273.00000000006</v>
      </c>
      <c r="M70" s="314"/>
      <c r="N70" s="314"/>
      <c r="O70" s="314"/>
      <c r="P70" s="319">
        <v>349314</v>
      </c>
      <c r="Q70" s="46"/>
      <c r="R70" s="46"/>
      <c r="S70" s="46"/>
      <c r="T70" s="53"/>
      <c r="U70" s="46"/>
      <c r="V70" s="48">
        <v>92990</v>
      </c>
      <c r="W70" s="47"/>
      <c r="X70" s="318">
        <f t="shared" si="5"/>
        <v>138224</v>
      </c>
      <c r="Y70" s="323">
        <f t="shared" si="6"/>
        <v>349314</v>
      </c>
      <c r="Z70" s="323">
        <f t="shared" si="7"/>
        <v>299206</v>
      </c>
      <c r="AA70" s="323">
        <f t="shared" si="8"/>
        <v>359794</v>
      </c>
      <c r="AB70" s="318">
        <f t="shared" si="9"/>
        <v>211419</v>
      </c>
      <c r="AC70" s="49">
        <f t="shared" si="10"/>
        <v>0.4</v>
      </c>
      <c r="AD70" s="49">
        <f t="shared" si="11"/>
        <v>0.46</v>
      </c>
      <c r="AE70" s="49">
        <f t="shared" si="12"/>
        <v>0.38</v>
      </c>
      <c r="AF70" s="49">
        <f t="shared" si="13"/>
        <v>0.65</v>
      </c>
      <c r="AG70" s="50">
        <f t="shared" si="14"/>
        <v>1.4864394020862459</v>
      </c>
      <c r="AH70" s="325">
        <f t="shared" si="23"/>
        <v>211419</v>
      </c>
      <c r="AI70" s="51" t="str">
        <f t="shared" si="22"/>
        <v>MEDIA ARMÓNICA</v>
      </c>
      <c r="AL70" s="52"/>
    </row>
    <row r="71" spans="1:38">
      <c r="A71" s="125">
        <f>+COUNT(B$6:$D71)</f>
        <v>65</v>
      </c>
      <c r="B71" s="126">
        <v>23181700</v>
      </c>
      <c r="C71" s="127" t="s">
        <v>384</v>
      </c>
      <c r="D71" s="126" t="s">
        <v>30</v>
      </c>
      <c r="E71" s="242">
        <v>1</v>
      </c>
      <c r="F71" s="45"/>
      <c r="G71" s="45"/>
      <c r="H71" s="317">
        <v>592608</v>
      </c>
      <c r="I71" s="317"/>
      <c r="J71" s="318"/>
      <c r="K71" s="318"/>
      <c r="L71" s="314">
        <v>555898</v>
      </c>
      <c r="M71" s="314"/>
      <c r="N71" s="314"/>
      <c r="O71" s="314"/>
      <c r="P71" s="319">
        <v>524432</v>
      </c>
      <c r="Q71" s="46"/>
      <c r="R71" s="46"/>
      <c r="S71" s="46"/>
      <c r="T71" s="53"/>
      <c r="U71" s="46"/>
      <c r="V71" s="48">
        <v>140830</v>
      </c>
      <c r="W71" s="47"/>
      <c r="X71" s="318">
        <f t="shared" ref="X71:X135" si="24">+ROUND(STDEVA(H71,L71,P71,V71),0)</f>
        <v>210262</v>
      </c>
      <c r="Y71" s="323">
        <f t="shared" ref="Y71:Y135" si="25">+ROUND(MIN(H71,L71,P71),0)</f>
        <v>524432</v>
      </c>
      <c r="Z71" s="323">
        <f t="shared" ref="Z71:Z135" si="26">+ROUND(AVERAGE(H71,L71,P71,V71),0)</f>
        <v>453442</v>
      </c>
      <c r="AA71" s="323">
        <f t="shared" ref="AA71:AA135" si="27">+ROUND(MEDIAN(H71,L71,P71,V71),0)</f>
        <v>540165</v>
      </c>
      <c r="AB71" s="318">
        <f t="shared" ref="AB71:AB135" si="28">+ROUND(HARMEAN(H71,L71,P71,V71),0)</f>
        <v>320155</v>
      </c>
      <c r="AC71" s="49">
        <f t="shared" ref="AC71:AC135" si="29">ROUND(+X71/Y71,2)</f>
        <v>0.4</v>
      </c>
      <c r="AD71" s="49">
        <f t="shared" ref="AD71:AD135" si="30">ROUND(+X71/Z71,2)</f>
        <v>0.46</v>
      </c>
      <c r="AE71" s="49">
        <f t="shared" ref="AE71:AE135" si="31">ROUND(+X71/AA71,2)</f>
        <v>0.39</v>
      </c>
      <c r="AF71" s="49">
        <f t="shared" ref="AF71:AF135" si="32">ROUND(+X71/AB71,2)</f>
        <v>0.66</v>
      </c>
      <c r="AG71" s="50">
        <f t="shared" ref="AG71:AG135" si="33">+X71/V71</f>
        <v>1.4930199531349855</v>
      </c>
      <c r="AH71" s="325">
        <f t="shared" si="23"/>
        <v>320155</v>
      </c>
      <c r="AI71" s="51" t="str">
        <f t="shared" si="22"/>
        <v>MEDIA ARMÓNICA</v>
      </c>
      <c r="AL71" s="52"/>
    </row>
    <row r="72" spans="1:38">
      <c r="A72" s="125">
        <f>+COUNT(B$6:$D72)</f>
        <v>66</v>
      </c>
      <c r="B72" s="126">
        <v>23181700</v>
      </c>
      <c r="C72" s="127" t="s">
        <v>385</v>
      </c>
      <c r="D72" s="126" t="s">
        <v>30</v>
      </c>
      <c r="E72" s="242">
        <v>1</v>
      </c>
      <c r="F72" s="45"/>
      <c r="G72" s="45"/>
      <c r="H72" s="317">
        <v>629842</v>
      </c>
      <c r="I72" s="317"/>
      <c r="J72" s="318"/>
      <c r="K72" s="318"/>
      <c r="L72" s="314">
        <v>590122</v>
      </c>
      <c r="M72" s="314"/>
      <c r="N72" s="314"/>
      <c r="O72" s="314"/>
      <c r="P72" s="319">
        <v>567425</v>
      </c>
      <c r="Q72" s="46"/>
      <c r="R72" s="46"/>
      <c r="S72" s="46"/>
      <c r="T72" s="53"/>
      <c r="U72" s="46"/>
      <c r="V72" s="48">
        <v>193980</v>
      </c>
      <c r="W72" s="47"/>
      <c r="X72" s="318">
        <f t="shared" si="24"/>
        <v>202557</v>
      </c>
      <c r="Y72" s="323">
        <f t="shared" si="25"/>
        <v>567425</v>
      </c>
      <c r="Z72" s="323">
        <f t="shared" si="26"/>
        <v>495342</v>
      </c>
      <c r="AA72" s="323">
        <f t="shared" si="27"/>
        <v>578774</v>
      </c>
      <c r="AB72" s="318">
        <f t="shared" si="28"/>
        <v>392165</v>
      </c>
      <c r="AC72" s="49">
        <f t="shared" si="29"/>
        <v>0.36</v>
      </c>
      <c r="AD72" s="49">
        <f t="shared" si="30"/>
        <v>0.41</v>
      </c>
      <c r="AE72" s="49">
        <f t="shared" si="31"/>
        <v>0.35</v>
      </c>
      <c r="AF72" s="49">
        <f t="shared" si="32"/>
        <v>0.52</v>
      </c>
      <c r="AG72" s="50">
        <f t="shared" si="33"/>
        <v>1.044215898546242</v>
      </c>
      <c r="AH72" s="325">
        <f t="shared" si="23"/>
        <v>392165</v>
      </c>
      <c r="AI72" s="51" t="str">
        <f t="shared" si="22"/>
        <v>MEDIA ARMÓNICA</v>
      </c>
      <c r="AL72" s="52"/>
    </row>
    <row r="73" spans="1:38">
      <c r="A73" s="125">
        <f>+COUNT(B$6:$D73)</f>
        <v>67</v>
      </c>
      <c r="B73" s="126">
        <v>26101700</v>
      </c>
      <c r="C73" s="127" t="s">
        <v>386</v>
      </c>
      <c r="D73" s="126" t="s">
        <v>30</v>
      </c>
      <c r="E73" s="242">
        <v>1</v>
      </c>
      <c r="F73" s="45"/>
      <c r="G73" s="45"/>
      <c r="H73" s="317">
        <v>562632</v>
      </c>
      <c r="I73" s="317"/>
      <c r="J73" s="318"/>
      <c r="K73" s="318"/>
      <c r="L73" s="314">
        <v>532491</v>
      </c>
      <c r="M73" s="314"/>
      <c r="N73" s="314"/>
      <c r="O73" s="314"/>
      <c r="P73" s="319">
        <v>502350</v>
      </c>
      <c r="Q73" s="46"/>
      <c r="R73" s="46"/>
      <c r="S73" s="46"/>
      <c r="T73" s="53"/>
      <c r="U73" s="46"/>
      <c r="V73" s="48">
        <v>139470</v>
      </c>
      <c r="W73" s="47"/>
      <c r="X73" s="318">
        <f t="shared" si="24"/>
        <v>198046</v>
      </c>
      <c r="Y73" s="323">
        <f t="shared" si="25"/>
        <v>502350</v>
      </c>
      <c r="Z73" s="323">
        <f t="shared" si="26"/>
        <v>434236</v>
      </c>
      <c r="AA73" s="323">
        <f t="shared" si="27"/>
        <v>517421</v>
      </c>
      <c r="AB73" s="318">
        <f t="shared" si="28"/>
        <v>312111</v>
      </c>
      <c r="AC73" s="49">
        <f t="shared" si="29"/>
        <v>0.39</v>
      </c>
      <c r="AD73" s="49">
        <f t="shared" si="30"/>
        <v>0.46</v>
      </c>
      <c r="AE73" s="49">
        <f t="shared" si="31"/>
        <v>0.38</v>
      </c>
      <c r="AF73" s="49">
        <f t="shared" si="32"/>
        <v>0.63</v>
      </c>
      <c r="AG73" s="50">
        <f t="shared" si="33"/>
        <v>1.4199899619989962</v>
      </c>
      <c r="AH73" s="325">
        <f t="shared" si="23"/>
        <v>312111</v>
      </c>
      <c r="AI73" s="51" t="str">
        <f t="shared" si="22"/>
        <v>MEDIA ARMÓNICA</v>
      </c>
      <c r="AL73" s="52"/>
    </row>
    <row r="74" spans="1:38" ht="24">
      <c r="A74" s="125">
        <f>+COUNT(B$6:$D74)</f>
        <v>68</v>
      </c>
      <c r="B74" s="125">
        <v>31171504</v>
      </c>
      <c r="C74" s="127" t="s">
        <v>387</v>
      </c>
      <c r="D74" s="126" t="s">
        <v>30</v>
      </c>
      <c r="E74" s="242">
        <v>1</v>
      </c>
      <c r="F74" s="45"/>
      <c r="G74" s="45"/>
      <c r="H74" s="317">
        <v>168525</v>
      </c>
      <c r="I74" s="317"/>
      <c r="J74" s="318"/>
      <c r="K74" s="318"/>
      <c r="L74" s="314">
        <v>165488</v>
      </c>
      <c r="M74" s="314"/>
      <c r="N74" s="314"/>
      <c r="O74" s="314"/>
      <c r="P74" s="319">
        <v>151824</v>
      </c>
      <c r="Q74" s="46"/>
      <c r="R74" s="46"/>
      <c r="S74" s="46"/>
      <c r="T74" s="53"/>
      <c r="U74" s="46"/>
      <c r="V74" s="48">
        <v>45490</v>
      </c>
      <c r="W74" s="47"/>
      <c r="X74" s="318">
        <f t="shared" si="24"/>
        <v>58679</v>
      </c>
      <c r="Y74" s="323">
        <f t="shared" si="25"/>
        <v>151824</v>
      </c>
      <c r="Z74" s="323">
        <f t="shared" si="26"/>
        <v>132832</v>
      </c>
      <c r="AA74" s="323">
        <f t="shared" si="27"/>
        <v>158656</v>
      </c>
      <c r="AB74" s="318">
        <f t="shared" si="28"/>
        <v>98653</v>
      </c>
      <c r="AC74" s="49">
        <f t="shared" si="29"/>
        <v>0.39</v>
      </c>
      <c r="AD74" s="49">
        <f t="shared" si="30"/>
        <v>0.44</v>
      </c>
      <c r="AE74" s="49">
        <f t="shared" si="31"/>
        <v>0.37</v>
      </c>
      <c r="AF74" s="49">
        <f t="shared" si="32"/>
        <v>0.59</v>
      </c>
      <c r="AG74" s="50">
        <f t="shared" si="33"/>
        <v>1.2899318531545394</v>
      </c>
      <c r="AH74" s="325">
        <f t="shared" si="23"/>
        <v>98653</v>
      </c>
      <c r="AI74" s="51" t="str">
        <f t="shared" si="22"/>
        <v>MEDIA ARMÓNICA</v>
      </c>
      <c r="AL74" s="52"/>
    </row>
    <row r="75" spans="1:38">
      <c r="A75" s="125">
        <f>+COUNT(B$6:$D75)</f>
        <v>69</v>
      </c>
      <c r="B75" s="126">
        <v>23181500</v>
      </c>
      <c r="C75" s="127" t="s">
        <v>388</v>
      </c>
      <c r="D75" s="126" t="s">
        <v>30</v>
      </c>
      <c r="E75" s="242">
        <v>1</v>
      </c>
      <c r="F75" s="45"/>
      <c r="G75" s="45"/>
      <c r="H75" s="317">
        <v>1204189</v>
      </c>
      <c r="I75" s="317"/>
      <c r="J75" s="318"/>
      <c r="K75" s="318"/>
      <c r="L75" s="314">
        <v>1150431</v>
      </c>
      <c r="M75" s="314"/>
      <c r="N75" s="314"/>
      <c r="O75" s="314"/>
      <c r="P75" s="319">
        <v>1075169</v>
      </c>
      <c r="Q75" s="46"/>
      <c r="R75" s="46"/>
      <c r="S75" s="46"/>
      <c r="T75" s="53"/>
      <c r="U75" s="46"/>
      <c r="V75" s="48">
        <v>306460</v>
      </c>
      <c r="W75" s="47"/>
      <c r="X75" s="318">
        <f t="shared" si="24"/>
        <v>421734</v>
      </c>
      <c r="Y75" s="323">
        <f t="shared" si="25"/>
        <v>1075169</v>
      </c>
      <c r="Z75" s="323">
        <f t="shared" si="26"/>
        <v>934062</v>
      </c>
      <c r="AA75" s="323">
        <f t="shared" si="27"/>
        <v>1112800</v>
      </c>
      <c r="AB75" s="318">
        <f t="shared" si="28"/>
        <v>678791</v>
      </c>
      <c r="AC75" s="49">
        <f t="shared" si="29"/>
        <v>0.39</v>
      </c>
      <c r="AD75" s="49">
        <f t="shared" si="30"/>
        <v>0.45</v>
      </c>
      <c r="AE75" s="49">
        <f t="shared" si="31"/>
        <v>0.38</v>
      </c>
      <c r="AF75" s="49">
        <f t="shared" si="32"/>
        <v>0.62</v>
      </c>
      <c r="AG75" s="50">
        <f t="shared" si="33"/>
        <v>1.3761469686092802</v>
      </c>
      <c r="AH75" s="325">
        <f t="shared" si="23"/>
        <v>678791</v>
      </c>
      <c r="AI75" s="51" t="str">
        <f t="shared" si="22"/>
        <v>MEDIA ARMÓNICA</v>
      </c>
      <c r="AL75" s="52"/>
    </row>
    <row r="76" spans="1:38">
      <c r="A76" s="125">
        <f>+COUNT(B$6:$D76)</f>
        <v>70</v>
      </c>
      <c r="B76" s="126">
        <v>23181700</v>
      </c>
      <c r="C76" s="127" t="s">
        <v>389</v>
      </c>
      <c r="D76" s="126" t="s">
        <v>30</v>
      </c>
      <c r="E76" s="242">
        <v>1</v>
      </c>
      <c r="F76" s="45"/>
      <c r="G76" s="45"/>
      <c r="H76" s="317">
        <v>3144014</v>
      </c>
      <c r="I76" s="317"/>
      <c r="J76" s="318"/>
      <c r="K76" s="318"/>
      <c r="L76" s="314">
        <v>3059799</v>
      </c>
      <c r="M76" s="314"/>
      <c r="N76" s="314"/>
      <c r="O76" s="314"/>
      <c r="P76" s="319">
        <v>2807155</v>
      </c>
      <c r="Q76" s="46"/>
      <c r="R76" s="46"/>
      <c r="S76" s="46"/>
      <c r="T76" s="53"/>
      <c r="U76" s="46"/>
      <c r="V76" s="48">
        <v>848820</v>
      </c>
      <c r="W76" s="47"/>
      <c r="X76" s="318">
        <f t="shared" si="24"/>
        <v>1086884</v>
      </c>
      <c r="Y76" s="323">
        <f t="shared" si="25"/>
        <v>2807155</v>
      </c>
      <c r="Z76" s="323">
        <f t="shared" si="26"/>
        <v>2464947</v>
      </c>
      <c r="AA76" s="323">
        <f t="shared" si="27"/>
        <v>2933477</v>
      </c>
      <c r="AB76" s="318">
        <f t="shared" si="28"/>
        <v>1835517</v>
      </c>
      <c r="AC76" s="49">
        <f t="shared" si="29"/>
        <v>0.39</v>
      </c>
      <c r="AD76" s="49">
        <f t="shared" si="30"/>
        <v>0.44</v>
      </c>
      <c r="AE76" s="49">
        <f t="shared" si="31"/>
        <v>0.37</v>
      </c>
      <c r="AF76" s="49">
        <f t="shared" si="32"/>
        <v>0.59</v>
      </c>
      <c r="AG76" s="50">
        <f t="shared" si="33"/>
        <v>1.280464645036639</v>
      </c>
      <c r="AH76" s="325">
        <f t="shared" si="23"/>
        <v>1835517</v>
      </c>
      <c r="AI76" s="51" t="str">
        <f t="shared" si="22"/>
        <v>MEDIA ARMÓNICA</v>
      </c>
      <c r="AL76" s="52"/>
    </row>
    <row r="77" spans="1:38">
      <c r="A77" s="125">
        <f>+COUNT(B$6:$D77)</f>
        <v>71</v>
      </c>
      <c r="B77" s="105">
        <v>30264700</v>
      </c>
      <c r="C77" s="127" t="s">
        <v>390</v>
      </c>
      <c r="D77" s="126" t="s">
        <v>31</v>
      </c>
      <c r="E77" s="242">
        <v>1</v>
      </c>
      <c r="F77" s="45"/>
      <c r="G77" s="45"/>
      <c r="H77" s="317">
        <v>1515639</v>
      </c>
      <c r="I77" s="317"/>
      <c r="J77" s="318"/>
      <c r="K77" s="318"/>
      <c r="L77" s="314">
        <v>1422574</v>
      </c>
      <c r="M77" s="314"/>
      <c r="N77" s="314"/>
      <c r="O77" s="314"/>
      <c r="P77" s="319">
        <v>1329508</v>
      </c>
      <c r="Q77" s="46"/>
      <c r="R77" s="46"/>
      <c r="S77" s="46"/>
      <c r="T77" s="53"/>
      <c r="U77" s="46"/>
      <c r="V77" s="48">
        <v>386710</v>
      </c>
      <c r="W77" s="47"/>
      <c r="X77" s="318">
        <f t="shared" si="24"/>
        <v>523476</v>
      </c>
      <c r="Y77" s="323">
        <f t="shared" si="25"/>
        <v>1329508</v>
      </c>
      <c r="Z77" s="323">
        <f t="shared" si="26"/>
        <v>1163608</v>
      </c>
      <c r="AA77" s="323">
        <f t="shared" si="27"/>
        <v>1376041</v>
      </c>
      <c r="AB77" s="318">
        <f t="shared" si="28"/>
        <v>850916</v>
      </c>
      <c r="AC77" s="49">
        <f t="shared" si="29"/>
        <v>0.39</v>
      </c>
      <c r="AD77" s="49">
        <f t="shared" si="30"/>
        <v>0.45</v>
      </c>
      <c r="AE77" s="49">
        <f t="shared" si="31"/>
        <v>0.38</v>
      </c>
      <c r="AF77" s="49">
        <f t="shared" si="32"/>
        <v>0.62</v>
      </c>
      <c r="AG77" s="50">
        <f t="shared" si="33"/>
        <v>1.3536655374828683</v>
      </c>
      <c r="AH77" s="325">
        <f t="shared" si="23"/>
        <v>850916</v>
      </c>
      <c r="AI77" s="51" t="str">
        <f t="shared" si="22"/>
        <v>MEDIA ARMÓNICA</v>
      </c>
      <c r="AL77" s="52"/>
    </row>
    <row r="78" spans="1:38" ht="24">
      <c r="A78" s="125">
        <f>+COUNT(B$6:$D78)</f>
        <v>72</v>
      </c>
      <c r="B78" s="126">
        <v>23181700</v>
      </c>
      <c r="C78" s="127" t="s">
        <v>391</v>
      </c>
      <c r="D78" s="126" t="s">
        <v>30</v>
      </c>
      <c r="E78" s="242">
        <v>1</v>
      </c>
      <c r="F78" s="45"/>
      <c r="G78" s="45"/>
      <c r="H78" s="317">
        <v>430366.00000000006</v>
      </c>
      <c r="I78" s="317"/>
      <c r="J78" s="318"/>
      <c r="K78" s="318"/>
      <c r="L78" s="314">
        <v>426454</v>
      </c>
      <c r="M78" s="314"/>
      <c r="N78" s="314"/>
      <c r="O78" s="314"/>
      <c r="P78" s="319">
        <v>391242</v>
      </c>
      <c r="Q78" s="46"/>
      <c r="R78" s="46"/>
      <c r="S78" s="46"/>
      <c r="T78" s="53"/>
      <c r="U78" s="46"/>
      <c r="V78" s="48">
        <v>118360</v>
      </c>
      <c r="W78" s="47"/>
      <c r="X78" s="318">
        <f t="shared" si="24"/>
        <v>149867</v>
      </c>
      <c r="Y78" s="323">
        <f t="shared" si="25"/>
        <v>391242</v>
      </c>
      <c r="Z78" s="323">
        <f t="shared" si="26"/>
        <v>341606</v>
      </c>
      <c r="AA78" s="323">
        <f t="shared" si="27"/>
        <v>408848</v>
      </c>
      <c r="AB78" s="318">
        <f t="shared" si="28"/>
        <v>255211</v>
      </c>
      <c r="AC78" s="49">
        <f t="shared" si="29"/>
        <v>0.38</v>
      </c>
      <c r="AD78" s="49">
        <f t="shared" si="30"/>
        <v>0.44</v>
      </c>
      <c r="AE78" s="49">
        <f t="shared" si="31"/>
        <v>0.37</v>
      </c>
      <c r="AF78" s="49">
        <f t="shared" si="32"/>
        <v>0.59</v>
      </c>
      <c r="AG78" s="50">
        <f t="shared" si="33"/>
        <v>1.2661963501182831</v>
      </c>
      <c r="AH78" s="325">
        <f t="shared" si="23"/>
        <v>255211</v>
      </c>
      <c r="AI78" s="51" t="str">
        <f t="shared" si="22"/>
        <v>MEDIA ARMÓNICA</v>
      </c>
      <c r="AL78" s="52"/>
    </row>
    <row r="79" spans="1:38">
      <c r="A79" s="125">
        <f>+COUNT(B$6:$D79)</f>
        <v>73</v>
      </c>
      <c r="B79" s="126">
        <v>23181700</v>
      </c>
      <c r="C79" s="127" t="s">
        <v>392</v>
      </c>
      <c r="D79" s="126" t="s">
        <v>30</v>
      </c>
      <c r="E79" s="242">
        <v>1</v>
      </c>
      <c r="F79" s="45"/>
      <c r="G79" s="45"/>
      <c r="H79" s="317">
        <v>533091</v>
      </c>
      <c r="I79" s="317"/>
      <c r="J79" s="318"/>
      <c r="K79" s="318"/>
      <c r="L79" s="314">
        <v>514221</v>
      </c>
      <c r="M79" s="314"/>
      <c r="N79" s="314"/>
      <c r="O79" s="314"/>
      <c r="P79" s="319">
        <v>471762</v>
      </c>
      <c r="Q79" s="46"/>
      <c r="R79" s="46"/>
      <c r="S79" s="46"/>
      <c r="T79" s="53"/>
      <c r="U79" s="46"/>
      <c r="V79" s="48">
        <v>118350</v>
      </c>
      <c r="W79" s="47"/>
      <c r="X79" s="318">
        <f t="shared" si="24"/>
        <v>195692</v>
      </c>
      <c r="Y79" s="323">
        <f t="shared" si="25"/>
        <v>471762</v>
      </c>
      <c r="Z79" s="323">
        <f t="shared" si="26"/>
        <v>409356</v>
      </c>
      <c r="AA79" s="323">
        <f t="shared" si="27"/>
        <v>492992</v>
      </c>
      <c r="AB79" s="318">
        <f t="shared" si="28"/>
        <v>277975</v>
      </c>
      <c r="AC79" s="49">
        <f t="shared" si="29"/>
        <v>0.41</v>
      </c>
      <c r="AD79" s="49">
        <f t="shared" si="30"/>
        <v>0.48</v>
      </c>
      <c r="AE79" s="49">
        <f t="shared" si="31"/>
        <v>0.4</v>
      </c>
      <c r="AF79" s="49">
        <f t="shared" si="32"/>
        <v>0.7</v>
      </c>
      <c r="AG79" s="50">
        <f t="shared" si="33"/>
        <v>1.6535023236163922</v>
      </c>
      <c r="AH79" s="325">
        <f t="shared" si="23"/>
        <v>277975</v>
      </c>
      <c r="AI79" s="51" t="str">
        <f t="shared" ref="AI79:AI81" si="34">+IF(AH79=Y79,"MENOR COTIZADO",IF(AH79=Z79,"PROMEDIO",IF(AH79=AA79,"MEDIANA",IF(AH79=AB79,"MEDIA ARMÓNICA",IF(AH79=W79,"HISTÓRICO")))))</f>
        <v>MEDIA ARMÓNICA</v>
      </c>
      <c r="AL79" s="52"/>
    </row>
    <row r="80" spans="1:38">
      <c r="A80" s="125">
        <f>+COUNT(B$6:$D80)</f>
        <v>74</v>
      </c>
      <c r="B80" s="126">
        <v>23181700</v>
      </c>
      <c r="C80" s="127" t="s">
        <v>393</v>
      </c>
      <c r="D80" s="126" t="s">
        <v>33</v>
      </c>
      <c r="E80" s="242">
        <v>1</v>
      </c>
      <c r="F80" s="45"/>
      <c r="G80" s="45"/>
      <c r="H80" s="317">
        <v>105755.00000000001</v>
      </c>
      <c r="I80" s="317"/>
      <c r="J80" s="318"/>
      <c r="K80" s="318"/>
      <c r="L80" s="314">
        <v>98201.000000000015</v>
      </c>
      <c r="M80" s="314"/>
      <c r="N80" s="314"/>
      <c r="O80" s="314"/>
      <c r="P80" s="319">
        <v>94424</v>
      </c>
      <c r="Q80" s="46"/>
      <c r="R80" s="46"/>
      <c r="S80" s="46"/>
      <c r="T80" s="53"/>
      <c r="U80" s="46"/>
      <c r="V80" s="48">
        <v>31740</v>
      </c>
      <c r="W80" s="47"/>
      <c r="X80" s="318">
        <f t="shared" si="24"/>
        <v>34186</v>
      </c>
      <c r="Y80" s="323">
        <f t="shared" si="25"/>
        <v>94424</v>
      </c>
      <c r="Z80" s="323">
        <f t="shared" si="26"/>
        <v>82530</v>
      </c>
      <c r="AA80" s="323">
        <f t="shared" si="27"/>
        <v>96313</v>
      </c>
      <c r="AB80" s="318">
        <f t="shared" si="28"/>
        <v>64793</v>
      </c>
      <c r="AC80" s="49">
        <f t="shared" si="29"/>
        <v>0.36</v>
      </c>
      <c r="AD80" s="49">
        <f t="shared" si="30"/>
        <v>0.41</v>
      </c>
      <c r="AE80" s="49">
        <f t="shared" si="31"/>
        <v>0.35</v>
      </c>
      <c r="AF80" s="49">
        <f t="shared" si="32"/>
        <v>0.53</v>
      </c>
      <c r="AG80" s="50">
        <f t="shared" si="33"/>
        <v>1.0770636420919975</v>
      </c>
      <c r="AH80" s="325">
        <f t="shared" si="23"/>
        <v>64793</v>
      </c>
      <c r="AI80" s="51" t="str">
        <f t="shared" si="34"/>
        <v>MEDIA ARMÓNICA</v>
      </c>
      <c r="AL80" s="52"/>
    </row>
    <row r="81" spans="1:38">
      <c r="A81" s="125">
        <f>+COUNT(B$6:$D81)</f>
        <v>75</v>
      </c>
      <c r="B81" s="126">
        <v>23181700</v>
      </c>
      <c r="C81" s="127" t="s">
        <v>367</v>
      </c>
      <c r="D81" s="126" t="s">
        <v>30</v>
      </c>
      <c r="E81" s="242">
        <v>1</v>
      </c>
      <c r="F81" s="45"/>
      <c r="G81" s="45"/>
      <c r="H81" s="317">
        <v>123096</v>
      </c>
      <c r="I81" s="317"/>
      <c r="J81" s="318"/>
      <c r="K81" s="318"/>
      <c r="L81" s="314">
        <v>113378</v>
      </c>
      <c r="M81" s="314"/>
      <c r="N81" s="314"/>
      <c r="O81" s="314"/>
      <c r="P81" s="319">
        <v>107979</v>
      </c>
      <c r="Q81" s="46"/>
      <c r="R81" s="46"/>
      <c r="S81" s="46"/>
      <c r="T81" s="53"/>
      <c r="U81" s="46"/>
      <c r="V81" s="48">
        <v>26710</v>
      </c>
      <c r="W81" s="47"/>
      <c r="X81" s="318">
        <f t="shared" si="24"/>
        <v>44496</v>
      </c>
      <c r="Y81" s="323">
        <f t="shared" si="25"/>
        <v>107979</v>
      </c>
      <c r="Z81" s="323">
        <f t="shared" si="26"/>
        <v>92791</v>
      </c>
      <c r="AA81" s="323">
        <f t="shared" si="27"/>
        <v>110679</v>
      </c>
      <c r="AB81" s="318">
        <f t="shared" si="28"/>
        <v>62850</v>
      </c>
      <c r="AC81" s="49">
        <f t="shared" si="29"/>
        <v>0.41</v>
      </c>
      <c r="AD81" s="49">
        <f t="shared" si="30"/>
        <v>0.48</v>
      </c>
      <c r="AE81" s="49">
        <f t="shared" si="31"/>
        <v>0.4</v>
      </c>
      <c r="AF81" s="49">
        <f t="shared" si="32"/>
        <v>0.71</v>
      </c>
      <c r="AG81" s="50">
        <f t="shared" si="33"/>
        <v>1.6658929239985025</v>
      </c>
      <c r="AH81" s="325">
        <f t="shared" si="23"/>
        <v>62850</v>
      </c>
      <c r="AI81" s="51" t="str">
        <f t="shared" si="34"/>
        <v>MEDIA ARMÓNICA</v>
      </c>
      <c r="AL81" s="52"/>
    </row>
    <row r="82" spans="1:38">
      <c r="A82" s="125">
        <f>+COUNT(B$6:$D82)</f>
        <v>76</v>
      </c>
      <c r="B82" s="126">
        <v>23181700</v>
      </c>
      <c r="C82" s="127" t="s">
        <v>368</v>
      </c>
      <c r="D82" s="126" t="s">
        <v>30</v>
      </c>
      <c r="E82" s="242">
        <v>1</v>
      </c>
      <c r="F82" s="45"/>
      <c r="G82" s="45"/>
      <c r="H82" s="317">
        <v>1765458</v>
      </c>
      <c r="I82" s="317"/>
      <c r="J82" s="318"/>
      <c r="K82" s="318"/>
      <c r="L82" s="314">
        <v>1657052</v>
      </c>
      <c r="M82" s="314"/>
      <c r="N82" s="314"/>
      <c r="O82" s="314"/>
      <c r="P82" s="319">
        <v>1548647</v>
      </c>
      <c r="Q82" s="46"/>
      <c r="R82" s="46"/>
      <c r="S82" s="46"/>
      <c r="T82" s="53"/>
      <c r="U82" s="46"/>
      <c r="V82" s="48">
        <v>486430</v>
      </c>
      <c r="W82" s="47"/>
      <c r="X82" s="318">
        <f t="shared" si="24"/>
        <v>591966</v>
      </c>
      <c r="Y82" s="323">
        <f t="shared" si="25"/>
        <v>1548647</v>
      </c>
      <c r="Z82" s="323">
        <f t="shared" si="26"/>
        <v>1364397</v>
      </c>
      <c r="AA82" s="323">
        <f t="shared" si="27"/>
        <v>1602850</v>
      </c>
      <c r="AB82" s="318">
        <f t="shared" si="28"/>
        <v>1033211</v>
      </c>
      <c r="AC82" s="49">
        <f t="shared" si="29"/>
        <v>0.38</v>
      </c>
      <c r="AD82" s="49">
        <f t="shared" si="30"/>
        <v>0.43</v>
      </c>
      <c r="AE82" s="49">
        <f t="shared" si="31"/>
        <v>0.37</v>
      </c>
      <c r="AF82" s="49">
        <f t="shared" si="32"/>
        <v>0.56999999999999995</v>
      </c>
      <c r="AG82" s="50">
        <f t="shared" si="33"/>
        <v>1.2169603026129145</v>
      </c>
      <c r="AH82" s="325">
        <f t="shared" si="23"/>
        <v>1033211</v>
      </c>
      <c r="AI82" s="51" t="str">
        <f t="shared" ref="AI82:AI88" si="35">+IF(AH82=Y82,"MENOR COTIZADO",IF(AH82=Z82,"PROMEDIO",IF(AH82=AA82,"MEDIANA",IF(AH82=AB82,"MEDIA ARMÓNICA",IF(AH82=W82,"HISTÓRICO")))))</f>
        <v>MEDIA ARMÓNICA</v>
      </c>
      <c r="AL82" s="52"/>
    </row>
    <row r="83" spans="1:38">
      <c r="A83" s="125">
        <f>+COUNT(B$6:$D83)</f>
        <v>77</v>
      </c>
      <c r="B83" s="126">
        <v>23181700</v>
      </c>
      <c r="C83" s="128" t="s">
        <v>394</v>
      </c>
      <c r="D83" s="126" t="s">
        <v>30</v>
      </c>
      <c r="E83" s="242">
        <v>1</v>
      </c>
      <c r="F83" s="45"/>
      <c r="G83" s="45"/>
      <c r="H83" s="317">
        <v>192522</v>
      </c>
      <c r="I83" s="317"/>
      <c r="J83" s="318"/>
      <c r="K83" s="318"/>
      <c r="L83" s="314">
        <v>185521</v>
      </c>
      <c r="M83" s="314"/>
      <c r="N83" s="314"/>
      <c r="O83" s="314"/>
      <c r="P83" s="319">
        <v>175020</v>
      </c>
      <c r="Q83" s="46"/>
      <c r="R83" s="46"/>
      <c r="S83" s="46"/>
      <c r="T83" s="53"/>
      <c r="U83" s="46"/>
      <c r="V83" s="48">
        <v>59970</v>
      </c>
      <c r="W83" s="47"/>
      <c r="X83" s="318">
        <f t="shared" si="24"/>
        <v>62607</v>
      </c>
      <c r="Y83" s="323">
        <f t="shared" si="25"/>
        <v>175020</v>
      </c>
      <c r="Z83" s="323">
        <f t="shared" si="26"/>
        <v>153258</v>
      </c>
      <c r="AA83" s="323">
        <f t="shared" si="27"/>
        <v>180271</v>
      </c>
      <c r="AB83" s="318">
        <f t="shared" si="28"/>
        <v>121311</v>
      </c>
      <c r="AC83" s="49">
        <f t="shared" si="29"/>
        <v>0.36</v>
      </c>
      <c r="AD83" s="49">
        <f t="shared" si="30"/>
        <v>0.41</v>
      </c>
      <c r="AE83" s="49">
        <f t="shared" si="31"/>
        <v>0.35</v>
      </c>
      <c r="AF83" s="49">
        <f t="shared" si="32"/>
        <v>0.52</v>
      </c>
      <c r="AG83" s="50">
        <f t="shared" si="33"/>
        <v>1.0439719859929966</v>
      </c>
      <c r="AH83" s="325">
        <f t="shared" si="23"/>
        <v>121311</v>
      </c>
      <c r="AI83" s="51" t="str">
        <f t="shared" si="35"/>
        <v>MEDIA ARMÓNICA</v>
      </c>
      <c r="AL83" s="52"/>
    </row>
    <row r="84" spans="1:38">
      <c r="A84" s="125">
        <f>+COUNT(B$6:$D84)</f>
        <v>78</v>
      </c>
      <c r="B84" s="126">
        <v>23181700</v>
      </c>
      <c r="C84" s="128" t="s">
        <v>395</v>
      </c>
      <c r="D84" s="126" t="s">
        <v>33</v>
      </c>
      <c r="E84" s="242">
        <v>1</v>
      </c>
      <c r="F84" s="45"/>
      <c r="G84" s="45"/>
      <c r="H84" s="317">
        <v>422375</v>
      </c>
      <c r="I84" s="317"/>
      <c r="J84" s="318"/>
      <c r="K84" s="318"/>
      <c r="L84" s="314">
        <v>403849.00000000006</v>
      </c>
      <c r="M84" s="314"/>
      <c r="N84" s="314"/>
      <c r="O84" s="314"/>
      <c r="P84" s="319">
        <v>370504</v>
      </c>
      <c r="Q84" s="46"/>
      <c r="R84" s="46"/>
      <c r="S84" s="46"/>
      <c r="T84" s="53"/>
      <c r="U84" s="46"/>
      <c r="V84" s="48">
        <v>113920</v>
      </c>
      <c r="W84" s="47"/>
      <c r="X84" s="318">
        <f t="shared" si="24"/>
        <v>144102</v>
      </c>
      <c r="Y84" s="323">
        <f t="shared" si="25"/>
        <v>370504</v>
      </c>
      <c r="Z84" s="323">
        <f t="shared" si="26"/>
        <v>327662</v>
      </c>
      <c r="AA84" s="323">
        <f t="shared" si="27"/>
        <v>387177</v>
      </c>
      <c r="AB84" s="318">
        <f t="shared" si="28"/>
        <v>245085</v>
      </c>
      <c r="AC84" s="49">
        <f t="shared" si="29"/>
        <v>0.39</v>
      </c>
      <c r="AD84" s="49">
        <f t="shared" si="30"/>
        <v>0.44</v>
      </c>
      <c r="AE84" s="49">
        <f t="shared" si="31"/>
        <v>0.37</v>
      </c>
      <c r="AF84" s="49">
        <f t="shared" si="32"/>
        <v>0.59</v>
      </c>
      <c r="AG84" s="50">
        <f t="shared" si="33"/>
        <v>1.2649403089887641</v>
      </c>
      <c r="AH84" s="325">
        <f t="shared" si="23"/>
        <v>245085</v>
      </c>
      <c r="AI84" s="51" t="str">
        <f t="shared" si="35"/>
        <v>MEDIA ARMÓNICA</v>
      </c>
      <c r="AL84" s="52"/>
    </row>
    <row r="85" spans="1:38">
      <c r="A85" s="125">
        <f>+COUNT(B$6:$D85)</f>
        <v>79</v>
      </c>
      <c r="B85" s="126">
        <v>23181700</v>
      </c>
      <c r="C85" s="128" t="s">
        <v>396</v>
      </c>
      <c r="D85" s="126" t="s">
        <v>397</v>
      </c>
      <c r="E85" s="242">
        <v>1</v>
      </c>
      <c r="F85" s="45"/>
      <c r="G85" s="45"/>
      <c r="H85" s="317">
        <v>241923</v>
      </c>
      <c r="I85" s="317"/>
      <c r="J85" s="318"/>
      <c r="K85" s="318"/>
      <c r="L85" s="314">
        <v>235385</v>
      </c>
      <c r="M85" s="314"/>
      <c r="N85" s="314"/>
      <c r="O85" s="314"/>
      <c r="P85" s="319">
        <v>217949</v>
      </c>
      <c r="Q85" s="46"/>
      <c r="R85" s="46"/>
      <c r="S85" s="46"/>
      <c r="T85" s="53"/>
      <c r="U85" s="46"/>
      <c r="V85" s="48">
        <v>648350</v>
      </c>
      <c r="W85" s="47"/>
      <c r="X85" s="318">
        <f t="shared" si="24"/>
        <v>208544</v>
      </c>
      <c r="Y85" s="323">
        <f t="shared" si="25"/>
        <v>217949</v>
      </c>
      <c r="Z85" s="323">
        <f t="shared" si="26"/>
        <v>335902</v>
      </c>
      <c r="AA85" s="323">
        <f t="shared" si="27"/>
        <v>238654</v>
      </c>
      <c r="AB85" s="318">
        <f t="shared" si="28"/>
        <v>275624</v>
      </c>
      <c r="AC85" s="49">
        <f t="shared" si="29"/>
        <v>0.96</v>
      </c>
      <c r="AD85" s="49">
        <f t="shared" si="30"/>
        <v>0.62</v>
      </c>
      <c r="AE85" s="49">
        <f t="shared" si="31"/>
        <v>0.87</v>
      </c>
      <c r="AF85" s="49">
        <f t="shared" si="32"/>
        <v>0.76</v>
      </c>
      <c r="AG85" s="50">
        <f t="shared" si="33"/>
        <v>0.32165342793244389</v>
      </c>
      <c r="AH85" s="325">
        <f>+Z85</f>
        <v>335902</v>
      </c>
      <c r="AI85" s="51" t="str">
        <f t="shared" si="35"/>
        <v>PROMEDIO</v>
      </c>
      <c r="AL85" s="52"/>
    </row>
    <row r="86" spans="1:38">
      <c r="A86" s="125">
        <f>+COUNT(B$6:$D86)</f>
        <v>80</v>
      </c>
      <c r="B86" s="126">
        <v>23181700</v>
      </c>
      <c r="C86" s="128" t="s">
        <v>398</v>
      </c>
      <c r="D86" s="126" t="s">
        <v>30</v>
      </c>
      <c r="E86" s="242">
        <v>1</v>
      </c>
      <c r="F86" s="45"/>
      <c r="G86" s="45"/>
      <c r="H86" s="317">
        <v>1061965</v>
      </c>
      <c r="I86" s="317"/>
      <c r="J86" s="318"/>
      <c r="K86" s="318"/>
      <c r="L86" s="314">
        <v>1004040.0000000001</v>
      </c>
      <c r="M86" s="314"/>
      <c r="N86" s="314"/>
      <c r="O86" s="314"/>
      <c r="P86" s="319">
        <v>965423</v>
      </c>
      <c r="Q86" s="46"/>
      <c r="R86" s="46"/>
      <c r="S86" s="46"/>
      <c r="T86" s="53"/>
      <c r="U86" s="46"/>
      <c r="V86" s="48">
        <v>289540</v>
      </c>
      <c r="W86" s="47"/>
      <c r="X86" s="318">
        <f t="shared" si="24"/>
        <v>362645</v>
      </c>
      <c r="Y86" s="323">
        <f t="shared" si="25"/>
        <v>965423</v>
      </c>
      <c r="Z86" s="323">
        <f t="shared" si="26"/>
        <v>830242</v>
      </c>
      <c r="AA86" s="323">
        <f t="shared" si="27"/>
        <v>984732</v>
      </c>
      <c r="AB86" s="318">
        <f t="shared" si="28"/>
        <v>622355</v>
      </c>
      <c r="AC86" s="49">
        <f t="shared" si="29"/>
        <v>0.38</v>
      </c>
      <c r="AD86" s="49">
        <f t="shared" si="30"/>
        <v>0.44</v>
      </c>
      <c r="AE86" s="49">
        <f t="shared" si="31"/>
        <v>0.37</v>
      </c>
      <c r="AF86" s="49">
        <f t="shared" si="32"/>
        <v>0.57999999999999996</v>
      </c>
      <c r="AG86" s="50">
        <f t="shared" si="33"/>
        <v>1.2524867030462112</v>
      </c>
      <c r="AH86" s="325">
        <f t="shared" ref="AH86:AH88" si="36">+MIN(AA86:AB86)</f>
        <v>622355</v>
      </c>
      <c r="AI86" s="51" t="str">
        <f t="shared" si="35"/>
        <v>MEDIA ARMÓNICA</v>
      </c>
      <c r="AL86" s="52"/>
    </row>
    <row r="87" spans="1:38" s="37" customFormat="1">
      <c r="A87" s="125">
        <f>+COUNT(B$6:$D87)</f>
        <v>81</v>
      </c>
      <c r="B87" s="126">
        <v>23181700</v>
      </c>
      <c r="C87" s="128" t="s">
        <v>399</v>
      </c>
      <c r="D87" s="126" t="s">
        <v>30</v>
      </c>
      <c r="E87" s="242">
        <v>1</v>
      </c>
      <c r="F87" s="45" t="e">
        <f>SUM(#REF!)</f>
        <v>#REF!</v>
      </c>
      <c r="G87" s="45" t="e">
        <f>SUM(#REF!)</f>
        <v>#REF!</v>
      </c>
      <c r="H87" s="317">
        <v>342863</v>
      </c>
      <c r="I87" s="317"/>
      <c r="J87" s="318"/>
      <c r="K87" s="318"/>
      <c r="L87" s="314">
        <v>330396</v>
      </c>
      <c r="M87" s="314"/>
      <c r="N87" s="314"/>
      <c r="O87" s="314"/>
      <c r="P87" s="319">
        <v>311694</v>
      </c>
      <c r="Q87" s="46"/>
      <c r="R87" s="46"/>
      <c r="S87" s="46"/>
      <c r="T87" s="53"/>
      <c r="U87" s="46"/>
      <c r="V87" s="48">
        <v>95050</v>
      </c>
      <c r="W87" s="47"/>
      <c r="X87" s="318">
        <f t="shared" si="24"/>
        <v>117335</v>
      </c>
      <c r="Y87" s="323">
        <f t="shared" si="25"/>
        <v>311694</v>
      </c>
      <c r="Z87" s="323">
        <f t="shared" si="26"/>
        <v>270001</v>
      </c>
      <c r="AA87" s="323">
        <f t="shared" si="27"/>
        <v>321045</v>
      </c>
      <c r="AB87" s="318">
        <f t="shared" si="28"/>
        <v>203331</v>
      </c>
      <c r="AC87" s="49">
        <f t="shared" si="29"/>
        <v>0.38</v>
      </c>
      <c r="AD87" s="49">
        <f t="shared" si="30"/>
        <v>0.43</v>
      </c>
      <c r="AE87" s="49">
        <f t="shared" si="31"/>
        <v>0.37</v>
      </c>
      <c r="AF87" s="49">
        <f t="shared" si="32"/>
        <v>0.57999999999999996</v>
      </c>
      <c r="AG87" s="50">
        <f t="shared" si="33"/>
        <v>1.2344555497106786</v>
      </c>
      <c r="AH87" s="325">
        <f t="shared" si="36"/>
        <v>203331</v>
      </c>
      <c r="AI87" s="51" t="str">
        <f t="shared" si="35"/>
        <v>MEDIA ARMÓNICA</v>
      </c>
      <c r="AL87" s="52"/>
    </row>
    <row r="88" spans="1:38">
      <c r="A88" s="125">
        <f>+COUNT(B$6:$D88)</f>
        <v>82</v>
      </c>
      <c r="B88" s="126">
        <v>23181700</v>
      </c>
      <c r="C88" s="128" t="s">
        <v>400</v>
      </c>
      <c r="D88" s="126" t="s">
        <v>30</v>
      </c>
      <c r="E88" s="242">
        <v>1</v>
      </c>
      <c r="F88" s="45"/>
      <c r="G88" s="45"/>
      <c r="H88" s="317">
        <v>358860</v>
      </c>
      <c r="I88" s="317"/>
      <c r="J88" s="318"/>
      <c r="K88" s="318"/>
      <c r="L88" s="314">
        <v>342981</v>
      </c>
      <c r="M88" s="314"/>
      <c r="N88" s="314"/>
      <c r="O88" s="314"/>
      <c r="P88" s="319">
        <v>317575</v>
      </c>
      <c r="Q88" s="46"/>
      <c r="R88" s="46"/>
      <c r="S88" s="46"/>
      <c r="T88" s="55"/>
      <c r="U88" s="46"/>
      <c r="V88" s="48">
        <v>95260</v>
      </c>
      <c r="W88" s="47"/>
      <c r="X88" s="318">
        <f t="shared" si="24"/>
        <v>123449</v>
      </c>
      <c r="Y88" s="323">
        <f t="shared" si="25"/>
        <v>317575</v>
      </c>
      <c r="Z88" s="323">
        <f t="shared" si="26"/>
        <v>278669</v>
      </c>
      <c r="AA88" s="323">
        <f t="shared" si="27"/>
        <v>330278</v>
      </c>
      <c r="AB88" s="318">
        <f t="shared" si="28"/>
        <v>206733</v>
      </c>
      <c r="AC88" s="49">
        <f t="shared" si="29"/>
        <v>0.39</v>
      </c>
      <c r="AD88" s="49">
        <f t="shared" si="30"/>
        <v>0.44</v>
      </c>
      <c r="AE88" s="49">
        <f t="shared" si="31"/>
        <v>0.37</v>
      </c>
      <c r="AF88" s="49">
        <f t="shared" si="32"/>
        <v>0.6</v>
      </c>
      <c r="AG88" s="50">
        <f t="shared" si="33"/>
        <v>1.2959164392189797</v>
      </c>
      <c r="AH88" s="325">
        <f t="shared" si="36"/>
        <v>206733</v>
      </c>
      <c r="AI88" s="51" t="str">
        <f t="shared" si="35"/>
        <v>MEDIA ARMÓNICA</v>
      </c>
      <c r="AL88" s="52"/>
    </row>
    <row r="89" spans="1:38" ht="24">
      <c r="A89" s="122"/>
      <c r="B89" s="122"/>
      <c r="C89" s="123" t="s">
        <v>401</v>
      </c>
      <c r="D89" s="124"/>
      <c r="E89" s="124"/>
      <c r="F89" s="45">
        <f>+ROUND(H89/1.19,2)</f>
        <v>0</v>
      </c>
      <c r="G89" s="45">
        <f>+H89-F89</f>
        <v>0</v>
      </c>
      <c r="H89" s="124"/>
      <c r="I89" s="317"/>
      <c r="J89" s="318"/>
      <c r="K89" s="318"/>
      <c r="L89" s="124"/>
      <c r="M89" s="314"/>
      <c r="N89" s="314"/>
      <c r="O89" s="314"/>
      <c r="P89" s="124"/>
      <c r="Q89" s="46"/>
      <c r="R89" s="46"/>
      <c r="S89" s="46"/>
      <c r="T89" s="55"/>
      <c r="U89" s="46"/>
      <c r="V89" s="124"/>
      <c r="W89" s="47"/>
      <c r="X89" s="124"/>
      <c r="Y89" s="124"/>
      <c r="Z89" s="124"/>
      <c r="AA89" s="124"/>
      <c r="AB89" s="124"/>
      <c r="AC89" s="124"/>
      <c r="AD89" s="124"/>
      <c r="AE89" s="124"/>
      <c r="AF89" s="124"/>
      <c r="AG89" s="124"/>
      <c r="AH89" s="124"/>
      <c r="AI89" s="124"/>
      <c r="AL89" s="52"/>
    </row>
    <row r="90" spans="1:38">
      <c r="A90" s="125">
        <f>+COUNT(B$6:$D90)</f>
        <v>83</v>
      </c>
      <c r="B90" s="125">
        <v>26111513</v>
      </c>
      <c r="C90" s="131" t="s">
        <v>402</v>
      </c>
      <c r="D90" s="126" t="s">
        <v>30</v>
      </c>
      <c r="E90" s="242">
        <v>1</v>
      </c>
      <c r="F90" s="45"/>
      <c r="G90" s="45"/>
      <c r="H90" s="317">
        <v>1759142</v>
      </c>
      <c r="I90" s="317"/>
      <c r="J90" s="318"/>
      <c r="K90" s="318"/>
      <c r="L90" s="314">
        <v>1696872.0000000002</v>
      </c>
      <c r="M90" s="314"/>
      <c r="N90" s="314"/>
      <c r="O90" s="314"/>
      <c r="P90" s="319">
        <v>1556763</v>
      </c>
      <c r="Q90" s="46"/>
      <c r="R90" s="46"/>
      <c r="S90" s="46"/>
      <c r="T90" s="53"/>
      <c r="U90" s="46"/>
      <c r="V90" s="48">
        <v>370910</v>
      </c>
      <c r="W90" s="7"/>
      <c r="X90" s="318">
        <f t="shared" si="24"/>
        <v>655494</v>
      </c>
      <c r="Y90" s="323">
        <f t="shared" si="25"/>
        <v>1556763</v>
      </c>
      <c r="Z90" s="323">
        <f t="shared" si="26"/>
        <v>1345922</v>
      </c>
      <c r="AA90" s="323">
        <f t="shared" si="27"/>
        <v>1626818</v>
      </c>
      <c r="AB90" s="318">
        <f t="shared" si="28"/>
        <v>889638</v>
      </c>
      <c r="AC90" s="49">
        <f t="shared" si="29"/>
        <v>0.42</v>
      </c>
      <c r="AD90" s="49">
        <f t="shared" si="30"/>
        <v>0.49</v>
      </c>
      <c r="AE90" s="49">
        <f t="shared" si="31"/>
        <v>0.4</v>
      </c>
      <c r="AF90" s="49">
        <f t="shared" si="32"/>
        <v>0.74</v>
      </c>
      <c r="AG90" s="50">
        <f t="shared" si="33"/>
        <v>1.7672589037771966</v>
      </c>
      <c r="AH90" s="325">
        <f t="shared" ref="AH90:AH96" si="37">+MIN(AA90:AB90)</f>
        <v>889638</v>
      </c>
      <c r="AI90" s="51" t="str">
        <f t="shared" ref="AI90:AI92" si="38">+IF(AH90=Y90,"MENOR COTIZADO",IF(AH90=Z90,"PROMEDIO",IF(AH90=AA90,"MEDIANA",IF(AH90=AB90,"MEDIA ARMÓNICA",IF(AH90=W90,"HISTÓRICO")))))</f>
        <v>MEDIA ARMÓNICA</v>
      </c>
      <c r="AL90" s="52"/>
    </row>
    <row r="91" spans="1:38">
      <c r="A91" s="125">
        <f>+COUNT(B$6:$D91)</f>
        <v>84</v>
      </c>
      <c r="B91" s="125">
        <v>26111513</v>
      </c>
      <c r="C91" s="131" t="s">
        <v>403</v>
      </c>
      <c r="D91" s="126" t="s">
        <v>30</v>
      </c>
      <c r="E91" s="242">
        <v>1</v>
      </c>
      <c r="F91" s="45"/>
      <c r="G91" s="45"/>
      <c r="H91" s="317">
        <v>1798238</v>
      </c>
      <c r="I91" s="317"/>
      <c r="J91" s="318"/>
      <c r="K91" s="318"/>
      <c r="L91" s="314">
        <v>1717236.0000000002</v>
      </c>
      <c r="M91" s="314"/>
      <c r="N91" s="314"/>
      <c r="O91" s="314"/>
      <c r="P91" s="319">
        <v>1620034</v>
      </c>
      <c r="Q91" s="46"/>
      <c r="R91" s="46"/>
      <c r="S91" s="46"/>
      <c r="T91" s="53"/>
      <c r="U91" s="46"/>
      <c r="V91" s="48">
        <v>401340</v>
      </c>
      <c r="W91" s="47"/>
      <c r="X91" s="318">
        <f t="shared" si="24"/>
        <v>659285</v>
      </c>
      <c r="Y91" s="323">
        <f t="shared" si="25"/>
        <v>1620034</v>
      </c>
      <c r="Z91" s="323">
        <f t="shared" si="26"/>
        <v>1384212</v>
      </c>
      <c r="AA91" s="323">
        <f t="shared" si="27"/>
        <v>1668635</v>
      </c>
      <c r="AB91" s="318">
        <f t="shared" si="28"/>
        <v>941763</v>
      </c>
      <c r="AC91" s="49">
        <f t="shared" si="29"/>
        <v>0.41</v>
      </c>
      <c r="AD91" s="49">
        <f t="shared" si="30"/>
        <v>0.48</v>
      </c>
      <c r="AE91" s="49">
        <f t="shared" si="31"/>
        <v>0.4</v>
      </c>
      <c r="AF91" s="49">
        <f t="shared" si="32"/>
        <v>0.7</v>
      </c>
      <c r="AG91" s="50">
        <f t="shared" si="33"/>
        <v>1.6427094234315045</v>
      </c>
      <c r="AH91" s="325">
        <f t="shared" si="37"/>
        <v>941763</v>
      </c>
      <c r="AI91" s="51" t="str">
        <f t="shared" si="38"/>
        <v>MEDIA ARMÓNICA</v>
      </c>
      <c r="AL91" s="52"/>
    </row>
    <row r="92" spans="1:38">
      <c r="A92" s="125">
        <f>+COUNT(B$6:$D92)</f>
        <v>85</v>
      </c>
      <c r="B92" s="125">
        <v>26111513</v>
      </c>
      <c r="C92" s="131" t="s">
        <v>404</v>
      </c>
      <c r="D92" s="126" t="s">
        <v>30</v>
      </c>
      <c r="E92" s="242">
        <v>1</v>
      </c>
      <c r="F92" s="45"/>
      <c r="G92" s="45"/>
      <c r="H92" s="317">
        <v>1149550</v>
      </c>
      <c r="I92" s="317"/>
      <c r="J92" s="318"/>
      <c r="K92" s="318"/>
      <c r="L92" s="314">
        <v>1087967</v>
      </c>
      <c r="M92" s="314"/>
      <c r="N92" s="314"/>
      <c r="O92" s="314"/>
      <c r="P92" s="319">
        <v>1026384.0000000001</v>
      </c>
      <c r="Q92" s="46"/>
      <c r="R92" s="46"/>
      <c r="S92" s="46"/>
      <c r="T92" s="53"/>
      <c r="U92" s="46"/>
      <c r="V92" s="48">
        <v>344590</v>
      </c>
      <c r="W92" s="47"/>
      <c r="X92" s="318">
        <f t="shared" si="24"/>
        <v>375074</v>
      </c>
      <c r="Y92" s="323">
        <f t="shared" si="25"/>
        <v>1026384</v>
      </c>
      <c r="Z92" s="323">
        <f t="shared" si="26"/>
        <v>902123</v>
      </c>
      <c r="AA92" s="323">
        <f t="shared" si="27"/>
        <v>1057176</v>
      </c>
      <c r="AB92" s="318">
        <f t="shared" si="28"/>
        <v>706047</v>
      </c>
      <c r="AC92" s="49">
        <f t="shared" si="29"/>
        <v>0.37</v>
      </c>
      <c r="AD92" s="49">
        <f t="shared" si="30"/>
        <v>0.42</v>
      </c>
      <c r="AE92" s="49">
        <f t="shared" si="31"/>
        <v>0.35</v>
      </c>
      <c r="AF92" s="49">
        <f t="shared" si="32"/>
        <v>0.53</v>
      </c>
      <c r="AG92" s="50">
        <f t="shared" si="33"/>
        <v>1.0884645520763807</v>
      </c>
      <c r="AH92" s="325">
        <f t="shared" si="37"/>
        <v>706047</v>
      </c>
      <c r="AI92" s="51" t="str">
        <f t="shared" si="38"/>
        <v>MEDIA ARMÓNICA</v>
      </c>
      <c r="AL92" s="52"/>
    </row>
    <row r="93" spans="1:38">
      <c r="A93" s="125">
        <f>+COUNT(B$6:$D93)</f>
        <v>86</v>
      </c>
      <c r="B93" s="125">
        <v>26111513</v>
      </c>
      <c r="C93" s="131" t="s">
        <v>405</v>
      </c>
      <c r="D93" s="126" t="s">
        <v>30</v>
      </c>
      <c r="E93" s="242">
        <v>1</v>
      </c>
      <c r="F93" s="45"/>
      <c r="G93" s="45"/>
      <c r="H93" s="317">
        <v>814042</v>
      </c>
      <c r="I93" s="317"/>
      <c r="J93" s="318"/>
      <c r="K93" s="318"/>
      <c r="L93" s="314">
        <v>770818</v>
      </c>
      <c r="M93" s="314"/>
      <c r="N93" s="314"/>
      <c r="O93" s="314"/>
      <c r="P93" s="319">
        <v>720391</v>
      </c>
      <c r="Q93" s="46"/>
      <c r="R93" s="46"/>
      <c r="S93" s="46"/>
      <c r="T93" s="53"/>
      <c r="U93" s="46"/>
      <c r="V93" s="48">
        <v>209720</v>
      </c>
      <c r="W93" s="47"/>
      <c r="X93" s="318">
        <f t="shared" si="24"/>
        <v>281958</v>
      </c>
      <c r="Y93" s="323">
        <f t="shared" si="25"/>
        <v>720391</v>
      </c>
      <c r="Z93" s="323">
        <f t="shared" si="26"/>
        <v>628743</v>
      </c>
      <c r="AA93" s="323">
        <f t="shared" si="27"/>
        <v>745605</v>
      </c>
      <c r="AB93" s="318">
        <f t="shared" si="28"/>
        <v>460715</v>
      </c>
      <c r="AC93" s="49">
        <f t="shared" si="29"/>
        <v>0.39</v>
      </c>
      <c r="AD93" s="49">
        <f t="shared" si="30"/>
        <v>0.45</v>
      </c>
      <c r="AE93" s="49">
        <f t="shared" si="31"/>
        <v>0.38</v>
      </c>
      <c r="AF93" s="49">
        <f t="shared" si="32"/>
        <v>0.61</v>
      </c>
      <c r="AG93" s="50">
        <f t="shared" si="33"/>
        <v>1.344449742513828</v>
      </c>
      <c r="AH93" s="325">
        <f t="shared" si="37"/>
        <v>460715</v>
      </c>
      <c r="AI93" s="51" t="str">
        <f>+IF(AH93=Y93,"MENOR COTIZADO",IF(AH93=Z93,"PROMEDIO",IF(AH93=AA93,"MEDIANA",IF(AH93=AB93,"MEDIA ARMÓNICA",IF(AH93=W93,"HISTÓRICO")))))</f>
        <v>MEDIA ARMÓNICA</v>
      </c>
      <c r="AL93" s="52"/>
    </row>
    <row r="94" spans="1:38">
      <c r="A94" s="125">
        <f>+COUNT(B$6:$D94)</f>
        <v>87</v>
      </c>
      <c r="B94" s="125">
        <v>26111513</v>
      </c>
      <c r="C94" s="131" t="s">
        <v>406</v>
      </c>
      <c r="D94" s="126" t="s">
        <v>30</v>
      </c>
      <c r="E94" s="242">
        <v>1</v>
      </c>
      <c r="F94" s="45"/>
      <c r="G94" s="45"/>
      <c r="H94" s="317">
        <v>1077611</v>
      </c>
      <c r="I94" s="317"/>
      <c r="J94" s="318"/>
      <c r="K94" s="318"/>
      <c r="L94" s="314">
        <v>1067814</v>
      </c>
      <c r="M94" s="314"/>
      <c r="N94" s="314"/>
      <c r="O94" s="314"/>
      <c r="P94" s="319">
        <v>979646</v>
      </c>
      <c r="Q94" s="46"/>
      <c r="R94" s="46"/>
      <c r="S94" s="46"/>
      <c r="T94" s="53"/>
      <c r="U94" s="46"/>
      <c r="V94" s="48">
        <v>259810</v>
      </c>
      <c r="W94" s="47"/>
      <c r="X94" s="318">
        <f t="shared" si="24"/>
        <v>393414</v>
      </c>
      <c r="Y94" s="323">
        <f t="shared" si="25"/>
        <v>979646</v>
      </c>
      <c r="Z94" s="323">
        <f t="shared" si="26"/>
        <v>846220</v>
      </c>
      <c r="AA94" s="323">
        <f t="shared" si="27"/>
        <v>1023730</v>
      </c>
      <c r="AB94" s="318">
        <f t="shared" si="28"/>
        <v>593982</v>
      </c>
      <c r="AC94" s="49">
        <f t="shared" si="29"/>
        <v>0.4</v>
      </c>
      <c r="AD94" s="49">
        <f t="shared" si="30"/>
        <v>0.46</v>
      </c>
      <c r="AE94" s="49">
        <f t="shared" si="31"/>
        <v>0.38</v>
      </c>
      <c r="AF94" s="49">
        <f t="shared" si="32"/>
        <v>0.66</v>
      </c>
      <c r="AG94" s="50">
        <f t="shared" si="33"/>
        <v>1.5142373272776259</v>
      </c>
      <c r="AH94" s="325">
        <f t="shared" si="37"/>
        <v>593982</v>
      </c>
      <c r="AI94" s="51" t="str">
        <f>+IF(AH94=Y94,"MENOR COTIZADO",IF(AH94=Z94,"PROMEDIO",IF(AH94=AA94,"MEDIANA",IF(AH94=AB94,"MEDIA ARMÓNICA",IF(AH94=W94,"HISTÓRICO")))))</f>
        <v>MEDIA ARMÓNICA</v>
      </c>
      <c r="AL94" s="52"/>
    </row>
    <row r="95" spans="1:38">
      <c r="A95" s="125">
        <f>+COUNT(B$6:$D95)</f>
        <v>88</v>
      </c>
      <c r="B95" s="125">
        <v>26111513</v>
      </c>
      <c r="C95" s="131" t="s">
        <v>407</v>
      </c>
      <c r="D95" s="126" t="s">
        <v>30</v>
      </c>
      <c r="E95" s="242">
        <v>1</v>
      </c>
      <c r="F95" s="45"/>
      <c r="G95" s="45"/>
      <c r="H95" s="317">
        <v>77821</v>
      </c>
      <c r="I95" s="317"/>
      <c r="J95" s="318"/>
      <c r="K95" s="318"/>
      <c r="L95" s="314">
        <v>76406</v>
      </c>
      <c r="M95" s="314"/>
      <c r="N95" s="314"/>
      <c r="O95" s="314"/>
      <c r="P95" s="319">
        <v>70746</v>
      </c>
      <c r="Q95" s="46"/>
      <c r="R95" s="46"/>
      <c r="S95" s="46"/>
      <c r="T95" s="53"/>
      <c r="U95" s="46"/>
      <c r="V95" s="48">
        <v>19070</v>
      </c>
      <c r="W95" s="47"/>
      <c r="X95" s="318">
        <f t="shared" si="24"/>
        <v>28127</v>
      </c>
      <c r="Y95" s="323">
        <f t="shared" si="25"/>
        <v>70746</v>
      </c>
      <c r="Z95" s="323">
        <f t="shared" si="26"/>
        <v>61011</v>
      </c>
      <c r="AA95" s="323">
        <f t="shared" si="27"/>
        <v>73576</v>
      </c>
      <c r="AB95" s="318">
        <f t="shared" si="28"/>
        <v>43238</v>
      </c>
      <c r="AC95" s="49">
        <f t="shared" si="29"/>
        <v>0.4</v>
      </c>
      <c r="AD95" s="49">
        <f t="shared" si="30"/>
        <v>0.46</v>
      </c>
      <c r="AE95" s="49">
        <f t="shared" si="31"/>
        <v>0.38</v>
      </c>
      <c r="AF95" s="49">
        <f t="shared" si="32"/>
        <v>0.65</v>
      </c>
      <c r="AG95" s="50">
        <f t="shared" si="33"/>
        <v>1.4749344520188779</v>
      </c>
      <c r="AH95" s="325">
        <f t="shared" si="37"/>
        <v>43238</v>
      </c>
      <c r="AI95" s="51" t="str">
        <f>+IF(AH95=Y95,"MENOR COTIZADO",IF(AH95=Z95,"PROMEDIO",IF(AH95=AA95,"MEDIANA",IF(AH95=AB95,"MEDIA ARMÓNICA",IF(AH95=W95,"HISTÓRICO")))))</f>
        <v>MEDIA ARMÓNICA</v>
      </c>
      <c r="AL95" s="52"/>
    </row>
    <row r="96" spans="1:38">
      <c r="A96" s="125">
        <f>+COUNT(B$6:$D96)</f>
        <v>89</v>
      </c>
      <c r="B96" s="125">
        <v>26111513</v>
      </c>
      <c r="C96" s="131" t="s">
        <v>52</v>
      </c>
      <c r="D96" s="126" t="s">
        <v>30</v>
      </c>
      <c r="E96" s="242">
        <v>1</v>
      </c>
      <c r="F96" s="45"/>
      <c r="G96" s="45"/>
      <c r="H96" s="317">
        <v>226671</v>
      </c>
      <c r="I96" s="317"/>
      <c r="J96" s="318"/>
      <c r="K96" s="318"/>
      <c r="L96" s="314">
        <v>212752</v>
      </c>
      <c r="M96" s="314"/>
      <c r="N96" s="314"/>
      <c r="O96" s="314"/>
      <c r="P96" s="319">
        <v>198834</v>
      </c>
      <c r="Q96" s="46"/>
      <c r="R96" s="46"/>
      <c r="S96" s="46"/>
      <c r="T96" s="53"/>
      <c r="U96" s="46"/>
      <c r="V96" s="48">
        <v>57490</v>
      </c>
      <c r="W96" s="47"/>
      <c r="X96" s="318">
        <f t="shared" si="24"/>
        <v>78459</v>
      </c>
      <c r="Y96" s="323">
        <f t="shared" si="25"/>
        <v>198834</v>
      </c>
      <c r="Z96" s="323">
        <f t="shared" si="26"/>
        <v>173937</v>
      </c>
      <c r="AA96" s="323">
        <f t="shared" si="27"/>
        <v>205793</v>
      </c>
      <c r="AB96" s="318">
        <f t="shared" si="28"/>
        <v>126841</v>
      </c>
      <c r="AC96" s="49">
        <f t="shared" si="29"/>
        <v>0.39</v>
      </c>
      <c r="AD96" s="49">
        <f t="shared" si="30"/>
        <v>0.45</v>
      </c>
      <c r="AE96" s="49">
        <f t="shared" si="31"/>
        <v>0.38</v>
      </c>
      <c r="AF96" s="49">
        <f t="shared" si="32"/>
        <v>0.62</v>
      </c>
      <c r="AG96" s="50">
        <f t="shared" si="33"/>
        <v>1.3647416942076882</v>
      </c>
      <c r="AH96" s="325">
        <f t="shared" si="37"/>
        <v>126841</v>
      </c>
      <c r="AI96" s="51" t="str">
        <f>+IF(AH96=Y96,"MENOR COTIZADO",IF(AH96=Z96,"PROMEDIO",IF(AH96=AA96,"MEDIANA",IF(AH96=AB96,"MEDIA ARMÓNICA",IF(AH96=W96,"HISTÓRICO")))))</f>
        <v>MEDIA ARMÓNICA</v>
      </c>
      <c r="AL96" s="52"/>
    </row>
    <row r="97" spans="1:38">
      <c r="A97" s="125">
        <f>+COUNT(B$6:$D97)</f>
        <v>90</v>
      </c>
      <c r="B97" s="125">
        <v>26111513</v>
      </c>
      <c r="C97" s="131" t="s">
        <v>53</v>
      </c>
      <c r="D97" s="126" t="s">
        <v>30</v>
      </c>
      <c r="E97" s="242">
        <v>1</v>
      </c>
      <c r="F97" s="45"/>
      <c r="G97" s="45"/>
      <c r="H97" s="317">
        <v>1108306</v>
      </c>
      <c r="I97" s="317"/>
      <c r="J97" s="318"/>
      <c r="K97" s="318"/>
      <c r="L97" s="314">
        <v>1068724</v>
      </c>
      <c r="M97" s="314"/>
      <c r="N97" s="314"/>
      <c r="O97" s="314"/>
      <c r="P97" s="319">
        <v>989559</v>
      </c>
      <c r="Q97" s="46"/>
      <c r="R97" s="46"/>
      <c r="S97" s="46"/>
      <c r="T97" s="53"/>
      <c r="U97" s="46"/>
      <c r="V97" s="48">
        <v>613700</v>
      </c>
      <c r="W97" s="47"/>
      <c r="X97" s="318">
        <f t="shared" si="24"/>
        <v>226364</v>
      </c>
      <c r="Y97" s="323">
        <f t="shared" si="25"/>
        <v>989559</v>
      </c>
      <c r="Z97" s="323">
        <f t="shared" si="26"/>
        <v>945072</v>
      </c>
      <c r="AA97" s="323">
        <f t="shared" si="27"/>
        <v>1029142</v>
      </c>
      <c r="AB97" s="318">
        <f t="shared" si="28"/>
        <v>893259</v>
      </c>
      <c r="AC97" s="49">
        <f t="shared" si="29"/>
        <v>0.23</v>
      </c>
      <c r="AD97" s="49">
        <f t="shared" si="30"/>
        <v>0.24</v>
      </c>
      <c r="AE97" s="49">
        <f t="shared" si="31"/>
        <v>0.22</v>
      </c>
      <c r="AF97" s="49">
        <f t="shared" si="32"/>
        <v>0.25</v>
      </c>
      <c r="AG97" s="50">
        <f t="shared" si="33"/>
        <v>0.36885123024278965</v>
      </c>
      <c r="AH97" s="325">
        <f>+Y97</f>
        <v>989559</v>
      </c>
      <c r="AI97" s="51" t="str">
        <f>+IF(AH97=Y97,"MENOR COTIZADO",IF(AH97=Z97,"PROMEDIO",IF(AH97=AA97,"MEDIANA",IF(AH97=AB97,"MEDIA ARMÓNICA",IF(AH97=W97,"HISTÓRICO")))))</f>
        <v>MENOR COTIZADO</v>
      </c>
      <c r="AL97" s="52"/>
    </row>
    <row r="98" spans="1:38" ht="24">
      <c r="A98" s="132"/>
      <c r="B98" s="132"/>
      <c r="C98" s="198" t="s">
        <v>258</v>
      </c>
      <c r="D98" s="134"/>
      <c r="E98" s="134"/>
      <c r="F98" s="45"/>
      <c r="G98" s="45"/>
      <c r="H98" s="315"/>
      <c r="I98" s="317"/>
      <c r="J98" s="318"/>
      <c r="K98" s="318"/>
      <c r="L98" s="315"/>
      <c r="M98" s="314"/>
      <c r="N98" s="314"/>
      <c r="O98" s="314"/>
      <c r="P98" s="315"/>
      <c r="Q98" s="46"/>
      <c r="R98" s="46"/>
      <c r="S98" s="46"/>
      <c r="T98" s="53"/>
      <c r="U98" s="46"/>
      <c r="V98" s="134"/>
      <c r="W98" s="47"/>
      <c r="X98" s="315"/>
      <c r="Y98" s="315"/>
      <c r="Z98" s="315"/>
      <c r="AA98" s="315"/>
      <c r="AB98" s="315"/>
      <c r="AC98" s="134"/>
      <c r="AD98" s="134"/>
      <c r="AE98" s="134"/>
      <c r="AF98" s="134"/>
      <c r="AG98" s="134"/>
      <c r="AH98" s="134"/>
      <c r="AI98" s="134"/>
      <c r="AL98" s="52"/>
    </row>
    <row r="99" spans="1:38">
      <c r="A99" s="125">
        <f>+COUNT(B$6:$D99)</f>
        <v>91</v>
      </c>
      <c r="B99" s="135">
        <v>26101700</v>
      </c>
      <c r="C99" s="131" t="s">
        <v>408</v>
      </c>
      <c r="D99" s="136" t="s">
        <v>109</v>
      </c>
      <c r="E99" s="242">
        <v>1</v>
      </c>
      <c r="F99" s="45"/>
      <c r="G99" s="45"/>
      <c r="H99" s="317">
        <v>193413.00000000003</v>
      </c>
      <c r="I99" s="317"/>
      <c r="J99" s="318"/>
      <c r="K99" s="318"/>
      <c r="L99" s="314">
        <v>181432</v>
      </c>
      <c r="M99" s="314"/>
      <c r="N99" s="314"/>
      <c r="O99" s="314"/>
      <c r="P99" s="319">
        <v>171162.00000000003</v>
      </c>
      <c r="Q99" s="46"/>
      <c r="R99" s="46"/>
      <c r="S99" s="46"/>
      <c r="T99" s="53"/>
      <c r="U99" s="46"/>
      <c r="V99" s="48">
        <v>51750</v>
      </c>
      <c r="W99" s="9"/>
      <c r="X99" s="318">
        <f t="shared" si="24"/>
        <v>65758</v>
      </c>
      <c r="Y99" s="323">
        <f t="shared" si="25"/>
        <v>171162</v>
      </c>
      <c r="Z99" s="323">
        <f t="shared" si="26"/>
        <v>149439</v>
      </c>
      <c r="AA99" s="323">
        <f t="shared" si="27"/>
        <v>176297</v>
      </c>
      <c r="AB99" s="318">
        <f t="shared" si="28"/>
        <v>111582</v>
      </c>
      <c r="AC99" s="49">
        <f t="shared" si="29"/>
        <v>0.38</v>
      </c>
      <c r="AD99" s="49">
        <f t="shared" si="30"/>
        <v>0.44</v>
      </c>
      <c r="AE99" s="49">
        <f t="shared" si="31"/>
        <v>0.37</v>
      </c>
      <c r="AF99" s="49">
        <f t="shared" si="32"/>
        <v>0.59</v>
      </c>
      <c r="AG99" s="50">
        <f t="shared" si="33"/>
        <v>1.2706859903381642</v>
      </c>
      <c r="AH99" s="325">
        <f t="shared" ref="AH99:AH111" si="39">+MIN(AA99:AB99)</f>
        <v>111582</v>
      </c>
      <c r="AI99" s="51" t="str">
        <f t="shared" ref="AI99:AI106" si="40">+IF(AH99=Y99,"MENOR COTIZADO",IF(AH99=Z99,"PROMEDIO",IF(AH99=AA99,"MEDIANA",IF(AH99=AB99,"MEDIA ARMÓNICA",IF(AH99=W99,"HISTÓRICO")))))</f>
        <v>MEDIA ARMÓNICA</v>
      </c>
      <c r="AL99" s="52"/>
    </row>
    <row r="100" spans="1:38">
      <c r="A100" s="125">
        <f>+COUNT(B$6:$D100)</f>
        <v>92</v>
      </c>
      <c r="B100" s="135">
        <v>26101700</v>
      </c>
      <c r="C100" s="131" t="s">
        <v>409</v>
      </c>
      <c r="D100" s="136" t="s">
        <v>109</v>
      </c>
      <c r="E100" s="242">
        <v>1</v>
      </c>
      <c r="F100" s="45"/>
      <c r="G100" s="45"/>
      <c r="H100" s="317">
        <v>152233</v>
      </c>
      <c r="I100" s="317"/>
      <c r="J100" s="318"/>
      <c r="K100" s="318"/>
      <c r="L100" s="314">
        <v>141359</v>
      </c>
      <c r="M100" s="314"/>
      <c r="N100" s="314"/>
      <c r="O100" s="314"/>
      <c r="P100" s="319">
        <v>135922</v>
      </c>
      <c r="Q100" s="46"/>
      <c r="R100" s="46"/>
      <c r="S100" s="46"/>
      <c r="T100" s="53"/>
      <c r="U100" s="46"/>
      <c r="V100" s="48">
        <v>41140</v>
      </c>
      <c r="W100" s="47"/>
      <c r="X100" s="318">
        <f t="shared" si="24"/>
        <v>51464</v>
      </c>
      <c r="Y100" s="323">
        <f t="shared" si="25"/>
        <v>135922</v>
      </c>
      <c r="Z100" s="323">
        <f t="shared" si="26"/>
        <v>117664</v>
      </c>
      <c r="AA100" s="323">
        <f t="shared" si="27"/>
        <v>138641</v>
      </c>
      <c r="AB100" s="318">
        <f t="shared" si="28"/>
        <v>88286</v>
      </c>
      <c r="AC100" s="49">
        <f t="shared" si="29"/>
        <v>0.38</v>
      </c>
      <c r="AD100" s="49">
        <f t="shared" si="30"/>
        <v>0.44</v>
      </c>
      <c r="AE100" s="49">
        <f t="shared" si="31"/>
        <v>0.37</v>
      </c>
      <c r="AF100" s="49">
        <f t="shared" si="32"/>
        <v>0.57999999999999996</v>
      </c>
      <c r="AG100" s="50">
        <f t="shared" si="33"/>
        <v>1.2509479824987846</v>
      </c>
      <c r="AH100" s="325">
        <f t="shared" si="39"/>
        <v>88286</v>
      </c>
      <c r="AI100" s="51" t="str">
        <f t="shared" si="40"/>
        <v>MEDIA ARMÓNICA</v>
      </c>
      <c r="AL100" s="52"/>
    </row>
    <row r="101" spans="1:38">
      <c r="A101" s="125">
        <f>+COUNT(B$6:$D101)</f>
        <v>93</v>
      </c>
      <c r="B101" s="135">
        <v>26101700</v>
      </c>
      <c r="C101" s="131" t="s">
        <v>410</v>
      </c>
      <c r="D101" s="136" t="s">
        <v>109</v>
      </c>
      <c r="E101" s="242">
        <v>1</v>
      </c>
      <c r="F101" s="45"/>
      <c r="G101" s="45"/>
      <c r="H101" s="317">
        <v>484122</v>
      </c>
      <c r="I101" s="317"/>
      <c r="J101" s="318"/>
      <c r="K101" s="318"/>
      <c r="L101" s="314">
        <v>453865</v>
      </c>
      <c r="M101" s="314"/>
      <c r="N101" s="314"/>
      <c r="O101" s="314"/>
      <c r="P101" s="319">
        <v>432252</v>
      </c>
      <c r="Q101" s="46"/>
      <c r="R101" s="46"/>
      <c r="S101" s="46"/>
      <c r="T101" s="53"/>
      <c r="U101" s="46"/>
      <c r="V101" s="48">
        <v>132950</v>
      </c>
      <c r="W101" s="47"/>
      <c r="X101" s="318">
        <f t="shared" si="24"/>
        <v>163290</v>
      </c>
      <c r="Y101" s="323">
        <f t="shared" si="25"/>
        <v>432252</v>
      </c>
      <c r="Z101" s="323">
        <f t="shared" si="26"/>
        <v>375797</v>
      </c>
      <c r="AA101" s="323">
        <f t="shared" si="27"/>
        <v>443059</v>
      </c>
      <c r="AB101" s="318">
        <f t="shared" si="28"/>
        <v>283608</v>
      </c>
      <c r="AC101" s="49">
        <f t="shared" si="29"/>
        <v>0.38</v>
      </c>
      <c r="AD101" s="49">
        <f t="shared" si="30"/>
        <v>0.43</v>
      </c>
      <c r="AE101" s="49">
        <f t="shared" si="31"/>
        <v>0.37</v>
      </c>
      <c r="AF101" s="49">
        <f t="shared" si="32"/>
        <v>0.57999999999999996</v>
      </c>
      <c r="AG101" s="50">
        <f t="shared" si="33"/>
        <v>1.2282060925159834</v>
      </c>
      <c r="AH101" s="325">
        <f t="shared" si="39"/>
        <v>283608</v>
      </c>
      <c r="AI101" s="51" t="str">
        <f t="shared" si="40"/>
        <v>MEDIA ARMÓNICA</v>
      </c>
      <c r="AL101" s="52"/>
    </row>
    <row r="102" spans="1:38">
      <c r="A102" s="125">
        <f>+COUNT(B$6:$D102)</f>
        <v>94</v>
      </c>
      <c r="B102" s="135">
        <v>24101500</v>
      </c>
      <c r="C102" s="131" t="s">
        <v>411</v>
      </c>
      <c r="D102" s="136" t="s">
        <v>109</v>
      </c>
      <c r="E102" s="242">
        <v>1</v>
      </c>
      <c r="F102" s="45"/>
      <c r="G102" s="45"/>
      <c r="H102" s="317">
        <v>535811</v>
      </c>
      <c r="I102" s="317"/>
      <c r="J102" s="318"/>
      <c r="K102" s="318"/>
      <c r="L102" s="314">
        <v>502022.00000000006</v>
      </c>
      <c r="M102" s="314"/>
      <c r="N102" s="314"/>
      <c r="O102" s="314"/>
      <c r="P102" s="319">
        <v>482713</v>
      </c>
      <c r="Q102" s="46"/>
      <c r="R102" s="46"/>
      <c r="S102" s="46"/>
      <c r="T102" s="53"/>
      <c r="U102" s="46"/>
      <c r="V102" s="48">
        <v>144780</v>
      </c>
      <c r="W102" s="47"/>
      <c r="X102" s="318">
        <f t="shared" si="24"/>
        <v>182359</v>
      </c>
      <c r="Y102" s="323">
        <f t="shared" si="25"/>
        <v>482713</v>
      </c>
      <c r="Z102" s="323">
        <f t="shared" si="26"/>
        <v>416332</v>
      </c>
      <c r="AA102" s="323">
        <f t="shared" si="27"/>
        <v>492368</v>
      </c>
      <c r="AB102" s="318">
        <f t="shared" si="28"/>
        <v>311601</v>
      </c>
      <c r="AC102" s="49">
        <f t="shared" si="29"/>
        <v>0.38</v>
      </c>
      <c r="AD102" s="49">
        <f t="shared" si="30"/>
        <v>0.44</v>
      </c>
      <c r="AE102" s="49">
        <f t="shared" si="31"/>
        <v>0.37</v>
      </c>
      <c r="AF102" s="49">
        <f t="shared" si="32"/>
        <v>0.59</v>
      </c>
      <c r="AG102" s="50">
        <f t="shared" si="33"/>
        <v>1.2595593313993645</v>
      </c>
      <c r="AH102" s="325">
        <f t="shared" si="39"/>
        <v>311601</v>
      </c>
      <c r="AI102" s="51" t="str">
        <f t="shared" si="40"/>
        <v>MEDIA ARMÓNICA</v>
      </c>
      <c r="AL102" s="52"/>
    </row>
    <row r="103" spans="1:38">
      <c r="A103" s="125">
        <f>+COUNT(B$6:$D103)</f>
        <v>95</v>
      </c>
      <c r="B103" s="135">
        <v>24101500</v>
      </c>
      <c r="C103" s="131" t="s">
        <v>114</v>
      </c>
      <c r="D103" s="136" t="s">
        <v>109</v>
      </c>
      <c r="E103" s="242">
        <v>1</v>
      </c>
      <c r="F103" s="45"/>
      <c r="G103" s="45"/>
      <c r="H103" s="317">
        <v>166796</v>
      </c>
      <c r="I103" s="317"/>
      <c r="J103" s="318"/>
      <c r="K103" s="318"/>
      <c r="L103" s="314">
        <v>159215</v>
      </c>
      <c r="M103" s="314"/>
      <c r="N103" s="314"/>
      <c r="O103" s="314"/>
      <c r="P103" s="319">
        <v>151633</v>
      </c>
      <c r="Q103" s="46"/>
      <c r="R103" s="46"/>
      <c r="S103" s="46"/>
      <c r="T103" s="53"/>
      <c r="U103" s="46"/>
      <c r="V103" s="48">
        <v>44750</v>
      </c>
      <c r="W103" s="47"/>
      <c r="X103" s="318">
        <f t="shared" si="24"/>
        <v>57566</v>
      </c>
      <c r="Y103" s="323">
        <f t="shared" si="25"/>
        <v>151633</v>
      </c>
      <c r="Z103" s="323">
        <f t="shared" si="26"/>
        <v>130599</v>
      </c>
      <c r="AA103" s="323">
        <f t="shared" si="27"/>
        <v>155424</v>
      </c>
      <c r="AB103" s="318">
        <f t="shared" si="28"/>
        <v>97046</v>
      </c>
      <c r="AC103" s="49">
        <f t="shared" si="29"/>
        <v>0.38</v>
      </c>
      <c r="AD103" s="49">
        <f t="shared" si="30"/>
        <v>0.44</v>
      </c>
      <c r="AE103" s="49">
        <f t="shared" si="31"/>
        <v>0.37</v>
      </c>
      <c r="AF103" s="49">
        <f t="shared" si="32"/>
        <v>0.59</v>
      </c>
      <c r="AG103" s="50">
        <f t="shared" si="33"/>
        <v>1.286391061452514</v>
      </c>
      <c r="AH103" s="325">
        <f t="shared" si="39"/>
        <v>97046</v>
      </c>
      <c r="AI103" s="51" t="str">
        <f t="shared" si="40"/>
        <v>MEDIA ARMÓNICA</v>
      </c>
      <c r="AL103" s="52"/>
    </row>
    <row r="104" spans="1:38">
      <c r="A104" s="125">
        <f>+COUNT(B$6:$D104)</f>
        <v>96</v>
      </c>
      <c r="B104" s="135">
        <v>26101700</v>
      </c>
      <c r="C104" s="131" t="s">
        <v>115</v>
      </c>
      <c r="D104" s="136" t="s">
        <v>109</v>
      </c>
      <c r="E104" s="242">
        <v>1</v>
      </c>
      <c r="F104" s="45"/>
      <c r="G104" s="45"/>
      <c r="H104" s="317">
        <v>132746</v>
      </c>
      <c r="I104" s="317"/>
      <c r="J104" s="318"/>
      <c r="K104" s="318"/>
      <c r="L104" s="314">
        <v>124595</v>
      </c>
      <c r="M104" s="314"/>
      <c r="N104" s="314"/>
      <c r="O104" s="314"/>
      <c r="P104" s="319">
        <v>116444</v>
      </c>
      <c r="Q104" s="46"/>
      <c r="R104" s="46"/>
      <c r="S104" s="46"/>
      <c r="T104" s="53"/>
      <c r="U104" s="46"/>
      <c r="V104" s="48">
        <v>34360</v>
      </c>
      <c r="W104" s="47"/>
      <c r="X104" s="318">
        <f t="shared" si="24"/>
        <v>45606</v>
      </c>
      <c r="Y104" s="323">
        <f t="shared" si="25"/>
        <v>116444</v>
      </c>
      <c r="Z104" s="323">
        <f t="shared" si="26"/>
        <v>102036</v>
      </c>
      <c r="AA104" s="323">
        <f t="shared" si="27"/>
        <v>120520</v>
      </c>
      <c r="AB104" s="318">
        <f t="shared" si="28"/>
        <v>75117</v>
      </c>
      <c r="AC104" s="49">
        <f t="shared" si="29"/>
        <v>0.39</v>
      </c>
      <c r="AD104" s="49">
        <f t="shared" si="30"/>
        <v>0.45</v>
      </c>
      <c r="AE104" s="49">
        <f t="shared" si="31"/>
        <v>0.38</v>
      </c>
      <c r="AF104" s="49">
        <f t="shared" si="32"/>
        <v>0.61</v>
      </c>
      <c r="AG104" s="50">
        <f t="shared" si="33"/>
        <v>1.3272991850989522</v>
      </c>
      <c r="AH104" s="325">
        <f t="shared" si="39"/>
        <v>75117</v>
      </c>
      <c r="AI104" s="51" t="str">
        <f t="shared" si="40"/>
        <v>MEDIA ARMÓNICA</v>
      </c>
      <c r="AL104" s="52"/>
    </row>
    <row r="105" spans="1:38">
      <c r="A105" s="125">
        <f>+COUNT(B$6:$D105)</f>
        <v>97</v>
      </c>
      <c r="B105" s="135">
        <v>24101500</v>
      </c>
      <c r="C105" s="131" t="s">
        <v>412</v>
      </c>
      <c r="D105" s="136" t="s">
        <v>109</v>
      </c>
      <c r="E105" s="242">
        <v>1</v>
      </c>
      <c r="F105" s="45"/>
      <c r="G105" s="45"/>
      <c r="H105" s="317">
        <v>394747</v>
      </c>
      <c r="I105" s="317"/>
      <c r="J105" s="318"/>
      <c r="K105" s="318"/>
      <c r="L105" s="314">
        <v>377281</v>
      </c>
      <c r="M105" s="314"/>
      <c r="N105" s="314"/>
      <c r="O105" s="314"/>
      <c r="P105" s="319">
        <v>349334</v>
      </c>
      <c r="Q105" s="46"/>
      <c r="R105" s="46"/>
      <c r="S105" s="46"/>
      <c r="T105" s="53"/>
      <c r="U105" s="46"/>
      <c r="V105" s="48">
        <v>103050</v>
      </c>
      <c r="W105" s="47"/>
      <c r="X105" s="318">
        <f t="shared" si="24"/>
        <v>136655</v>
      </c>
      <c r="Y105" s="323">
        <f t="shared" si="25"/>
        <v>349334</v>
      </c>
      <c r="Z105" s="323">
        <f t="shared" si="26"/>
        <v>306103</v>
      </c>
      <c r="AA105" s="323">
        <f t="shared" si="27"/>
        <v>363308</v>
      </c>
      <c r="AB105" s="318">
        <f t="shared" si="28"/>
        <v>225347</v>
      </c>
      <c r="AC105" s="49">
        <f t="shared" si="29"/>
        <v>0.39</v>
      </c>
      <c r="AD105" s="49">
        <f t="shared" si="30"/>
        <v>0.45</v>
      </c>
      <c r="AE105" s="49">
        <f t="shared" si="31"/>
        <v>0.38</v>
      </c>
      <c r="AF105" s="49">
        <f t="shared" si="32"/>
        <v>0.61</v>
      </c>
      <c r="AG105" s="50">
        <f t="shared" si="33"/>
        <v>1.3261038330907327</v>
      </c>
      <c r="AH105" s="325">
        <f t="shared" si="39"/>
        <v>225347</v>
      </c>
      <c r="AI105" s="51" t="str">
        <f t="shared" si="40"/>
        <v>MEDIA ARMÓNICA</v>
      </c>
      <c r="AL105" s="52"/>
    </row>
    <row r="106" spans="1:38">
      <c r="A106" s="125">
        <f>+COUNT(B$6:$D106)</f>
        <v>98</v>
      </c>
      <c r="B106" s="135">
        <v>24101500</v>
      </c>
      <c r="C106" s="131" t="s">
        <v>413</v>
      </c>
      <c r="D106" s="136" t="s">
        <v>109</v>
      </c>
      <c r="E106" s="242">
        <v>1</v>
      </c>
      <c r="F106" s="45"/>
      <c r="G106" s="45"/>
      <c r="H106" s="317">
        <v>1108306</v>
      </c>
      <c r="I106" s="317"/>
      <c r="J106" s="318"/>
      <c r="K106" s="318"/>
      <c r="L106" s="314">
        <v>1078619</v>
      </c>
      <c r="M106" s="314"/>
      <c r="N106" s="314"/>
      <c r="O106" s="314"/>
      <c r="P106" s="319">
        <v>989559</v>
      </c>
      <c r="Q106" s="46"/>
      <c r="R106" s="46"/>
      <c r="S106" s="46"/>
      <c r="T106" s="53"/>
      <c r="U106" s="46"/>
      <c r="V106" s="48">
        <v>89850</v>
      </c>
      <c r="W106" s="47"/>
      <c r="X106" s="318">
        <f t="shared" si="24"/>
        <v>487109</v>
      </c>
      <c r="Y106" s="323">
        <f t="shared" si="25"/>
        <v>989559</v>
      </c>
      <c r="Z106" s="323">
        <f t="shared" si="26"/>
        <v>816584</v>
      </c>
      <c r="AA106" s="323">
        <f t="shared" si="27"/>
        <v>1034089</v>
      </c>
      <c r="AB106" s="318">
        <f t="shared" si="28"/>
        <v>286336</v>
      </c>
      <c r="AC106" s="49">
        <f t="shared" si="29"/>
        <v>0.49</v>
      </c>
      <c r="AD106" s="49">
        <f t="shared" si="30"/>
        <v>0.6</v>
      </c>
      <c r="AE106" s="49">
        <f t="shared" si="31"/>
        <v>0.47</v>
      </c>
      <c r="AF106" s="49">
        <f t="shared" si="32"/>
        <v>1.7</v>
      </c>
      <c r="AG106" s="50">
        <f t="shared" si="33"/>
        <v>5.4213578185865332</v>
      </c>
      <c r="AH106" s="325">
        <f t="shared" ref="AH106:AH107" si="41">+Z106</f>
        <v>816584</v>
      </c>
      <c r="AI106" s="51" t="str">
        <f t="shared" si="40"/>
        <v>PROMEDIO</v>
      </c>
      <c r="AL106" s="52"/>
    </row>
    <row r="107" spans="1:38">
      <c r="A107" s="125">
        <f>+COUNT(B$6:$D107)</f>
        <v>99</v>
      </c>
      <c r="B107" s="135">
        <v>24101500</v>
      </c>
      <c r="C107" s="131" t="s">
        <v>414</v>
      </c>
      <c r="D107" s="136" t="s">
        <v>109</v>
      </c>
      <c r="E107" s="242">
        <v>1</v>
      </c>
      <c r="F107" s="45"/>
      <c r="G107" s="45"/>
      <c r="H107" s="317">
        <v>766704</v>
      </c>
      <c r="I107" s="317"/>
      <c r="J107" s="318"/>
      <c r="K107" s="318"/>
      <c r="L107" s="314">
        <v>746167.00000000012</v>
      </c>
      <c r="M107" s="314"/>
      <c r="N107" s="314"/>
      <c r="O107" s="314"/>
      <c r="P107" s="319">
        <v>684557.00000000012</v>
      </c>
      <c r="Q107" s="46"/>
      <c r="R107" s="46"/>
      <c r="S107" s="46"/>
      <c r="T107" s="53"/>
      <c r="U107" s="46"/>
      <c r="V107" s="48">
        <v>68970</v>
      </c>
      <c r="W107" s="47"/>
      <c r="X107" s="318">
        <f t="shared" si="24"/>
        <v>333584</v>
      </c>
      <c r="Y107" s="323">
        <f t="shared" si="25"/>
        <v>684557</v>
      </c>
      <c r="Z107" s="323">
        <f t="shared" si="26"/>
        <v>566600</v>
      </c>
      <c r="AA107" s="323">
        <f t="shared" si="27"/>
        <v>715362</v>
      </c>
      <c r="AB107" s="318">
        <f t="shared" si="28"/>
        <v>215004</v>
      </c>
      <c r="AC107" s="49">
        <f t="shared" si="29"/>
        <v>0.49</v>
      </c>
      <c r="AD107" s="49">
        <f t="shared" si="30"/>
        <v>0.59</v>
      </c>
      <c r="AE107" s="49">
        <f t="shared" si="31"/>
        <v>0.47</v>
      </c>
      <c r="AF107" s="49">
        <f t="shared" si="32"/>
        <v>1.55</v>
      </c>
      <c r="AG107" s="50">
        <f t="shared" si="33"/>
        <v>4.8366536175148616</v>
      </c>
      <c r="AH107" s="325">
        <f t="shared" si="41"/>
        <v>566600</v>
      </c>
      <c r="AI107" s="51" t="str">
        <f>+IF(AH107=Y107,"MENOR COTIZADO",IF(AH107=Z107,"PROMEDIO",IF(AH107=AA107,"MEDIANA",IF(AH107=AB107,"MEDIA ARMÓNICA",IF(AH107=W107,"HISTÓRICO")))))</f>
        <v>PROMEDIO</v>
      </c>
      <c r="AL107" s="52"/>
    </row>
    <row r="108" spans="1:38">
      <c r="A108" s="125">
        <f>+COUNT(B$6:$D108)</f>
        <v>100</v>
      </c>
      <c r="B108" s="135">
        <v>26101700</v>
      </c>
      <c r="C108" s="131" t="s">
        <v>116</v>
      </c>
      <c r="D108" s="136" t="s">
        <v>109</v>
      </c>
      <c r="E108" s="242">
        <v>1</v>
      </c>
      <c r="F108" s="45"/>
      <c r="G108" s="45"/>
      <c r="H108" s="317">
        <v>720679</v>
      </c>
      <c r="I108" s="317"/>
      <c r="J108" s="318"/>
      <c r="K108" s="318"/>
      <c r="L108" s="314">
        <v>675230</v>
      </c>
      <c r="M108" s="314"/>
      <c r="N108" s="314"/>
      <c r="O108" s="314"/>
      <c r="P108" s="319">
        <v>649260</v>
      </c>
      <c r="Q108" s="46"/>
      <c r="R108" s="46"/>
      <c r="S108" s="46"/>
      <c r="T108" s="53"/>
      <c r="U108" s="46"/>
      <c r="V108" s="48">
        <v>224670</v>
      </c>
      <c r="W108" s="47"/>
      <c r="X108" s="318">
        <f t="shared" si="24"/>
        <v>230425</v>
      </c>
      <c r="Y108" s="323">
        <f t="shared" si="25"/>
        <v>649260</v>
      </c>
      <c r="Z108" s="323">
        <f t="shared" si="26"/>
        <v>567460</v>
      </c>
      <c r="AA108" s="323">
        <f t="shared" si="27"/>
        <v>662245</v>
      </c>
      <c r="AB108" s="318">
        <f t="shared" si="28"/>
        <v>451480</v>
      </c>
      <c r="AC108" s="49">
        <f t="shared" si="29"/>
        <v>0.35</v>
      </c>
      <c r="AD108" s="49">
        <f t="shared" si="30"/>
        <v>0.41</v>
      </c>
      <c r="AE108" s="49">
        <f t="shared" si="31"/>
        <v>0.35</v>
      </c>
      <c r="AF108" s="49">
        <f t="shared" si="32"/>
        <v>0.51</v>
      </c>
      <c r="AG108" s="50">
        <f t="shared" si="33"/>
        <v>1.0256153469533094</v>
      </c>
      <c r="AH108" s="325">
        <f t="shared" si="39"/>
        <v>451480</v>
      </c>
      <c r="AI108" s="51" t="str">
        <f>+IF(AH108=Y108,"MENOR COTIZADO",IF(AH108=Z108,"PROMEDIO",IF(AH108=AA108,"MEDIANA",IF(AH108=AB108,"MEDIA ARMÓNICA",IF(AH108=W108,"HISTÓRICO")))))</f>
        <v>MEDIA ARMÓNICA</v>
      </c>
      <c r="AL108" s="52"/>
    </row>
    <row r="109" spans="1:38">
      <c r="A109" s="125">
        <f>+COUNT(B$6:$D109)</f>
        <v>101</v>
      </c>
      <c r="B109" s="135">
        <v>26101700</v>
      </c>
      <c r="C109" s="131" t="s">
        <v>415</v>
      </c>
      <c r="D109" s="136" t="s">
        <v>109</v>
      </c>
      <c r="E109" s="242">
        <v>1</v>
      </c>
      <c r="F109" s="45"/>
      <c r="G109" s="45"/>
      <c r="H109" s="317">
        <v>603438</v>
      </c>
      <c r="I109" s="317"/>
      <c r="J109" s="318"/>
      <c r="K109" s="318"/>
      <c r="L109" s="314">
        <v>576009</v>
      </c>
      <c r="M109" s="314"/>
      <c r="N109" s="314"/>
      <c r="O109" s="314"/>
      <c r="P109" s="319">
        <v>548580</v>
      </c>
      <c r="Q109" s="46"/>
      <c r="R109" s="46"/>
      <c r="S109" s="46"/>
      <c r="T109" s="53"/>
      <c r="U109" s="46"/>
      <c r="V109" s="48">
        <v>167260</v>
      </c>
      <c r="W109" s="47"/>
      <c r="X109" s="318">
        <f t="shared" si="24"/>
        <v>205598</v>
      </c>
      <c r="Y109" s="323">
        <f t="shared" si="25"/>
        <v>548580</v>
      </c>
      <c r="Z109" s="323">
        <f t="shared" si="26"/>
        <v>473822</v>
      </c>
      <c r="AA109" s="323">
        <f t="shared" si="27"/>
        <v>562295</v>
      </c>
      <c r="AB109" s="318">
        <f t="shared" si="28"/>
        <v>357307</v>
      </c>
      <c r="AC109" s="49">
        <f t="shared" si="29"/>
        <v>0.37</v>
      </c>
      <c r="AD109" s="49">
        <f t="shared" si="30"/>
        <v>0.43</v>
      </c>
      <c r="AE109" s="49">
        <f t="shared" si="31"/>
        <v>0.37</v>
      </c>
      <c r="AF109" s="49">
        <f t="shared" si="32"/>
        <v>0.57999999999999996</v>
      </c>
      <c r="AG109" s="50">
        <f t="shared" si="33"/>
        <v>1.2292120052612698</v>
      </c>
      <c r="AH109" s="325">
        <f t="shared" si="39"/>
        <v>357307</v>
      </c>
      <c r="AI109" s="51" t="str">
        <f t="shared" ref="AI109:AI111" si="42">+IF(AH109=Y109,"MENOR COTIZADO",IF(AH109=Z109,"PROMEDIO",IF(AH109=AA109,"MEDIANA",IF(AH109=AB109,"MEDIA ARMÓNICA",IF(AH109=W109,"HISTÓRICO")))))</f>
        <v>MEDIA ARMÓNICA</v>
      </c>
      <c r="AL109" s="52"/>
    </row>
    <row r="110" spans="1:38">
      <c r="A110" s="125">
        <f>+COUNT(B$6:$D110)</f>
        <v>102</v>
      </c>
      <c r="B110" s="137">
        <v>32101625</v>
      </c>
      <c r="C110" s="131" t="s">
        <v>416</v>
      </c>
      <c r="D110" s="136" t="s">
        <v>109</v>
      </c>
      <c r="E110" s="242">
        <v>1</v>
      </c>
      <c r="F110" s="45"/>
      <c r="G110" s="45"/>
      <c r="H110" s="317">
        <v>468130</v>
      </c>
      <c r="I110" s="317"/>
      <c r="J110" s="318"/>
      <c r="K110" s="318"/>
      <c r="L110" s="314">
        <v>455478</v>
      </c>
      <c r="M110" s="314"/>
      <c r="N110" s="314"/>
      <c r="O110" s="314"/>
      <c r="P110" s="319">
        <v>421739</v>
      </c>
      <c r="Q110" s="46"/>
      <c r="R110" s="46"/>
      <c r="S110" s="46"/>
      <c r="T110" s="53"/>
      <c r="U110" s="46"/>
      <c r="V110" s="48">
        <v>126570</v>
      </c>
      <c r="W110" s="47"/>
      <c r="X110" s="318">
        <f t="shared" si="24"/>
        <v>162126</v>
      </c>
      <c r="Y110" s="323">
        <f t="shared" si="25"/>
        <v>421739</v>
      </c>
      <c r="Z110" s="323">
        <f t="shared" si="26"/>
        <v>367979</v>
      </c>
      <c r="AA110" s="323">
        <f t="shared" si="27"/>
        <v>438609</v>
      </c>
      <c r="AB110" s="318">
        <f t="shared" si="28"/>
        <v>273906</v>
      </c>
      <c r="AC110" s="49">
        <f t="shared" si="29"/>
        <v>0.38</v>
      </c>
      <c r="AD110" s="49">
        <f t="shared" si="30"/>
        <v>0.44</v>
      </c>
      <c r="AE110" s="49">
        <f t="shared" si="31"/>
        <v>0.37</v>
      </c>
      <c r="AF110" s="49">
        <f t="shared" si="32"/>
        <v>0.59</v>
      </c>
      <c r="AG110" s="50">
        <f t="shared" si="33"/>
        <v>1.2809196492059729</v>
      </c>
      <c r="AH110" s="325">
        <f t="shared" si="39"/>
        <v>273906</v>
      </c>
      <c r="AI110" s="51" t="str">
        <f t="shared" si="42"/>
        <v>MEDIA ARMÓNICA</v>
      </c>
      <c r="AL110" s="52"/>
    </row>
    <row r="111" spans="1:38">
      <c r="A111" s="125">
        <f>+COUNT(B$6:$D111)</f>
        <v>103</v>
      </c>
      <c r="B111" s="137">
        <v>32101625</v>
      </c>
      <c r="C111" s="131" t="s">
        <v>417</v>
      </c>
      <c r="D111" s="136" t="s">
        <v>109</v>
      </c>
      <c r="E111" s="242">
        <v>1</v>
      </c>
      <c r="F111" s="45"/>
      <c r="G111" s="45"/>
      <c r="H111" s="317">
        <v>794636.00000000012</v>
      </c>
      <c r="I111" s="317"/>
      <c r="J111" s="318"/>
      <c r="K111" s="318"/>
      <c r="L111" s="314">
        <v>758516.00000000012</v>
      </c>
      <c r="M111" s="314"/>
      <c r="N111" s="314"/>
      <c r="O111" s="314"/>
      <c r="P111" s="319">
        <v>722396</v>
      </c>
      <c r="Q111" s="46"/>
      <c r="R111" s="46"/>
      <c r="S111" s="46"/>
      <c r="T111" s="53"/>
      <c r="U111" s="46"/>
      <c r="V111" s="48">
        <v>218450</v>
      </c>
      <c r="W111" s="47"/>
      <c r="X111" s="318">
        <f t="shared" si="24"/>
        <v>271639</v>
      </c>
      <c r="Y111" s="323">
        <f t="shared" si="25"/>
        <v>722396</v>
      </c>
      <c r="Z111" s="323">
        <f t="shared" si="26"/>
        <v>623500</v>
      </c>
      <c r="AA111" s="323">
        <f t="shared" si="27"/>
        <v>740456</v>
      </c>
      <c r="AB111" s="318">
        <f t="shared" si="28"/>
        <v>468450</v>
      </c>
      <c r="AC111" s="49">
        <f t="shared" si="29"/>
        <v>0.38</v>
      </c>
      <c r="AD111" s="49">
        <f t="shared" si="30"/>
        <v>0.44</v>
      </c>
      <c r="AE111" s="49">
        <f t="shared" si="31"/>
        <v>0.37</v>
      </c>
      <c r="AF111" s="49">
        <f t="shared" si="32"/>
        <v>0.57999999999999996</v>
      </c>
      <c r="AG111" s="50">
        <f t="shared" si="33"/>
        <v>1.2434836346990157</v>
      </c>
      <c r="AH111" s="325">
        <f t="shared" si="39"/>
        <v>468450</v>
      </c>
      <c r="AI111" s="51" t="str">
        <f t="shared" si="42"/>
        <v>MEDIA ARMÓNICA</v>
      </c>
      <c r="AL111" s="52"/>
    </row>
    <row r="112" spans="1:38">
      <c r="A112" s="125">
        <f>+COUNT(B$6:$D112)</f>
        <v>104</v>
      </c>
      <c r="B112" s="137">
        <v>32101625</v>
      </c>
      <c r="C112" s="131" t="s">
        <v>418</v>
      </c>
      <c r="D112" s="136" t="s">
        <v>109</v>
      </c>
      <c r="E112" s="242">
        <v>1</v>
      </c>
      <c r="F112" s="45"/>
      <c r="G112" s="45"/>
      <c r="H112" s="317">
        <v>160770</v>
      </c>
      <c r="I112" s="317"/>
      <c r="J112" s="318"/>
      <c r="K112" s="318"/>
      <c r="L112" s="314">
        <v>153656</v>
      </c>
      <c r="M112" s="314"/>
      <c r="N112" s="314"/>
      <c r="O112" s="314"/>
      <c r="P112" s="319">
        <v>142274</v>
      </c>
      <c r="Q112" s="46"/>
      <c r="R112" s="46"/>
      <c r="S112" s="46"/>
      <c r="T112" s="53"/>
      <c r="U112" s="46"/>
      <c r="V112" s="48">
        <v>76110</v>
      </c>
      <c r="W112" s="47"/>
      <c r="X112" s="318">
        <f t="shared" si="24"/>
        <v>38816</v>
      </c>
      <c r="Y112" s="323">
        <f t="shared" si="25"/>
        <v>142274</v>
      </c>
      <c r="Z112" s="323">
        <f t="shared" si="26"/>
        <v>133203</v>
      </c>
      <c r="AA112" s="323">
        <f t="shared" si="27"/>
        <v>147965</v>
      </c>
      <c r="AB112" s="318">
        <f t="shared" si="28"/>
        <v>121597</v>
      </c>
      <c r="AC112" s="49">
        <f t="shared" si="29"/>
        <v>0.27</v>
      </c>
      <c r="AD112" s="49">
        <f t="shared" si="30"/>
        <v>0.28999999999999998</v>
      </c>
      <c r="AE112" s="49">
        <f t="shared" si="31"/>
        <v>0.26</v>
      </c>
      <c r="AF112" s="49">
        <f t="shared" si="32"/>
        <v>0.32</v>
      </c>
      <c r="AG112" s="341">
        <f t="shared" si="33"/>
        <v>0.509998686112206</v>
      </c>
      <c r="AH112" s="325">
        <f>+AA112</f>
        <v>147965</v>
      </c>
      <c r="AI112" s="51" t="str">
        <f>+IF(AH112=Y112,"MENOR COTIZADO",IF(AH112=Z112,"PROMEDIO",IF(AH112=AA112,"MEDIANA",IF(AH112=AB112,"MEDIA ARMÓNICA",IF(AH112=W112,"HISTÓRICO")))))</f>
        <v>MEDIANA</v>
      </c>
      <c r="AL112" s="52"/>
    </row>
    <row r="113" spans="1:38">
      <c r="A113" s="119"/>
      <c r="B113" s="119"/>
      <c r="C113" s="120" t="s">
        <v>1126</v>
      </c>
      <c r="D113" s="121"/>
      <c r="E113" s="121"/>
      <c r="F113" s="45"/>
      <c r="G113" s="45"/>
      <c r="H113" s="121"/>
      <c r="I113" s="320"/>
      <c r="J113" s="321"/>
      <c r="K113" s="321"/>
      <c r="L113" s="121"/>
      <c r="M113" s="316"/>
      <c r="N113" s="316"/>
      <c r="O113" s="316"/>
      <c r="P113" s="121"/>
      <c r="Q113" s="295"/>
      <c r="R113" s="295"/>
      <c r="S113" s="295"/>
      <c r="T113" s="299"/>
      <c r="U113" s="295"/>
      <c r="V113" s="121"/>
      <c r="W113" s="296"/>
      <c r="X113" s="121"/>
      <c r="Y113" s="121"/>
      <c r="Z113" s="121"/>
      <c r="AA113" s="121"/>
      <c r="AB113" s="121"/>
      <c r="AC113" s="121"/>
      <c r="AD113" s="121"/>
      <c r="AE113" s="121"/>
      <c r="AF113" s="121"/>
      <c r="AG113" s="121"/>
      <c r="AH113" s="121"/>
      <c r="AI113" s="121"/>
      <c r="AL113" s="52"/>
    </row>
    <row r="114" spans="1:38" ht="24">
      <c r="A114" s="122"/>
      <c r="B114" s="122"/>
      <c r="C114" s="123" t="s">
        <v>419</v>
      </c>
      <c r="D114" s="124"/>
      <c r="E114" s="124"/>
      <c r="F114" s="45"/>
      <c r="G114" s="45"/>
      <c r="H114" s="124"/>
      <c r="I114" s="317"/>
      <c r="J114" s="318"/>
      <c r="K114" s="318"/>
      <c r="L114" s="124"/>
      <c r="M114" s="314"/>
      <c r="N114" s="314"/>
      <c r="O114" s="314"/>
      <c r="P114" s="124"/>
      <c r="Q114" s="46"/>
      <c r="R114" s="46"/>
      <c r="S114" s="46"/>
      <c r="T114" s="53"/>
      <c r="U114" s="46"/>
      <c r="V114" s="124"/>
      <c r="W114" s="47"/>
      <c r="X114" s="124"/>
      <c r="Y114" s="124"/>
      <c r="Z114" s="124"/>
      <c r="AA114" s="124"/>
      <c r="AB114" s="124"/>
      <c r="AC114" s="124"/>
      <c r="AD114" s="124"/>
      <c r="AE114" s="124"/>
      <c r="AF114" s="124"/>
      <c r="AG114" s="124"/>
      <c r="AH114" s="124"/>
      <c r="AI114" s="124"/>
      <c r="AL114" s="52"/>
    </row>
    <row r="115" spans="1:38" ht="48">
      <c r="A115" s="125">
        <f>+COUNT(B$6:$D115)</f>
        <v>105</v>
      </c>
      <c r="B115" s="126">
        <v>24131500</v>
      </c>
      <c r="C115" s="127" t="s">
        <v>420</v>
      </c>
      <c r="D115" s="126" t="s">
        <v>30</v>
      </c>
      <c r="E115" s="242">
        <v>1</v>
      </c>
      <c r="F115" s="45"/>
      <c r="G115" s="45"/>
      <c r="H115" s="317">
        <v>1133117</v>
      </c>
      <c r="I115" s="317"/>
      <c r="J115" s="318"/>
      <c r="K115" s="318"/>
      <c r="L115" s="314">
        <v>1053600</v>
      </c>
      <c r="M115" s="314"/>
      <c r="N115" s="314"/>
      <c r="O115" s="314"/>
      <c r="P115" s="319">
        <v>993962</v>
      </c>
      <c r="Q115" s="46"/>
      <c r="R115" s="46"/>
      <c r="S115" s="46"/>
      <c r="T115" s="53"/>
      <c r="U115" s="46"/>
      <c r="V115" s="48">
        <v>403900</v>
      </c>
      <c r="W115" s="6"/>
      <c r="X115" s="318">
        <f t="shared" si="24"/>
        <v>333077</v>
      </c>
      <c r="Y115" s="323">
        <f t="shared" si="25"/>
        <v>993962</v>
      </c>
      <c r="Z115" s="323">
        <f t="shared" si="26"/>
        <v>896145</v>
      </c>
      <c r="AA115" s="323">
        <f t="shared" si="27"/>
        <v>1023781</v>
      </c>
      <c r="AB115" s="318">
        <f t="shared" si="28"/>
        <v>752788</v>
      </c>
      <c r="AC115" s="49">
        <f t="shared" si="29"/>
        <v>0.34</v>
      </c>
      <c r="AD115" s="49">
        <f t="shared" si="30"/>
        <v>0.37</v>
      </c>
      <c r="AE115" s="49">
        <f t="shared" si="31"/>
        <v>0.33</v>
      </c>
      <c r="AF115" s="49">
        <f t="shared" si="32"/>
        <v>0.44</v>
      </c>
      <c r="AG115" s="50">
        <f t="shared" si="33"/>
        <v>0.82465214161921263</v>
      </c>
      <c r="AH115" s="325">
        <f>+AA115</f>
        <v>1023781</v>
      </c>
      <c r="AI115" s="51" t="str">
        <f t="shared" ref="AI115:AI116" si="43">+IF(AH115=Y115,"MENOR COTIZADO",IF(AH115=Z115,"PROMEDIO",IF(AH115=AA115,"MEDIANA",IF(AH115=AB115,"MEDIA ARMÓNICA",IF(AH115=W115,"HISTÓRICO")))))</f>
        <v>MEDIANA</v>
      </c>
      <c r="AL115" s="52"/>
    </row>
    <row r="116" spans="1:38" ht="72">
      <c r="A116" s="125">
        <f>+COUNT(B$6:$D116)</f>
        <v>106</v>
      </c>
      <c r="B116" s="126">
        <v>24131500</v>
      </c>
      <c r="C116" s="127" t="s">
        <v>421</v>
      </c>
      <c r="D116" s="126" t="s">
        <v>30</v>
      </c>
      <c r="E116" s="242">
        <v>1</v>
      </c>
      <c r="F116" s="45"/>
      <c r="G116" s="45"/>
      <c r="H116" s="317">
        <v>639182.00000000012</v>
      </c>
      <c r="I116" s="317"/>
      <c r="J116" s="318"/>
      <c r="K116" s="318"/>
      <c r="L116" s="314">
        <v>593930</v>
      </c>
      <c r="M116" s="314"/>
      <c r="N116" s="314"/>
      <c r="O116" s="314"/>
      <c r="P116" s="319">
        <v>565648</v>
      </c>
      <c r="Q116" s="46"/>
      <c r="R116" s="46"/>
      <c r="S116" s="46"/>
      <c r="T116" s="53"/>
      <c r="U116" s="46"/>
      <c r="V116" s="48">
        <v>151190</v>
      </c>
      <c r="W116" s="7"/>
      <c r="X116" s="318">
        <f t="shared" si="24"/>
        <v>226235</v>
      </c>
      <c r="Y116" s="323">
        <f t="shared" si="25"/>
        <v>565648</v>
      </c>
      <c r="Z116" s="323">
        <f t="shared" si="26"/>
        <v>487488</v>
      </c>
      <c r="AA116" s="323">
        <f t="shared" si="27"/>
        <v>579789</v>
      </c>
      <c r="AB116" s="318">
        <f t="shared" si="28"/>
        <v>343930</v>
      </c>
      <c r="AC116" s="49">
        <f t="shared" si="29"/>
        <v>0.4</v>
      </c>
      <c r="AD116" s="49">
        <f t="shared" si="30"/>
        <v>0.46</v>
      </c>
      <c r="AE116" s="49">
        <f t="shared" si="31"/>
        <v>0.39</v>
      </c>
      <c r="AF116" s="49">
        <f t="shared" si="32"/>
        <v>0.66</v>
      </c>
      <c r="AG116" s="50">
        <f t="shared" si="33"/>
        <v>1.4963621932667504</v>
      </c>
      <c r="AH116" s="325">
        <f t="shared" ref="AH116" si="44">+MIN(AA116:AB116)</f>
        <v>343930</v>
      </c>
      <c r="AI116" s="51" t="str">
        <f t="shared" si="43"/>
        <v>MEDIA ARMÓNICA</v>
      </c>
      <c r="AL116" s="52"/>
    </row>
    <row r="117" spans="1:38" ht="60">
      <c r="A117" s="125">
        <f>+COUNT(B$6:$D117)</f>
        <v>107</v>
      </c>
      <c r="B117" s="126">
        <v>24131500</v>
      </c>
      <c r="C117" s="127" t="s">
        <v>422</v>
      </c>
      <c r="D117" s="126" t="s">
        <v>30</v>
      </c>
      <c r="E117" s="242">
        <v>1</v>
      </c>
      <c r="F117" s="45"/>
      <c r="G117" s="45"/>
      <c r="H117" s="317">
        <v>473851.00000000006</v>
      </c>
      <c r="I117" s="317"/>
      <c r="J117" s="318"/>
      <c r="K117" s="318"/>
      <c r="L117" s="314">
        <v>461158</v>
      </c>
      <c r="M117" s="314"/>
      <c r="N117" s="314"/>
      <c r="O117" s="314"/>
      <c r="P117" s="319">
        <v>423081</v>
      </c>
      <c r="Q117" s="46"/>
      <c r="R117" s="46"/>
      <c r="S117" s="46"/>
      <c r="T117" s="53"/>
      <c r="U117" s="46"/>
      <c r="V117" s="48">
        <v>370750</v>
      </c>
      <c r="W117" s="47"/>
      <c r="X117" s="318">
        <f t="shared" si="24"/>
        <v>46306</v>
      </c>
      <c r="Y117" s="323">
        <f t="shared" si="25"/>
        <v>423081</v>
      </c>
      <c r="Z117" s="323">
        <f t="shared" si="26"/>
        <v>432210</v>
      </c>
      <c r="AA117" s="323">
        <f t="shared" si="27"/>
        <v>442120</v>
      </c>
      <c r="AB117" s="318">
        <f t="shared" si="28"/>
        <v>428281</v>
      </c>
      <c r="AC117" s="49">
        <f t="shared" si="29"/>
        <v>0.11</v>
      </c>
      <c r="AD117" s="49">
        <f t="shared" si="30"/>
        <v>0.11</v>
      </c>
      <c r="AE117" s="49">
        <f t="shared" si="31"/>
        <v>0.1</v>
      </c>
      <c r="AF117" s="49">
        <f t="shared" si="32"/>
        <v>0.11</v>
      </c>
      <c r="AG117" s="50">
        <f t="shared" si="33"/>
        <v>0.12489817936614969</v>
      </c>
      <c r="AH117" s="325">
        <f>+Y117</f>
        <v>423081</v>
      </c>
      <c r="AI117" s="51" t="str">
        <f>+IF(AH117=Y117,"MENOR COTIZADO",IF(AH117=Z117,"PROMEDIO",IF(AH117=AA117,"MEDIANA",IF(AH117=AB117,"MEDIA ARMÓNICA",IF(AH117=W117,"HISTÓRICO")))))</f>
        <v>MENOR COTIZADO</v>
      </c>
      <c r="AL117" s="52"/>
    </row>
    <row r="118" spans="1:38">
      <c r="A118" s="125">
        <f>+COUNT(B$6:$D118)</f>
        <v>108</v>
      </c>
      <c r="B118" s="126">
        <v>24131500</v>
      </c>
      <c r="C118" s="127" t="s">
        <v>423</v>
      </c>
      <c r="D118" s="126" t="s">
        <v>30</v>
      </c>
      <c r="E118" s="242">
        <v>1</v>
      </c>
      <c r="F118" s="45"/>
      <c r="G118" s="45"/>
      <c r="H118" s="317">
        <v>579153</v>
      </c>
      <c r="I118" s="317"/>
      <c r="J118" s="318"/>
      <c r="K118" s="318"/>
      <c r="L118" s="314">
        <v>563358</v>
      </c>
      <c r="M118" s="314"/>
      <c r="N118" s="314"/>
      <c r="O118" s="314"/>
      <c r="P118" s="319">
        <v>526503</v>
      </c>
      <c r="Q118" s="46"/>
      <c r="R118" s="46"/>
      <c r="S118" s="46"/>
      <c r="T118" s="53"/>
      <c r="U118" s="46"/>
      <c r="V118" s="48">
        <v>197840</v>
      </c>
      <c r="W118" s="47"/>
      <c r="X118" s="318">
        <f t="shared" si="24"/>
        <v>180601</v>
      </c>
      <c r="Y118" s="323">
        <f t="shared" si="25"/>
        <v>526503</v>
      </c>
      <c r="Z118" s="323">
        <f t="shared" si="26"/>
        <v>466714</v>
      </c>
      <c r="AA118" s="323">
        <f t="shared" si="27"/>
        <v>544931</v>
      </c>
      <c r="AB118" s="318">
        <f t="shared" si="28"/>
        <v>382569</v>
      </c>
      <c r="AC118" s="49">
        <f t="shared" si="29"/>
        <v>0.34</v>
      </c>
      <c r="AD118" s="49">
        <f t="shared" si="30"/>
        <v>0.39</v>
      </c>
      <c r="AE118" s="49">
        <f t="shared" si="31"/>
        <v>0.33</v>
      </c>
      <c r="AF118" s="49">
        <f t="shared" si="32"/>
        <v>0.47</v>
      </c>
      <c r="AG118" s="50">
        <f t="shared" si="33"/>
        <v>0.9128639304488475</v>
      </c>
      <c r="AH118" s="325">
        <f>+AA118</f>
        <v>544931</v>
      </c>
      <c r="AI118" s="51" t="str">
        <f>+IF(AH118=Y118,"MENOR COTIZADO",IF(AH118=Z118,"PROMEDIO",IF(AH118=AA118,"MEDIANA",IF(AH118=AB118,"MEDIA ARMÓNICA",IF(AH118=W118,"HISTÓRICO")))))</f>
        <v>MEDIANA</v>
      </c>
      <c r="AL118" s="52"/>
    </row>
    <row r="119" spans="1:38" ht="60">
      <c r="A119" s="125">
        <f>+COUNT(B$6:$D119)</f>
        <v>109</v>
      </c>
      <c r="B119" s="126">
        <v>24131500</v>
      </c>
      <c r="C119" s="127" t="s">
        <v>424</v>
      </c>
      <c r="D119" s="126" t="s">
        <v>30</v>
      </c>
      <c r="E119" s="242">
        <v>1</v>
      </c>
      <c r="F119" s="45"/>
      <c r="G119" s="45"/>
      <c r="H119" s="317">
        <v>874985.00000000012</v>
      </c>
      <c r="I119" s="317"/>
      <c r="J119" s="318"/>
      <c r="K119" s="318"/>
      <c r="L119" s="314">
        <v>835924</v>
      </c>
      <c r="M119" s="314"/>
      <c r="N119" s="314"/>
      <c r="O119" s="314"/>
      <c r="P119" s="319">
        <v>781237.00000000012</v>
      </c>
      <c r="Q119" s="46"/>
      <c r="R119" s="46"/>
      <c r="S119" s="46"/>
      <c r="T119" s="53"/>
      <c r="U119" s="46"/>
      <c r="V119" s="48">
        <v>192960</v>
      </c>
      <c r="W119" s="47"/>
      <c r="X119" s="318">
        <f t="shared" si="24"/>
        <v>321187</v>
      </c>
      <c r="Y119" s="323">
        <f t="shared" si="25"/>
        <v>781237</v>
      </c>
      <c r="Z119" s="323">
        <f t="shared" si="26"/>
        <v>671277</v>
      </c>
      <c r="AA119" s="323">
        <f t="shared" si="27"/>
        <v>808581</v>
      </c>
      <c r="AB119" s="318">
        <f t="shared" si="28"/>
        <v>454463</v>
      </c>
      <c r="AC119" s="49">
        <f t="shared" si="29"/>
        <v>0.41</v>
      </c>
      <c r="AD119" s="49">
        <f t="shared" si="30"/>
        <v>0.48</v>
      </c>
      <c r="AE119" s="49">
        <f t="shared" si="31"/>
        <v>0.4</v>
      </c>
      <c r="AF119" s="49">
        <f t="shared" si="32"/>
        <v>0.71</v>
      </c>
      <c r="AG119" s="50">
        <f t="shared" si="33"/>
        <v>1.6645263266998342</v>
      </c>
      <c r="AH119" s="325">
        <f t="shared" ref="AH119:AH149" si="45">+MIN(AA119:AB119)</f>
        <v>454463</v>
      </c>
      <c r="AI119" s="51" t="str">
        <f>+IF(AH119=Y119,"MENOR COTIZADO",IF(AH119=Z119,"PROMEDIO",IF(AH119=AA119,"MEDIANA",IF(AH119=AB119,"MEDIA ARMÓNICA",IF(AH119=W119,"HISTÓRICO")))))</f>
        <v>MEDIA ARMÓNICA</v>
      </c>
      <c r="AL119" s="52"/>
    </row>
    <row r="120" spans="1:38" ht="60">
      <c r="A120" s="125">
        <f>+COUNT(B$6:$D120)</f>
        <v>110</v>
      </c>
      <c r="B120" s="126">
        <v>24131500</v>
      </c>
      <c r="C120" s="127" t="s">
        <v>425</v>
      </c>
      <c r="D120" s="126" t="s">
        <v>30</v>
      </c>
      <c r="E120" s="242">
        <v>1</v>
      </c>
      <c r="F120" s="45"/>
      <c r="G120" s="45"/>
      <c r="H120" s="317">
        <v>474349</v>
      </c>
      <c r="I120" s="317"/>
      <c r="J120" s="318"/>
      <c r="K120" s="318"/>
      <c r="L120" s="314">
        <v>444702</v>
      </c>
      <c r="M120" s="314"/>
      <c r="N120" s="314"/>
      <c r="O120" s="314"/>
      <c r="P120" s="319">
        <v>423526</v>
      </c>
      <c r="Q120" s="46"/>
      <c r="R120" s="46"/>
      <c r="S120" s="46"/>
      <c r="T120" s="53"/>
      <c r="U120" s="46"/>
      <c r="V120" s="48">
        <v>124570</v>
      </c>
      <c r="W120" s="47"/>
      <c r="X120" s="318">
        <f t="shared" si="24"/>
        <v>162818</v>
      </c>
      <c r="Y120" s="323">
        <f t="shared" si="25"/>
        <v>423526</v>
      </c>
      <c r="Z120" s="323">
        <f t="shared" si="26"/>
        <v>366787</v>
      </c>
      <c r="AA120" s="323">
        <f t="shared" si="27"/>
        <v>434114</v>
      </c>
      <c r="AB120" s="318">
        <f t="shared" si="28"/>
        <v>271267</v>
      </c>
      <c r="AC120" s="49">
        <f t="shared" si="29"/>
        <v>0.38</v>
      </c>
      <c r="AD120" s="49">
        <f t="shared" si="30"/>
        <v>0.44</v>
      </c>
      <c r="AE120" s="49">
        <f t="shared" si="31"/>
        <v>0.38</v>
      </c>
      <c r="AF120" s="49">
        <f t="shared" si="32"/>
        <v>0.6</v>
      </c>
      <c r="AG120" s="50">
        <f t="shared" si="33"/>
        <v>1.3070402183511278</v>
      </c>
      <c r="AH120" s="325">
        <f t="shared" si="45"/>
        <v>271267</v>
      </c>
      <c r="AI120" s="51" t="str">
        <f t="shared" ref="AI120" si="46">+IF(AH120=Y120,"MENOR COTIZADO",IF(AH120=Z120,"PROMEDIO",IF(AH120=AA120,"MEDIANA",IF(AH120=AB120,"MEDIA ARMÓNICA",IF(AH120=W120,"HISTÓRICO")))))</f>
        <v>MEDIA ARMÓNICA</v>
      </c>
      <c r="AL120" s="52"/>
    </row>
    <row r="121" spans="1:38" ht="24">
      <c r="A121" s="125">
        <f>+COUNT(B$6:$D121)</f>
        <v>111</v>
      </c>
      <c r="B121" s="126">
        <v>24131500</v>
      </c>
      <c r="C121" s="127" t="s">
        <v>426</v>
      </c>
      <c r="D121" s="126" t="s">
        <v>30</v>
      </c>
      <c r="E121" s="242">
        <v>1</v>
      </c>
      <c r="F121" s="45"/>
      <c r="G121" s="45"/>
      <c r="H121" s="317">
        <v>175493</v>
      </c>
      <c r="I121" s="317"/>
      <c r="J121" s="318"/>
      <c r="K121" s="318"/>
      <c r="L121" s="314">
        <v>170792</v>
      </c>
      <c r="M121" s="314"/>
      <c r="N121" s="314"/>
      <c r="O121" s="314"/>
      <c r="P121" s="319">
        <v>156690</v>
      </c>
      <c r="Q121" s="46"/>
      <c r="R121" s="46"/>
      <c r="S121" s="46"/>
      <c r="T121" s="53"/>
      <c r="U121" s="46"/>
      <c r="V121" s="48">
        <v>70020</v>
      </c>
      <c r="W121" s="47"/>
      <c r="X121" s="318">
        <f t="shared" si="24"/>
        <v>49469</v>
      </c>
      <c r="Y121" s="323">
        <f t="shared" si="25"/>
        <v>156690</v>
      </c>
      <c r="Z121" s="323">
        <f t="shared" si="26"/>
        <v>143249</v>
      </c>
      <c r="AA121" s="323">
        <f t="shared" si="27"/>
        <v>163741</v>
      </c>
      <c r="AB121" s="318">
        <f t="shared" si="28"/>
        <v>124158</v>
      </c>
      <c r="AC121" s="49">
        <f t="shared" si="29"/>
        <v>0.32</v>
      </c>
      <c r="AD121" s="49">
        <f t="shared" si="30"/>
        <v>0.35</v>
      </c>
      <c r="AE121" s="49">
        <f t="shared" si="31"/>
        <v>0.3</v>
      </c>
      <c r="AF121" s="49">
        <f t="shared" si="32"/>
        <v>0.4</v>
      </c>
      <c r="AG121" s="50">
        <f t="shared" si="33"/>
        <v>0.70649814338760353</v>
      </c>
      <c r="AH121" s="325">
        <f t="shared" ref="AH121:AH122" si="47">+AA121</f>
        <v>163741</v>
      </c>
      <c r="AI121" s="51" t="str">
        <f>+IF(AH121=Y121,"MENOR COTIZADO",IF(AH121=Z121,"PROMEDIO",IF(AH121=AA121,"MEDIANA",IF(AH121=AB121,"MEDIA ARMÓNICA",IF(AH121=W121,"HISTÓRICO")))))</f>
        <v>MEDIANA</v>
      </c>
      <c r="AL121" s="52"/>
    </row>
    <row r="122" spans="1:38">
      <c r="A122" s="125">
        <f>+COUNT(B$6:$D122)</f>
        <v>112</v>
      </c>
      <c r="B122" s="126">
        <v>24131500</v>
      </c>
      <c r="C122" s="127" t="s">
        <v>427</v>
      </c>
      <c r="D122" s="126" t="s">
        <v>30</v>
      </c>
      <c r="E122" s="242">
        <v>1</v>
      </c>
      <c r="F122" s="45"/>
      <c r="G122" s="45"/>
      <c r="H122" s="317">
        <v>347555</v>
      </c>
      <c r="I122" s="317"/>
      <c r="J122" s="318"/>
      <c r="K122" s="318"/>
      <c r="L122" s="314">
        <v>329263</v>
      </c>
      <c r="M122" s="314"/>
      <c r="N122" s="314"/>
      <c r="O122" s="314"/>
      <c r="P122" s="319">
        <v>304873</v>
      </c>
      <c r="Q122" s="46"/>
      <c r="R122" s="46"/>
      <c r="S122" s="46"/>
      <c r="T122" s="53"/>
      <c r="U122" s="46"/>
      <c r="V122" s="48">
        <v>110860</v>
      </c>
      <c r="W122" s="47"/>
      <c r="X122" s="318">
        <f t="shared" si="24"/>
        <v>109589</v>
      </c>
      <c r="Y122" s="323">
        <f t="shared" si="25"/>
        <v>304873</v>
      </c>
      <c r="Z122" s="323">
        <f t="shared" si="26"/>
        <v>273138</v>
      </c>
      <c r="AA122" s="323">
        <f t="shared" si="27"/>
        <v>317068</v>
      </c>
      <c r="AB122" s="318">
        <f t="shared" si="28"/>
        <v>219602</v>
      </c>
      <c r="AC122" s="49">
        <f t="shared" si="29"/>
        <v>0.36</v>
      </c>
      <c r="AD122" s="49">
        <f t="shared" si="30"/>
        <v>0.4</v>
      </c>
      <c r="AE122" s="49">
        <f t="shared" si="31"/>
        <v>0.35</v>
      </c>
      <c r="AF122" s="49">
        <f t="shared" si="32"/>
        <v>0.5</v>
      </c>
      <c r="AG122" s="50">
        <f t="shared" si="33"/>
        <v>0.9885350893018221</v>
      </c>
      <c r="AH122" s="325">
        <f t="shared" si="47"/>
        <v>317068</v>
      </c>
      <c r="AI122" s="51" t="str">
        <f>+IF(AH122=Y122,"MENOR COTIZADO",IF(AH122=Z122,"PROMEDIO",IF(AH122=AA122,"MEDIANA",IF(AH122=AB122,"MEDIA ARMÓNICA",IF(AH122=W122,"HISTÓRICO")))))</f>
        <v>MEDIANA</v>
      </c>
      <c r="AL122" s="52"/>
    </row>
    <row r="123" spans="1:38" ht="48">
      <c r="A123" s="125">
        <f>+COUNT(B$6:$D123)</f>
        <v>113</v>
      </c>
      <c r="B123" s="126">
        <v>23181700</v>
      </c>
      <c r="C123" s="127" t="s">
        <v>428</v>
      </c>
      <c r="D123" s="126" t="s">
        <v>30</v>
      </c>
      <c r="E123" s="242">
        <v>1</v>
      </c>
      <c r="F123" s="45"/>
      <c r="G123" s="45"/>
      <c r="H123" s="317">
        <v>4763238</v>
      </c>
      <c r="I123" s="317"/>
      <c r="J123" s="318"/>
      <c r="K123" s="318"/>
      <c r="L123" s="314">
        <v>4512541</v>
      </c>
      <c r="M123" s="314"/>
      <c r="N123" s="314"/>
      <c r="O123" s="314"/>
      <c r="P123" s="319">
        <v>4178279.0000000005</v>
      </c>
      <c r="Q123" s="46"/>
      <c r="R123" s="46"/>
      <c r="S123" s="46"/>
      <c r="T123" s="53"/>
      <c r="U123" s="46"/>
      <c r="V123" s="48">
        <v>1194350</v>
      </c>
      <c r="W123" s="47"/>
      <c r="X123" s="318">
        <f t="shared" si="24"/>
        <v>1662527</v>
      </c>
      <c r="Y123" s="323">
        <f t="shared" si="25"/>
        <v>4178279</v>
      </c>
      <c r="Z123" s="323">
        <f t="shared" si="26"/>
        <v>3662102</v>
      </c>
      <c r="AA123" s="323">
        <f t="shared" si="27"/>
        <v>4345410</v>
      </c>
      <c r="AB123" s="318">
        <f t="shared" si="28"/>
        <v>2652248</v>
      </c>
      <c r="AC123" s="49">
        <f t="shared" si="29"/>
        <v>0.4</v>
      </c>
      <c r="AD123" s="49">
        <f t="shared" si="30"/>
        <v>0.45</v>
      </c>
      <c r="AE123" s="49">
        <f t="shared" si="31"/>
        <v>0.38</v>
      </c>
      <c r="AF123" s="49">
        <f t="shared" si="32"/>
        <v>0.63</v>
      </c>
      <c r="AG123" s="50">
        <f t="shared" si="33"/>
        <v>1.3919931343408549</v>
      </c>
      <c r="AH123" s="325">
        <f t="shared" si="45"/>
        <v>2652248</v>
      </c>
      <c r="AI123" s="51" t="str">
        <f>+IF(AH123=Y123,"MENOR COTIZADO",IF(AH123=Z123,"PROMEDIO",IF(AH123=AA123,"MEDIANA",IF(AH123=AB123,"MEDIA ARMÓNICA",IF(AH123=W123,"HISTÓRICO")))))</f>
        <v>MEDIA ARMÓNICA</v>
      </c>
      <c r="AL123" s="52"/>
    </row>
    <row r="124" spans="1:38" ht="24">
      <c r="A124" s="125">
        <f>+COUNT(B$6:$D124)</f>
        <v>114</v>
      </c>
      <c r="B124" s="126">
        <v>23181700</v>
      </c>
      <c r="C124" s="127" t="s">
        <v>429</v>
      </c>
      <c r="D124" s="126" t="s">
        <v>30</v>
      </c>
      <c r="E124" s="242">
        <v>1</v>
      </c>
      <c r="F124" s="45"/>
      <c r="G124" s="45"/>
      <c r="H124" s="317">
        <v>663551</v>
      </c>
      <c r="I124" s="317"/>
      <c r="J124" s="318"/>
      <c r="K124" s="318"/>
      <c r="L124" s="314">
        <v>627684</v>
      </c>
      <c r="M124" s="314"/>
      <c r="N124" s="314"/>
      <c r="O124" s="314"/>
      <c r="P124" s="319">
        <v>597794</v>
      </c>
      <c r="Q124" s="46"/>
      <c r="R124" s="46"/>
      <c r="S124" s="46"/>
      <c r="T124" s="53"/>
      <c r="U124" s="46"/>
      <c r="V124" s="48">
        <v>143940</v>
      </c>
      <c r="W124" s="47"/>
      <c r="X124" s="318">
        <f t="shared" si="24"/>
        <v>244351</v>
      </c>
      <c r="Y124" s="323">
        <f t="shared" si="25"/>
        <v>597794</v>
      </c>
      <c r="Z124" s="323">
        <f t="shared" si="26"/>
        <v>508242</v>
      </c>
      <c r="AA124" s="323">
        <f t="shared" si="27"/>
        <v>612739</v>
      </c>
      <c r="AB124" s="318">
        <f t="shared" si="28"/>
        <v>341287</v>
      </c>
      <c r="AC124" s="49">
        <f t="shared" si="29"/>
        <v>0.41</v>
      </c>
      <c r="AD124" s="49">
        <f t="shared" si="30"/>
        <v>0.48</v>
      </c>
      <c r="AE124" s="49">
        <f t="shared" si="31"/>
        <v>0.4</v>
      </c>
      <c r="AF124" s="49">
        <f t="shared" si="32"/>
        <v>0.72</v>
      </c>
      <c r="AG124" s="50">
        <f t="shared" si="33"/>
        <v>1.6975892733083229</v>
      </c>
      <c r="AH124" s="325">
        <f t="shared" si="45"/>
        <v>341287</v>
      </c>
      <c r="AI124" s="51" t="str">
        <f>+IF(AH124=Y124,"MENOR COTIZADO",IF(AH124=Z124,"PROMEDIO",IF(AH124=AA124,"MEDIANA",IF(AH124=AB124,"MEDIA ARMÓNICA",IF(AH124=W124,"HISTÓRICO")))))</f>
        <v>MEDIA ARMÓNICA</v>
      </c>
      <c r="AL124" s="52"/>
    </row>
    <row r="125" spans="1:38" ht="24">
      <c r="A125" s="125">
        <f>+COUNT(B$6:$D125)</f>
        <v>115</v>
      </c>
      <c r="B125" s="126">
        <v>23181700</v>
      </c>
      <c r="C125" s="127" t="s">
        <v>430</v>
      </c>
      <c r="D125" s="126" t="s">
        <v>30</v>
      </c>
      <c r="E125" s="242">
        <v>1</v>
      </c>
      <c r="F125" s="45"/>
      <c r="G125" s="45"/>
      <c r="H125" s="317">
        <v>698752</v>
      </c>
      <c r="I125" s="317"/>
      <c r="J125" s="318"/>
      <c r="K125" s="318"/>
      <c r="L125" s="314">
        <v>655846.00000000012</v>
      </c>
      <c r="M125" s="314"/>
      <c r="N125" s="314"/>
      <c r="O125" s="314"/>
      <c r="P125" s="319">
        <v>612940</v>
      </c>
      <c r="Q125" s="46"/>
      <c r="R125" s="46"/>
      <c r="S125" s="46"/>
      <c r="T125" s="53"/>
      <c r="U125" s="46"/>
      <c r="V125" s="48">
        <v>165120</v>
      </c>
      <c r="W125" s="47"/>
      <c r="X125" s="318">
        <f t="shared" si="24"/>
        <v>247851</v>
      </c>
      <c r="Y125" s="323">
        <f t="shared" si="25"/>
        <v>612940</v>
      </c>
      <c r="Z125" s="323">
        <f t="shared" si="26"/>
        <v>533165</v>
      </c>
      <c r="AA125" s="323">
        <f t="shared" si="27"/>
        <v>634393</v>
      </c>
      <c r="AB125" s="318">
        <f t="shared" si="28"/>
        <v>375814</v>
      </c>
      <c r="AC125" s="49">
        <f t="shared" si="29"/>
        <v>0.4</v>
      </c>
      <c r="AD125" s="49">
        <f t="shared" si="30"/>
        <v>0.46</v>
      </c>
      <c r="AE125" s="49">
        <f t="shared" si="31"/>
        <v>0.39</v>
      </c>
      <c r="AF125" s="49">
        <f t="shared" si="32"/>
        <v>0.66</v>
      </c>
      <c r="AG125" s="50">
        <f t="shared" si="33"/>
        <v>1.5010356104651164</v>
      </c>
      <c r="AH125" s="325">
        <f t="shared" si="45"/>
        <v>375814</v>
      </c>
      <c r="AI125" s="51" t="str">
        <f t="shared" ref="AI125:AI128" si="48">+IF(AH125=Y125,"MENOR COTIZADO",IF(AH125=Z125,"PROMEDIO",IF(AH125=AA125,"MEDIANA",IF(AH125=AB125,"MEDIA ARMÓNICA",IF(AH125=W125,"HISTÓRICO")))))</f>
        <v>MEDIA ARMÓNICA</v>
      </c>
      <c r="AL125" s="52"/>
    </row>
    <row r="126" spans="1:38">
      <c r="A126" s="125">
        <f>+COUNT(B$6:$D126)</f>
        <v>116</v>
      </c>
      <c r="B126" s="126">
        <v>23181700</v>
      </c>
      <c r="C126" s="127" t="s">
        <v>431</v>
      </c>
      <c r="D126" s="126" t="s">
        <v>30</v>
      </c>
      <c r="E126" s="242">
        <v>1</v>
      </c>
      <c r="F126" s="45"/>
      <c r="G126" s="45"/>
      <c r="H126" s="317">
        <v>336991.00000000006</v>
      </c>
      <c r="I126" s="317"/>
      <c r="J126" s="318"/>
      <c r="K126" s="318"/>
      <c r="L126" s="314">
        <v>322080</v>
      </c>
      <c r="M126" s="314"/>
      <c r="N126" s="314"/>
      <c r="O126" s="314"/>
      <c r="P126" s="319">
        <v>298222</v>
      </c>
      <c r="Q126" s="46"/>
      <c r="R126" s="46"/>
      <c r="S126" s="46"/>
      <c r="T126" s="53"/>
      <c r="U126" s="46"/>
      <c r="V126" s="48">
        <v>87810</v>
      </c>
      <c r="W126" s="47"/>
      <c r="X126" s="318">
        <f t="shared" si="24"/>
        <v>116741</v>
      </c>
      <c r="Y126" s="323">
        <f t="shared" si="25"/>
        <v>298222</v>
      </c>
      <c r="Z126" s="323">
        <f t="shared" si="26"/>
        <v>261276</v>
      </c>
      <c r="AA126" s="323">
        <f t="shared" si="27"/>
        <v>310151</v>
      </c>
      <c r="AB126" s="318">
        <f t="shared" si="28"/>
        <v>192181</v>
      </c>
      <c r="AC126" s="49">
        <f t="shared" si="29"/>
        <v>0.39</v>
      </c>
      <c r="AD126" s="49">
        <f t="shared" si="30"/>
        <v>0.45</v>
      </c>
      <c r="AE126" s="49">
        <f t="shared" si="31"/>
        <v>0.38</v>
      </c>
      <c r="AF126" s="49">
        <f t="shared" si="32"/>
        <v>0.61</v>
      </c>
      <c r="AG126" s="50">
        <f t="shared" si="33"/>
        <v>1.329472725202141</v>
      </c>
      <c r="AH126" s="325">
        <f t="shared" si="45"/>
        <v>192181</v>
      </c>
      <c r="AI126" s="51" t="str">
        <f t="shared" si="48"/>
        <v>MEDIA ARMÓNICA</v>
      </c>
      <c r="AL126" s="52"/>
    </row>
    <row r="127" spans="1:38" ht="24">
      <c r="A127" s="125">
        <f>+COUNT(B$6:$D127)</f>
        <v>117</v>
      </c>
      <c r="B127" s="126">
        <v>23181700</v>
      </c>
      <c r="C127" s="127" t="s">
        <v>432</v>
      </c>
      <c r="D127" s="126" t="s">
        <v>30</v>
      </c>
      <c r="E127" s="242">
        <v>1</v>
      </c>
      <c r="F127" s="45"/>
      <c r="G127" s="45"/>
      <c r="H127" s="317">
        <v>45333</v>
      </c>
      <c r="I127" s="317"/>
      <c r="J127" s="318"/>
      <c r="K127" s="318"/>
      <c r="L127" s="314">
        <v>41754.000000000007</v>
      </c>
      <c r="M127" s="314"/>
      <c r="N127" s="314"/>
      <c r="O127" s="314"/>
      <c r="P127" s="319">
        <v>39766</v>
      </c>
      <c r="Q127" s="46"/>
      <c r="R127" s="46"/>
      <c r="S127" s="46"/>
      <c r="T127" s="53"/>
      <c r="U127" s="46"/>
      <c r="V127" s="48">
        <v>11130</v>
      </c>
      <c r="W127" s="47"/>
      <c r="X127" s="318">
        <f t="shared" si="24"/>
        <v>15747</v>
      </c>
      <c r="Y127" s="323">
        <f t="shared" si="25"/>
        <v>39766</v>
      </c>
      <c r="Z127" s="323">
        <f t="shared" si="26"/>
        <v>34496</v>
      </c>
      <c r="AA127" s="323">
        <f t="shared" si="27"/>
        <v>40760</v>
      </c>
      <c r="AB127" s="318">
        <f t="shared" si="28"/>
        <v>24844</v>
      </c>
      <c r="AC127" s="49">
        <f t="shared" si="29"/>
        <v>0.4</v>
      </c>
      <c r="AD127" s="49">
        <f t="shared" si="30"/>
        <v>0.46</v>
      </c>
      <c r="AE127" s="49">
        <f t="shared" si="31"/>
        <v>0.39</v>
      </c>
      <c r="AF127" s="49">
        <f t="shared" si="32"/>
        <v>0.63</v>
      </c>
      <c r="AG127" s="50">
        <f t="shared" si="33"/>
        <v>1.4148247978436657</v>
      </c>
      <c r="AH127" s="325">
        <f t="shared" si="45"/>
        <v>24844</v>
      </c>
      <c r="AI127" s="51" t="str">
        <f t="shared" si="48"/>
        <v>MEDIA ARMÓNICA</v>
      </c>
      <c r="AL127" s="52"/>
    </row>
    <row r="128" spans="1:38" ht="24">
      <c r="A128" s="125">
        <f>+COUNT(B$6:$D128)</f>
        <v>118</v>
      </c>
      <c r="B128" s="126">
        <v>24131500</v>
      </c>
      <c r="C128" s="127" t="s">
        <v>433</v>
      </c>
      <c r="D128" s="126" t="s">
        <v>30</v>
      </c>
      <c r="E128" s="242">
        <v>1</v>
      </c>
      <c r="F128" s="45"/>
      <c r="G128" s="45"/>
      <c r="H128" s="317">
        <v>255239</v>
      </c>
      <c r="I128" s="317"/>
      <c r="J128" s="318"/>
      <c r="K128" s="318"/>
      <c r="L128" s="314">
        <v>246204</v>
      </c>
      <c r="M128" s="314"/>
      <c r="N128" s="314"/>
      <c r="O128" s="314"/>
      <c r="P128" s="319">
        <v>225875</v>
      </c>
      <c r="Q128" s="46"/>
      <c r="R128" s="46"/>
      <c r="S128" s="46"/>
      <c r="T128" s="53"/>
      <c r="U128" s="46"/>
      <c r="V128" s="48">
        <v>66630</v>
      </c>
      <c r="W128" s="47"/>
      <c r="X128" s="318">
        <f t="shared" si="24"/>
        <v>88758</v>
      </c>
      <c r="Y128" s="323">
        <f t="shared" si="25"/>
        <v>225875</v>
      </c>
      <c r="Z128" s="323">
        <f t="shared" si="26"/>
        <v>198487</v>
      </c>
      <c r="AA128" s="323">
        <f t="shared" si="27"/>
        <v>236040</v>
      </c>
      <c r="AB128" s="318">
        <f t="shared" si="28"/>
        <v>145905</v>
      </c>
      <c r="AC128" s="49">
        <f t="shared" si="29"/>
        <v>0.39</v>
      </c>
      <c r="AD128" s="49">
        <f t="shared" si="30"/>
        <v>0.45</v>
      </c>
      <c r="AE128" s="49">
        <f t="shared" si="31"/>
        <v>0.38</v>
      </c>
      <c r="AF128" s="49">
        <f t="shared" si="32"/>
        <v>0.61</v>
      </c>
      <c r="AG128" s="50">
        <f t="shared" si="33"/>
        <v>1.3321026564610536</v>
      </c>
      <c r="AH128" s="325">
        <f t="shared" si="45"/>
        <v>145905</v>
      </c>
      <c r="AI128" s="51" t="str">
        <f t="shared" si="48"/>
        <v>MEDIA ARMÓNICA</v>
      </c>
      <c r="AL128" s="52"/>
    </row>
    <row r="129" spans="1:38" ht="24">
      <c r="A129" s="125">
        <f>+COUNT(B$6:$D129)</f>
        <v>119</v>
      </c>
      <c r="B129" s="126">
        <v>24131500</v>
      </c>
      <c r="C129" s="127" t="s">
        <v>434</v>
      </c>
      <c r="D129" s="126" t="s">
        <v>30</v>
      </c>
      <c r="E129" s="242">
        <v>1</v>
      </c>
      <c r="F129" s="45"/>
      <c r="G129" s="45"/>
      <c r="H129" s="317">
        <v>82785.000000000015</v>
      </c>
      <c r="I129" s="317"/>
      <c r="J129" s="318"/>
      <c r="K129" s="318"/>
      <c r="L129" s="314">
        <v>76872</v>
      </c>
      <c r="M129" s="314"/>
      <c r="N129" s="314"/>
      <c r="O129" s="314"/>
      <c r="P129" s="319">
        <v>73915</v>
      </c>
      <c r="Q129" s="46"/>
      <c r="R129" s="46"/>
      <c r="S129" s="46"/>
      <c r="T129" s="53"/>
      <c r="U129" s="46"/>
      <c r="V129" s="48">
        <v>18230</v>
      </c>
      <c r="W129" s="47"/>
      <c r="X129" s="318">
        <f t="shared" si="24"/>
        <v>30041</v>
      </c>
      <c r="Y129" s="323">
        <f t="shared" si="25"/>
        <v>73915</v>
      </c>
      <c r="Z129" s="323">
        <f t="shared" si="26"/>
        <v>62951</v>
      </c>
      <c r="AA129" s="323">
        <f t="shared" si="27"/>
        <v>75394</v>
      </c>
      <c r="AB129" s="318">
        <f t="shared" si="28"/>
        <v>42794</v>
      </c>
      <c r="AC129" s="49">
        <f t="shared" si="29"/>
        <v>0.41</v>
      </c>
      <c r="AD129" s="49">
        <f t="shared" si="30"/>
        <v>0.48</v>
      </c>
      <c r="AE129" s="49">
        <f t="shared" si="31"/>
        <v>0.4</v>
      </c>
      <c r="AF129" s="49">
        <f t="shared" si="32"/>
        <v>0.7</v>
      </c>
      <c r="AG129" s="50">
        <f t="shared" si="33"/>
        <v>1.647888096544158</v>
      </c>
      <c r="AH129" s="325">
        <f t="shared" si="45"/>
        <v>42794</v>
      </c>
      <c r="AI129" s="51" t="str">
        <f>+IF(AH129=Y129,"MENOR COTIZADO",IF(AH129=Z129,"PROMEDIO",IF(AH129=AA129,"MEDIANA",IF(AH129=AB129,"MEDIA ARMÓNICA",IF(AH129=W129,"HISTÓRICO")))))</f>
        <v>MEDIA ARMÓNICA</v>
      </c>
      <c r="AL129" s="52"/>
    </row>
    <row r="130" spans="1:38">
      <c r="A130" s="125">
        <f>+COUNT(B$6:$D130)</f>
        <v>120</v>
      </c>
      <c r="B130" s="126">
        <v>24131500</v>
      </c>
      <c r="C130" s="127" t="s">
        <v>435</v>
      </c>
      <c r="D130" s="126" t="s">
        <v>30</v>
      </c>
      <c r="E130" s="242">
        <v>1</v>
      </c>
      <c r="F130" s="45"/>
      <c r="G130" s="45"/>
      <c r="H130" s="317">
        <v>171163.00000000003</v>
      </c>
      <c r="I130" s="317"/>
      <c r="J130" s="318"/>
      <c r="K130" s="318"/>
      <c r="L130" s="314">
        <v>163590</v>
      </c>
      <c r="M130" s="314"/>
      <c r="N130" s="314"/>
      <c r="O130" s="314"/>
      <c r="P130" s="319">
        <v>151472</v>
      </c>
      <c r="Q130" s="46"/>
      <c r="R130" s="46"/>
      <c r="S130" s="46"/>
      <c r="T130" s="53"/>
      <c r="U130" s="46"/>
      <c r="V130" s="48">
        <v>45410</v>
      </c>
      <c r="W130" s="47"/>
      <c r="X130" s="318">
        <f t="shared" si="24"/>
        <v>58894</v>
      </c>
      <c r="Y130" s="323">
        <f t="shared" si="25"/>
        <v>151472</v>
      </c>
      <c r="Z130" s="323">
        <f t="shared" si="26"/>
        <v>132909</v>
      </c>
      <c r="AA130" s="323">
        <f t="shared" si="27"/>
        <v>157531</v>
      </c>
      <c r="AB130" s="318">
        <f t="shared" si="28"/>
        <v>98574</v>
      </c>
      <c r="AC130" s="49">
        <f t="shared" si="29"/>
        <v>0.39</v>
      </c>
      <c r="AD130" s="49">
        <f t="shared" si="30"/>
        <v>0.44</v>
      </c>
      <c r="AE130" s="49">
        <f t="shared" si="31"/>
        <v>0.37</v>
      </c>
      <c r="AF130" s="49">
        <f t="shared" si="32"/>
        <v>0.6</v>
      </c>
      <c r="AG130" s="50">
        <f t="shared" si="33"/>
        <v>1.2969390002202159</v>
      </c>
      <c r="AH130" s="325">
        <f t="shared" si="45"/>
        <v>98574</v>
      </c>
      <c r="AI130" s="51" t="str">
        <f t="shared" ref="AI130:AI133" si="49">+IF(AH130=Y130,"MENOR COTIZADO",IF(AH130=Z130,"PROMEDIO",IF(AH130=AA130,"MEDIANA",IF(AH130=AB130,"MEDIA ARMÓNICA",IF(AH130=W130,"HISTÓRICO")))))</f>
        <v>MEDIA ARMÓNICA</v>
      </c>
      <c r="AL130" s="52"/>
    </row>
    <row r="131" spans="1:38" ht="24">
      <c r="A131" s="125">
        <f>+COUNT(B$6:$D131)</f>
        <v>121</v>
      </c>
      <c r="B131" s="126">
        <v>24131500</v>
      </c>
      <c r="C131" s="127" t="s">
        <v>436</v>
      </c>
      <c r="D131" s="126" t="s">
        <v>30</v>
      </c>
      <c r="E131" s="242">
        <v>1</v>
      </c>
      <c r="F131" s="45"/>
      <c r="G131" s="45"/>
      <c r="H131" s="317">
        <v>156435</v>
      </c>
      <c r="I131" s="317"/>
      <c r="J131" s="318"/>
      <c r="K131" s="318"/>
      <c r="L131" s="314">
        <v>145360</v>
      </c>
      <c r="M131" s="314"/>
      <c r="N131" s="314"/>
      <c r="O131" s="314"/>
      <c r="P131" s="319">
        <v>138438</v>
      </c>
      <c r="Q131" s="46"/>
      <c r="R131" s="46"/>
      <c r="S131" s="46"/>
      <c r="T131" s="53"/>
      <c r="U131" s="46"/>
      <c r="V131" s="48">
        <v>41900</v>
      </c>
      <c r="W131" s="47"/>
      <c r="X131" s="318">
        <f t="shared" si="24"/>
        <v>52944</v>
      </c>
      <c r="Y131" s="323">
        <f t="shared" si="25"/>
        <v>138438</v>
      </c>
      <c r="Z131" s="323">
        <f t="shared" si="26"/>
        <v>120533</v>
      </c>
      <c r="AA131" s="323">
        <f t="shared" si="27"/>
        <v>141899</v>
      </c>
      <c r="AB131" s="318">
        <f t="shared" si="28"/>
        <v>90168</v>
      </c>
      <c r="AC131" s="49">
        <f t="shared" si="29"/>
        <v>0.38</v>
      </c>
      <c r="AD131" s="49">
        <f t="shared" si="30"/>
        <v>0.44</v>
      </c>
      <c r="AE131" s="49">
        <f t="shared" si="31"/>
        <v>0.37</v>
      </c>
      <c r="AF131" s="49">
        <f t="shared" si="32"/>
        <v>0.59</v>
      </c>
      <c r="AG131" s="50">
        <f t="shared" si="33"/>
        <v>1.263579952267303</v>
      </c>
      <c r="AH131" s="325">
        <f t="shared" si="45"/>
        <v>90168</v>
      </c>
      <c r="AI131" s="51" t="str">
        <f t="shared" si="49"/>
        <v>MEDIA ARMÓNICA</v>
      </c>
      <c r="AL131" s="52"/>
    </row>
    <row r="132" spans="1:38" ht="24">
      <c r="A132" s="125">
        <f>+COUNT(B$6:$D132)</f>
        <v>122</v>
      </c>
      <c r="B132" s="126">
        <v>24131500</v>
      </c>
      <c r="C132" s="127" t="s">
        <v>437</v>
      </c>
      <c r="D132" s="126" t="s">
        <v>30</v>
      </c>
      <c r="E132" s="242">
        <v>1</v>
      </c>
      <c r="F132" s="45"/>
      <c r="G132" s="45"/>
      <c r="H132" s="317">
        <v>758407</v>
      </c>
      <c r="I132" s="317"/>
      <c r="J132" s="318"/>
      <c r="K132" s="318"/>
      <c r="L132" s="314">
        <v>698003</v>
      </c>
      <c r="M132" s="314"/>
      <c r="N132" s="314"/>
      <c r="O132" s="314"/>
      <c r="P132" s="319">
        <v>671157</v>
      </c>
      <c r="Q132" s="46"/>
      <c r="R132" s="46"/>
      <c r="S132" s="46"/>
      <c r="T132" s="53"/>
      <c r="U132" s="46"/>
      <c r="V132" s="48">
        <v>201270</v>
      </c>
      <c r="W132" s="47"/>
      <c r="X132" s="318">
        <f t="shared" si="24"/>
        <v>256567</v>
      </c>
      <c r="Y132" s="323">
        <f t="shared" si="25"/>
        <v>671157</v>
      </c>
      <c r="Z132" s="323">
        <f t="shared" si="26"/>
        <v>582209</v>
      </c>
      <c r="AA132" s="323">
        <f t="shared" si="27"/>
        <v>684580</v>
      </c>
      <c r="AB132" s="318">
        <f t="shared" si="28"/>
        <v>434328</v>
      </c>
      <c r="AC132" s="49">
        <f t="shared" si="29"/>
        <v>0.38</v>
      </c>
      <c r="AD132" s="49">
        <f t="shared" si="30"/>
        <v>0.44</v>
      </c>
      <c r="AE132" s="49">
        <f t="shared" si="31"/>
        <v>0.37</v>
      </c>
      <c r="AF132" s="49">
        <f t="shared" si="32"/>
        <v>0.59</v>
      </c>
      <c r="AG132" s="50">
        <f t="shared" si="33"/>
        <v>1.2747403984697172</v>
      </c>
      <c r="AH132" s="325">
        <f t="shared" si="45"/>
        <v>434328</v>
      </c>
      <c r="AI132" s="51" t="str">
        <f t="shared" si="49"/>
        <v>MEDIA ARMÓNICA</v>
      </c>
      <c r="AL132" s="52"/>
    </row>
    <row r="133" spans="1:38" ht="96">
      <c r="A133" s="125">
        <f>+COUNT(B$6:$D133)</f>
        <v>123</v>
      </c>
      <c r="B133" s="126">
        <v>24131500</v>
      </c>
      <c r="C133" s="127" t="s">
        <v>438</v>
      </c>
      <c r="D133" s="126" t="s">
        <v>30</v>
      </c>
      <c r="E133" s="242">
        <v>1</v>
      </c>
      <c r="F133" s="45"/>
      <c r="G133" s="45"/>
      <c r="H133" s="317">
        <v>4837178</v>
      </c>
      <c r="I133" s="317"/>
      <c r="J133" s="318"/>
      <c r="K133" s="318"/>
      <c r="L133" s="314">
        <v>4532131</v>
      </c>
      <c r="M133" s="314"/>
      <c r="N133" s="314"/>
      <c r="O133" s="314"/>
      <c r="P133" s="319">
        <v>4357818</v>
      </c>
      <c r="Q133" s="46"/>
      <c r="R133" s="46"/>
      <c r="S133" s="46"/>
      <c r="T133" s="53"/>
      <c r="U133" s="46"/>
      <c r="V133" s="48">
        <v>1205480</v>
      </c>
      <c r="W133" s="47"/>
      <c r="X133" s="318">
        <f t="shared" si="24"/>
        <v>1696720</v>
      </c>
      <c r="Y133" s="323">
        <f t="shared" si="25"/>
        <v>4357818</v>
      </c>
      <c r="Z133" s="323">
        <f t="shared" si="26"/>
        <v>3733152</v>
      </c>
      <c r="AA133" s="323">
        <f t="shared" si="27"/>
        <v>4444975</v>
      </c>
      <c r="AB133" s="318">
        <f t="shared" si="28"/>
        <v>2691072</v>
      </c>
      <c r="AC133" s="49">
        <f t="shared" si="29"/>
        <v>0.39</v>
      </c>
      <c r="AD133" s="49">
        <f t="shared" si="30"/>
        <v>0.45</v>
      </c>
      <c r="AE133" s="49">
        <f t="shared" si="31"/>
        <v>0.38</v>
      </c>
      <c r="AF133" s="49">
        <f t="shared" si="32"/>
        <v>0.63</v>
      </c>
      <c r="AG133" s="50">
        <f t="shared" si="33"/>
        <v>1.4075057238610347</v>
      </c>
      <c r="AH133" s="325">
        <f t="shared" si="45"/>
        <v>2691072</v>
      </c>
      <c r="AI133" s="51" t="str">
        <f t="shared" si="49"/>
        <v>MEDIA ARMÓNICA</v>
      </c>
      <c r="AL133" s="52"/>
    </row>
    <row r="134" spans="1:38">
      <c r="A134" s="125">
        <f>+COUNT(B$6:$D134)</f>
        <v>124</v>
      </c>
      <c r="B134" s="126">
        <v>24131500</v>
      </c>
      <c r="C134" s="127" t="s">
        <v>439</v>
      </c>
      <c r="D134" s="126" t="s">
        <v>30</v>
      </c>
      <c r="E134" s="242">
        <v>1</v>
      </c>
      <c r="F134" s="45"/>
      <c r="G134" s="45"/>
      <c r="H134" s="317">
        <v>2969765</v>
      </c>
      <c r="I134" s="317"/>
      <c r="J134" s="318"/>
      <c r="K134" s="318"/>
      <c r="L134" s="314">
        <v>2733235</v>
      </c>
      <c r="M134" s="314"/>
      <c r="N134" s="314"/>
      <c r="O134" s="314"/>
      <c r="P134" s="319">
        <v>2628111</v>
      </c>
      <c r="Q134" s="46"/>
      <c r="R134" s="46"/>
      <c r="S134" s="46"/>
      <c r="T134" s="53"/>
      <c r="U134" s="46"/>
      <c r="V134" s="48">
        <v>917800</v>
      </c>
      <c r="W134" s="47"/>
      <c r="X134" s="318">
        <f t="shared" si="24"/>
        <v>940534</v>
      </c>
      <c r="Y134" s="323">
        <f t="shared" si="25"/>
        <v>2628111</v>
      </c>
      <c r="Z134" s="323">
        <f t="shared" si="26"/>
        <v>2312228</v>
      </c>
      <c r="AA134" s="323">
        <f t="shared" si="27"/>
        <v>2680673</v>
      </c>
      <c r="AB134" s="318">
        <f t="shared" si="28"/>
        <v>1841064</v>
      </c>
      <c r="AC134" s="49">
        <f t="shared" si="29"/>
        <v>0.36</v>
      </c>
      <c r="AD134" s="49">
        <f t="shared" si="30"/>
        <v>0.41</v>
      </c>
      <c r="AE134" s="49">
        <f t="shared" si="31"/>
        <v>0.35</v>
      </c>
      <c r="AF134" s="49">
        <f t="shared" si="32"/>
        <v>0.51</v>
      </c>
      <c r="AG134" s="50">
        <f t="shared" si="33"/>
        <v>1.0247701024188276</v>
      </c>
      <c r="AH134" s="325">
        <f t="shared" si="45"/>
        <v>1841064</v>
      </c>
      <c r="AI134" s="51" t="str">
        <f>+IF(AH134=Y134,"MENOR COTIZADO",IF(AH134=Z134,"PROMEDIO",IF(AH134=AA134,"MEDIANA",IF(AH134=AB134,"MEDIA ARMÓNICA",IF(AH134=W134,"HISTÓRICO")))))</f>
        <v>MEDIA ARMÓNICA</v>
      </c>
      <c r="AL134" s="52"/>
    </row>
    <row r="135" spans="1:38">
      <c r="A135" s="125">
        <f>+COUNT(B$6:$D135)</f>
        <v>125</v>
      </c>
      <c r="B135" s="105">
        <v>39121601</v>
      </c>
      <c r="C135" s="127" t="s">
        <v>440</v>
      </c>
      <c r="D135" s="125" t="s">
        <v>30</v>
      </c>
      <c r="E135" s="242">
        <v>1</v>
      </c>
      <c r="F135" s="45"/>
      <c r="G135" s="45"/>
      <c r="H135" s="317">
        <v>956217</v>
      </c>
      <c r="I135" s="317"/>
      <c r="J135" s="318"/>
      <c r="K135" s="318"/>
      <c r="L135" s="314">
        <v>905890</v>
      </c>
      <c r="M135" s="314"/>
      <c r="N135" s="314"/>
      <c r="O135" s="314"/>
      <c r="P135" s="319">
        <v>838787</v>
      </c>
      <c r="Q135" s="46"/>
      <c r="R135" s="46"/>
      <c r="S135" s="46"/>
      <c r="T135" s="53"/>
      <c r="U135" s="46"/>
      <c r="V135" s="48">
        <v>223360</v>
      </c>
      <c r="W135" s="47"/>
      <c r="X135" s="318">
        <f t="shared" si="24"/>
        <v>341870</v>
      </c>
      <c r="Y135" s="323">
        <f t="shared" si="25"/>
        <v>838787</v>
      </c>
      <c r="Z135" s="323">
        <f t="shared" si="26"/>
        <v>731064</v>
      </c>
      <c r="AA135" s="323">
        <f t="shared" si="27"/>
        <v>872339</v>
      </c>
      <c r="AB135" s="318">
        <f t="shared" si="28"/>
        <v>511578</v>
      </c>
      <c r="AC135" s="49">
        <f t="shared" si="29"/>
        <v>0.41</v>
      </c>
      <c r="AD135" s="49">
        <f t="shared" si="30"/>
        <v>0.47</v>
      </c>
      <c r="AE135" s="49">
        <f t="shared" si="31"/>
        <v>0.39</v>
      </c>
      <c r="AF135" s="49">
        <f t="shared" si="32"/>
        <v>0.67</v>
      </c>
      <c r="AG135" s="50">
        <f t="shared" si="33"/>
        <v>1.5305784383954155</v>
      </c>
      <c r="AH135" s="325">
        <f t="shared" si="45"/>
        <v>511578</v>
      </c>
      <c r="AI135" s="51" t="str">
        <f>+IF(AH135=Y135,"MENOR COTIZADO",IF(AH135=Z135,"PROMEDIO",IF(AH135=AA135,"MEDIANA",IF(AH135=AB135,"MEDIA ARMÓNICA",IF(AH135=W135,"HISTÓRICO")))))</f>
        <v>MEDIA ARMÓNICA</v>
      </c>
      <c r="AL135" s="52"/>
    </row>
    <row r="136" spans="1:38">
      <c r="A136" s="125">
        <f>+COUNT(B$6:$D136)</f>
        <v>126</v>
      </c>
      <c r="B136" s="126">
        <v>26101700</v>
      </c>
      <c r="C136" s="127" t="s">
        <v>441</v>
      </c>
      <c r="D136" s="126" t="s">
        <v>30</v>
      </c>
      <c r="E136" s="242">
        <v>1</v>
      </c>
      <c r="F136" s="45"/>
      <c r="G136" s="45"/>
      <c r="H136" s="317">
        <v>1129250</v>
      </c>
      <c r="I136" s="317"/>
      <c r="J136" s="318"/>
      <c r="K136" s="318"/>
      <c r="L136" s="314">
        <v>1079283</v>
      </c>
      <c r="M136" s="314"/>
      <c r="N136" s="314"/>
      <c r="O136" s="314"/>
      <c r="P136" s="319">
        <v>999336.00000000012</v>
      </c>
      <c r="Q136" s="46"/>
      <c r="R136" s="46"/>
      <c r="S136" s="46"/>
      <c r="T136" s="53"/>
      <c r="U136" s="46"/>
      <c r="V136" s="48">
        <v>248760</v>
      </c>
      <c r="W136" s="47"/>
      <c r="X136" s="318">
        <f t="shared" ref="X136:X200" si="50">+ROUND(STDEVA(H136,L136,P136,V136),0)</f>
        <v>413739</v>
      </c>
      <c r="Y136" s="323">
        <f t="shared" ref="Y136:Y200" si="51">+ROUND(MIN(H136,L136,P136),0)</f>
        <v>999336</v>
      </c>
      <c r="Z136" s="323">
        <f t="shared" ref="Z136:Z200" si="52">+ROUND(AVERAGE(H136,L136,P136,V136),0)</f>
        <v>864157</v>
      </c>
      <c r="AA136" s="323">
        <f t="shared" ref="AA136:AA200" si="53">+ROUND(MEDIAN(H136,L136,P136,V136),0)</f>
        <v>1039310</v>
      </c>
      <c r="AB136" s="318">
        <f t="shared" ref="AB136:AB200" si="54">+ROUND(HARMEAN(H136,L136,P136,V136),0)</f>
        <v>585421</v>
      </c>
      <c r="AC136" s="49">
        <f t="shared" ref="AC136:AC200" si="55">ROUND(+X136/Y136,2)</f>
        <v>0.41</v>
      </c>
      <c r="AD136" s="49">
        <f t="shared" ref="AD136:AD200" si="56">ROUND(+X136/Z136,2)</f>
        <v>0.48</v>
      </c>
      <c r="AE136" s="49">
        <f t="shared" ref="AE136:AE200" si="57">ROUND(+X136/AA136,2)</f>
        <v>0.4</v>
      </c>
      <c r="AF136" s="49">
        <f t="shared" ref="AF136:AF200" si="58">ROUND(+X136/AB136,2)</f>
        <v>0.71</v>
      </c>
      <c r="AG136" s="50">
        <f t="shared" ref="AG136:AG200" si="59">+X136/V136</f>
        <v>1.6632054992764109</v>
      </c>
      <c r="AH136" s="325">
        <f t="shared" si="45"/>
        <v>585421</v>
      </c>
      <c r="AI136" s="51" t="str">
        <f t="shared" ref="AI136:AI137" si="60">+IF(AH136=Y136,"MENOR COTIZADO",IF(AH136=Z136,"PROMEDIO",IF(AH136=AA136,"MEDIANA",IF(AH136=AB136,"MEDIA ARMÓNICA",IF(AH136=W136,"HISTÓRICO")))))</f>
        <v>MEDIA ARMÓNICA</v>
      </c>
      <c r="AL136" s="52"/>
    </row>
    <row r="137" spans="1:38">
      <c r="A137" s="125">
        <f>+COUNT(B$6:$D137)</f>
        <v>127</v>
      </c>
      <c r="B137" s="126">
        <v>26101700</v>
      </c>
      <c r="C137" s="127" t="s">
        <v>39</v>
      </c>
      <c r="D137" s="126" t="s">
        <v>30</v>
      </c>
      <c r="E137" s="242">
        <v>1</v>
      </c>
      <c r="F137" s="45"/>
      <c r="G137" s="45"/>
      <c r="H137" s="317">
        <v>1270424.0000000002</v>
      </c>
      <c r="I137" s="317"/>
      <c r="J137" s="318"/>
      <c r="K137" s="318"/>
      <c r="L137" s="314">
        <v>1203560</v>
      </c>
      <c r="M137" s="314"/>
      <c r="N137" s="314"/>
      <c r="O137" s="314"/>
      <c r="P137" s="319">
        <v>1114407</v>
      </c>
      <c r="Q137" s="46"/>
      <c r="R137" s="46"/>
      <c r="S137" s="46"/>
      <c r="T137" s="53"/>
      <c r="U137" s="46"/>
      <c r="V137" s="48">
        <v>268530</v>
      </c>
      <c r="W137" s="47"/>
      <c r="X137" s="318">
        <f t="shared" si="50"/>
        <v>468183</v>
      </c>
      <c r="Y137" s="323">
        <f t="shared" si="51"/>
        <v>1114407</v>
      </c>
      <c r="Z137" s="323">
        <f t="shared" si="52"/>
        <v>964230</v>
      </c>
      <c r="AA137" s="323">
        <f t="shared" si="53"/>
        <v>1158984</v>
      </c>
      <c r="AB137" s="318">
        <f t="shared" si="54"/>
        <v>641095</v>
      </c>
      <c r="AC137" s="49">
        <f t="shared" si="55"/>
        <v>0.42</v>
      </c>
      <c r="AD137" s="49">
        <f t="shared" si="56"/>
        <v>0.49</v>
      </c>
      <c r="AE137" s="49">
        <f t="shared" si="57"/>
        <v>0.4</v>
      </c>
      <c r="AF137" s="49">
        <f t="shared" si="58"/>
        <v>0.73</v>
      </c>
      <c r="AG137" s="50">
        <f t="shared" si="59"/>
        <v>1.7435035191598705</v>
      </c>
      <c r="AH137" s="325">
        <f t="shared" si="45"/>
        <v>641095</v>
      </c>
      <c r="AI137" s="51" t="str">
        <f t="shared" si="60"/>
        <v>MEDIA ARMÓNICA</v>
      </c>
      <c r="AL137" s="52"/>
    </row>
    <row r="138" spans="1:38" ht="24">
      <c r="A138" s="125">
        <f>+COUNT(B$6:$D138)</f>
        <v>128</v>
      </c>
      <c r="B138" s="125">
        <v>31171504</v>
      </c>
      <c r="C138" s="127" t="s">
        <v>442</v>
      </c>
      <c r="D138" s="126" t="s">
        <v>30</v>
      </c>
      <c r="E138" s="242">
        <v>1</v>
      </c>
      <c r="F138" s="45"/>
      <c r="G138" s="45"/>
      <c r="H138" s="317">
        <v>282692</v>
      </c>
      <c r="I138" s="317"/>
      <c r="J138" s="318"/>
      <c r="K138" s="318"/>
      <c r="L138" s="314">
        <v>265333</v>
      </c>
      <c r="M138" s="314"/>
      <c r="N138" s="314"/>
      <c r="O138" s="314"/>
      <c r="P138" s="319">
        <v>247975</v>
      </c>
      <c r="Q138" s="46"/>
      <c r="R138" s="46"/>
      <c r="S138" s="46"/>
      <c r="T138" s="53"/>
      <c r="U138" s="46"/>
      <c r="V138" s="48">
        <v>88980</v>
      </c>
      <c r="W138" s="47"/>
      <c r="X138" s="318">
        <f t="shared" si="50"/>
        <v>89308</v>
      </c>
      <c r="Y138" s="323">
        <f t="shared" si="51"/>
        <v>247975</v>
      </c>
      <c r="Z138" s="323">
        <f t="shared" si="52"/>
        <v>221245</v>
      </c>
      <c r="AA138" s="323">
        <f t="shared" si="53"/>
        <v>256654</v>
      </c>
      <c r="AB138" s="318">
        <f t="shared" si="54"/>
        <v>177168</v>
      </c>
      <c r="AC138" s="49">
        <f t="shared" si="55"/>
        <v>0.36</v>
      </c>
      <c r="AD138" s="49">
        <f t="shared" si="56"/>
        <v>0.4</v>
      </c>
      <c r="AE138" s="49">
        <f t="shared" si="57"/>
        <v>0.35</v>
      </c>
      <c r="AF138" s="49">
        <f t="shared" si="58"/>
        <v>0.5</v>
      </c>
      <c r="AG138" s="50">
        <f t="shared" si="59"/>
        <v>1.0036862216228366</v>
      </c>
      <c r="AH138" s="325">
        <f>+AA138</f>
        <v>256654</v>
      </c>
      <c r="AI138" s="51" t="str">
        <f>+IF(AH138=Y138,"MENOR COTIZADO",IF(AH138=Z138,"PROMEDIO",IF(AH138=AA138,"MEDIANA",IF(AH138=AB138,"MEDIA ARMÓNICA",IF(AH138=W138,"HISTÓRICO")))))</f>
        <v>MEDIANA</v>
      </c>
      <c r="AL138" s="52"/>
    </row>
    <row r="139" spans="1:38">
      <c r="A139" s="125">
        <f>+COUNT(B$6:$D139)</f>
        <v>129</v>
      </c>
      <c r="B139" s="126">
        <v>26101700</v>
      </c>
      <c r="C139" s="127" t="s">
        <v>443</v>
      </c>
      <c r="D139" s="126" t="s">
        <v>30</v>
      </c>
      <c r="E139" s="242">
        <v>1</v>
      </c>
      <c r="F139" s="45"/>
      <c r="G139" s="45"/>
      <c r="H139" s="317">
        <v>365707</v>
      </c>
      <c r="I139" s="317"/>
      <c r="J139" s="318"/>
      <c r="K139" s="318"/>
      <c r="L139" s="314">
        <v>352529</v>
      </c>
      <c r="M139" s="314"/>
      <c r="N139" s="314"/>
      <c r="O139" s="314"/>
      <c r="P139" s="319">
        <v>329466.00000000006</v>
      </c>
      <c r="Q139" s="46"/>
      <c r="R139" s="46"/>
      <c r="S139" s="46"/>
      <c r="T139" s="53"/>
      <c r="U139" s="46"/>
      <c r="V139" s="48">
        <v>73700</v>
      </c>
      <c r="W139" s="47"/>
      <c r="X139" s="318">
        <f t="shared" si="50"/>
        <v>138579</v>
      </c>
      <c r="Y139" s="323">
        <f t="shared" si="51"/>
        <v>329466</v>
      </c>
      <c r="Z139" s="323">
        <f t="shared" si="52"/>
        <v>280351</v>
      </c>
      <c r="AA139" s="323">
        <f t="shared" si="53"/>
        <v>340998</v>
      </c>
      <c r="AB139" s="318">
        <f t="shared" si="54"/>
        <v>180385</v>
      </c>
      <c r="AC139" s="49">
        <f t="shared" si="55"/>
        <v>0.42</v>
      </c>
      <c r="AD139" s="49">
        <f t="shared" si="56"/>
        <v>0.49</v>
      </c>
      <c r="AE139" s="49">
        <f t="shared" si="57"/>
        <v>0.41</v>
      </c>
      <c r="AF139" s="49">
        <f t="shared" si="58"/>
        <v>0.77</v>
      </c>
      <c r="AG139" s="50">
        <f t="shared" si="59"/>
        <v>1.8803120759837177</v>
      </c>
      <c r="AH139" s="325">
        <f t="shared" si="45"/>
        <v>180385</v>
      </c>
      <c r="AI139" s="51" t="str">
        <f t="shared" ref="AI139:AI143" si="61">+IF(AH139=Y139,"MENOR COTIZADO",IF(AH139=Z139,"PROMEDIO",IF(AH139=AA139,"MEDIANA",IF(AH139=AB139,"MEDIA ARMÓNICA",IF(AH139=W139,"HISTÓRICO")))))</f>
        <v>MEDIA ARMÓNICA</v>
      </c>
      <c r="AL139" s="52"/>
    </row>
    <row r="140" spans="1:38">
      <c r="A140" s="125">
        <f>+COUNT(B$6:$D140)</f>
        <v>130</v>
      </c>
      <c r="B140" s="126">
        <v>26101700</v>
      </c>
      <c r="C140" s="127" t="s">
        <v>444</v>
      </c>
      <c r="D140" s="126" t="s">
        <v>30</v>
      </c>
      <c r="E140" s="242">
        <v>1</v>
      </c>
      <c r="F140" s="45"/>
      <c r="G140" s="45"/>
      <c r="H140" s="317">
        <v>556546</v>
      </c>
      <c r="I140" s="317"/>
      <c r="J140" s="318"/>
      <c r="K140" s="318"/>
      <c r="L140" s="314">
        <v>541368</v>
      </c>
      <c r="M140" s="314"/>
      <c r="N140" s="314"/>
      <c r="O140" s="314"/>
      <c r="P140" s="319">
        <v>505951.00000000006</v>
      </c>
      <c r="Q140" s="46"/>
      <c r="R140" s="46"/>
      <c r="S140" s="46"/>
      <c r="T140" s="53"/>
      <c r="U140" s="46"/>
      <c r="V140" s="48">
        <v>128310</v>
      </c>
      <c r="W140" s="47"/>
      <c r="X140" s="318">
        <f t="shared" si="50"/>
        <v>204259</v>
      </c>
      <c r="Y140" s="323">
        <f t="shared" si="51"/>
        <v>505951</v>
      </c>
      <c r="Z140" s="323">
        <f t="shared" si="52"/>
        <v>433044</v>
      </c>
      <c r="AA140" s="323">
        <f t="shared" si="53"/>
        <v>523660</v>
      </c>
      <c r="AB140" s="318">
        <f t="shared" si="54"/>
        <v>298194</v>
      </c>
      <c r="AC140" s="49">
        <f t="shared" si="55"/>
        <v>0.4</v>
      </c>
      <c r="AD140" s="49">
        <f t="shared" si="56"/>
        <v>0.47</v>
      </c>
      <c r="AE140" s="49">
        <f t="shared" si="57"/>
        <v>0.39</v>
      </c>
      <c r="AF140" s="49">
        <f t="shared" si="58"/>
        <v>0.68</v>
      </c>
      <c r="AG140" s="50">
        <f t="shared" si="59"/>
        <v>1.5919180110669473</v>
      </c>
      <c r="AH140" s="325">
        <f t="shared" si="45"/>
        <v>298194</v>
      </c>
      <c r="AI140" s="51" t="str">
        <f t="shared" si="61"/>
        <v>MEDIA ARMÓNICA</v>
      </c>
      <c r="AL140" s="52"/>
    </row>
    <row r="141" spans="1:38" ht="24">
      <c r="A141" s="125">
        <f>+COUNT(B$6:$D141)</f>
        <v>131</v>
      </c>
      <c r="B141" s="126">
        <v>26101700</v>
      </c>
      <c r="C141" s="127" t="s">
        <v>445</v>
      </c>
      <c r="D141" s="126" t="s">
        <v>30</v>
      </c>
      <c r="E141" s="242">
        <v>1</v>
      </c>
      <c r="F141" s="45"/>
      <c r="G141" s="45"/>
      <c r="H141" s="317">
        <v>256133.00000000003</v>
      </c>
      <c r="I141" s="317"/>
      <c r="J141" s="318"/>
      <c r="K141" s="318"/>
      <c r="L141" s="314">
        <v>246985</v>
      </c>
      <c r="M141" s="314"/>
      <c r="N141" s="314"/>
      <c r="O141" s="314"/>
      <c r="P141" s="319">
        <v>228690</v>
      </c>
      <c r="Q141" s="46"/>
      <c r="R141" s="46"/>
      <c r="S141" s="46"/>
      <c r="T141" s="53"/>
      <c r="U141" s="46"/>
      <c r="V141" s="48">
        <v>55520</v>
      </c>
      <c r="W141" s="47"/>
      <c r="X141" s="318">
        <f t="shared" si="50"/>
        <v>94896</v>
      </c>
      <c r="Y141" s="323">
        <f t="shared" si="51"/>
        <v>228690</v>
      </c>
      <c r="Z141" s="323">
        <f t="shared" si="52"/>
        <v>196832</v>
      </c>
      <c r="AA141" s="323">
        <f t="shared" si="53"/>
        <v>237838</v>
      </c>
      <c r="AB141" s="318">
        <f t="shared" si="54"/>
        <v>131851</v>
      </c>
      <c r="AC141" s="49">
        <f t="shared" si="55"/>
        <v>0.41</v>
      </c>
      <c r="AD141" s="49">
        <f t="shared" si="56"/>
        <v>0.48</v>
      </c>
      <c r="AE141" s="49">
        <f t="shared" si="57"/>
        <v>0.4</v>
      </c>
      <c r="AF141" s="49">
        <f t="shared" si="58"/>
        <v>0.72</v>
      </c>
      <c r="AG141" s="50">
        <f t="shared" si="59"/>
        <v>1.709221902017291</v>
      </c>
      <c r="AH141" s="325">
        <f t="shared" si="45"/>
        <v>131851</v>
      </c>
      <c r="AI141" s="51" t="str">
        <f t="shared" si="61"/>
        <v>MEDIA ARMÓNICA</v>
      </c>
      <c r="AL141" s="52"/>
    </row>
    <row r="142" spans="1:38" ht="24">
      <c r="A142" s="125">
        <f>+COUNT(B$6:$D142)</f>
        <v>132</v>
      </c>
      <c r="B142" s="105">
        <v>30264700</v>
      </c>
      <c r="C142" s="127" t="s">
        <v>446</v>
      </c>
      <c r="D142" s="126" t="s">
        <v>31</v>
      </c>
      <c r="E142" s="242">
        <v>1</v>
      </c>
      <c r="F142" s="45"/>
      <c r="G142" s="45"/>
      <c r="H142" s="317">
        <v>26921</v>
      </c>
      <c r="I142" s="317"/>
      <c r="J142" s="318"/>
      <c r="K142" s="318"/>
      <c r="L142" s="314">
        <v>24796</v>
      </c>
      <c r="M142" s="314"/>
      <c r="N142" s="314"/>
      <c r="O142" s="314"/>
      <c r="P142" s="319">
        <v>23615</v>
      </c>
      <c r="Q142" s="46"/>
      <c r="R142" s="46"/>
      <c r="S142" s="46"/>
      <c r="T142" s="53"/>
      <c r="U142" s="46"/>
      <c r="V142" s="48">
        <v>11200</v>
      </c>
      <c r="W142" s="47"/>
      <c r="X142" s="318">
        <f t="shared" si="50"/>
        <v>7089</v>
      </c>
      <c r="Y142" s="323">
        <f t="shared" si="51"/>
        <v>23615</v>
      </c>
      <c r="Z142" s="323">
        <f t="shared" si="52"/>
        <v>21633</v>
      </c>
      <c r="AA142" s="323">
        <f t="shared" si="53"/>
        <v>24206</v>
      </c>
      <c r="AB142" s="318">
        <f t="shared" si="54"/>
        <v>19129</v>
      </c>
      <c r="AC142" s="49">
        <f t="shared" si="55"/>
        <v>0.3</v>
      </c>
      <c r="AD142" s="49">
        <f t="shared" si="56"/>
        <v>0.33</v>
      </c>
      <c r="AE142" s="49">
        <f t="shared" si="57"/>
        <v>0.28999999999999998</v>
      </c>
      <c r="AF142" s="49">
        <f t="shared" si="58"/>
        <v>0.37</v>
      </c>
      <c r="AG142" s="50">
        <f t="shared" si="59"/>
        <v>0.63294642857142858</v>
      </c>
      <c r="AH142" s="325">
        <f>+AA142</f>
        <v>24206</v>
      </c>
      <c r="AI142" s="51" t="str">
        <f t="shared" si="61"/>
        <v>MEDIANA</v>
      </c>
      <c r="AL142" s="52"/>
    </row>
    <row r="143" spans="1:38">
      <c r="A143" s="125">
        <f>+COUNT(B$6:$D143)</f>
        <v>133</v>
      </c>
      <c r="B143" s="126">
        <v>26101700</v>
      </c>
      <c r="C143" s="127" t="s">
        <v>447</v>
      </c>
      <c r="D143" s="126" t="s">
        <v>30</v>
      </c>
      <c r="E143" s="242">
        <v>1</v>
      </c>
      <c r="F143" s="45"/>
      <c r="G143" s="45"/>
      <c r="H143" s="317">
        <v>96776.000000000015</v>
      </c>
      <c r="I143" s="317"/>
      <c r="J143" s="318"/>
      <c r="K143" s="318"/>
      <c r="L143" s="314">
        <v>91545</v>
      </c>
      <c r="M143" s="314"/>
      <c r="N143" s="314"/>
      <c r="O143" s="314"/>
      <c r="P143" s="319">
        <v>87186.000000000015</v>
      </c>
      <c r="Q143" s="46"/>
      <c r="R143" s="46"/>
      <c r="S143" s="46"/>
      <c r="T143" s="53"/>
      <c r="U143" s="46"/>
      <c r="V143" s="48">
        <v>21410</v>
      </c>
      <c r="W143" s="47"/>
      <c r="X143" s="318">
        <f t="shared" si="50"/>
        <v>35430</v>
      </c>
      <c r="Y143" s="323">
        <f t="shared" si="51"/>
        <v>87186</v>
      </c>
      <c r="Z143" s="323">
        <f t="shared" si="52"/>
        <v>74229</v>
      </c>
      <c r="AA143" s="323">
        <f t="shared" si="53"/>
        <v>89366</v>
      </c>
      <c r="AB143" s="318">
        <f t="shared" si="54"/>
        <v>50357</v>
      </c>
      <c r="AC143" s="49">
        <f t="shared" si="55"/>
        <v>0.41</v>
      </c>
      <c r="AD143" s="49">
        <f t="shared" si="56"/>
        <v>0.48</v>
      </c>
      <c r="AE143" s="49">
        <f t="shared" si="57"/>
        <v>0.4</v>
      </c>
      <c r="AF143" s="49">
        <f t="shared" si="58"/>
        <v>0.7</v>
      </c>
      <c r="AG143" s="50">
        <f t="shared" si="59"/>
        <v>1.6548341896310135</v>
      </c>
      <c r="AH143" s="325">
        <f t="shared" si="45"/>
        <v>50357</v>
      </c>
      <c r="AI143" s="51" t="str">
        <f t="shared" si="61"/>
        <v>MEDIA ARMÓNICA</v>
      </c>
      <c r="AL143" s="52"/>
    </row>
    <row r="144" spans="1:38" ht="24">
      <c r="A144" s="125">
        <f>+COUNT(B$6:$D144)</f>
        <v>134</v>
      </c>
      <c r="B144" s="125">
        <v>26101401</v>
      </c>
      <c r="C144" s="127" t="s">
        <v>448</v>
      </c>
      <c r="D144" s="126" t="s">
        <v>30</v>
      </c>
      <c r="E144" s="242">
        <v>1</v>
      </c>
      <c r="F144" s="45"/>
      <c r="G144" s="45"/>
      <c r="H144" s="317">
        <v>428309</v>
      </c>
      <c r="I144" s="317"/>
      <c r="J144" s="318"/>
      <c r="K144" s="318"/>
      <c r="L144" s="314">
        <v>424415</v>
      </c>
      <c r="M144" s="314"/>
      <c r="N144" s="314"/>
      <c r="O144" s="314"/>
      <c r="P144" s="319">
        <v>389372</v>
      </c>
      <c r="Q144" s="46"/>
      <c r="R144" s="46"/>
      <c r="S144" s="46"/>
      <c r="T144" s="53"/>
      <c r="U144" s="46"/>
      <c r="V144" s="48">
        <v>119240</v>
      </c>
      <c r="W144" s="47"/>
      <c r="X144" s="318">
        <f t="shared" si="50"/>
        <v>148432</v>
      </c>
      <c r="Y144" s="323">
        <f t="shared" si="51"/>
        <v>389372</v>
      </c>
      <c r="Z144" s="323">
        <f t="shared" si="52"/>
        <v>340334</v>
      </c>
      <c r="AA144" s="323">
        <f t="shared" si="53"/>
        <v>406894</v>
      </c>
      <c r="AB144" s="318">
        <f t="shared" si="54"/>
        <v>255662</v>
      </c>
      <c r="AC144" s="49">
        <f t="shared" si="55"/>
        <v>0.38</v>
      </c>
      <c r="AD144" s="49">
        <f t="shared" si="56"/>
        <v>0.44</v>
      </c>
      <c r="AE144" s="49">
        <f t="shared" si="57"/>
        <v>0.36</v>
      </c>
      <c r="AF144" s="49">
        <f t="shared" si="58"/>
        <v>0.57999999999999996</v>
      </c>
      <c r="AG144" s="50">
        <f t="shared" si="59"/>
        <v>1.2448171754444817</v>
      </c>
      <c r="AH144" s="325">
        <f t="shared" si="45"/>
        <v>255662</v>
      </c>
      <c r="AI144" s="51" t="str">
        <f>+IF(AH144=Y144,"MENOR COTIZADO",IF(AH144=Z144,"PROMEDIO",IF(AH144=AA144,"MEDIANA",IF(AH144=AB144,"MEDIA ARMÓNICA",IF(AH144=W144,"HISTÓRICO")))))</f>
        <v>MEDIA ARMÓNICA</v>
      </c>
      <c r="AL144" s="52"/>
    </row>
    <row r="145" spans="1:38">
      <c r="A145" s="125">
        <f>+COUNT(B$6:$D145)</f>
        <v>135</v>
      </c>
      <c r="B145" s="126">
        <v>24131500</v>
      </c>
      <c r="C145" s="127" t="s">
        <v>449</v>
      </c>
      <c r="D145" s="126" t="s">
        <v>30</v>
      </c>
      <c r="E145" s="242">
        <v>1</v>
      </c>
      <c r="F145" s="45"/>
      <c r="G145" s="45"/>
      <c r="H145" s="317">
        <v>107127.00000000001</v>
      </c>
      <c r="I145" s="317"/>
      <c r="J145" s="318"/>
      <c r="K145" s="318"/>
      <c r="L145" s="314">
        <v>103231</v>
      </c>
      <c r="M145" s="314"/>
      <c r="N145" s="314"/>
      <c r="O145" s="314"/>
      <c r="P145" s="319">
        <v>97388</v>
      </c>
      <c r="Q145" s="46"/>
      <c r="R145" s="46"/>
      <c r="S145" s="46"/>
      <c r="T145" s="53"/>
      <c r="U145" s="46"/>
      <c r="V145" s="48">
        <v>33690</v>
      </c>
      <c r="W145" s="47"/>
      <c r="X145" s="318">
        <f t="shared" si="50"/>
        <v>34678</v>
      </c>
      <c r="Y145" s="323">
        <f t="shared" si="51"/>
        <v>97388</v>
      </c>
      <c r="Z145" s="323">
        <f t="shared" si="52"/>
        <v>85359</v>
      </c>
      <c r="AA145" s="323">
        <f t="shared" si="53"/>
        <v>100310</v>
      </c>
      <c r="AB145" s="318">
        <f t="shared" si="54"/>
        <v>67828</v>
      </c>
      <c r="AC145" s="49">
        <f t="shared" si="55"/>
        <v>0.36</v>
      </c>
      <c r="AD145" s="49">
        <f t="shared" si="56"/>
        <v>0.41</v>
      </c>
      <c r="AE145" s="49">
        <f t="shared" si="57"/>
        <v>0.35</v>
      </c>
      <c r="AF145" s="49">
        <f t="shared" si="58"/>
        <v>0.51</v>
      </c>
      <c r="AG145" s="50">
        <f t="shared" si="59"/>
        <v>1.0293262095577322</v>
      </c>
      <c r="AH145" s="325">
        <f t="shared" si="45"/>
        <v>67828</v>
      </c>
      <c r="AI145" s="51" t="str">
        <f>+IF(AH145=Y145,"MENOR COTIZADO",IF(AH145=Z145,"PROMEDIO",IF(AH145=AA145,"MEDIANA",IF(AH145=AB145,"MEDIA ARMÓNICA",IF(AH145=W145,"HISTÓRICO")))))</f>
        <v>MEDIA ARMÓNICA</v>
      </c>
      <c r="AL145" s="52"/>
    </row>
    <row r="146" spans="1:38">
      <c r="A146" s="125">
        <f>+COUNT(B$6:$D146)</f>
        <v>136</v>
      </c>
      <c r="B146" s="126">
        <v>24131500</v>
      </c>
      <c r="C146" s="127" t="s">
        <v>450</v>
      </c>
      <c r="D146" s="126" t="s">
        <v>30</v>
      </c>
      <c r="E146" s="242">
        <v>1</v>
      </c>
      <c r="F146" s="45"/>
      <c r="G146" s="45"/>
      <c r="H146" s="317">
        <v>703150</v>
      </c>
      <c r="I146" s="317"/>
      <c r="J146" s="318"/>
      <c r="K146" s="318"/>
      <c r="L146" s="314">
        <v>641470</v>
      </c>
      <c r="M146" s="314"/>
      <c r="N146" s="314"/>
      <c r="O146" s="314"/>
      <c r="P146" s="319">
        <v>616798</v>
      </c>
      <c r="Q146" s="46"/>
      <c r="R146" s="46"/>
      <c r="S146" s="46"/>
      <c r="T146" s="53"/>
      <c r="U146" s="46"/>
      <c r="V146" s="48">
        <v>213350</v>
      </c>
      <c r="W146" s="47"/>
      <c r="X146" s="318">
        <f t="shared" si="50"/>
        <v>223202</v>
      </c>
      <c r="Y146" s="323">
        <f t="shared" si="51"/>
        <v>616798</v>
      </c>
      <c r="Z146" s="323">
        <f t="shared" si="52"/>
        <v>543692</v>
      </c>
      <c r="AA146" s="323">
        <f t="shared" si="53"/>
        <v>629134</v>
      </c>
      <c r="AB146" s="318">
        <f t="shared" si="54"/>
        <v>430594</v>
      </c>
      <c r="AC146" s="49">
        <f t="shared" si="55"/>
        <v>0.36</v>
      </c>
      <c r="AD146" s="49">
        <f t="shared" si="56"/>
        <v>0.41</v>
      </c>
      <c r="AE146" s="49">
        <f t="shared" si="57"/>
        <v>0.35</v>
      </c>
      <c r="AF146" s="49">
        <f t="shared" si="58"/>
        <v>0.52</v>
      </c>
      <c r="AG146" s="50">
        <f t="shared" si="59"/>
        <v>1.0461776423716898</v>
      </c>
      <c r="AH146" s="325">
        <f t="shared" si="45"/>
        <v>430594</v>
      </c>
      <c r="AI146" s="51" t="str">
        <f>+IF(AH146=Y146,"MENOR COTIZADO",IF(AH146=Z146,"PROMEDIO",IF(AH146=AA146,"MEDIANA",IF(AH146=AB146,"MEDIA ARMÓNICA",IF(AH146=W146,"HISTÓRICO")))))</f>
        <v>MEDIA ARMÓNICA</v>
      </c>
      <c r="AL146" s="52"/>
    </row>
    <row r="147" spans="1:38" ht="60">
      <c r="A147" s="125">
        <f>+COUNT(B$6:$D147)</f>
        <v>137</v>
      </c>
      <c r="B147" s="126">
        <v>24131500</v>
      </c>
      <c r="C147" s="127" t="s">
        <v>451</v>
      </c>
      <c r="D147" s="126" t="s">
        <v>30</v>
      </c>
      <c r="E147" s="242">
        <v>1</v>
      </c>
      <c r="F147" s="45"/>
      <c r="G147" s="45"/>
      <c r="H147" s="317">
        <v>419786</v>
      </c>
      <c r="I147" s="317"/>
      <c r="J147" s="318"/>
      <c r="K147" s="318"/>
      <c r="L147" s="314">
        <v>386352.00000000006</v>
      </c>
      <c r="M147" s="314"/>
      <c r="N147" s="314"/>
      <c r="O147" s="314"/>
      <c r="P147" s="319">
        <v>371492</v>
      </c>
      <c r="Q147" s="46"/>
      <c r="R147" s="46"/>
      <c r="S147" s="46"/>
      <c r="T147" s="53"/>
      <c r="U147" s="46"/>
      <c r="V147" s="48">
        <v>125820</v>
      </c>
      <c r="W147" s="47"/>
      <c r="X147" s="318">
        <f t="shared" si="50"/>
        <v>134882</v>
      </c>
      <c r="Y147" s="323">
        <f t="shared" si="51"/>
        <v>371492</v>
      </c>
      <c r="Z147" s="323">
        <f t="shared" si="52"/>
        <v>325863</v>
      </c>
      <c r="AA147" s="323">
        <f t="shared" si="53"/>
        <v>378922</v>
      </c>
      <c r="AB147" s="318">
        <f t="shared" si="54"/>
        <v>256243</v>
      </c>
      <c r="AC147" s="49">
        <f t="shared" si="55"/>
        <v>0.36</v>
      </c>
      <c r="AD147" s="49">
        <f t="shared" si="56"/>
        <v>0.41</v>
      </c>
      <c r="AE147" s="49">
        <f t="shared" si="57"/>
        <v>0.36</v>
      </c>
      <c r="AF147" s="49">
        <f t="shared" si="58"/>
        <v>0.53</v>
      </c>
      <c r="AG147" s="50">
        <f t="shared" si="59"/>
        <v>1.0720235256715944</v>
      </c>
      <c r="AH147" s="325">
        <f t="shared" si="45"/>
        <v>256243</v>
      </c>
      <c r="AI147" s="51" t="str">
        <f>+IF(AH147=Y147,"MENOR COTIZADO",IF(AH147=Z147,"PROMEDIO",IF(AH147=AA147,"MEDIANA",IF(AH147=AB147,"MEDIA ARMÓNICA",IF(AH147=W147,"HISTÓRICO")))))</f>
        <v>MEDIA ARMÓNICA</v>
      </c>
      <c r="AL147" s="52"/>
    </row>
    <row r="148" spans="1:38" ht="24">
      <c r="A148" s="125">
        <f>+COUNT(B$6:$D148)</f>
        <v>138</v>
      </c>
      <c r="B148" s="126">
        <v>26101700</v>
      </c>
      <c r="C148" s="127" t="s">
        <v>452</v>
      </c>
      <c r="D148" s="126" t="s">
        <v>30</v>
      </c>
      <c r="E148" s="242">
        <v>1</v>
      </c>
      <c r="F148" s="45"/>
      <c r="G148" s="45"/>
      <c r="H148" s="317">
        <v>458246.00000000006</v>
      </c>
      <c r="I148" s="317"/>
      <c r="J148" s="318"/>
      <c r="K148" s="318"/>
      <c r="L148" s="314">
        <v>445861</v>
      </c>
      <c r="M148" s="314"/>
      <c r="N148" s="314"/>
      <c r="O148" s="314"/>
      <c r="P148" s="319">
        <v>412834</v>
      </c>
      <c r="Q148" s="46"/>
      <c r="R148" s="46"/>
      <c r="S148" s="46"/>
      <c r="T148" s="53"/>
      <c r="U148" s="46"/>
      <c r="V148" s="48">
        <v>103270</v>
      </c>
      <c r="W148" s="47"/>
      <c r="X148" s="318">
        <f t="shared" si="50"/>
        <v>168946</v>
      </c>
      <c r="Y148" s="323">
        <f t="shared" si="51"/>
        <v>412834</v>
      </c>
      <c r="Z148" s="323">
        <f t="shared" si="52"/>
        <v>355053</v>
      </c>
      <c r="AA148" s="323">
        <f t="shared" si="53"/>
        <v>429348</v>
      </c>
      <c r="AB148" s="318">
        <f t="shared" si="54"/>
        <v>241974</v>
      </c>
      <c r="AC148" s="49">
        <f t="shared" si="55"/>
        <v>0.41</v>
      </c>
      <c r="AD148" s="49">
        <f t="shared" si="56"/>
        <v>0.48</v>
      </c>
      <c r="AE148" s="49">
        <f t="shared" si="57"/>
        <v>0.39</v>
      </c>
      <c r="AF148" s="49">
        <f t="shared" si="58"/>
        <v>0.7</v>
      </c>
      <c r="AG148" s="50">
        <f t="shared" si="59"/>
        <v>1.6359639779219521</v>
      </c>
      <c r="AH148" s="325">
        <f t="shared" si="45"/>
        <v>241974</v>
      </c>
      <c r="AI148" s="51" t="str">
        <f>+IF(AH148=Y148,"MENOR COTIZADO",IF(AH148=Z148,"PROMEDIO",IF(AH148=AA148,"MEDIANA",IF(AH148=AB148,"MEDIA ARMÓNICA",IF(AH148=W148,"HISTÓRICO")))))</f>
        <v>MEDIA ARMÓNICA</v>
      </c>
      <c r="AL148" s="52"/>
    </row>
    <row r="149" spans="1:38" ht="24">
      <c r="A149" s="125">
        <f>+COUNT(B$6:$D149)</f>
        <v>139</v>
      </c>
      <c r="B149" s="126">
        <v>26101700</v>
      </c>
      <c r="C149" s="127" t="s">
        <v>453</v>
      </c>
      <c r="D149" s="126" t="s">
        <v>30</v>
      </c>
      <c r="E149" s="242">
        <v>1</v>
      </c>
      <c r="F149" s="45"/>
      <c r="G149" s="45"/>
      <c r="H149" s="317">
        <v>438607.00000000006</v>
      </c>
      <c r="I149" s="317"/>
      <c r="J149" s="318"/>
      <c r="K149" s="318"/>
      <c r="L149" s="314">
        <v>419200.00000000006</v>
      </c>
      <c r="M149" s="314"/>
      <c r="N149" s="314"/>
      <c r="O149" s="314"/>
      <c r="P149" s="319">
        <v>388148</v>
      </c>
      <c r="Q149" s="46"/>
      <c r="R149" s="46"/>
      <c r="S149" s="46"/>
      <c r="T149" s="53"/>
      <c r="U149" s="46"/>
      <c r="V149" s="48">
        <v>114540</v>
      </c>
      <c r="W149" s="47"/>
      <c r="X149" s="318">
        <f t="shared" si="50"/>
        <v>151818</v>
      </c>
      <c r="Y149" s="323">
        <f t="shared" si="51"/>
        <v>388148</v>
      </c>
      <c r="Z149" s="323">
        <f t="shared" si="52"/>
        <v>340124</v>
      </c>
      <c r="AA149" s="323">
        <f t="shared" si="53"/>
        <v>403674</v>
      </c>
      <c r="AB149" s="318">
        <f t="shared" si="54"/>
        <v>250433</v>
      </c>
      <c r="AC149" s="49">
        <f t="shared" si="55"/>
        <v>0.39</v>
      </c>
      <c r="AD149" s="49">
        <f t="shared" si="56"/>
        <v>0.45</v>
      </c>
      <c r="AE149" s="49">
        <f t="shared" si="57"/>
        <v>0.38</v>
      </c>
      <c r="AF149" s="49">
        <f t="shared" si="58"/>
        <v>0.61</v>
      </c>
      <c r="AG149" s="50">
        <f t="shared" si="59"/>
        <v>1.3254583551597696</v>
      </c>
      <c r="AH149" s="325">
        <f t="shared" si="45"/>
        <v>250433</v>
      </c>
      <c r="AI149" s="51" t="str">
        <f t="shared" ref="AI149" si="62">+IF(AH149=Y149,"MENOR COTIZADO",IF(AH149=Z149,"PROMEDIO",IF(AH149=AA149,"MEDIANA",IF(AH149=AB149,"MEDIA ARMÓNICA",IF(AH149=W149,"HISTÓRICO")))))</f>
        <v>MEDIA ARMÓNICA</v>
      </c>
      <c r="AL149" s="52"/>
    </row>
    <row r="150" spans="1:38" ht="36">
      <c r="A150" s="125">
        <f>+COUNT(B$6:$D150)</f>
        <v>140</v>
      </c>
      <c r="B150" s="126">
        <v>26101700</v>
      </c>
      <c r="C150" s="127" t="s">
        <v>454</v>
      </c>
      <c r="D150" s="126" t="s">
        <v>30</v>
      </c>
      <c r="E150" s="242">
        <v>1</v>
      </c>
      <c r="F150" s="45"/>
      <c r="G150" s="45"/>
      <c r="H150" s="317">
        <v>50239</v>
      </c>
      <c r="I150" s="317"/>
      <c r="J150" s="318"/>
      <c r="K150" s="318"/>
      <c r="L150" s="314">
        <v>47127</v>
      </c>
      <c r="M150" s="314"/>
      <c r="N150" s="314"/>
      <c r="O150" s="314"/>
      <c r="P150" s="319">
        <v>44459.000000000007</v>
      </c>
      <c r="Q150" s="46"/>
      <c r="R150" s="46"/>
      <c r="S150" s="46"/>
      <c r="T150" s="53"/>
      <c r="U150" s="46"/>
      <c r="V150" s="48">
        <v>46770</v>
      </c>
      <c r="W150" s="47"/>
      <c r="X150" s="318">
        <f t="shared" si="50"/>
        <v>2375</v>
      </c>
      <c r="Y150" s="323">
        <f t="shared" si="51"/>
        <v>44459</v>
      </c>
      <c r="Z150" s="323">
        <f t="shared" si="52"/>
        <v>47149</v>
      </c>
      <c r="AA150" s="323">
        <f t="shared" si="53"/>
        <v>46949</v>
      </c>
      <c r="AB150" s="318">
        <f t="shared" si="54"/>
        <v>47060</v>
      </c>
      <c r="AC150" s="49">
        <f t="shared" si="55"/>
        <v>0.05</v>
      </c>
      <c r="AD150" s="49">
        <f t="shared" si="56"/>
        <v>0.05</v>
      </c>
      <c r="AE150" s="49">
        <f t="shared" si="57"/>
        <v>0.05</v>
      </c>
      <c r="AF150" s="49">
        <f t="shared" si="58"/>
        <v>0.05</v>
      </c>
      <c r="AG150" s="50">
        <f t="shared" si="59"/>
        <v>5.0780414795809282E-2</v>
      </c>
      <c r="AH150" s="325">
        <f>+Y150</f>
        <v>44459</v>
      </c>
      <c r="AI150" s="51" t="str">
        <f>+IF(AH150=Y150,"MENOR COTIZADO",IF(AH150=Z150,"PROMEDIO",IF(AH150=AA150,"MEDIANA",IF(AH150=AB150,"MEDIA ARMÓNICA",IF(AH150=W150,"HISTÓRICO")))))</f>
        <v>MENOR COTIZADO</v>
      </c>
      <c r="AL150" s="52"/>
    </row>
    <row r="151" spans="1:38">
      <c r="A151" s="122"/>
      <c r="B151" s="122"/>
      <c r="C151" s="123" t="s">
        <v>455</v>
      </c>
      <c r="D151" s="124"/>
      <c r="E151" s="124"/>
      <c r="F151" s="45"/>
      <c r="G151" s="45"/>
      <c r="H151" s="124"/>
      <c r="I151" s="317"/>
      <c r="J151" s="318"/>
      <c r="K151" s="318"/>
      <c r="L151" s="124"/>
      <c r="M151" s="314"/>
      <c r="N151" s="314"/>
      <c r="O151" s="314"/>
      <c r="P151" s="124"/>
      <c r="Q151" s="46"/>
      <c r="R151" s="46"/>
      <c r="S151" s="46"/>
      <c r="T151" s="53"/>
      <c r="U151" s="46"/>
      <c r="V151" s="124"/>
      <c r="W151" s="47"/>
      <c r="X151" s="124"/>
      <c r="Y151" s="124"/>
      <c r="Z151" s="124"/>
      <c r="AA151" s="124"/>
      <c r="AB151" s="124"/>
      <c r="AC151" s="124"/>
      <c r="AD151" s="124"/>
      <c r="AE151" s="124"/>
      <c r="AF151" s="124"/>
      <c r="AG151" s="124"/>
      <c r="AH151" s="124"/>
      <c r="AI151" s="124"/>
      <c r="AL151" s="52"/>
    </row>
    <row r="152" spans="1:38">
      <c r="A152" s="125">
        <f>+COUNT(B$6:$D152)</f>
        <v>141</v>
      </c>
      <c r="B152" s="126">
        <v>26101700</v>
      </c>
      <c r="C152" s="131" t="s">
        <v>456</v>
      </c>
      <c r="D152" s="126" t="s">
        <v>30</v>
      </c>
      <c r="E152" s="242">
        <v>1</v>
      </c>
      <c r="F152" s="45"/>
      <c r="G152" s="45"/>
      <c r="H152" s="317">
        <v>40643</v>
      </c>
      <c r="I152" s="317"/>
      <c r="J152" s="318"/>
      <c r="K152" s="318"/>
      <c r="L152" s="314">
        <v>38102</v>
      </c>
      <c r="M152" s="314"/>
      <c r="N152" s="314"/>
      <c r="O152" s="314"/>
      <c r="P152" s="319">
        <v>36288</v>
      </c>
      <c r="Q152" s="46"/>
      <c r="R152" s="46"/>
      <c r="S152" s="46"/>
      <c r="T152" s="53"/>
      <c r="U152" s="46"/>
      <c r="V152" s="48">
        <v>12120</v>
      </c>
      <c r="W152" s="47"/>
      <c r="X152" s="318">
        <f t="shared" si="50"/>
        <v>13233</v>
      </c>
      <c r="Y152" s="323">
        <f t="shared" si="51"/>
        <v>36288</v>
      </c>
      <c r="Z152" s="323">
        <f t="shared" si="52"/>
        <v>31788</v>
      </c>
      <c r="AA152" s="323">
        <f t="shared" si="53"/>
        <v>37195</v>
      </c>
      <c r="AB152" s="318">
        <f t="shared" si="54"/>
        <v>24858</v>
      </c>
      <c r="AC152" s="49">
        <f t="shared" si="55"/>
        <v>0.36</v>
      </c>
      <c r="AD152" s="49">
        <f t="shared" si="56"/>
        <v>0.42</v>
      </c>
      <c r="AE152" s="49">
        <f t="shared" si="57"/>
        <v>0.36</v>
      </c>
      <c r="AF152" s="49">
        <f t="shared" si="58"/>
        <v>0.53</v>
      </c>
      <c r="AG152" s="50">
        <f t="shared" si="59"/>
        <v>1.0918316831683168</v>
      </c>
      <c r="AH152" s="325">
        <f t="shared" ref="AH152:AH160" si="63">+MIN(AA152:AB152)</f>
        <v>24858</v>
      </c>
      <c r="AI152" s="51" t="str">
        <f>+IF(AH152=Y152,"MENOR COTIZADO",IF(AH152=Z152,"PROMEDIO",IF(AH152=AA152,"MEDIANA",IF(AH152=AB152,"MEDIA ARMÓNICA",IF(AH152=W152,"HISTÓRICO")))))</f>
        <v>MEDIA ARMÓNICA</v>
      </c>
      <c r="AL152" s="52"/>
    </row>
    <row r="153" spans="1:38">
      <c r="A153" s="125">
        <f>+COUNT(B$6:$D153)</f>
        <v>142</v>
      </c>
      <c r="B153" s="126">
        <v>26101700</v>
      </c>
      <c r="C153" s="131" t="s">
        <v>457</v>
      </c>
      <c r="D153" s="126" t="s">
        <v>37</v>
      </c>
      <c r="E153" s="242">
        <v>1</v>
      </c>
      <c r="F153" s="45"/>
      <c r="G153" s="45"/>
      <c r="H153" s="317">
        <v>260747</v>
      </c>
      <c r="I153" s="317"/>
      <c r="J153" s="318"/>
      <c r="K153" s="318"/>
      <c r="L153" s="314">
        <v>244451.00000000003</v>
      </c>
      <c r="M153" s="314"/>
      <c r="N153" s="314"/>
      <c r="O153" s="314"/>
      <c r="P153" s="319">
        <v>232810.00000000003</v>
      </c>
      <c r="Q153" s="46"/>
      <c r="R153" s="46"/>
      <c r="S153" s="46"/>
      <c r="T153" s="53"/>
      <c r="U153" s="46"/>
      <c r="V153" s="48">
        <v>68680</v>
      </c>
      <c r="W153" s="7"/>
      <c r="X153" s="318">
        <f t="shared" si="50"/>
        <v>89399</v>
      </c>
      <c r="Y153" s="323">
        <f t="shared" si="51"/>
        <v>232810</v>
      </c>
      <c r="Z153" s="323">
        <f t="shared" si="52"/>
        <v>201672</v>
      </c>
      <c r="AA153" s="323">
        <f t="shared" si="53"/>
        <v>238631</v>
      </c>
      <c r="AB153" s="318">
        <f t="shared" si="54"/>
        <v>149356</v>
      </c>
      <c r="AC153" s="49">
        <f t="shared" si="55"/>
        <v>0.38</v>
      </c>
      <c r="AD153" s="49">
        <f t="shared" si="56"/>
        <v>0.44</v>
      </c>
      <c r="AE153" s="49">
        <f t="shared" si="57"/>
        <v>0.37</v>
      </c>
      <c r="AF153" s="49">
        <f t="shared" si="58"/>
        <v>0.6</v>
      </c>
      <c r="AG153" s="50">
        <f t="shared" si="59"/>
        <v>1.3016744321490972</v>
      </c>
      <c r="AH153" s="325">
        <f t="shared" si="63"/>
        <v>149356</v>
      </c>
      <c r="AI153" s="51" t="str">
        <f t="shared" ref="AI153:AI160" si="64">+IF(AH153=Y153,"MENOR COTIZADO",IF(AH153=Z153,"PROMEDIO",IF(AH153=AA153,"MEDIANA",IF(AH153=AB153,"MEDIA ARMÓNICA",IF(AH153=W153,"HISTÓRICO")))))</f>
        <v>MEDIA ARMÓNICA</v>
      </c>
      <c r="AL153" s="52"/>
    </row>
    <row r="154" spans="1:38">
      <c r="A154" s="125">
        <f>+COUNT(B$6:$D154)</f>
        <v>143</v>
      </c>
      <c r="B154" s="126">
        <v>26101700</v>
      </c>
      <c r="C154" s="131" t="s">
        <v>458</v>
      </c>
      <c r="D154" s="126" t="s">
        <v>30</v>
      </c>
      <c r="E154" s="242">
        <v>1</v>
      </c>
      <c r="F154" s="45"/>
      <c r="G154" s="45"/>
      <c r="H154" s="317">
        <v>951925</v>
      </c>
      <c r="I154" s="317"/>
      <c r="J154" s="318"/>
      <c r="K154" s="318"/>
      <c r="L154" s="314">
        <v>900001</v>
      </c>
      <c r="M154" s="314"/>
      <c r="N154" s="314"/>
      <c r="O154" s="314"/>
      <c r="P154" s="319">
        <v>865386</v>
      </c>
      <c r="Q154" s="46"/>
      <c r="R154" s="46"/>
      <c r="S154" s="46"/>
      <c r="T154" s="53"/>
      <c r="U154" s="46"/>
      <c r="V154" s="48">
        <v>251840</v>
      </c>
      <c r="W154" s="47"/>
      <c r="X154" s="318">
        <f t="shared" si="50"/>
        <v>328894</v>
      </c>
      <c r="Y154" s="323">
        <f t="shared" si="51"/>
        <v>865386</v>
      </c>
      <c r="Z154" s="323">
        <f t="shared" si="52"/>
        <v>742288</v>
      </c>
      <c r="AA154" s="323">
        <f t="shared" si="53"/>
        <v>882694</v>
      </c>
      <c r="AB154" s="318">
        <f t="shared" si="54"/>
        <v>548852</v>
      </c>
      <c r="AC154" s="49">
        <f t="shared" si="55"/>
        <v>0.38</v>
      </c>
      <c r="AD154" s="49">
        <f t="shared" si="56"/>
        <v>0.44</v>
      </c>
      <c r="AE154" s="49">
        <f t="shared" si="57"/>
        <v>0.37</v>
      </c>
      <c r="AF154" s="49">
        <f t="shared" si="58"/>
        <v>0.6</v>
      </c>
      <c r="AG154" s="50">
        <f t="shared" si="59"/>
        <v>1.3059641041931385</v>
      </c>
      <c r="AH154" s="325">
        <f t="shared" si="63"/>
        <v>548852</v>
      </c>
      <c r="AI154" s="51" t="str">
        <f t="shared" si="64"/>
        <v>MEDIA ARMÓNICA</v>
      </c>
      <c r="AL154" s="52"/>
    </row>
    <row r="155" spans="1:38">
      <c r="A155" s="125">
        <f>+COUNT(B$6:$D155)</f>
        <v>144</v>
      </c>
      <c r="B155" s="125">
        <v>26111513</v>
      </c>
      <c r="C155" s="131" t="s">
        <v>459</v>
      </c>
      <c r="D155" s="126" t="s">
        <v>30</v>
      </c>
      <c r="E155" s="242">
        <v>1</v>
      </c>
      <c r="F155" s="45"/>
      <c r="G155" s="45"/>
      <c r="H155" s="317">
        <v>377687.00000000006</v>
      </c>
      <c r="I155" s="317"/>
      <c r="J155" s="318"/>
      <c r="K155" s="318"/>
      <c r="L155" s="314">
        <v>360975</v>
      </c>
      <c r="M155" s="314"/>
      <c r="N155" s="314"/>
      <c r="O155" s="314"/>
      <c r="P155" s="319">
        <v>334236.00000000006</v>
      </c>
      <c r="Q155" s="46"/>
      <c r="R155" s="46"/>
      <c r="S155" s="46"/>
      <c r="T155" s="53"/>
      <c r="U155" s="46"/>
      <c r="V155" s="48">
        <v>89780</v>
      </c>
      <c r="W155" s="47"/>
      <c r="X155" s="318">
        <f t="shared" si="50"/>
        <v>135117</v>
      </c>
      <c r="Y155" s="323">
        <f t="shared" si="51"/>
        <v>334236</v>
      </c>
      <c r="Z155" s="323">
        <f t="shared" si="52"/>
        <v>290670</v>
      </c>
      <c r="AA155" s="323">
        <f t="shared" si="53"/>
        <v>347606</v>
      </c>
      <c r="AB155" s="318">
        <f t="shared" si="54"/>
        <v>204622</v>
      </c>
      <c r="AC155" s="49">
        <f t="shared" si="55"/>
        <v>0.4</v>
      </c>
      <c r="AD155" s="49">
        <f t="shared" si="56"/>
        <v>0.46</v>
      </c>
      <c r="AE155" s="49">
        <f t="shared" si="57"/>
        <v>0.39</v>
      </c>
      <c r="AF155" s="49">
        <f t="shared" si="58"/>
        <v>0.66</v>
      </c>
      <c r="AG155" s="50">
        <f t="shared" si="59"/>
        <v>1.5049788371574961</v>
      </c>
      <c r="AH155" s="325">
        <f t="shared" si="63"/>
        <v>204622</v>
      </c>
      <c r="AI155" s="51" t="str">
        <f t="shared" si="64"/>
        <v>MEDIA ARMÓNICA</v>
      </c>
      <c r="AL155" s="52"/>
    </row>
    <row r="156" spans="1:38">
      <c r="A156" s="125">
        <f>+COUNT(B$6:$D156)</f>
        <v>145</v>
      </c>
      <c r="B156" s="125">
        <v>26111513</v>
      </c>
      <c r="C156" s="131" t="s">
        <v>460</v>
      </c>
      <c r="D156" s="126" t="s">
        <v>30</v>
      </c>
      <c r="E156" s="242">
        <v>1</v>
      </c>
      <c r="F156" s="45"/>
      <c r="G156" s="45"/>
      <c r="H156" s="317">
        <v>115593</v>
      </c>
      <c r="I156" s="317"/>
      <c r="J156" s="318"/>
      <c r="K156" s="318"/>
      <c r="L156" s="314">
        <v>108368.00000000001</v>
      </c>
      <c r="M156" s="314"/>
      <c r="N156" s="314"/>
      <c r="O156" s="314"/>
      <c r="P156" s="319">
        <v>103208</v>
      </c>
      <c r="Q156" s="46"/>
      <c r="R156" s="46"/>
      <c r="S156" s="46"/>
      <c r="T156" s="53"/>
      <c r="U156" s="46"/>
      <c r="V156" s="48">
        <v>28360</v>
      </c>
      <c r="W156" s="47"/>
      <c r="X156" s="318">
        <f t="shared" si="50"/>
        <v>40667</v>
      </c>
      <c r="Y156" s="323">
        <f t="shared" si="51"/>
        <v>103208</v>
      </c>
      <c r="Z156" s="323">
        <f t="shared" si="52"/>
        <v>88882</v>
      </c>
      <c r="AA156" s="323">
        <f t="shared" si="53"/>
        <v>105788</v>
      </c>
      <c r="AB156" s="318">
        <f t="shared" si="54"/>
        <v>63665</v>
      </c>
      <c r="AC156" s="49">
        <f t="shared" si="55"/>
        <v>0.39</v>
      </c>
      <c r="AD156" s="49">
        <f t="shared" si="56"/>
        <v>0.46</v>
      </c>
      <c r="AE156" s="49">
        <f t="shared" si="57"/>
        <v>0.38</v>
      </c>
      <c r="AF156" s="49">
        <f t="shared" si="58"/>
        <v>0.64</v>
      </c>
      <c r="AG156" s="50">
        <f t="shared" si="59"/>
        <v>1.4339562764456981</v>
      </c>
      <c r="AH156" s="325">
        <f t="shared" si="63"/>
        <v>63665</v>
      </c>
      <c r="AI156" s="51" t="str">
        <f t="shared" si="64"/>
        <v>MEDIA ARMÓNICA</v>
      </c>
      <c r="AL156" s="52"/>
    </row>
    <row r="157" spans="1:38">
      <c r="A157" s="125">
        <f>+COUNT(B$6:$D157)</f>
        <v>146</v>
      </c>
      <c r="B157" s="125">
        <v>26111513</v>
      </c>
      <c r="C157" s="131" t="s">
        <v>461</v>
      </c>
      <c r="D157" s="126" t="s">
        <v>30</v>
      </c>
      <c r="E157" s="242">
        <v>1</v>
      </c>
      <c r="F157" s="45"/>
      <c r="G157" s="45"/>
      <c r="H157" s="317">
        <v>1147941</v>
      </c>
      <c r="I157" s="317"/>
      <c r="J157" s="318"/>
      <c r="K157" s="318"/>
      <c r="L157" s="314">
        <v>1085326</v>
      </c>
      <c r="M157" s="314"/>
      <c r="N157" s="314"/>
      <c r="O157" s="314"/>
      <c r="P157" s="319">
        <v>1043583</v>
      </c>
      <c r="Q157" s="46"/>
      <c r="R157" s="46"/>
      <c r="S157" s="46"/>
      <c r="T157" s="53"/>
      <c r="U157" s="46"/>
      <c r="V157" s="48">
        <v>303180</v>
      </c>
      <c r="W157" s="47"/>
      <c r="X157" s="318">
        <f t="shared" si="50"/>
        <v>396876</v>
      </c>
      <c r="Y157" s="323">
        <f t="shared" si="51"/>
        <v>1043583</v>
      </c>
      <c r="Z157" s="323">
        <f t="shared" si="52"/>
        <v>895008</v>
      </c>
      <c r="AA157" s="323">
        <f t="shared" si="53"/>
        <v>1064455</v>
      </c>
      <c r="AB157" s="318">
        <f t="shared" si="54"/>
        <v>661254</v>
      </c>
      <c r="AC157" s="49">
        <f t="shared" si="55"/>
        <v>0.38</v>
      </c>
      <c r="AD157" s="49">
        <f t="shared" si="56"/>
        <v>0.44</v>
      </c>
      <c r="AE157" s="49">
        <f t="shared" si="57"/>
        <v>0.37</v>
      </c>
      <c r="AF157" s="49">
        <f t="shared" si="58"/>
        <v>0.6</v>
      </c>
      <c r="AG157" s="50">
        <f t="shared" si="59"/>
        <v>1.3090441321986939</v>
      </c>
      <c r="AH157" s="325">
        <f t="shared" si="63"/>
        <v>661254</v>
      </c>
      <c r="AI157" s="51" t="str">
        <f t="shared" si="64"/>
        <v>MEDIA ARMÓNICA</v>
      </c>
      <c r="AL157" s="52"/>
    </row>
    <row r="158" spans="1:38">
      <c r="A158" s="125">
        <f>+COUNT(B$6:$D158)</f>
        <v>147</v>
      </c>
      <c r="B158" s="125">
        <v>26111513</v>
      </c>
      <c r="C158" s="131" t="s">
        <v>462</v>
      </c>
      <c r="D158" s="126" t="s">
        <v>30</v>
      </c>
      <c r="E158" s="242">
        <v>1</v>
      </c>
      <c r="F158" s="45"/>
      <c r="G158" s="45"/>
      <c r="H158" s="317">
        <v>297095</v>
      </c>
      <c r="I158" s="317"/>
      <c r="J158" s="318"/>
      <c r="K158" s="318"/>
      <c r="L158" s="314">
        <v>281459</v>
      </c>
      <c r="M158" s="314"/>
      <c r="N158" s="314"/>
      <c r="O158" s="314"/>
      <c r="P158" s="319">
        <v>260610</v>
      </c>
      <c r="Q158" s="46"/>
      <c r="R158" s="46"/>
      <c r="S158" s="46"/>
      <c r="T158" s="53"/>
      <c r="U158" s="46"/>
      <c r="V158" s="48">
        <v>73640</v>
      </c>
      <c r="W158" s="47"/>
      <c r="X158" s="318">
        <f t="shared" si="50"/>
        <v>104119</v>
      </c>
      <c r="Y158" s="323">
        <f t="shared" si="51"/>
        <v>260610</v>
      </c>
      <c r="Z158" s="323">
        <f t="shared" si="52"/>
        <v>228201</v>
      </c>
      <c r="AA158" s="323">
        <f t="shared" si="53"/>
        <v>271035</v>
      </c>
      <c r="AB158" s="318">
        <f t="shared" si="54"/>
        <v>164368</v>
      </c>
      <c r="AC158" s="49">
        <f t="shared" si="55"/>
        <v>0.4</v>
      </c>
      <c r="AD158" s="49">
        <f t="shared" si="56"/>
        <v>0.46</v>
      </c>
      <c r="AE158" s="49">
        <f t="shared" si="57"/>
        <v>0.38</v>
      </c>
      <c r="AF158" s="49">
        <f t="shared" si="58"/>
        <v>0.63</v>
      </c>
      <c r="AG158" s="50">
        <f t="shared" si="59"/>
        <v>1.4138919065725148</v>
      </c>
      <c r="AH158" s="325">
        <f t="shared" si="63"/>
        <v>164368</v>
      </c>
      <c r="AI158" s="51" t="str">
        <f t="shared" si="64"/>
        <v>MEDIA ARMÓNICA</v>
      </c>
      <c r="AL158" s="52"/>
    </row>
    <row r="159" spans="1:38">
      <c r="A159" s="125">
        <f>+COUNT(B$6:$D159)</f>
        <v>148</v>
      </c>
      <c r="B159" s="125">
        <v>26111513</v>
      </c>
      <c r="C159" s="131" t="s">
        <v>463</v>
      </c>
      <c r="D159" s="126" t="s">
        <v>30</v>
      </c>
      <c r="E159" s="242">
        <v>1</v>
      </c>
      <c r="F159" s="45"/>
      <c r="G159" s="45"/>
      <c r="H159" s="317">
        <v>387419.00000000006</v>
      </c>
      <c r="I159" s="317"/>
      <c r="J159" s="318"/>
      <c r="K159" s="318"/>
      <c r="L159" s="314">
        <v>373705</v>
      </c>
      <c r="M159" s="314"/>
      <c r="N159" s="314"/>
      <c r="O159" s="314"/>
      <c r="P159" s="319">
        <v>342849</v>
      </c>
      <c r="Q159" s="46"/>
      <c r="R159" s="46"/>
      <c r="S159" s="46"/>
      <c r="T159" s="53"/>
      <c r="U159" s="46"/>
      <c r="V159" s="48">
        <v>86490</v>
      </c>
      <c r="W159" s="47"/>
      <c r="X159" s="318">
        <f t="shared" si="50"/>
        <v>141979</v>
      </c>
      <c r="Y159" s="323">
        <f t="shared" si="51"/>
        <v>342849</v>
      </c>
      <c r="Z159" s="323">
        <f t="shared" si="52"/>
        <v>297616</v>
      </c>
      <c r="AA159" s="323">
        <f t="shared" si="53"/>
        <v>358277</v>
      </c>
      <c r="AB159" s="318">
        <f t="shared" si="54"/>
        <v>202677</v>
      </c>
      <c r="AC159" s="49">
        <f t="shared" si="55"/>
        <v>0.41</v>
      </c>
      <c r="AD159" s="49">
        <f t="shared" si="56"/>
        <v>0.48</v>
      </c>
      <c r="AE159" s="49">
        <f t="shared" si="57"/>
        <v>0.4</v>
      </c>
      <c r="AF159" s="49">
        <f t="shared" si="58"/>
        <v>0.7</v>
      </c>
      <c r="AG159" s="50">
        <f t="shared" si="59"/>
        <v>1.6415654989016071</v>
      </c>
      <c r="AH159" s="325">
        <f t="shared" si="63"/>
        <v>202677</v>
      </c>
      <c r="AI159" s="51" t="str">
        <f t="shared" si="64"/>
        <v>MEDIA ARMÓNICA</v>
      </c>
      <c r="AL159" s="52"/>
    </row>
    <row r="160" spans="1:38">
      <c r="A160" s="125">
        <f>+COUNT(B$6:$D160)</f>
        <v>149</v>
      </c>
      <c r="B160" s="125">
        <v>26111513</v>
      </c>
      <c r="C160" s="131" t="s">
        <v>48</v>
      </c>
      <c r="D160" s="126" t="s">
        <v>30</v>
      </c>
      <c r="E160" s="242">
        <v>1</v>
      </c>
      <c r="F160" s="45"/>
      <c r="G160" s="45"/>
      <c r="H160" s="317">
        <v>5269332.0000000009</v>
      </c>
      <c r="I160" s="317"/>
      <c r="J160" s="318"/>
      <c r="K160" s="318"/>
      <c r="L160" s="314">
        <v>4939999</v>
      </c>
      <c r="M160" s="314"/>
      <c r="N160" s="314"/>
      <c r="O160" s="314"/>
      <c r="P160" s="319">
        <v>4704761</v>
      </c>
      <c r="Q160" s="46"/>
      <c r="R160" s="46"/>
      <c r="S160" s="46"/>
      <c r="T160" s="53"/>
      <c r="U160" s="46"/>
      <c r="V160" s="48">
        <v>1584470</v>
      </c>
      <c r="W160" s="47"/>
      <c r="X160" s="318">
        <f t="shared" si="50"/>
        <v>1709204</v>
      </c>
      <c r="Y160" s="323">
        <f t="shared" si="51"/>
        <v>4704761</v>
      </c>
      <c r="Z160" s="323">
        <f t="shared" si="52"/>
        <v>4124641</v>
      </c>
      <c r="AA160" s="323">
        <f t="shared" si="53"/>
        <v>4822380</v>
      </c>
      <c r="AB160" s="318">
        <f t="shared" si="54"/>
        <v>3236552</v>
      </c>
      <c r="AC160" s="49">
        <f t="shared" si="55"/>
        <v>0.36</v>
      </c>
      <c r="AD160" s="49">
        <f t="shared" si="56"/>
        <v>0.41</v>
      </c>
      <c r="AE160" s="49">
        <f t="shared" si="57"/>
        <v>0.35</v>
      </c>
      <c r="AF160" s="49">
        <f t="shared" si="58"/>
        <v>0.53</v>
      </c>
      <c r="AG160" s="50">
        <f t="shared" si="59"/>
        <v>1.0787228536987132</v>
      </c>
      <c r="AH160" s="325">
        <f t="shared" si="63"/>
        <v>3236552</v>
      </c>
      <c r="AI160" s="51" t="str">
        <f t="shared" si="64"/>
        <v>MEDIA ARMÓNICA</v>
      </c>
      <c r="AL160" s="52"/>
    </row>
    <row r="161" spans="1:38" ht="24">
      <c r="A161" s="122"/>
      <c r="B161" s="122"/>
      <c r="C161" s="123" t="s">
        <v>36</v>
      </c>
      <c r="D161" s="124"/>
      <c r="E161" s="124"/>
      <c r="F161" s="45"/>
      <c r="G161" s="45"/>
      <c r="H161" s="124"/>
      <c r="I161" s="317"/>
      <c r="J161" s="318"/>
      <c r="K161" s="318"/>
      <c r="L161" s="124"/>
      <c r="M161" s="314"/>
      <c r="N161" s="314"/>
      <c r="O161" s="314"/>
      <c r="P161" s="124"/>
      <c r="Q161" s="46"/>
      <c r="R161" s="46"/>
      <c r="S161" s="46"/>
      <c r="T161" s="53"/>
      <c r="U161" s="46"/>
      <c r="V161" s="124"/>
      <c r="W161" s="47"/>
      <c r="X161" s="124"/>
      <c r="Y161" s="124"/>
      <c r="Z161" s="124"/>
      <c r="AA161" s="124"/>
      <c r="AB161" s="124"/>
      <c r="AC161" s="124"/>
      <c r="AD161" s="124"/>
      <c r="AE161" s="124"/>
      <c r="AF161" s="124"/>
      <c r="AG161" s="124"/>
      <c r="AH161" s="124"/>
      <c r="AI161" s="124"/>
      <c r="AL161" s="52"/>
    </row>
    <row r="162" spans="1:38" ht="24">
      <c r="A162" s="125">
        <f>+COUNT(B$6:$D162)</f>
        <v>150</v>
      </c>
      <c r="B162" s="138">
        <v>73152101</v>
      </c>
      <c r="C162" s="139" t="s">
        <v>464</v>
      </c>
      <c r="D162" s="138" t="s">
        <v>30</v>
      </c>
      <c r="E162" s="243">
        <v>1</v>
      </c>
      <c r="F162" s="45"/>
      <c r="G162" s="45"/>
      <c r="H162" s="317">
        <v>5264103</v>
      </c>
      <c r="I162" s="317"/>
      <c r="J162" s="318"/>
      <c r="K162" s="318"/>
      <c r="L162" s="314">
        <v>5076099.0000000009</v>
      </c>
      <c r="M162" s="314"/>
      <c r="N162" s="314"/>
      <c r="O162" s="314"/>
      <c r="P162" s="319">
        <v>4700092</v>
      </c>
      <c r="Q162" s="46"/>
      <c r="R162" s="46"/>
      <c r="S162" s="46"/>
      <c r="T162" s="53"/>
      <c r="U162" s="46"/>
      <c r="V162" s="48">
        <v>1409560</v>
      </c>
      <c r="W162" s="47"/>
      <c r="X162" s="318">
        <f t="shared" si="50"/>
        <v>1817128</v>
      </c>
      <c r="Y162" s="323">
        <f t="shared" si="51"/>
        <v>4700092</v>
      </c>
      <c r="Z162" s="323">
        <f t="shared" si="52"/>
        <v>4112464</v>
      </c>
      <c r="AA162" s="323">
        <f t="shared" si="53"/>
        <v>4888096</v>
      </c>
      <c r="AB162" s="318">
        <f t="shared" si="54"/>
        <v>3055370</v>
      </c>
      <c r="AC162" s="49">
        <f t="shared" si="55"/>
        <v>0.39</v>
      </c>
      <c r="AD162" s="49">
        <f t="shared" si="56"/>
        <v>0.44</v>
      </c>
      <c r="AE162" s="49">
        <f t="shared" si="57"/>
        <v>0.37</v>
      </c>
      <c r="AF162" s="49">
        <f t="shared" si="58"/>
        <v>0.59</v>
      </c>
      <c r="AG162" s="50">
        <f t="shared" si="59"/>
        <v>1.2891455489656347</v>
      </c>
      <c r="AH162" s="325">
        <f t="shared" ref="AH162:AH166" si="65">+MIN(AA162:AB162)</f>
        <v>3055370</v>
      </c>
      <c r="AI162" s="51" t="str">
        <f t="shared" ref="AI162:AI166" si="66">+IF(AH162=Y162,"MENOR COTIZADO",IF(AH162=Z162,"PROMEDIO",IF(AH162=AA162,"MEDIANA",IF(AH162=AB162,"MEDIA ARMÓNICA",IF(AH162=W162,"HISTÓRICO")))))</f>
        <v>MEDIA ARMÓNICA</v>
      </c>
      <c r="AL162" s="52"/>
    </row>
    <row r="163" spans="1:38">
      <c r="A163" s="125">
        <f>+COUNT(B$6:$D163)</f>
        <v>151</v>
      </c>
      <c r="B163" s="138">
        <v>73152101</v>
      </c>
      <c r="C163" s="139" t="s">
        <v>465</v>
      </c>
      <c r="D163" s="138" t="s">
        <v>30</v>
      </c>
      <c r="E163" s="243">
        <v>1</v>
      </c>
      <c r="F163" s="45"/>
      <c r="G163" s="45"/>
      <c r="H163" s="317">
        <v>809670.00000000012</v>
      </c>
      <c r="I163" s="317"/>
      <c r="J163" s="318"/>
      <c r="K163" s="318"/>
      <c r="L163" s="314">
        <v>787588</v>
      </c>
      <c r="M163" s="314"/>
      <c r="N163" s="314"/>
      <c r="O163" s="314"/>
      <c r="P163" s="319">
        <v>736064.00000000012</v>
      </c>
      <c r="Q163" s="46"/>
      <c r="R163" s="46"/>
      <c r="S163" s="46"/>
      <c r="T163" s="53"/>
      <c r="U163" s="46"/>
      <c r="V163" s="48">
        <v>226310</v>
      </c>
      <c r="W163" s="7"/>
      <c r="X163" s="318">
        <f t="shared" si="50"/>
        <v>277451</v>
      </c>
      <c r="Y163" s="323">
        <f t="shared" si="51"/>
        <v>736064</v>
      </c>
      <c r="Z163" s="323">
        <f t="shared" si="52"/>
        <v>639908</v>
      </c>
      <c r="AA163" s="323">
        <f t="shared" si="53"/>
        <v>761826</v>
      </c>
      <c r="AB163" s="318">
        <f t="shared" si="54"/>
        <v>482971</v>
      </c>
      <c r="AC163" s="49">
        <f t="shared" si="55"/>
        <v>0.38</v>
      </c>
      <c r="AD163" s="49">
        <f t="shared" si="56"/>
        <v>0.43</v>
      </c>
      <c r="AE163" s="49">
        <f t="shared" si="57"/>
        <v>0.36</v>
      </c>
      <c r="AF163" s="49">
        <f t="shared" si="58"/>
        <v>0.56999999999999995</v>
      </c>
      <c r="AG163" s="50">
        <f t="shared" si="59"/>
        <v>1.2259776412884982</v>
      </c>
      <c r="AH163" s="325">
        <f t="shared" si="65"/>
        <v>482971</v>
      </c>
      <c r="AI163" s="51" t="str">
        <f t="shared" si="66"/>
        <v>MEDIA ARMÓNICA</v>
      </c>
      <c r="AL163" s="52"/>
    </row>
    <row r="164" spans="1:38" ht="24">
      <c r="A164" s="125">
        <f>+COUNT(B$6:$D164)</f>
        <v>152</v>
      </c>
      <c r="B164" s="138">
        <v>73152101</v>
      </c>
      <c r="C164" s="139" t="s">
        <v>466</v>
      </c>
      <c r="D164" s="138" t="s">
        <v>30</v>
      </c>
      <c r="E164" s="243">
        <v>1</v>
      </c>
      <c r="F164" s="45"/>
      <c r="G164" s="45"/>
      <c r="H164" s="317">
        <v>886009</v>
      </c>
      <c r="I164" s="317"/>
      <c r="J164" s="318"/>
      <c r="K164" s="318"/>
      <c r="L164" s="314">
        <v>837682.00000000012</v>
      </c>
      <c r="M164" s="314"/>
      <c r="N164" s="314"/>
      <c r="O164" s="314"/>
      <c r="P164" s="319">
        <v>805463</v>
      </c>
      <c r="Q164" s="46"/>
      <c r="R164" s="46"/>
      <c r="S164" s="46"/>
      <c r="T164" s="53"/>
      <c r="U164" s="46"/>
      <c r="V164" s="48">
        <v>243560</v>
      </c>
      <c r="W164" s="47"/>
      <c r="X164" s="318">
        <f t="shared" si="50"/>
        <v>301568</v>
      </c>
      <c r="Y164" s="323">
        <f t="shared" si="51"/>
        <v>805463</v>
      </c>
      <c r="Z164" s="323">
        <f t="shared" si="52"/>
        <v>693179</v>
      </c>
      <c r="AA164" s="323">
        <f t="shared" si="53"/>
        <v>821573</v>
      </c>
      <c r="AB164" s="318">
        <f t="shared" si="54"/>
        <v>521532</v>
      </c>
      <c r="AC164" s="49">
        <f t="shared" si="55"/>
        <v>0.37</v>
      </c>
      <c r="AD164" s="49">
        <f t="shared" si="56"/>
        <v>0.44</v>
      </c>
      <c r="AE164" s="49">
        <f t="shared" si="57"/>
        <v>0.37</v>
      </c>
      <c r="AF164" s="49">
        <f t="shared" si="58"/>
        <v>0.57999999999999996</v>
      </c>
      <c r="AG164" s="50">
        <f t="shared" si="59"/>
        <v>1.2381671867301691</v>
      </c>
      <c r="AH164" s="325">
        <f t="shared" si="65"/>
        <v>521532</v>
      </c>
      <c r="AI164" s="51" t="str">
        <f t="shared" si="66"/>
        <v>MEDIA ARMÓNICA</v>
      </c>
      <c r="AL164" s="52"/>
    </row>
    <row r="165" spans="1:38" ht="24">
      <c r="A165" s="125">
        <f>+COUNT(B$6:$D165)</f>
        <v>153</v>
      </c>
      <c r="B165" s="138">
        <v>73152101</v>
      </c>
      <c r="C165" s="139" t="s">
        <v>467</v>
      </c>
      <c r="D165" s="138" t="s">
        <v>30</v>
      </c>
      <c r="E165" s="243">
        <v>1</v>
      </c>
      <c r="F165" s="45"/>
      <c r="G165" s="45"/>
      <c r="H165" s="317">
        <v>248464</v>
      </c>
      <c r="I165" s="317"/>
      <c r="J165" s="318"/>
      <c r="K165" s="318"/>
      <c r="L165" s="314">
        <v>237567.00000000003</v>
      </c>
      <c r="M165" s="314"/>
      <c r="N165" s="314"/>
      <c r="O165" s="314"/>
      <c r="P165" s="319">
        <v>217951</v>
      </c>
      <c r="Q165" s="46"/>
      <c r="R165" s="46"/>
      <c r="S165" s="46"/>
      <c r="T165" s="53"/>
      <c r="U165" s="46"/>
      <c r="V165" s="48">
        <v>64860</v>
      </c>
      <c r="W165" s="47"/>
      <c r="X165" s="318">
        <f t="shared" si="50"/>
        <v>85834</v>
      </c>
      <c r="Y165" s="323">
        <f t="shared" si="51"/>
        <v>217951</v>
      </c>
      <c r="Z165" s="323">
        <f t="shared" si="52"/>
        <v>192211</v>
      </c>
      <c r="AA165" s="323">
        <f t="shared" si="53"/>
        <v>227759</v>
      </c>
      <c r="AB165" s="318">
        <f t="shared" si="54"/>
        <v>141643</v>
      </c>
      <c r="AC165" s="49">
        <f t="shared" si="55"/>
        <v>0.39</v>
      </c>
      <c r="AD165" s="49">
        <f t="shared" si="56"/>
        <v>0.45</v>
      </c>
      <c r="AE165" s="49">
        <f t="shared" si="57"/>
        <v>0.38</v>
      </c>
      <c r="AF165" s="49">
        <f t="shared" si="58"/>
        <v>0.61</v>
      </c>
      <c r="AG165" s="50">
        <f t="shared" si="59"/>
        <v>1.3233734196731421</v>
      </c>
      <c r="AH165" s="325">
        <f t="shared" si="65"/>
        <v>141643</v>
      </c>
      <c r="AI165" s="51" t="str">
        <f t="shared" si="66"/>
        <v>MEDIA ARMÓNICA</v>
      </c>
      <c r="AL165" s="52"/>
    </row>
    <row r="166" spans="1:38">
      <c r="A166" s="125">
        <f>+COUNT(B$6:$D166)</f>
        <v>154</v>
      </c>
      <c r="B166" s="138">
        <v>73152101</v>
      </c>
      <c r="C166" s="139" t="s">
        <v>468</v>
      </c>
      <c r="D166" s="138" t="s">
        <v>30</v>
      </c>
      <c r="E166" s="243">
        <v>1</v>
      </c>
      <c r="F166" s="45"/>
      <c r="G166" s="45"/>
      <c r="H166" s="317">
        <v>538706</v>
      </c>
      <c r="I166" s="317"/>
      <c r="J166" s="318"/>
      <c r="K166" s="318"/>
      <c r="L166" s="314">
        <v>491451.00000000006</v>
      </c>
      <c r="M166" s="314"/>
      <c r="N166" s="314"/>
      <c r="O166" s="314"/>
      <c r="P166" s="319">
        <v>472549</v>
      </c>
      <c r="Q166" s="46"/>
      <c r="R166" s="46"/>
      <c r="S166" s="46"/>
      <c r="T166" s="53"/>
      <c r="U166" s="46"/>
      <c r="V166" s="48">
        <v>141710</v>
      </c>
      <c r="W166" s="47"/>
      <c r="X166" s="318">
        <f t="shared" si="50"/>
        <v>181738</v>
      </c>
      <c r="Y166" s="323">
        <f t="shared" si="51"/>
        <v>472549</v>
      </c>
      <c r="Z166" s="323">
        <f t="shared" si="52"/>
        <v>411104</v>
      </c>
      <c r="AA166" s="323">
        <f t="shared" si="53"/>
        <v>482000</v>
      </c>
      <c r="AB166" s="318">
        <f t="shared" si="54"/>
        <v>306186</v>
      </c>
      <c r="AC166" s="49">
        <f t="shared" si="55"/>
        <v>0.38</v>
      </c>
      <c r="AD166" s="49">
        <f t="shared" si="56"/>
        <v>0.44</v>
      </c>
      <c r="AE166" s="49">
        <f t="shared" si="57"/>
        <v>0.38</v>
      </c>
      <c r="AF166" s="49">
        <f t="shared" si="58"/>
        <v>0.59</v>
      </c>
      <c r="AG166" s="50">
        <f t="shared" si="59"/>
        <v>1.2824641874250229</v>
      </c>
      <c r="AH166" s="325">
        <f t="shared" si="65"/>
        <v>306186</v>
      </c>
      <c r="AI166" s="51" t="str">
        <f t="shared" si="66"/>
        <v>MEDIA ARMÓNICA</v>
      </c>
      <c r="AL166" s="52"/>
    </row>
    <row r="167" spans="1:38">
      <c r="A167" s="119"/>
      <c r="B167" s="119"/>
      <c r="C167" s="120" t="s">
        <v>1127</v>
      </c>
      <c r="D167" s="121"/>
      <c r="E167" s="121"/>
      <c r="F167" s="45"/>
      <c r="G167" s="45"/>
      <c r="H167" s="121"/>
      <c r="I167" s="320"/>
      <c r="J167" s="321"/>
      <c r="K167" s="321"/>
      <c r="L167" s="121"/>
      <c r="M167" s="316"/>
      <c r="N167" s="316"/>
      <c r="O167" s="316"/>
      <c r="P167" s="121"/>
      <c r="Q167" s="295"/>
      <c r="R167" s="295"/>
      <c r="S167" s="295"/>
      <c r="T167" s="299"/>
      <c r="U167" s="295"/>
      <c r="V167" s="121"/>
      <c r="W167" s="296"/>
      <c r="X167" s="121"/>
      <c r="Y167" s="121"/>
      <c r="Z167" s="121"/>
      <c r="AA167" s="121"/>
      <c r="AB167" s="121"/>
      <c r="AC167" s="121"/>
      <c r="AD167" s="121"/>
      <c r="AE167" s="121"/>
      <c r="AF167" s="121"/>
      <c r="AG167" s="121"/>
      <c r="AH167" s="121"/>
      <c r="AI167" s="121"/>
      <c r="AL167" s="52"/>
    </row>
    <row r="168" spans="1:38">
      <c r="A168" s="119"/>
      <c r="B168" s="119"/>
      <c r="C168" s="140" t="s">
        <v>469</v>
      </c>
      <c r="D168" s="121"/>
      <c r="E168" s="121"/>
      <c r="F168" s="45"/>
      <c r="G168" s="45"/>
      <c r="H168" s="121"/>
      <c r="I168" s="317"/>
      <c r="J168" s="318"/>
      <c r="K168" s="318"/>
      <c r="L168" s="121"/>
      <c r="M168" s="314"/>
      <c r="N168" s="314"/>
      <c r="O168" s="314"/>
      <c r="P168" s="121"/>
      <c r="Q168" s="46"/>
      <c r="R168" s="46"/>
      <c r="S168" s="46"/>
      <c r="T168" s="53"/>
      <c r="U168" s="46"/>
      <c r="V168" s="121"/>
      <c r="W168" s="47"/>
      <c r="X168" s="121"/>
      <c r="Y168" s="121"/>
      <c r="Z168" s="121"/>
      <c r="AA168" s="121"/>
      <c r="AB168" s="121"/>
      <c r="AC168" s="121"/>
      <c r="AD168" s="121"/>
      <c r="AE168" s="121"/>
      <c r="AF168" s="121"/>
      <c r="AG168" s="121"/>
      <c r="AH168" s="121"/>
      <c r="AI168" s="121"/>
      <c r="AL168" s="52"/>
    </row>
    <row r="169" spans="1:38">
      <c r="A169" s="125">
        <f>+COUNT(B$6:$D169)</f>
        <v>155</v>
      </c>
      <c r="B169" s="126">
        <v>26101700</v>
      </c>
      <c r="C169" s="139" t="s">
        <v>1086</v>
      </c>
      <c r="D169" s="126" t="s">
        <v>30</v>
      </c>
      <c r="E169" s="242">
        <v>1</v>
      </c>
      <c r="F169" s="45"/>
      <c r="G169" s="45"/>
      <c r="H169" s="317">
        <v>1739515</v>
      </c>
      <c r="I169" s="317"/>
      <c r="J169" s="318"/>
      <c r="K169" s="318"/>
      <c r="L169" s="314">
        <v>1615264</v>
      </c>
      <c r="M169" s="314"/>
      <c r="N169" s="314"/>
      <c r="O169" s="314"/>
      <c r="P169" s="319">
        <v>1553138</v>
      </c>
      <c r="Q169" s="46"/>
      <c r="R169" s="46"/>
      <c r="S169" s="46"/>
      <c r="T169" s="53"/>
      <c r="U169" s="46"/>
      <c r="V169" s="48">
        <v>468210</v>
      </c>
      <c r="W169" s="47"/>
      <c r="X169" s="318">
        <f t="shared" si="50"/>
        <v>589000</v>
      </c>
      <c r="Y169" s="323">
        <f t="shared" si="51"/>
        <v>1553138</v>
      </c>
      <c r="Z169" s="323">
        <f t="shared" si="52"/>
        <v>1344032</v>
      </c>
      <c r="AA169" s="323">
        <f t="shared" si="53"/>
        <v>1584201</v>
      </c>
      <c r="AB169" s="318">
        <f t="shared" si="54"/>
        <v>1006639</v>
      </c>
      <c r="AC169" s="49">
        <f t="shared" si="55"/>
        <v>0.38</v>
      </c>
      <c r="AD169" s="49">
        <f t="shared" si="56"/>
        <v>0.44</v>
      </c>
      <c r="AE169" s="49">
        <f t="shared" si="57"/>
        <v>0.37</v>
      </c>
      <c r="AF169" s="49">
        <f t="shared" si="58"/>
        <v>0.59</v>
      </c>
      <c r="AG169" s="50">
        <f t="shared" si="59"/>
        <v>1.2579825292069797</v>
      </c>
      <c r="AH169" s="325">
        <f t="shared" ref="AH169:AH188" si="67">+MIN(AA169:AB169)</f>
        <v>1006639</v>
      </c>
      <c r="AI169" s="51" t="str">
        <f t="shared" ref="AI169:AI171" si="68">+IF(AH169=Y169,"MENOR COTIZADO",IF(AH169=Z169,"PROMEDIO",IF(AH169=AA169,"MEDIANA",IF(AH169=AB169,"MEDIA ARMÓNICA",IF(AH169=W169,"HISTÓRICO")))))</f>
        <v>MEDIA ARMÓNICA</v>
      </c>
      <c r="AL169" s="52"/>
    </row>
    <row r="170" spans="1:38">
      <c r="A170" s="125">
        <f>+COUNT(B$6:$D170)</f>
        <v>156</v>
      </c>
      <c r="B170" s="126">
        <v>24131500</v>
      </c>
      <c r="C170" s="127" t="s">
        <v>470</v>
      </c>
      <c r="D170" s="126" t="s">
        <v>30</v>
      </c>
      <c r="E170" s="242">
        <v>1</v>
      </c>
      <c r="F170" s="45"/>
      <c r="G170" s="45"/>
      <c r="H170" s="317">
        <v>2839070</v>
      </c>
      <c r="I170" s="317"/>
      <c r="J170" s="318"/>
      <c r="K170" s="318"/>
      <c r="L170" s="314">
        <v>2614933</v>
      </c>
      <c r="M170" s="314"/>
      <c r="N170" s="314"/>
      <c r="O170" s="314"/>
      <c r="P170" s="319">
        <v>2490412</v>
      </c>
      <c r="Q170" s="46"/>
      <c r="R170" s="46"/>
      <c r="S170" s="46"/>
      <c r="T170" s="53"/>
      <c r="U170" s="46"/>
      <c r="V170" s="48">
        <v>843530</v>
      </c>
      <c r="W170" s="6"/>
      <c r="X170" s="318">
        <f t="shared" si="50"/>
        <v>913764</v>
      </c>
      <c r="Y170" s="323">
        <f t="shared" si="51"/>
        <v>2490412</v>
      </c>
      <c r="Z170" s="323">
        <f t="shared" si="52"/>
        <v>2196986</v>
      </c>
      <c r="AA170" s="323">
        <f t="shared" si="53"/>
        <v>2552673</v>
      </c>
      <c r="AB170" s="318">
        <f t="shared" si="54"/>
        <v>1722889</v>
      </c>
      <c r="AC170" s="49">
        <f t="shared" si="55"/>
        <v>0.37</v>
      </c>
      <c r="AD170" s="49">
        <f t="shared" si="56"/>
        <v>0.42</v>
      </c>
      <c r="AE170" s="49">
        <f t="shared" si="57"/>
        <v>0.36</v>
      </c>
      <c r="AF170" s="49">
        <f t="shared" si="58"/>
        <v>0.53</v>
      </c>
      <c r="AG170" s="50">
        <f t="shared" si="59"/>
        <v>1.0832620060934406</v>
      </c>
      <c r="AH170" s="325">
        <f t="shared" si="67"/>
        <v>1722889</v>
      </c>
      <c r="AI170" s="51" t="str">
        <f t="shared" si="68"/>
        <v>MEDIA ARMÓNICA</v>
      </c>
      <c r="AL170" s="52"/>
    </row>
    <row r="171" spans="1:38">
      <c r="A171" s="125">
        <f>+COUNT(B$6:$D171)</f>
        <v>157</v>
      </c>
      <c r="B171" s="126">
        <v>26101700</v>
      </c>
      <c r="C171" s="127" t="s">
        <v>471</v>
      </c>
      <c r="D171" s="126" t="s">
        <v>30</v>
      </c>
      <c r="E171" s="242">
        <v>1</v>
      </c>
      <c r="F171" s="45"/>
      <c r="G171" s="45"/>
      <c r="H171" s="317">
        <v>736169</v>
      </c>
      <c r="I171" s="317"/>
      <c r="J171" s="318"/>
      <c r="K171" s="318"/>
      <c r="L171" s="314">
        <v>677536.00000000012</v>
      </c>
      <c r="M171" s="314"/>
      <c r="N171" s="314"/>
      <c r="O171" s="314"/>
      <c r="P171" s="319">
        <v>651477</v>
      </c>
      <c r="Q171" s="46"/>
      <c r="R171" s="46"/>
      <c r="S171" s="46"/>
      <c r="T171" s="53"/>
      <c r="U171" s="46"/>
      <c r="V171" s="48">
        <v>218630</v>
      </c>
      <c r="W171" s="10"/>
      <c r="X171" s="318">
        <f t="shared" si="50"/>
        <v>237537</v>
      </c>
      <c r="Y171" s="323">
        <f t="shared" si="51"/>
        <v>651477</v>
      </c>
      <c r="Z171" s="323">
        <f t="shared" si="52"/>
        <v>570953</v>
      </c>
      <c r="AA171" s="323">
        <f t="shared" si="53"/>
        <v>664507</v>
      </c>
      <c r="AB171" s="318">
        <f t="shared" si="54"/>
        <v>447266</v>
      </c>
      <c r="AC171" s="49">
        <f t="shared" si="55"/>
        <v>0.36</v>
      </c>
      <c r="AD171" s="49">
        <f t="shared" si="56"/>
        <v>0.42</v>
      </c>
      <c r="AE171" s="49">
        <f t="shared" si="57"/>
        <v>0.36</v>
      </c>
      <c r="AF171" s="49">
        <f t="shared" si="58"/>
        <v>0.53</v>
      </c>
      <c r="AG171" s="50">
        <f t="shared" si="59"/>
        <v>1.0864794401500251</v>
      </c>
      <c r="AH171" s="325">
        <f t="shared" si="67"/>
        <v>447266</v>
      </c>
      <c r="AI171" s="51" t="str">
        <f t="shared" si="68"/>
        <v>MEDIA ARMÓNICA</v>
      </c>
      <c r="AL171" s="52"/>
    </row>
    <row r="172" spans="1:38">
      <c r="A172" s="125">
        <f>+COUNT(B$6:$D172)</f>
        <v>158</v>
      </c>
      <c r="B172" s="126">
        <v>23181700</v>
      </c>
      <c r="C172" s="127" t="s">
        <v>472</v>
      </c>
      <c r="D172" s="126" t="s">
        <v>30</v>
      </c>
      <c r="E172" s="242">
        <v>1</v>
      </c>
      <c r="F172" s="45"/>
      <c r="G172" s="45"/>
      <c r="H172" s="317">
        <v>591749</v>
      </c>
      <c r="I172" s="317"/>
      <c r="J172" s="318"/>
      <c r="K172" s="318"/>
      <c r="L172" s="314">
        <v>565795</v>
      </c>
      <c r="M172" s="314"/>
      <c r="N172" s="314"/>
      <c r="O172" s="314"/>
      <c r="P172" s="319">
        <v>519078</v>
      </c>
      <c r="Q172" s="46"/>
      <c r="R172" s="46"/>
      <c r="S172" s="46"/>
      <c r="T172" s="53"/>
      <c r="U172" s="46"/>
      <c r="V172" s="48">
        <v>182630</v>
      </c>
      <c r="W172" s="47"/>
      <c r="X172" s="318">
        <f t="shared" si="50"/>
        <v>190510</v>
      </c>
      <c r="Y172" s="323">
        <f t="shared" si="51"/>
        <v>519078</v>
      </c>
      <c r="Z172" s="323">
        <f t="shared" si="52"/>
        <v>464813</v>
      </c>
      <c r="AA172" s="323">
        <f t="shared" si="53"/>
        <v>542437</v>
      </c>
      <c r="AB172" s="318">
        <f t="shared" si="54"/>
        <v>368345</v>
      </c>
      <c r="AC172" s="49">
        <f t="shared" si="55"/>
        <v>0.37</v>
      </c>
      <c r="AD172" s="49">
        <f t="shared" si="56"/>
        <v>0.41</v>
      </c>
      <c r="AE172" s="49">
        <f t="shared" si="57"/>
        <v>0.35</v>
      </c>
      <c r="AF172" s="49">
        <f t="shared" si="58"/>
        <v>0.52</v>
      </c>
      <c r="AG172" s="50">
        <f t="shared" si="59"/>
        <v>1.0431473470952199</v>
      </c>
      <c r="AH172" s="325">
        <f t="shared" si="67"/>
        <v>368345</v>
      </c>
      <c r="AI172" s="51" t="str">
        <f>+IF(AH172=Y172,"MENOR COTIZADO",IF(AH172=Z172,"PROMEDIO",IF(AH172=AA172,"MEDIANA",IF(AH172=AB172,"MEDIA ARMÓNICA",IF(AH172=W172,"HISTÓRICO")))))</f>
        <v>MEDIA ARMÓNICA</v>
      </c>
      <c r="AL172" s="52"/>
    </row>
    <row r="173" spans="1:38">
      <c r="A173" s="125">
        <f>+COUNT(B$6:$D173)</f>
        <v>159</v>
      </c>
      <c r="B173" s="126">
        <v>23181700</v>
      </c>
      <c r="C173" s="127" t="s">
        <v>473</v>
      </c>
      <c r="D173" s="126" t="s">
        <v>30</v>
      </c>
      <c r="E173" s="242">
        <v>1</v>
      </c>
      <c r="F173" s="45"/>
      <c r="G173" s="45"/>
      <c r="H173" s="317">
        <v>1142302</v>
      </c>
      <c r="I173" s="317"/>
      <c r="J173" s="318"/>
      <c r="K173" s="318"/>
      <c r="L173" s="314">
        <v>1051322</v>
      </c>
      <c r="M173" s="314"/>
      <c r="N173" s="314"/>
      <c r="O173" s="314"/>
      <c r="P173" s="319">
        <v>1010887.0000000001</v>
      </c>
      <c r="Q173" s="46"/>
      <c r="R173" s="46"/>
      <c r="S173" s="46"/>
      <c r="T173" s="53"/>
      <c r="U173" s="46"/>
      <c r="V173" s="48">
        <v>337310</v>
      </c>
      <c r="W173" s="47"/>
      <c r="X173" s="318">
        <f t="shared" si="50"/>
        <v>369540</v>
      </c>
      <c r="Y173" s="323">
        <f t="shared" si="51"/>
        <v>1010887</v>
      </c>
      <c r="Z173" s="323">
        <f t="shared" si="52"/>
        <v>885455</v>
      </c>
      <c r="AA173" s="323">
        <f t="shared" si="53"/>
        <v>1031105</v>
      </c>
      <c r="AB173" s="318">
        <f t="shared" si="54"/>
        <v>691985</v>
      </c>
      <c r="AC173" s="49">
        <f t="shared" si="55"/>
        <v>0.37</v>
      </c>
      <c r="AD173" s="49">
        <f t="shared" si="56"/>
        <v>0.42</v>
      </c>
      <c r="AE173" s="49">
        <f t="shared" si="57"/>
        <v>0.36</v>
      </c>
      <c r="AF173" s="49">
        <f t="shared" si="58"/>
        <v>0.53</v>
      </c>
      <c r="AG173" s="50">
        <f t="shared" si="59"/>
        <v>1.0955500874566422</v>
      </c>
      <c r="AH173" s="325">
        <f t="shared" si="67"/>
        <v>691985</v>
      </c>
      <c r="AI173" s="51" t="str">
        <f t="shared" ref="AI173:AI185" si="69">+IF(AH173=Y173,"MENOR COTIZADO",IF(AH173=Z173,"PROMEDIO",IF(AH173=AA173,"MEDIANA",IF(AH173=AB173,"MEDIA ARMÓNICA",IF(AH173=W173,"HISTÓRICO")))))</f>
        <v>MEDIA ARMÓNICA</v>
      </c>
      <c r="AL173" s="52"/>
    </row>
    <row r="174" spans="1:38">
      <c r="A174" s="125">
        <f>+COUNT(B$6:$D174)</f>
        <v>160</v>
      </c>
      <c r="B174" s="126">
        <v>24131500</v>
      </c>
      <c r="C174" s="127" t="s">
        <v>474</v>
      </c>
      <c r="D174" s="126" t="s">
        <v>30</v>
      </c>
      <c r="E174" s="242">
        <v>1</v>
      </c>
      <c r="F174" s="45"/>
      <c r="G174" s="45"/>
      <c r="H174" s="317">
        <v>2430291</v>
      </c>
      <c r="I174" s="317"/>
      <c r="J174" s="318"/>
      <c r="K174" s="318"/>
      <c r="L174" s="314">
        <v>2281062</v>
      </c>
      <c r="M174" s="314"/>
      <c r="N174" s="314"/>
      <c r="O174" s="314"/>
      <c r="P174" s="319">
        <v>2131834</v>
      </c>
      <c r="Q174" s="46"/>
      <c r="R174" s="46"/>
      <c r="S174" s="46"/>
      <c r="T174" s="53"/>
      <c r="U174" s="46"/>
      <c r="V174" s="48">
        <v>526790</v>
      </c>
      <c r="W174" s="47"/>
      <c r="X174" s="318">
        <f t="shared" si="50"/>
        <v>885559</v>
      </c>
      <c r="Y174" s="323">
        <f t="shared" si="51"/>
        <v>2131834</v>
      </c>
      <c r="Z174" s="323">
        <f t="shared" si="52"/>
        <v>1842494</v>
      </c>
      <c r="AA174" s="323">
        <f t="shared" si="53"/>
        <v>2206448</v>
      </c>
      <c r="AB174" s="318">
        <f t="shared" si="54"/>
        <v>1243304</v>
      </c>
      <c r="AC174" s="49">
        <f t="shared" si="55"/>
        <v>0.42</v>
      </c>
      <c r="AD174" s="49">
        <f t="shared" si="56"/>
        <v>0.48</v>
      </c>
      <c r="AE174" s="49">
        <f t="shared" si="57"/>
        <v>0.4</v>
      </c>
      <c r="AF174" s="49">
        <f t="shared" si="58"/>
        <v>0.71</v>
      </c>
      <c r="AG174" s="50">
        <f t="shared" si="59"/>
        <v>1.6810474762239223</v>
      </c>
      <c r="AH174" s="325">
        <f t="shared" si="67"/>
        <v>1243304</v>
      </c>
      <c r="AI174" s="51" t="str">
        <f t="shared" si="69"/>
        <v>MEDIA ARMÓNICA</v>
      </c>
      <c r="AL174" s="52"/>
    </row>
    <row r="175" spans="1:38">
      <c r="A175" s="125">
        <f>+COUNT(B$6:$D175)</f>
        <v>161</v>
      </c>
      <c r="B175" s="126">
        <v>23181700</v>
      </c>
      <c r="C175" s="127" t="s">
        <v>475</v>
      </c>
      <c r="D175" s="126" t="s">
        <v>30</v>
      </c>
      <c r="E175" s="242">
        <v>1</v>
      </c>
      <c r="F175" s="45"/>
      <c r="G175" s="45"/>
      <c r="H175" s="317">
        <v>566228</v>
      </c>
      <c r="I175" s="317"/>
      <c r="J175" s="318"/>
      <c r="K175" s="318"/>
      <c r="L175" s="314">
        <v>561081</v>
      </c>
      <c r="M175" s="314"/>
      <c r="N175" s="314"/>
      <c r="O175" s="314"/>
      <c r="P175" s="319">
        <v>514753.00000000006</v>
      </c>
      <c r="Q175" s="46"/>
      <c r="R175" s="46"/>
      <c r="S175" s="46"/>
      <c r="T175" s="53"/>
      <c r="U175" s="46"/>
      <c r="V175" s="48">
        <v>126460</v>
      </c>
      <c r="W175" s="47"/>
      <c r="X175" s="318">
        <f t="shared" si="50"/>
        <v>211716</v>
      </c>
      <c r="Y175" s="323">
        <f t="shared" si="51"/>
        <v>514753</v>
      </c>
      <c r="Z175" s="323">
        <f t="shared" si="52"/>
        <v>442131</v>
      </c>
      <c r="AA175" s="323">
        <f t="shared" si="53"/>
        <v>537917</v>
      </c>
      <c r="AB175" s="318">
        <f t="shared" si="54"/>
        <v>298537</v>
      </c>
      <c r="AC175" s="49">
        <f t="shared" si="55"/>
        <v>0.41</v>
      </c>
      <c r="AD175" s="49">
        <f t="shared" si="56"/>
        <v>0.48</v>
      </c>
      <c r="AE175" s="49">
        <f t="shared" si="57"/>
        <v>0.39</v>
      </c>
      <c r="AF175" s="49">
        <f t="shared" si="58"/>
        <v>0.71</v>
      </c>
      <c r="AG175" s="50">
        <f t="shared" si="59"/>
        <v>1.6741736517475883</v>
      </c>
      <c r="AH175" s="325">
        <f t="shared" si="67"/>
        <v>298537</v>
      </c>
      <c r="AI175" s="51" t="str">
        <f t="shared" si="69"/>
        <v>MEDIA ARMÓNICA</v>
      </c>
      <c r="AL175" s="52"/>
    </row>
    <row r="176" spans="1:38">
      <c r="A176" s="125">
        <f>+COUNT(B$6:$D176)</f>
        <v>162</v>
      </c>
      <c r="B176" s="126">
        <v>23181700</v>
      </c>
      <c r="C176" s="139" t="s">
        <v>476</v>
      </c>
      <c r="D176" s="126" t="s">
        <v>30</v>
      </c>
      <c r="E176" s="242">
        <v>1</v>
      </c>
      <c r="F176" s="45"/>
      <c r="G176" s="45"/>
      <c r="H176" s="317">
        <v>355481</v>
      </c>
      <c r="I176" s="317"/>
      <c r="J176" s="318"/>
      <c r="K176" s="318"/>
      <c r="L176" s="314">
        <v>333653.00000000006</v>
      </c>
      <c r="M176" s="314"/>
      <c r="N176" s="314"/>
      <c r="O176" s="314"/>
      <c r="P176" s="319">
        <v>311825</v>
      </c>
      <c r="Q176" s="46"/>
      <c r="R176" s="46"/>
      <c r="S176" s="46"/>
      <c r="T176" s="53"/>
      <c r="U176" s="46"/>
      <c r="V176" s="48">
        <v>77070</v>
      </c>
      <c r="W176" s="47"/>
      <c r="X176" s="318">
        <f t="shared" si="50"/>
        <v>129524</v>
      </c>
      <c r="Y176" s="323">
        <f t="shared" si="51"/>
        <v>311825</v>
      </c>
      <c r="Z176" s="323">
        <f t="shared" si="52"/>
        <v>269507</v>
      </c>
      <c r="AA176" s="323">
        <f t="shared" si="53"/>
        <v>322739</v>
      </c>
      <c r="AB176" s="318">
        <f t="shared" si="54"/>
        <v>181881</v>
      </c>
      <c r="AC176" s="49">
        <f t="shared" si="55"/>
        <v>0.42</v>
      </c>
      <c r="AD176" s="49">
        <f t="shared" si="56"/>
        <v>0.48</v>
      </c>
      <c r="AE176" s="49">
        <f t="shared" si="57"/>
        <v>0.4</v>
      </c>
      <c r="AF176" s="49">
        <f t="shared" si="58"/>
        <v>0.71</v>
      </c>
      <c r="AG176" s="50">
        <f t="shared" si="59"/>
        <v>1.6806020500843388</v>
      </c>
      <c r="AH176" s="325">
        <f t="shared" si="67"/>
        <v>181881</v>
      </c>
      <c r="AI176" s="51" t="str">
        <f t="shared" si="69"/>
        <v>MEDIA ARMÓNICA</v>
      </c>
      <c r="AL176" s="52"/>
    </row>
    <row r="177" spans="1:38">
      <c r="A177" s="125">
        <f>+COUNT(B$6:$D177)</f>
        <v>163</v>
      </c>
      <c r="B177" s="126">
        <v>26101700</v>
      </c>
      <c r="C177" s="127" t="s">
        <v>477</v>
      </c>
      <c r="D177" s="126" t="s">
        <v>30</v>
      </c>
      <c r="E177" s="242">
        <v>1</v>
      </c>
      <c r="F177" s="45"/>
      <c r="G177" s="45"/>
      <c r="H177" s="317">
        <v>3393452</v>
      </c>
      <c r="I177" s="317"/>
      <c r="J177" s="318"/>
      <c r="K177" s="318"/>
      <c r="L177" s="314">
        <v>3241959</v>
      </c>
      <c r="M177" s="314"/>
      <c r="N177" s="314"/>
      <c r="O177" s="314"/>
      <c r="P177" s="319">
        <v>3029868</v>
      </c>
      <c r="Q177" s="46"/>
      <c r="R177" s="46"/>
      <c r="S177" s="46"/>
      <c r="T177" s="53"/>
      <c r="U177" s="46"/>
      <c r="V177" s="48">
        <v>1011350</v>
      </c>
      <c r="W177" s="47"/>
      <c r="X177" s="318">
        <f t="shared" si="50"/>
        <v>1115219</v>
      </c>
      <c r="Y177" s="323">
        <f t="shared" si="51"/>
        <v>3029868</v>
      </c>
      <c r="Z177" s="323">
        <f t="shared" si="52"/>
        <v>2669157</v>
      </c>
      <c r="AA177" s="323">
        <f t="shared" si="53"/>
        <v>3135914</v>
      </c>
      <c r="AB177" s="318">
        <f t="shared" si="54"/>
        <v>2081203</v>
      </c>
      <c r="AC177" s="49">
        <f t="shared" si="55"/>
        <v>0.37</v>
      </c>
      <c r="AD177" s="49">
        <f t="shared" si="56"/>
        <v>0.42</v>
      </c>
      <c r="AE177" s="49">
        <f t="shared" si="57"/>
        <v>0.36</v>
      </c>
      <c r="AF177" s="49">
        <f t="shared" si="58"/>
        <v>0.54</v>
      </c>
      <c r="AG177" s="50">
        <f t="shared" si="59"/>
        <v>1.1027033173480991</v>
      </c>
      <c r="AH177" s="325">
        <f t="shared" si="67"/>
        <v>2081203</v>
      </c>
      <c r="AI177" s="51" t="str">
        <f t="shared" si="69"/>
        <v>MEDIA ARMÓNICA</v>
      </c>
      <c r="AL177" s="52"/>
    </row>
    <row r="178" spans="1:38">
      <c r="A178" s="125">
        <f>+COUNT(B$6:$D178)</f>
        <v>164</v>
      </c>
      <c r="B178" s="126">
        <v>26101700</v>
      </c>
      <c r="C178" s="127" t="s">
        <v>478</v>
      </c>
      <c r="D178" s="126" t="s">
        <v>30</v>
      </c>
      <c r="E178" s="242">
        <v>1</v>
      </c>
      <c r="F178" s="45"/>
      <c r="G178" s="45"/>
      <c r="H178" s="317">
        <v>330439</v>
      </c>
      <c r="I178" s="317"/>
      <c r="J178" s="318"/>
      <c r="K178" s="318"/>
      <c r="L178" s="314">
        <v>324431</v>
      </c>
      <c r="M178" s="314"/>
      <c r="N178" s="314"/>
      <c r="O178" s="314"/>
      <c r="P178" s="319">
        <v>300399</v>
      </c>
      <c r="Q178" s="46"/>
      <c r="R178" s="46"/>
      <c r="S178" s="46"/>
      <c r="T178" s="53"/>
      <c r="U178" s="46"/>
      <c r="V178" s="48">
        <v>73100</v>
      </c>
      <c r="W178" s="47"/>
      <c r="X178" s="318">
        <f t="shared" si="50"/>
        <v>123346</v>
      </c>
      <c r="Y178" s="323">
        <f t="shared" si="51"/>
        <v>300399</v>
      </c>
      <c r="Z178" s="323">
        <f t="shared" si="52"/>
        <v>257092</v>
      </c>
      <c r="AA178" s="323">
        <f t="shared" si="53"/>
        <v>312415</v>
      </c>
      <c r="AB178" s="318">
        <f t="shared" si="54"/>
        <v>173030</v>
      </c>
      <c r="AC178" s="49">
        <f t="shared" si="55"/>
        <v>0.41</v>
      </c>
      <c r="AD178" s="49">
        <f t="shared" si="56"/>
        <v>0.48</v>
      </c>
      <c r="AE178" s="49">
        <f t="shared" si="57"/>
        <v>0.39</v>
      </c>
      <c r="AF178" s="49">
        <f t="shared" si="58"/>
        <v>0.71</v>
      </c>
      <c r="AG178" s="50">
        <f t="shared" si="59"/>
        <v>1.6873597811217511</v>
      </c>
      <c r="AH178" s="325">
        <f t="shared" si="67"/>
        <v>173030</v>
      </c>
      <c r="AI178" s="51" t="str">
        <f t="shared" si="69"/>
        <v>MEDIA ARMÓNICA</v>
      </c>
      <c r="AL178" s="52"/>
    </row>
    <row r="179" spans="1:38">
      <c r="A179" s="125">
        <f>+COUNT(B$6:$D179)</f>
        <v>165</v>
      </c>
      <c r="B179" s="125">
        <v>31170000</v>
      </c>
      <c r="C179" s="127" t="s">
        <v>479</v>
      </c>
      <c r="D179" s="126" t="s">
        <v>30</v>
      </c>
      <c r="E179" s="242">
        <v>1</v>
      </c>
      <c r="F179" s="45"/>
      <c r="G179" s="45"/>
      <c r="H179" s="317">
        <v>811946.00000000012</v>
      </c>
      <c r="I179" s="317"/>
      <c r="J179" s="318"/>
      <c r="K179" s="318"/>
      <c r="L179" s="314">
        <v>753950.00000000012</v>
      </c>
      <c r="M179" s="314"/>
      <c r="N179" s="314"/>
      <c r="O179" s="314"/>
      <c r="P179" s="319">
        <v>724952</v>
      </c>
      <c r="Q179" s="46"/>
      <c r="R179" s="46"/>
      <c r="S179" s="46"/>
      <c r="T179" s="53"/>
      <c r="U179" s="46"/>
      <c r="V179" s="48">
        <v>176970</v>
      </c>
      <c r="W179" s="47"/>
      <c r="X179" s="318">
        <f t="shared" si="50"/>
        <v>295544</v>
      </c>
      <c r="Y179" s="323">
        <f t="shared" si="51"/>
        <v>724952</v>
      </c>
      <c r="Z179" s="323">
        <f t="shared" si="52"/>
        <v>616955</v>
      </c>
      <c r="AA179" s="323">
        <f t="shared" si="53"/>
        <v>739451</v>
      </c>
      <c r="AB179" s="318">
        <f t="shared" si="54"/>
        <v>417187</v>
      </c>
      <c r="AC179" s="49">
        <f t="shared" si="55"/>
        <v>0.41</v>
      </c>
      <c r="AD179" s="49">
        <f t="shared" si="56"/>
        <v>0.48</v>
      </c>
      <c r="AE179" s="49">
        <f t="shared" si="57"/>
        <v>0.4</v>
      </c>
      <c r="AF179" s="49">
        <f t="shared" si="58"/>
        <v>0.71</v>
      </c>
      <c r="AG179" s="50">
        <f t="shared" si="59"/>
        <v>1.6700231677685484</v>
      </c>
      <c r="AH179" s="325">
        <f t="shared" si="67"/>
        <v>417187</v>
      </c>
      <c r="AI179" s="51" t="str">
        <f t="shared" si="69"/>
        <v>MEDIA ARMÓNICA</v>
      </c>
      <c r="AL179" s="52"/>
    </row>
    <row r="180" spans="1:38">
      <c r="A180" s="125">
        <f>+COUNT(B$6:$D180)</f>
        <v>166</v>
      </c>
      <c r="B180" s="126">
        <v>26101700</v>
      </c>
      <c r="C180" s="127" t="s">
        <v>480</v>
      </c>
      <c r="D180" s="126" t="s">
        <v>30</v>
      </c>
      <c r="E180" s="242">
        <v>1</v>
      </c>
      <c r="F180" s="45"/>
      <c r="G180" s="45"/>
      <c r="H180" s="317">
        <v>714432</v>
      </c>
      <c r="I180" s="317"/>
      <c r="J180" s="318"/>
      <c r="K180" s="318"/>
      <c r="L180" s="314">
        <v>683098</v>
      </c>
      <c r="M180" s="314"/>
      <c r="N180" s="314"/>
      <c r="O180" s="314"/>
      <c r="P180" s="319">
        <v>626695.00000000012</v>
      </c>
      <c r="Q180" s="46"/>
      <c r="R180" s="46"/>
      <c r="S180" s="46"/>
      <c r="T180" s="53"/>
      <c r="U180" s="46"/>
      <c r="V180" s="48">
        <v>156630</v>
      </c>
      <c r="W180" s="47"/>
      <c r="X180" s="318">
        <f t="shared" si="50"/>
        <v>261587</v>
      </c>
      <c r="Y180" s="323">
        <f t="shared" si="51"/>
        <v>626695</v>
      </c>
      <c r="Z180" s="323">
        <f t="shared" si="52"/>
        <v>545214</v>
      </c>
      <c r="AA180" s="323">
        <f t="shared" si="53"/>
        <v>654897</v>
      </c>
      <c r="AB180" s="318">
        <f t="shared" si="54"/>
        <v>368875</v>
      </c>
      <c r="AC180" s="49">
        <f t="shared" si="55"/>
        <v>0.42</v>
      </c>
      <c r="AD180" s="49">
        <f t="shared" si="56"/>
        <v>0.48</v>
      </c>
      <c r="AE180" s="49">
        <f t="shared" si="57"/>
        <v>0.4</v>
      </c>
      <c r="AF180" s="49">
        <f t="shared" si="58"/>
        <v>0.71</v>
      </c>
      <c r="AG180" s="50">
        <f t="shared" si="59"/>
        <v>1.6700951286471302</v>
      </c>
      <c r="AH180" s="325">
        <f t="shared" si="67"/>
        <v>368875</v>
      </c>
      <c r="AI180" s="51" t="str">
        <f t="shared" si="69"/>
        <v>MEDIA ARMÓNICA</v>
      </c>
      <c r="AL180" s="52"/>
    </row>
    <row r="181" spans="1:38">
      <c r="A181" s="125">
        <f>+COUNT(B$6:$D181)</f>
        <v>167</v>
      </c>
      <c r="B181" s="126">
        <v>26101700</v>
      </c>
      <c r="C181" s="127" t="s">
        <v>481</v>
      </c>
      <c r="D181" s="126" t="s">
        <v>30</v>
      </c>
      <c r="E181" s="242">
        <v>1</v>
      </c>
      <c r="F181" s="45"/>
      <c r="G181" s="45"/>
      <c r="H181" s="317">
        <v>515706</v>
      </c>
      <c r="I181" s="317"/>
      <c r="J181" s="318"/>
      <c r="K181" s="318"/>
      <c r="L181" s="314">
        <v>506330.00000000006</v>
      </c>
      <c r="M181" s="314"/>
      <c r="N181" s="314"/>
      <c r="O181" s="314"/>
      <c r="P181" s="319">
        <v>468824</v>
      </c>
      <c r="Q181" s="46"/>
      <c r="R181" s="46"/>
      <c r="S181" s="46"/>
      <c r="T181" s="53"/>
      <c r="U181" s="46"/>
      <c r="V181" s="48">
        <v>113200</v>
      </c>
      <c r="W181" s="47"/>
      <c r="X181" s="318">
        <f t="shared" si="50"/>
        <v>192943</v>
      </c>
      <c r="Y181" s="323">
        <f t="shared" si="51"/>
        <v>468824</v>
      </c>
      <c r="Z181" s="323">
        <f t="shared" si="52"/>
        <v>401015</v>
      </c>
      <c r="AA181" s="323">
        <f t="shared" si="53"/>
        <v>487577</v>
      </c>
      <c r="AB181" s="318">
        <f t="shared" si="54"/>
        <v>268799</v>
      </c>
      <c r="AC181" s="49">
        <f t="shared" si="55"/>
        <v>0.41</v>
      </c>
      <c r="AD181" s="49">
        <f t="shared" si="56"/>
        <v>0.48</v>
      </c>
      <c r="AE181" s="49">
        <f t="shared" si="57"/>
        <v>0.4</v>
      </c>
      <c r="AF181" s="49">
        <f t="shared" si="58"/>
        <v>0.72</v>
      </c>
      <c r="AG181" s="50">
        <f t="shared" si="59"/>
        <v>1.7044434628975265</v>
      </c>
      <c r="AH181" s="325">
        <f t="shared" si="67"/>
        <v>268799</v>
      </c>
      <c r="AI181" s="51" t="str">
        <f t="shared" si="69"/>
        <v>MEDIA ARMÓNICA</v>
      </c>
      <c r="AL181" s="52"/>
    </row>
    <row r="182" spans="1:38">
      <c r="A182" s="125">
        <f>+COUNT(B$6:$D182)</f>
        <v>168</v>
      </c>
      <c r="B182" s="126">
        <v>26101700</v>
      </c>
      <c r="C182" s="127" t="s">
        <v>482</v>
      </c>
      <c r="D182" s="126" t="s">
        <v>43</v>
      </c>
      <c r="E182" s="242">
        <v>1</v>
      </c>
      <c r="F182" s="45"/>
      <c r="G182" s="45"/>
      <c r="H182" s="317">
        <v>871604</v>
      </c>
      <c r="I182" s="317"/>
      <c r="J182" s="318"/>
      <c r="K182" s="318"/>
      <c r="L182" s="314">
        <v>802184.00000000012</v>
      </c>
      <c r="M182" s="314"/>
      <c r="N182" s="314"/>
      <c r="O182" s="314"/>
      <c r="P182" s="319">
        <v>771331</v>
      </c>
      <c r="Q182" s="46"/>
      <c r="R182" s="46"/>
      <c r="S182" s="46"/>
      <c r="T182" s="53"/>
      <c r="U182" s="46"/>
      <c r="V182" s="48">
        <v>192020</v>
      </c>
      <c r="W182" s="47"/>
      <c r="X182" s="318">
        <f t="shared" si="50"/>
        <v>314320</v>
      </c>
      <c r="Y182" s="323">
        <f t="shared" si="51"/>
        <v>771331</v>
      </c>
      <c r="Z182" s="323">
        <f t="shared" si="52"/>
        <v>659285</v>
      </c>
      <c r="AA182" s="323">
        <f t="shared" si="53"/>
        <v>786758</v>
      </c>
      <c r="AB182" s="318">
        <f t="shared" si="54"/>
        <v>449531</v>
      </c>
      <c r="AC182" s="49">
        <f t="shared" si="55"/>
        <v>0.41</v>
      </c>
      <c r="AD182" s="49">
        <f t="shared" si="56"/>
        <v>0.48</v>
      </c>
      <c r="AE182" s="49">
        <f t="shared" si="57"/>
        <v>0.4</v>
      </c>
      <c r="AF182" s="49">
        <f t="shared" si="58"/>
        <v>0.7</v>
      </c>
      <c r="AG182" s="50">
        <f t="shared" si="59"/>
        <v>1.6369128215810853</v>
      </c>
      <c r="AH182" s="325">
        <f t="shared" si="67"/>
        <v>449531</v>
      </c>
      <c r="AI182" s="51" t="str">
        <f t="shared" si="69"/>
        <v>MEDIA ARMÓNICA</v>
      </c>
      <c r="AL182" s="52"/>
    </row>
    <row r="183" spans="1:38">
      <c r="A183" s="125">
        <f>+COUNT(B$6:$D183)</f>
        <v>169</v>
      </c>
      <c r="B183" s="126">
        <v>26101700</v>
      </c>
      <c r="C183" s="127" t="s">
        <v>483</v>
      </c>
      <c r="D183" s="126" t="s">
        <v>43</v>
      </c>
      <c r="E183" s="242">
        <v>1</v>
      </c>
      <c r="F183" s="45"/>
      <c r="G183" s="45"/>
      <c r="H183" s="317">
        <v>824666</v>
      </c>
      <c r="I183" s="317"/>
      <c r="J183" s="318"/>
      <c r="K183" s="318"/>
      <c r="L183" s="314">
        <v>766283</v>
      </c>
      <c r="M183" s="314"/>
      <c r="N183" s="314"/>
      <c r="O183" s="314"/>
      <c r="P183" s="319">
        <v>729793.00000000012</v>
      </c>
      <c r="Q183" s="46"/>
      <c r="R183" s="46"/>
      <c r="S183" s="46"/>
      <c r="T183" s="53"/>
      <c r="U183" s="46"/>
      <c r="V183" s="48">
        <v>245860</v>
      </c>
      <c r="W183" s="47"/>
      <c r="X183" s="318">
        <f t="shared" si="50"/>
        <v>266738</v>
      </c>
      <c r="Y183" s="323">
        <f t="shared" si="51"/>
        <v>729793</v>
      </c>
      <c r="Z183" s="323">
        <f t="shared" si="52"/>
        <v>641651</v>
      </c>
      <c r="AA183" s="323">
        <f t="shared" si="53"/>
        <v>748038</v>
      </c>
      <c r="AB183" s="318">
        <f t="shared" si="54"/>
        <v>502815</v>
      </c>
      <c r="AC183" s="49">
        <f t="shared" si="55"/>
        <v>0.37</v>
      </c>
      <c r="AD183" s="49">
        <f t="shared" si="56"/>
        <v>0.42</v>
      </c>
      <c r="AE183" s="49">
        <f t="shared" si="57"/>
        <v>0.36</v>
      </c>
      <c r="AF183" s="49">
        <f t="shared" si="58"/>
        <v>0.53</v>
      </c>
      <c r="AG183" s="50">
        <f t="shared" si="59"/>
        <v>1.0849182461563491</v>
      </c>
      <c r="AH183" s="325">
        <f t="shared" si="67"/>
        <v>502815</v>
      </c>
      <c r="AI183" s="51" t="str">
        <f t="shared" si="69"/>
        <v>MEDIA ARMÓNICA</v>
      </c>
      <c r="AL183" s="52"/>
    </row>
    <row r="184" spans="1:38">
      <c r="A184" s="125">
        <f>+COUNT(B$6:$D184)</f>
        <v>170</v>
      </c>
      <c r="B184" s="126">
        <v>24101500</v>
      </c>
      <c r="C184" s="127" t="s">
        <v>484</v>
      </c>
      <c r="D184" s="126" t="s">
        <v>30</v>
      </c>
      <c r="E184" s="242">
        <v>1</v>
      </c>
      <c r="F184" s="45"/>
      <c r="G184" s="45"/>
      <c r="H184" s="317">
        <v>101900</v>
      </c>
      <c r="I184" s="317"/>
      <c r="J184" s="318"/>
      <c r="K184" s="318"/>
      <c r="L184" s="314">
        <v>97391</v>
      </c>
      <c r="M184" s="314"/>
      <c r="N184" s="314"/>
      <c r="O184" s="314"/>
      <c r="P184" s="319">
        <v>90177</v>
      </c>
      <c r="Q184" s="46"/>
      <c r="R184" s="46"/>
      <c r="S184" s="46"/>
      <c r="T184" s="53"/>
      <c r="U184" s="46"/>
      <c r="V184" s="48">
        <v>22490</v>
      </c>
      <c r="W184" s="47"/>
      <c r="X184" s="318">
        <f t="shared" si="50"/>
        <v>37313</v>
      </c>
      <c r="Y184" s="323">
        <f t="shared" si="51"/>
        <v>90177</v>
      </c>
      <c r="Z184" s="323">
        <f t="shared" si="52"/>
        <v>77990</v>
      </c>
      <c r="AA184" s="323">
        <f t="shared" si="53"/>
        <v>93784</v>
      </c>
      <c r="AB184" s="318">
        <f t="shared" si="54"/>
        <v>52886</v>
      </c>
      <c r="AC184" s="49">
        <f t="shared" si="55"/>
        <v>0.41</v>
      </c>
      <c r="AD184" s="49">
        <f t="shared" si="56"/>
        <v>0.48</v>
      </c>
      <c r="AE184" s="49">
        <f t="shared" si="57"/>
        <v>0.4</v>
      </c>
      <c r="AF184" s="49">
        <f t="shared" si="58"/>
        <v>0.71</v>
      </c>
      <c r="AG184" s="50">
        <f t="shared" si="59"/>
        <v>1.6590929301911961</v>
      </c>
      <c r="AH184" s="325">
        <f t="shared" si="67"/>
        <v>52886</v>
      </c>
      <c r="AI184" s="51" t="str">
        <f t="shared" si="69"/>
        <v>MEDIA ARMÓNICA</v>
      </c>
      <c r="AL184" s="52"/>
    </row>
    <row r="185" spans="1:38">
      <c r="A185" s="125">
        <f>+COUNT(B$6:$D185)</f>
        <v>171</v>
      </c>
      <c r="B185" s="126">
        <v>26101700</v>
      </c>
      <c r="C185" s="127" t="s">
        <v>485</v>
      </c>
      <c r="D185" s="126" t="s">
        <v>30</v>
      </c>
      <c r="E185" s="242">
        <v>1</v>
      </c>
      <c r="F185" s="45"/>
      <c r="G185" s="45"/>
      <c r="H185" s="317">
        <v>163930</v>
      </c>
      <c r="I185" s="317"/>
      <c r="J185" s="318"/>
      <c r="K185" s="318"/>
      <c r="L185" s="314">
        <v>159500.00000000003</v>
      </c>
      <c r="M185" s="314"/>
      <c r="N185" s="314"/>
      <c r="O185" s="314"/>
      <c r="P185" s="319">
        <v>147685</v>
      </c>
      <c r="Q185" s="46"/>
      <c r="R185" s="46"/>
      <c r="S185" s="46"/>
      <c r="T185" s="53"/>
      <c r="U185" s="46"/>
      <c r="V185" s="48">
        <v>37750</v>
      </c>
      <c r="W185" s="47"/>
      <c r="X185" s="318">
        <f t="shared" si="50"/>
        <v>60037</v>
      </c>
      <c r="Y185" s="323">
        <f t="shared" si="51"/>
        <v>147685</v>
      </c>
      <c r="Z185" s="323">
        <f t="shared" si="52"/>
        <v>127216</v>
      </c>
      <c r="AA185" s="323">
        <f t="shared" si="53"/>
        <v>153593</v>
      </c>
      <c r="AB185" s="318">
        <f t="shared" si="54"/>
        <v>87660</v>
      </c>
      <c r="AC185" s="49">
        <f t="shared" si="55"/>
        <v>0.41</v>
      </c>
      <c r="AD185" s="49">
        <f t="shared" si="56"/>
        <v>0.47</v>
      </c>
      <c r="AE185" s="49">
        <f t="shared" si="57"/>
        <v>0.39</v>
      </c>
      <c r="AF185" s="49">
        <f t="shared" si="58"/>
        <v>0.68</v>
      </c>
      <c r="AG185" s="50">
        <f t="shared" si="59"/>
        <v>1.5903841059602648</v>
      </c>
      <c r="AH185" s="325">
        <f t="shared" si="67"/>
        <v>87660</v>
      </c>
      <c r="AI185" s="51" t="str">
        <f t="shared" si="69"/>
        <v>MEDIA ARMÓNICA</v>
      </c>
      <c r="AL185" s="52"/>
    </row>
    <row r="186" spans="1:38">
      <c r="A186" s="125">
        <f>+COUNT(B$6:$D186)</f>
        <v>172</v>
      </c>
      <c r="B186" s="126">
        <v>26101700</v>
      </c>
      <c r="C186" s="127" t="s">
        <v>486</v>
      </c>
      <c r="D186" s="126" t="s">
        <v>30</v>
      </c>
      <c r="E186" s="242">
        <v>1</v>
      </c>
      <c r="F186" s="45"/>
      <c r="G186" s="45"/>
      <c r="H186" s="317">
        <v>1650818.0000000002</v>
      </c>
      <c r="I186" s="317"/>
      <c r="J186" s="318"/>
      <c r="K186" s="318"/>
      <c r="L186" s="314">
        <v>1577773</v>
      </c>
      <c r="M186" s="314"/>
      <c r="N186" s="314"/>
      <c r="O186" s="314"/>
      <c r="P186" s="319">
        <v>1460901</v>
      </c>
      <c r="Q186" s="46"/>
      <c r="R186" s="46"/>
      <c r="S186" s="46"/>
      <c r="T186" s="53"/>
      <c r="U186" s="46"/>
      <c r="V186" s="48">
        <v>407870</v>
      </c>
      <c r="W186" s="47"/>
      <c r="X186" s="318">
        <f t="shared" si="50"/>
        <v>582919</v>
      </c>
      <c r="Y186" s="323">
        <f t="shared" si="51"/>
        <v>1460901</v>
      </c>
      <c r="Z186" s="323">
        <f t="shared" si="52"/>
        <v>1274341</v>
      </c>
      <c r="AA186" s="323">
        <f t="shared" si="53"/>
        <v>1519337</v>
      </c>
      <c r="AB186" s="318">
        <f t="shared" si="54"/>
        <v>914111</v>
      </c>
      <c r="AC186" s="49">
        <f t="shared" si="55"/>
        <v>0.4</v>
      </c>
      <c r="AD186" s="49">
        <f t="shared" si="56"/>
        <v>0.46</v>
      </c>
      <c r="AE186" s="49">
        <f t="shared" si="57"/>
        <v>0.38</v>
      </c>
      <c r="AF186" s="49">
        <f t="shared" si="58"/>
        <v>0.64</v>
      </c>
      <c r="AG186" s="50">
        <f t="shared" si="59"/>
        <v>1.4291784146909554</v>
      </c>
      <c r="AH186" s="325">
        <f t="shared" si="67"/>
        <v>914111</v>
      </c>
      <c r="AI186" s="51" t="str">
        <f t="shared" ref="AI186" si="70">+IF(AH186=Y186,"MENOR COTIZADO",IF(AH186=Z186,"PROMEDIO",IF(AH186=AA186,"MEDIANA",IF(AH186=AB186,"MEDIA ARMÓNICA",IF(AH186=W186,"HISTÓRICO")))))</f>
        <v>MEDIA ARMÓNICA</v>
      </c>
      <c r="AL186" s="52"/>
    </row>
    <row r="187" spans="1:38">
      <c r="A187" s="125">
        <f>+COUNT(B$6:$D187)</f>
        <v>173</v>
      </c>
      <c r="B187" s="126">
        <v>26101700</v>
      </c>
      <c r="C187" s="127" t="s">
        <v>487</v>
      </c>
      <c r="D187" s="126" t="s">
        <v>30</v>
      </c>
      <c r="E187" s="242">
        <v>1</v>
      </c>
      <c r="F187" s="45"/>
      <c r="G187" s="45"/>
      <c r="H187" s="317">
        <v>658022</v>
      </c>
      <c r="I187" s="317"/>
      <c r="J187" s="318"/>
      <c r="K187" s="318"/>
      <c r="L187" s="314">
        <v>628382</v>
      </c>
      <c r="M187" s="314"/>
      <c r="N187" s="314"/>
      <c r="O187" s="314"/>
      <c r="P187" s="319">
        <v>592813</v>
      </c>
      <c r="Q187" s="46"/>
      <c r="R187" s="46"/>
      <c r="S187" s="46"/>
      <c r="T187" s="53"/>
      <c r="U187" s="46"/>
      <c r="V187" s="48">
        <v>167400</v>
      </c>
      <c r="W187" s="47"/>
      <c r="X187" s="318">
        <f t="shared" si="50"/>
        <v>231046</v>
      </c>
      <c r="Y187" s="323">
        <f t="shared" si="51"/>
        <v>592813</v>
      </c>
      <c r="Z187" s="323">
        <f t="shared" si="52"/>
        <v>511654</v>
      </c>
      <c r="AA187" s="323">
        <f t="shared" si="53"/>
        <v>610598</v>
      </c>
      <c r="AB187" s="318">
        <f t="shared" si="54"/>
        <v>371344</v>
      </c>
      <c r="AC187" s="49">
        <f t="shared" si="55"/>
        <v>0.39</v>
      </c>
      <c r="AD187" s="49">
        <f t="shared" si="56"/>
        <v>0.45</v>
      </c>
      <c r="AE187" s="49">
        <f t="shared" si="57"/>
        <v>0.38</v>
      </c>
      <c r="AF187" s="49">
        <f t="shared" si="58"/>
        <v>0.62</v>
      </c>
      <c r="AG187" s="50">
        <f t="shared" si="59"/>
        <v>1.3802031063321385</v>
      </c>
      <c r="AH187" s="325">
        <f t="shared" si="67"/>
        <v>371344</v>
      </c>
      <c r="AI187" s="51" t="str">
        <f t="shared" ref="AI187:AI197" si="71">+IF(AH187=Y187,"MENOR COTIZADO",IF(AH187=Z187,"PROMEDIO",IF(AH187=AA187,"MEDIANA",IF(AH187=AB187,"MEDIA ARMÓNICA",IF(AH187=W187,"HISTÓRICO")))))</f>
        <v>MEDIA ARMÓNICA</v>
      </c>
      <c r="AL187" s="52"/>
    </row>
    <row r="188" spans="1:38">
      <c r="A188" s="125">
        <f>+COUNT(B$6:$D188)</f>
        <v>174</v>
      </c>
      <c r="B188" s="126">
        <v>26101700</v>
      </c>
      <c r="C188" s="127" t="s">
        <v>488</v>
      </c>
      <c r="D188" s="126" t="s">
        <v>30</v>
      </c>
      <c r="E188" s="242">
        <v>1</v>
      </c>
      <c r="F188" s="45"/>
      <c r="G188" s="45"/>
      <c r="H188" s="317">
        <v>448251</v>
      </c>
      <c r="I188" s="317"/>
      <c r="J188" s="318"/>
      <c r="K188" s="318"/>
      <c r="L188" s="314">
        <v>428240.00000000006</v>
      </c>
      <c r="M188" s="314"/>
      <c r="N188" s="314"/>
      <c r="O188" s="314"/>
      <c r="P188" s="319">
        <v>400224</v>
      </c>
      <c r="Q188" s="46"/>
      <c r="R188" s="46"/>
      <c r="S188" s="46"/>
      <c r="T188" s="53"/>
      <c r="U188" s="46"/>
      <c r="V188" s="48">
        <v>114790</v>
      </c>
      <c r="W188" s="47"/>
      <c r="X188" s="318">
        <f t="shared" si="50"/>
        <v>156634</v>
      </c>
      <c r="Y188" s="323">
        <f t="shared" si="51"/>
        <v>400224</v>
      </c>
      <c r="Z188" s="323">
        <f t="shared" si="52"/>
        <v>347876</v>
      </c>
      <c r="AA188" s="323">
        <f t="shared" si="53"/>
        <v>414232</v>
      </c>
      <c r="AB188" s="318">
        <f t="shared" si="54"/>
        <v>253547</v>
      </c>
      <c r="AC188" s="49">
        <f t="shared" si="55"/>
        <v>0.39</v>
      </c>
      <c r="AD188" s="49">
        <f t="shared" si="56"/>
        <v>0.45</v>
      </c>
      <c r="AE188" s="49">
        <f t="shared" si="57"/>
        <v>0.38</v>
      </c>
      <c r="AF188" s="49">
        <f t="shared" si="58"/>
        <v>0.62</v>
      </c>
      <c r="AG188" s="50">
        <f t="shared" si="59"/>
        <v>1.3645265267009321</v>
      </c>
      <c r="AH188" s="325">
        <f t="shared" si="67"/>
        <v>253547</v>
      </c>
      <c r="AI188" s="51" t="str">
        <f t="shared" si="71"/>
        <v>MEDIA ARMÓNICA</v>
      </c>
      <c r="AL188" s="52"/>
    </row>
    <row r="189" spans="1:38">
      <c r="A189" s="125">
        <f>+COUNT(B$6:$D189)</f>
        <v>175</v>
      </c>
      <c r="B189" s="126">
        <v>26101700</v>
      </c>
      <c r="C189" s="127" t="s">
        <v>489</v>
      </c>
      <c r="D189" s="126" t="s">
        <v>30</v>
      </c>
      <c r="E189" s="242">
        <v>1</v>
      </c>
      <c r="F189" s="45"/>
      <c r="G189" s="45"/>
      <c r="H189" s="317">
        <v>1272006</v>
      </c>
      <c r="I189" s="317"/>
      <c r="J189" s="318"/>
      <c r="K189" s="318"/>
      <c r="L189" s="314">
        <v>1193209</v>
      </c>
      <c r="M189" s="314"/>
      <c r="N189" s="314"/>
      <c r="O189" s="314"/>
      <c r="P189" s="319">
        <v>1125669</v>
      </c>
      <c r="Q189" s="46"/>
      <c r="R189" s="46"/>
      <c r="S189" s="46"/>
      <c r="T189" s="53"/>
      <c r="U189" s="46"/>
      <c r="V189" s="48">
        <v>650710</v>
      </c>
      <c r="W189" s="47"/>
      <c r="X189" s="318">
        <f t="shared" si="50"/>
        <v>279596</v>
      </c>
      <c r="Y189" s="323">
        <f t="shared" si="51"/>
        <v>1125669</v>
      </c>
      <c r="Z189" s="323">
        <f t="shared" si="52"/>
        <v>1060399</v>
      </c>
      <c r="AA189" s="323">
        <f t="shared" si="53"/>
        <v>1159439</v>
      </c>
      <c r="AB189" s="318">
        <f t="shared" si="54"/>
        <v>987806</v>
      </c>
      <c r="AC189" s="49">
        <f t="shared" si="55"/>
        <v>0.25</v>
      </c>
      <c r="AD189" s="49">
        <f t="shared" si="56"/>
        <v>0.26</v>
      </c>
      <c r="AE189" s="49">
        <f t="shared" si="57"/>
        <v>0.24</v>
      </c>
      <c r="AF189" s="49">
        <f t="shared" si="58"/>
        <v>0.28000000000000003</v>
      </c>
      <c r="AG189" s="50">
        <f t="shared" si="59"/>
        <v>0.42967835133930632</v>
      </c>
      <c r="AH189" s="325">
        <f>+AB189</f>
        <v>987806</v>
      </c>
      <c r="AI189" s="51" t="str">
        <f t="shared" si="71"/>
        <v>MEDIA ARMÓNICA</v>
      </c>
      <c r="AL189" s="52"/>
    </row>
    <row r="190" spans="1:38">
      <c r="A190" s="125">
        <f>+COUNT(B$6:$D190)</f>
        <v>176</v>
      </c>
      <c r="B190" s="126">
        <v>26101700</v>
      </c>
      <c r="C190" s="127" t="s">
        <v>490</v>
      </c>
      <c r="D190" s="126" t="s">
        <v>30</v>
      </c>
      <c r="E190" s="242">
        <v>1</v>
      </c>
      <c r="F190" s="45"/>
      <c r="G190" s="45"/>
      <c r="H190" s="317">
        <v>1805609</v>
      </c>
      <c r="I190" s="317"/>
      <c r="J190" s="318"/>
      <c r="K190" s="318"/>
      <c r="L190" s="314">
        <v>1661799.0000000002</v>
      </c>
      <c r="M190" s="314"/>
      <c r="N190" s="314"/>
      <c r="O190" s="314"/>
      <c r="P190" s="319">
        <v>1597884</v>
      </c>
      <c r="Q190" s="46"/>
      <c r="R190" s="46"/>
      <c r="S190" s="46"/>
      <c r="T190" s="53"/>
      <c r="U190" s="46"/>
      <c r="V190" s="48">
        <v>1262260</v>
      </c>
      <c r="W190" s="47"/>
      <c r="X190" s="318">
        <f t="shared" si="50"/>
        <v>230112</v>
      </c>
      <c r="Y190" s="323">
        <f t="shared" si="51"/>
        <v>1597884</v>
      </c>
      <c r="Z190" s="323">
        <f t="shared" si="52"/>
        <v>1581888</v>
      </c>
      <c r="AA190" s="323">
        <f t="shared" si="53"/>
        <v>1629842</v>
      </c>
      <c r="AB190" s="318">
        <f t="shared" si="54"/>
        <v>1554216</v>
      </c>
      <c r="AC190" s="49">
        <f t="shared" si="55"/>
        <v>0.14000000000000001</v>
      </c>
      <c r="AD190" s="49">
        <f t="shared" si="56"/>
        <v>0.15</v>
      </c>
      <c r="AE190" s="49">
        <f t="shared" si="57"/>
        <v>0.14000000000000001</v>
      </c>
      <c r="AF190" s="49">
        <f t="shared" si="58"/>
        <v>0.15</v>
      </c>
      <c r="AG190" s="50">
        <f t="shared" si="59"/>
        <v>0.18230158604407967</v>
      </c>
      <c r="AH190" s="325">
        <f t="shared" ref="AH190" si="72">+Y190</f>
        <v>1597884</v>
      </c>
      <c r="AI190" s="51" t="str">
        <f t="shared" si="71"/>
        <v>MENOR COTIZADO</v>
      </c>
      <c r="AL190" s="52"/>
    </row>
    <row r="191" spans="1:38">
      <c r="A191" s="125">
        <f>+COUNT(B$6:$D191)</f>
        <v>177</v>
      </c>
      <c r="B191" s="126">
        <v>26101700</v>
      </c>
      <c r="C191" s="127" t="s">
        <v>491</v>
      </c>
      <c r="D191" s="126" t="s">
        <v>44</v>
      </c>
      <c r="E191" s="242">
        <v>1</v>
      </c>
      <c r="F191" s="45"/>
      <c r="G191" s="45"/>
      <c r="H191" s="317">
        <v>751978.00000000012</v>
      </c>
      <c r="I191" s="317"/>
      <c r="J191" s="318"/>
      <c r="K191" s="318"/>
      <c r="L191" s="314">
        <v>718997</v>
      </c>
      <c r="M191" s="314"/>
      <c r="N191" s="314"/>
      <c r="O191" s="314"/>
      <c r="P191" s="319">
        <v>659630</v>
      </c>
      <c r="Q191" s="46"/>
      <c r="R191" s="46"/>
      <c r="S191" s="46"/>
      <c r="T191" s="53"/>
      <c r="U191" s="46"/>
      <c r="V191" s="48">
        <v>167810</v>
      </c>
      <c r="W191" s="47"/>
      <c r="X191" s="318">
        <f t="shared" si="50"/>
        <v>273874</v>
      </c>
      <c r="Y191" s="323">
        <f t="shared" si="51"/>
        <v>659630</v>
      </c>
      <c r="Z191" s="323">
        <f t="shared" si="52"/>
        <v>574604</v>
      </c>
      <c r="AA191" s="323">
        <f t="shared" si="53"/>
        <v>689314</v>
      </c>
      <c r="AB191" s="318">
        <f t="shared" si="54"/>
        <v>392319</v>
      </c>
      <c r="AC191" s="49">
        <f t="shared" si="55"/>
        <v>0.42</v>
      </c>
      <c r="AD191" s="49">
        <f t="shared" si="56"/>
        <v>0.48</v>
      </c>
      <c r="AE191" s="49">
        <f t="shared" si="57"/>
        <v>0.4</v>
      </c>
      <c r="AF191" s="49">
        <f t="shared" si="58"/>
        <v>0.7</v>
      </c>
      <c r="AG191" s="50">
        <f t="shared" si="59"/>
        <v>1.6320481496931052</v>
      </c>
      <c r="AH191" s="325">
        <f t="shared" ref="AH191:AH201" si="73">+MIN(AA191:AB191)</f>
        <v>392319</v>
      </c>
      <c r="AI191" s="51" t="str">
        <f t="shared" si="71"/>
        <v>MEDIA ARMÓNICA</v>
      </c>
      <c r="AL191" s="52"/>
    </row>
    <row r="192" spans="1:38" ht="24">
      <c r="A192" s="125">
        <f>+COUNT(B$6:$D192)</f>
        <v>178</v>
      </c>
      <c r="B192" s="125">
        <v>31171504</v>
      </c>
      <c r="C192" s="139" t="s">
        <v>492</v>
      </c>
      <c r="D192" s="126" t="s">
        <v>30</v>
      </c>
      <c r="E192" s="242">
        <v>1</v>
      </c>
      <c r="F192" s="45"/>
      <c r="G192" s="45"/>
      <c r="H192" s="317">
        <v>425036</v>
      </c>
      <c r="I192" s="317"/>
      <c r="J192" s="318"/>
      <c r="K192" s="318"/>
      <c r="L192" s="314">
        <v>395209</v>
      </c>
      <c r="M192" s="314"/>
      <c r="N192" s="314"/>
      <c r="O192" s="314"/>
      <c r="P192" s="319">
        <v>372839</v>
      </c>
      <c r="Q192" s="46"/>
      <c r="R192" s="46"/>
      <c r="S192" s="46"/>
      <c r="T192" s="53"/>
      <c r="U192" s="46"/>
      <c r="V192" s="48">
        <v>79120</v>
      </c>
      <c r="W192" s="47"/>
      <c r="X192" s="318">
        <f t="shared" si="50"/>
        <v>160716</v>
      </c>
      <c r="Y192" s="323">
        <f t="shared" si="51"/>
        <v>372839</v>
      </c>
      <c r="Z192" s="323">
        <f t="shared" si="52"/>
        <v>318051</v>
      </c>
      <c r="AA192" s="323">
        <f t="shared" si="53"/>
        <v>384024</v>
      </c>
      <c r="AB192" s="318">
        <f t="shared" si="54"/>
        <v>197979</v>
      </c>
      <c r="AC192" s="49">
        <f t="shared" si="55"/>
        <v>0.43</v>
      </c>
      <c r="AD192" s="49">
        <f t="shared" si="56"/>
        <v>0.51</v>
      </c>
      <c r="AE192" s="49">
        <f t="shared" si="57"/>
        <v>0.42</v>
      </c>
      <c r="AF192" s="49">
        <f t="shared" si="58"/>
        <v>0.81</v>
      </c>
      <c r="AG192" s="50">
        <f t="shared" si="59"/>
        <v>2.031294236602629</v>
      </c>
      <c r="AH192" s="325">
        <f>+Z192</f>
        <v>318051</v>
      </c>
      <c r="AI192" s="51" t="str">
        <f t="shared" si="71"/>
        <v>PROMEDIO</v>
      </c>
      <c r="AL192" s="52"/>
    </row>
    <row r="193" spans="1:38">
      <c r="A193" s="125">
        <f>+COUNT(B$6:$D193)</f>
        <v>179</v>
      </c>
      <c r="B193" s="125">
        <v>32101625</v>
      </c>
      <c r="C193" s="127" t="s">
        <v>493</v>
      </c>
      <c r="D193" s="126" t="s">
        <v>30</v>
      </c>
      <c r="E193" s="242">
        <v>1</v>
      </c>
      <c r="F193" s="45"/>
      <c r="G193" s="45"/>
      <c r="H193" s="317">
        <v>1221600</v>
      </c>
      <c r="I193" s="317"/>
      <c r="J193" s="318"/>
      <c r="K193" s="318"/>
      <c r="L193" s="314">
        <v>1178358</v>
      </c>
      <c r="M193" s="314"/>
      <c r="N193" s="314"/>
      <c r="O193" s="314"/>
      <c r="P193" s="319">
        <v>1081062</v>
      </c>
      <c r="Q193" s="46"/>
      <c r="R193" s="46"/>
      <c r="S193" s="46"/>
      <c r="T193" s="53"/>
      <c r="U193" s="46"/>
      <c r="V193" s="48">
        <v>272670</v>
      </c>
      <c r="W193" s="47"/>
      <c r="X193" s="318">
        <f t="shared" si="50"/>
        <v>447709</v>
      </c>
      <c r="Y193" s="323">
        <f t="shared" si="51"/>
        <v>1081062</v>
      </c>
      <c r="Z193" s="323">
        <f t="shared" si="52"/>
        <v>938423</v>
      </c>
      <c r="AA193" s="323">
        <f t="shared" si="53"/>
        <v>1129710</v>
      </c>
      <c r="AB193" s="318">
        <f t="shared" si="54"/>
        <v>639009</v>
      </c>
      <c r="AC193" s="49">
        <f t="shared" si="55"/>
        <v>0.41</v>
      </c>
      <c r="AD193" s="49">
        <f t="shared" si="56"/>
        <v>0.48</v>
      </c>
      <c r="AE193" s="49">
        <f t="shared" si="57"/>
        <v>0.4</v>
      </c>
      <c r="AF193" s="49">
        <f t="shared" si="58"/>
        <v>0.7</v>
      </c>
      <c r="AG193" s="50">
        <f t="shared" si="59"/>
        <v>1.641944475006418</v>
      </c>
      <c r="AH193" s="325">
        <f t="shared" si="73"/>
        <v>639009</v>
      </c>
      <c r="AI193" s="51" t="str">
        <f t="shared" si="71"/>
        <v>MEDIA ARMÓNICA</v>
      </c>
      <c r="AL193" s="52"/>
    </row>
    <row r="194" spans="1:38">
      <c r="A194" s="125">
        <f>+COUNT(B$6:$D194)</f>
        <v>180</v>
      </c>
      <c r="B194" s="126">
        <v>26101700</v>
      </c>
      <c r="C194" s="127" t="s">
        <v>494</v>
      </c>
      <c r="D194" s="126" t="s">
        <v>30</v>
      </c>
      <c r="E194" s="242">
        <v>1</v>
      </c>
      <c r="F194" s="45"/>
      <c r="G194" s="45"/>
      <c r="H194" s="317">
        <v>121539</v>
      </c>
      <c r="I194" s="317"/>
      <c r="J194" s="318"/>
      <c r="K194" s="318"/>
      <c r="L194" s="314">
        <v>117119.00000000001</v>
      </c>
      <c r="M194" s="314"/>
      <c r="N194" s="314"/>
      <c r="O194" s="314"/>
      <c r="P194" s="319">
        <v>110490</v>
      </c>
      <c r="Q194" s="46"/>
      <c r="R194" s="46"/>
      <c r="S194" s="46"/>
      <c r="T194" s="53"/>
      <c r="U194" s="46"/>
      <c r="V194" s="48">
        <v>26600</v>
      </c>
      <c r="W194" s="47"/>
      <c r="X194" s="318">
        <f t="shared" si="50"/>
        <v>45120</v>
      </c>
      <c r="Y194" s="323">
        <f t="shared" si="51"/>
        <v>110490</v>
      </c>
      <c r="Z194" s="323">
        <f t="shared" si="52"/>
        <v>93937</v>
      </c>
      <c r="AA194" s="323">
        <f t="shared" si="53"/>
        <v>113805</v>
      </c>
      <c r="AB194" s="318">
        <f t="shared" si="54"/>
        <v>63081</v>
      </c>
      <c r="AC194" s="49">
        <f t="shared" si="55"/>
        <v>0.41</v>
      </c>
      <c r="AD194" s="49">
        <f t="shared" si="56"/>
        <v>0.48</v>
      </c>
      <c r="AE194" s="49">
        <f t="shared" si="57"/>
        <v>0.4</v>
      </c>
      <c r="AF194" s="49">
        <f t="shared" si="58"/>
        <v>0.72</v>
      </c>
      <c r="AG194" s="50">
        <f t="shared" si="59"/>
        <v>1.6962406015037594</v>
      </c>
      <c r="AH194" s="325">
        <f t="shared" si="73"/>
        <v>63081</v>
      </c>
      <c r="AI194" s="51" t="str">
        <f t="shared" si="71"/>
        <v>MEDIA ARMÓNICA</v>
      </c>
      <c r="AL194" s="52"/>
    </row>
    <row r="195" spans="1:38">
      <c r="A195" s="125">
        <f>+COUNT(B$6:$D195)</f>
        <v>181</v>
      </c>
      <c r="B195" s="126">
        <v>26101700</v>
      </c>
      <c r="C195" s="127" t="s">
        <v>495</v>
      </c>
      <c r="D195" s="126" t="s">
        <v>30</v>
      </c>
      <c r="E195" s="242">
        <v>1</v>
      </c>
      <c r="F195" s="45"/>
      <c r="G195" s="45"/>
      <c r="H195" s="317">
        <v>117918</v>
      </c>
      <c r="I195" s="317"/>
      <c r="J195" s="318"/>
      <c r="K195" s="318"/>
      <c r="L195" s="314">
        <v>108526</v>
      </c>
      <c r="M195" s="314"/>
      <c r="N195" s="314"/>
      <c r="O195" s="314"/>
      <c r="P195" s="319">
        <v>104352</v>
      </c>
      <c r="Q195" s="46"/>
      <c r="R195" s="46"/>
      <c r="S195" s="46"/>
      <c r="T195" s="53"/>
      <c r="U195" s="46"/>
      <c r="V195" s="48">
        <v>26390</v>
      </c>
      <c r="W195" s="47"/>
      <c r="X195" s="318">
        <f t="shared" si="50"/>
        <v>42320</v>
      </c>
      <c r="Y195" s="323">
        <f t="shared" si="51"/>
        <v>104352</v>
      </c>
      <c r="Z195" s="323">
        <f t="shared" si="52"/>
        <v>89297</v>
      </c>
      <c r="AA195" s="323">
        <f t="shared" si="53"/>
        <v>106439</v>
      </c>
      <c r="AB195" s="318">
        <f t="shared" si="54"/>
        <v>61377</v>
      </c>
      <c r="AC195" s="49">
        <f t="shared" si="55"/>
        <v>0.41</v>
      </c>
      <c r="AD195" s="49">
        <f t="shared" si="56"/>
        <v>0.47</v>
      </c>
      <c r="AE195" s="49">
        <f t="shared" si="57"/>
        <v>0.4</v>
      </c>
      <c r="AF195" s="49">
        <f t="shared" si="58"/>
        <v>0.69</v>
      </c>
      <c r="AG195" s="50">
        <f t="shared" si="59"/>
        <v>1.6036377415687761</v>
      </c>
      <c r="AH195" s="325">
        <f t="shared" si="73"/>
        <v>61377</v>
      </c>
      <c r="AI195" s="51" t="str">
        <f t="shared" si="71"/>
        <v>MEDIA ARMÓNICA</v>
      </c>
      <c r="AL195" s="52"/>
    </row>
    <row r="196" spans="1:38" ht="24">
      <c r="A196" s="125">
        <f>+COUNT(B$6:$D196)</f>
        <v>182</v>
      </c>
      <c r="B196" s="126">
        <v>26101700</v>
      </c>
      <c r="C196" s="127" t="s">
        <v>496</v>
      </c>
      <c r="D196" s="126" t="s">
        <v>30</v>
      </c>
      <c r="E196" s="242">
        <v>1</v>
      </c>
      <c r="F196" s="45"/>
      <c r="G196" s="45"/>
      <c r="H196" s="317">
        <v>283832</v>
      </c>
      <c r="I196" s="317"/>
      <c r="J196" s="318"/>
      <c r="K196" s="318"/>
      <c r="L196" s="314">
        <v>270930</v>
      </c>
      <c r="M196" s="314"/>
      <c r="N196" s="314"/>
      <c r="O196" s="314"/>
      <c r="P196" s="319">
        <v>258029.00000000003</v>
      </c>
      <c r="Q196" s="46"/>
      <c r="R196" s="46"/>
      <c r="S196" s="46"/>
      <c r="T196" s="53"/>
      <c r="U196" s="46"/>
      <c r="V196" s="48">
        <v>64660</v>
      </c>
      <c r="W196" s="47"/>
      <c r="X196" s="318">
        <f t="shared" si="50"/>
        <v>103672</v>
      </c>
      <c r="Y196" s="323">
        <f t="shared" si="51"/>
        <v>258029</v>
      </c>
      <c r="Z196" s="323">
        <f t="shared" si="52"/>
        <v>219363</v>
      </c>
      <c r="AA196" s="323">
        <f t="shared" si="53"/>
        <v>264480</v>
      </c>
      <c r="AB196" s="318">
        <f t="shared" si="54"/>
        <v>150629</v>
      </c>
      <c r="AC196" s="49">
        <f t="shared" si="55"/>
        <v>0.4</v>
      </c>
      <c r="AD196" s="49">
        <f t="shared" si="56"/>
        <v>0.47</v>
      </c>
      <c r="AE196" s="49">
        <f t="shared" si="57"/>
        <v>0.39</v>
      </c>
      <c r="AF196" s="49">
        <f t="shared" si="58"/>
        <v>0.69</v>
      </c>
      <c r="AG196" s="50">
        <f t="shared" si="59"/>
        <v>1.603340550572224</v>
      </c>
      <c r="AH196" s="325">
        <f t="shared" si="73"/>
        <v>150629</v>
      </c>
      <c r="AI196" s="51" t="str">
        <f t="shared" si="71"/>
        <v>MEDIA ARMÓNICA</v>
      </c>
      <c r="AL196" s="52"/>
    </row>
    <row r="197" spans="1:38">
      <c r="A197" s="125">
        <f>+COUNT(B$6:$D197)</f>
        <v>183</v>
      </c>
      <c r="B197" s="126">
        <v>26101700</v>
      </c>
      <c r="C197" s="127" t="s">
        <v>497</v>
      </c>
      <c r="D197" s="126" t="s">
        <v>30</v>
      </c>
      <c r="E197" s="242">
        <v>1</v>
      </c>
      <c r="F197" s="45"/>
      <c r="G197" s="45"/>
      <c r="H197" s="317">
        <v>275323</v>
      </c>
      <c r="I197" s="317"/>
      <c r="J197" s="318"/>
      <c r="K197" s="318"/>
      <c r="L197" s="314">
        <v>258417</v>
      </c>
      <c r="M197" s="314"/>
      <c r="N197" s="314"/>
      <c r="O197" s="314"/>
      <c r="P197" s="319">
        <v>241511</v>
      </c>
      <c r="Q197" s="46"/>
      <c r="R197" s="46"/>
      <c r="S197" s="46"/>
      <c r="T197" s="53"/>
      <c r="U197" s="46"/>
      <c r="V197" s="48">
        <v>57980</v>
      </c>
      <c r="W197" s="47"/>
      <c r="X197" s="318">
        <f t="shared" si="50"/>
        <v>101165</v>
      </c>
      <c r="Y197" s="323">
        <f t="shared" si="51"/>
        <v>241511</v>
      </c>
      <c r="Z197" s="323">
        <f t="shared" si="52"/>
        <v>208308</v>
      </c>
      <c r="AA197" s="323">
        <f t="shared" si="53"/>
        <v>249964</v>
      </c>
      <c r="AB197" s="318">
        <f t="shared" si="54"/>
        <v>138457</v>
      </c>
      <c r="AC197" s="49">
        <f t="shared" si="55"/>
        <v>0.42</v>
      </c>
      <c r="AD197" s="49">
        <f t="shared" si="56"/>
        <v>0.49</v>
      </c>
      <c r="AE197" s="49">
        <f t="shared" si="57"/>
        <v>0.4</v>
      </c>
      <c r="AF197" s="49">
        <f t="shared" si="58"/>
        <v>0.73</v>
      </c>
      <c r="AG197" s="50">
        <f t="shared" si="59"/>
        <v>1.7448258020006899</v>
      </c>
      <c r="AH197" s="325">
        <f t="shared" si="73"/>
        <v>138457</v>
      </c>
      <c r="AI197" s="51" t="str">
        <f t="shared" si="71"/>
        <v>MEDIA ARMÓNICA</v>
      </c>
      <c r="AL197" s="52"/>
    </row>
    <row r="198" spans="1:38">
      <c r="A198" s="125">
        <f>+COUNT(B$6:$D198)</f>
        <v>184</v>
      </c>
      <c r="B198" s="126">
        <v>26101700</v>
      </c>
      <c r="C198" s="127" t="s">
        <v>498</v>
      </c>
      <c r="D198" s="126" t="s">
        <v>30</v>
      </c>
      <c r="E198" s="242">
        <v>1</v>
      </c>
      <c r="F198" s="45"/>
      <c r="G198" s="45"/>
      <c r="H198" s="317">
        <v>201972.00000000003</v>
      </c>
      <c r="I198" s="317"/>
      <c r="J198" s="318"/>
      <c r="K198" s="318"/>
      <c r="L198" s="314">
        <v>194694</v>
      </c>
      <c r="M198" s="314"/>
      <c r="N198" s="314"/>
      <c r="O198" s="314"/>
      <c r="P198" s="319">
        <v>181957</v>
      </c>
      <c r="Q198" s="46"/>
      <c r="R198" s="46"/>
      <c r="S198" s="46"/>
      <c r="T198" s="53"/>
      <c r="U198" s="46"/>
      <c r="V198" s="48">
        <v>63640</v>
      </c>
      <c r="W198" s="47"/>
      <c r="X198" s="318">
        <f t="shared" si="50"/>
        <v>65144</v>
      </c>
      <c r="Y198" s="323">
        <f t="shared" si="51"/>
        <v>181957</v>
      </c>
      <c r="Z198" s="323">
        <f t="shared" si="52"/>
        <v>160566</v>
      </c>
      <c r="AA198" s="323">
        <f t="shared" si="53"/>
        <v>188326</v>
      </c>
      <c r="AB198" s="318">
        <f t="shared" si="54"/>
        <v>127809</v>
      </c>
      <c r="AC198" s="49">
        <f t="shared" si="55"/>
        <v>0.36</v>
      </c>
      <c r="AD198" s="49">
        <f t="shared" si="56"/>
        <v>0.41</v>
      </c>
      <c r="AE198" s="49">
        <f t="shared" si="57"/>
        <v>0.35</v>
      </c>
      <c r="AF198" s="49">
        <f t="shared" si="58"/>
        <v>0.51</v>
      </c>
      <c r="AG198" s="50">
        <f t="shared" si="59"/>
        <v>1.0236329352608422</v>
      </c>
      <c r="AH198" s="325">
        <f t="shared" si="73"/>
        <v>127809</v>
      </c>
      <c r="AI198" s="51" t="str">
        <f>+IF(AH198=Y198,"MENOR COTIZADO",IF(AH198=Z198,"PROMEDIO",IF(AH198=AA198,"MEDIANA",IF(AH198=AB198,"MEDIA ARMÓNICA",IF(AH198=W198,"HISTÓRICO")))))</f>
        <v>MEDIA ARMÓNICA</v>
      </c>
      <c r="AL198" s="52"/>
    </row>
    <row r="199" spans="1:38">
      <c r="A199" s="125">
        <f>+COUNT(B$6:$D199)</f>
        <v>185</v>
      </c>
      <c r="B199" s="126">
        <v>26101700</v>
      </c>
      <c r="C199" s="127" t="s">
        <v>482</v>
      </c>
      <c r="D199" s="126" t="s">
        <v>43</v>
      </c>
      <c r="E199" s="242">
        <v>1</v>
      </c>
      <c r="F199" s="45"/>
      <c r="G199" s="45"/>
      <c r="H199" s="317">
        <v>142271</v>
      </c>
      <c r="I199" s="317"/>
      <c r="J199" s="318"/>
      <c r="K199" s="318"/>
      <c r="L199" s="314">
        <v>137190</v>
      </c>
      <c r="M199" s="314"/>
      <c r="N199" s="314"/>
      <c r="O199" s="314"/>
      <c r="P199" s="319">
        <v>127028</v>
      </c>
      <c r="Q199" s="46"/>
      <c r="R199" s="46"/>
      <c r="S199" s="46"/>
      <c r="T199" s="53"/>
      <c r="U199" s="46"/>
      <c r="V199" s="48">
        <v>44810</v>
      </c>
      <c r="W199" s="47"/>
      <c r="X199" s="318">
        <f t="shared" si="50"/>
        <v>45784</v>
      </c>
      <c r="Y199" s="323">
        <f t="shared" si="51"/>
        <v>127028</v>
      </c>
      <c r="Z199" s="323">
        <f t="shared" si="52"/>
        <v>112825</v>
      </c>
      <c r="AA199" s="323">
        <f t="shared" si="53"/>
        <v>132109</v>
      </c>
      <c r="AB199" s="318">
        <f t="shared" si="54"/>
        <v>89874</v>
      </c>
      <c r="AC199" s="49">
        <f t="shared" si="55"/>
        <v>0.36</v>
      </c>
      <c r="AD199" s="49">
        <f t="shared" si="56"/>
        <v>0.41</v>
      </c>
      <c r="AE199" s="49">
        <f t="shared" si="57"/>
        <v>0.35</v>
      </c>
      <c r="AF199" s="49">
        <f t="shared" si="58"/>
        <v>0.51</v>
      </c>
      <c r="AG199" s="50">
        <f t="shared" si="59"/>
        <v>1.0217362195938406</v>
      </c>
      <c r="AH199" s="325">
        <f t="shared" si="73"/>
        <v>89874</v>
      </c>
      <c r="AI199" s="51" t="str">
        <f>+IF(AH199=Y199,"MENOR COTIZADO",IF(AH199=Z199,"PROMEDIO",IF(AH199=AA199,"MEDIANA",IF(AH199=AB199,"MEDIA ARMÓNICA",IF(AH199=W199,"HISTÓRICO")))))</f>
        <v>MEDIA ARMÓNICA</v>
      </c>
      <c r="AL199" s="52"/>
    </row>
    <row r="200" spans="1:38">
      <c r="A200" s="125">
        <f>+COUNT(B$6:$D200)</f>
        <v>186</v>
      </c>
      <c r="B200" s="126">
        <v>26101700</v>
      </c>
      <c r="C200" s="127" t="s">
        <v>483</v>
      </c>
      <c r="D200" s="126" t="s">
        <v>43</v>
      </c>
      <c r="E200" s="242">
        <v>1</v>
      </c>
      <c r="F200" s="45"/>
      <c r="G200" s="45"/>
      <c r="H200" s="317">
        <v>237378</v>
      </c>
      <c r="I200" s="317"/>
      <c r="J200" s="318"/>
      <c r="K200" s="318"/>
      <c r="L200" s="314">
        <v>222673</v>
      </c>
      <c r="M200" s="314"/>
      <c r="N200" s="314"/>
      <c r="O200" s="314"/>
      <c r="P200" s="319">
        <v>210069.00000000003</v>
      </c>
      <c r="Q200" s="46"/>
      <c r="R200" s="46"/>
      <c r="S200" s="46"/>
      <c r="T200" s="53"/>
      <c r="U200" s="46"/>
      <c r="V200" s="48">
        <v>71180</v>
      </c>
      <c r="W200" s="47"/>
      <c r="X200" s="318">
        <f t="shared" si="50"/>
        <v>76911</v>
      </c>
      <c r="Y200" s="323">
        <f t="shared" si="51"/>
        <v>210069</v>
      </c>
      <c r="Z200" s="323">
        <f t="shared" si="52"/>
        <v>185325</v>
      </c>
      <c r="AA200" s="323">
        <f t="shared" si="53"/>
        <v>216371</v>
      </c>
      <c r="AB200" s="318">
        <f t="shared" si="54"/>
        <v>145387</v>
      </c>
      <c r="AC200" s="49">
        <f t="shared" si="55"/>
        <v>0.37</v>
      </c>
      <c r="AD200" s="49">
        <f t="shared" si="56"/>
        <v>0.42</v>
      </c>
      <c r="AE200" s="49">
        <f t="shared" si="57"/>
        <v>0.36</v>
      </c>
      <c r="AF200" s="49">
        <f t="shared" si="58"/>
        <v>0.53</v>
      </c>
      <c r="AG200" s="50">
        <f t="shared" si="59"/>
        <v>1.0805141893790391</v>
      </c>
      <c r="AH200" s="325">
        <f t="shared" si="73"/>
        <v>145387</v>
      </c>
      <c r="AI200" s="51" t="str">
        <f>+IF(AH200=Y200,"MENOR COTIZADO",IF(AH200=Z200,"PROMEDIO",IF(AH200=AA200,"MEDIANA",IF(AH200=AB200,"MEDIA ARMÓNICA",IF(AH200=W200,"HISTÓRICO")))))</f>
        <v>MEDIA ARMÓNICA</v>
      </c>
      <c r="AL200" s="52"/>
    </row>
    <row r="201" spans="1:38">
      <c r="A201" s="125">
        <f>+COUNT(B$6:$D201)</f>
        <v>187</v>
      </c>
      <c r="B201" s="126">
        <v>26101700</v>
      </c>
      <c r="C201" s="127" t="s">
        <v>499</v>
      </c>
      <c r="D201" s="126" t="s">
        <v>30</v>
      </c>
      <c r="E201" s="242">
        <v>1</v>
      </c>
      <c r="F201" s="45"/>
      <c r="G201" s="45"/>
      <c r="H201" s="317">
        <v>1333151</v>
      </c>
      <c r="I201" s="317"/>
      <c r="J201" s="318"/>
      <c r="K201" s="318"/>
      <c r="L201" s="314">
        <v>1249829.0000000002</v>
      </c>
      <c r="M201" s="314"/>
      <c r="N201" s="314"/>
      <c r="O201" s="314"/>
      <c r="P201" s="319">
        <v>1190313</v>
      </c>
      <c r="Q201" s="46"/>
      <c r="R201" s="46"/>
      <c r="S201" s="46"/>
      <c r="T201" s="53"/>
      <c r="U201" s="46"/>
      <c r="V201" s="48">
        <v>411800</v>
      </c>
      <c r="W201" s="47"/>
      <c r="X201" s="318">
        <f t="shared" ref="X201:X264" si="74">+ROUND(STDEVA(H201,L201,P201,V201),0)</f>
        <v>427020</v>
      </c>
      <c r="Y201" s="323">
        <f t="shared" ref="Y201:Y264" si="75">+ROUND(MIN(H201,L201,P201),0)</f>
        <v>1190313</v>
      </c>
      <c r="Z201" s="323">
        <f t="shared" ref="Z201:Z264" si="76">+ROUND(AVERAGE(H201,L201,P201,V201),0)</f>
        <v>1046273</v>
      </c>
      <c r="AA201" s="323">
        <f t="shared" ref="AA201:AA264" si="77">+ROUND(MEDIAN(H201,L201,P201,V201),0)</f>
        <v>1220071</v>
      </c>
      <c r="AB201" s="318">
        <f t="shared" ref="AB201:AB264" si="78">+ROUND(HARMEAN(H201,L201,P201,V201),0)</f>
        <v>830101</v>
      </c>
      <c r="AC201" s="49">
        <f t="shared" ref="AC201:AC264" si="79">ROUND(+X201/Y201,2)</f>
        <v>0.36</v>
      </c>
      <c r="AD201" s="49">
        <f t="shared" ref="AD201:AD264" si="80">ROUND(+X201/Z201,2)</f>
        <v>0.41</v>
      </c>
      <c r="AE201" s="49">
        <f t="shared" ref="AE201:AE264" si="81">ROUND(+X201/AA201,2)</f>
        <v>0.35</v>
      </c>
      <c r="AF201" s="49">
        <f t="shared" ref="AF201:AF264" si="82">ROUND(+X201/AB201,2)</f>
        <v>0.51</v>
      </c>
      <c r="AG201" s="50">
        <f t="shared" ref="AG201:AG264" si="83">+X201/V201</f>
        <v>1.0369596891694997</v>
      </c>
      <c r="AH201" s="325">
        <f t="shared" si="73"/>
        <v>830101</v>
      </c>
      <c r="AI201" s="51" t="str">
        <f>+IF(AH201=Y201,"MENOR COTIZADO",IF(AH201=Z201,"PROMEDIO",IF(AH201=AA201,"MEDIANA",IF(AH201=AB201,"MEDIA ARMÓNICA",IF(AH201=W201,"HISTÓRICO")))))</f>
        <v>MEDIA ARMÓNICA</v>
      </c>
      <c r="AL201" s="52"/>
    </row>
    <row r="202" spans="1:38" ht="24">
      <c r="A202" s="122"/>
      <c r="B202" s="122"/>
      <c r="C202" s="123" t="s">
        <v>500</v>
      </c>
      <c r="D202" s="124"/>
      <c r="E202" s="124"/>
      <c r="F202" s="45"/>
      <c r="G202" s="45"/>
      <c r="H202" s="124"/>
      <c r="I202" s="317"/>
      <c r="J202" s="318"/>
      <c r="K202" s="318"/>
      <c r="L202" s="124"/>
      <c r="M202" s="314"/>
      <c r="N202" s="314"/>
      <c r="O202" s="314"/>
      <c r="P202" s="124"/>
      <c r="Q202" s="46"/>
      <c r="R202" s="46"/>
      <c r="S202" s="46"/>
      <c r="T202" s="53"/>
      <c r="U202" s="46"/>
      <c r="V202" s="124"/>
      <c r="W202" s="47"/>
      <c r="X202" s="124"/>
      <c r="Y202" s="124"/>
      <c r="Z202" s="124"/>
      <c r="AA202" s="124"/>
      <c r="AB202" s="124"/>
      <c r="AC202" s="124"/>
      <c r="AD202" s="124"/>
      <c r="AE202" s="124"/>
      <c r="AF202" s="124"/>
      <c r="AG202" s="124"/>
      <c r="AH202" s="124"/>
      <c r="AI202" s="124"/>
      <c r="AL202" s="52"/>
    </row>
    <row r="203" spans="1:38">
      <c r="A203" s="125">
        <f>+COUNT(B$6:$D203)</f>
        <v>188</v>
      </c>
      <c r="B203" s="126">
        <v>26101700</v>
      </c>
      <c r="C203" s="139" t="s">
        <v>1086</v>
      </c>
      <c r="D203" s="126" t="s">
        <v>30</v>
      </c>
      <c r="E203" s="242">
        <v>1</v>
      </c>
      <c r="F203" s="45"/>
      <c r="G203" s="45"/>
      <c r="H203" s="317">
        <v>2656672.0000000005</v>
      </c>
      <c r="I203" s="317"/>
      <c r="J203" s="318"/>
      <c r="K203" s="318"/>
      <c r="L203" s="314">
        <v>2493543</v>
      </c>
      <c r="M203" s="314"/>
      <c r="N203" s="314"/>
      <c r="O203" s="314"/>
      <c r="P203" s="319">
        <v>2330414</v>
      </c>
      <c r="Q203" s="46"/>
      <c r="R203" s="46"/>
      <c r="S203" s="46"/>
      <c r="T203" s="53"/>
      <c r="U203" s="46"/>
      <c r="V203" s="48">
        <v>579880</v>
      </c>
      <c r="W203" s="47"/>
      <c r="X203" s="318">
        <f t="shared" si="74"/>
        <v>966058</v>
      </c>
      <c r="Y203" s="323">
        <f t="shared" si="75"/>
        <v>2330414</v>
      </c>
      <c r="Z203" s="323">
        <f t="shared" si="76"/>
        <v>2015127</v>
      </c>
      <c r="AA203" s="323">
        <f t="shared" si="77"/>
        <v>2411979</v>
      </c>
      <c r="AB203" s="318">
        <f t="shared" si="78"/>
        <v>1364699</v>
      </c>
      <c r="AC203" s="49">
        <f t="shared" si="79"/>
        <v>0.41</v>
      </c>
      <c r="AD203" s="49">
        <f t="shared" si="80"/>
        <v>0.48</v>
      </c>
      <c r="AE203" s="49">
        <f t="shared" si="81"/>
        <v>0.4</v>
      </c>
      <c r="AF203" s="49">
        <f t="shared" si="82"/>
        <v>0.71</v>
      </c>
      <c r="AG203" s="50">
        <f t="shared" si="83"/>
        <v>1.665961923156515</v>
      </c>
      <c r="AH203" s="325">
        <f t="shared" ref="AH203:AH231" si="84">+MIN(AA203:AB203)</f>
        <v>1364699</v>
      </c>
      <c r="AI203" s="51" t="str">
        <f t="shared" ref="AI203:AI211" si="85">+IF(AH203=Y203,"MENOR COTIZADO",IF(AH203=Z203,"PROMEDIO",IF(AH203=AA203,"MEDIANA",IF(AH203=AB203,"MEDIA ARMÓNICA",IF(AH203=W203,"HISTÓRICO")))))</f>
        <v>MEDIA ARMÓNICA</v>
      </c>
      <c r="AL203" s="52"/>
    </row>
    <row r="204" spans="1:38">
      <c r="A204" s="125">
        <f>+COUNT(B$6:$D204)</f>
        <v>189</v>
      </c>
      <c r="B204" s="126">
        <v>24131500</v>
      </c>
      <c r="C204" s="127" t="s">
        <v>501</v>
      </c>
      <c r="D204" s="126" t="s">
        <v>30</v>
      </c>
      <c r="E204" s="242">
        <v>1</v>
      </c>
      <c r="F204" s="45"/>
      <c r="G204" s="45"/>
      <c r="H204" s="317">
        <v>5269627</v>
      </c>
      <c r="I204" s="317"/>
      <c r="J204" s="318"/>
      <c r="K204" s="318"/>
      <c r="L204" s="314">
        <v>4937308</v>
      </c>
      <c r="M204" s="314"/>
      <c r="N204" s="314"/>
      <c r="O204" s="314"/>
      <c r="P204" s="319">
        <v>4747412</v>
      </c>
      <c r="Q204" s="46"/>
      <c r="R204" s="46"/>
      <c r="S204" s="46"/>
      <c r="T204" s="53"/>
      <c r="U204" s="46"/>
      <c r="V204" s="48">
        <v>1721630</v>
      </c>
      <c r="W204" s="47"/>
      <c r="X204" s="318">
        <f t="shared" si="74"/>
        <v>1645788</v>
      </c>
      <c r="Y204" s="323">
        <f t="shared" si="75"/>
        <v>4747412</v>
      </c>
      <c r="Z204" s="323">
        <f t="shared" si="76"/>
        <v>4168994</v>
      </c>
      <c r="AA204" s="323">
        <f t="shared" si="77"/>
        <v>4842360</v>
      </c>
      <c r="AB204" s="318">
        <f t="shared" si="78"/>
        <v>3378971</v>
      </c>
      <c r="AC204" s="49">
        <f t="shared" si="79"/>
        <v>0.35</v>
      </c>
      <c r="AD204" s="49">
        <f t="shared" si="80"/>
        <v>0.39</v>
      </c>
      <c r="AE204" s="49">
        <f t="shared" si="81"/>
        <v>0.34</v>
      </c>
      <c r="AF204" s="49">
        <f t="shared" si="82"/>
        <v>0.49</v>
      </c>
      <c r="AG204" s="50">
        <f t="shared" si="83"/>
        <v>0.95594756132269998</v>
      </c>
      <c r="AH204" s="325">
        <f t="shared" si="84"/>
        <v>3378971</v>
      </c>
      <c r="AI204" s="51" t="str">
        <f t="shared" si="85"/>
        <v>MEDIA ARMÓNICA</v>
      </c>
      <c r="AL204" s="52"/>
    </row>
    <row r="205" spans="1:38">
      <c r="A205" s="125">
        <f>+COUNT(B$6:$D205)</f>
        <v>190</v>
      </c>
      <c r="B205" s="126">
        <v>26101700</v>
      </c>
      <c r="C205" s="127" t="s">
        <v>502</v>
      </c>
      <c r="D205" s="126" t="s">
        <v>30</v>
      </c>
      <c r="E205" s="242">
        <v>1</v>
      </c>
      <c r="F205" s="45"/>
      <c r="G205" s="45"/>
      <c r="H205" s="317">
        <v>532717</v>
      </c>
      <c r="I205" s="317"/>
      <c r="J205" s="318"/>
      <c r="K205" s="318"/>
      <c r="L205" s="314">
        <v>499122</v>
      </c>
      <c r="M205" s="314"/>
      <c r="N205" s="314"/>
      <c r="O205" s="314"/>
      <c r="P205" s="319">
        <v>479925</v>
      </c>
      <c r="Q205" s="46"/>
      <c r="R205" s="46"/>
      <c r="S205" s="46"/>
      <c r="T205" s="53"/>
      <c r="U205" s="46"/>
      <c r="V205" s="48">
        <v>108920</v>
      </c>
      <c r="W205" s="7"/>
      <c r="X205" s="318">
        <f t="shared" si="74"/>
        <v>198702</v>
      </c>
      <c r="Y205" s="323">
        <f t="shared" si="75"/>
        <v>479925</v>
      </c>
      <c r="Z205" s="323">
        <f t="shared" si="76"/>
        <v>405171</v>
      </c>
      <c r="AA205" s="323">
        <f t="shared" si="77"/>
        <v>489524</v>
      </c>
      <c r="AB205" s="318">
        <f t="shared" si="78"/>
        <v>264107</v>
      </c>
      <c r="AC205" s="49">
        <f t="shared" si="79"/>
        <v>0.41</v>
      </c>
      <c r="AD205" s="49">
        <f t="shared" si="80"/>
        <v>0.49</v>
      </c>
      <c r="AE205" s="49">
        <f t="shared" si="81"/>
        <v>0.41</v>
      </c>
      <c r="AF205" s="49">
        <f t="shared" si="82"/>
        <v>0.75</v>
      </c>
      <c r="AG205" s="50">
        <f t="shared" si="83"/>
        <v>1.8242930591259641</v>
      </c>
      <c r="AH205" s="325">
        <f t="shared" si="84"/>
        <v>264107</v>
      </c>
      <c r="AI205" s="51" t="str">
        <f t="shared" si="85"/>
        <v>MEDIA ARMÓNICA</v>
      </c>
      <c r="AL205" s="52"/>
    </row>
    <row r="206" spans="1:38">
      <c r="A206" s="125">
        <f>+COUNT(B$6:$D206)</f>
        <v>191</v>
      </c>
      <c r="B206" s="126">
        <v>23181700</v>
      </c>
      <c r="C206" s="127" t="s">
        <v>472</v>
      </c>
      <c r="D206" s="126" t="s">
        <v>30</v>
      </c>
      <c r="E206" s="242">
        <v>1</v>
      </c>
      <c r="F206" s="45"/>
      <c r="G206" s="45"/>
      <c r="H206" s="317">
        <v>1307538</v>
      </c>
      <c r="I206" s="317"/>
      <c r="J206" s="318"/>
      <c r="K206" s="318"/>
      <c r="L206" s="314">
        <v>1283979</v>
      </c>
      <c r="M206" s="314"/>
      <c r="N206" s="314"/>
      <c r="O206" s="314"/>
      <c r="P206" s="319">
        <v>1177962</v>
      </c>
      <c r="Q206" s="46"/>
      <c r="R206" s="46"/>
      <c r="S206" s="46"/>
      <c r="T206" s="53"/>
      <c r="U206" s="46"/>
      <c r="V206" s="48">
        <v>393660</v>
      </c>
      <c r="W206" s="47"/>
      <c r="X206" s="318">
        <f t="shared" si="74"/>
        <v>435082</v>
      </c>
      <c r="Y206" s="323">
        <f t="shared" si="75"/>
        <v>1177962</v>
      </c>
      <c r="Z206" s="323">
        <f t="shared" si="76"/>
        <v>1040785</v>
      </c>
      <c r="AA206" s="323">
        <f t="shared" si="77"/>
        <v>1230971</v>
      </c>
      <c r="AB206" s="318">
        <f t="shared" si="78"/>
        <v>810896</v>
      </c>
      <c r="AC206" s="49">
        <f t="shared" si="79"/>
        <v>0.37</v>
      </c>
      <c r="AD206" s="49">
        <f t="shared" si="80"/>
        <v>0.42</v>
      </c>
      <c r="AE206" s="49">
        <f t="shared" si="81"/>
        <v>0.35</v>
      </c>
      <c r="AF206" s="49">
        <f t="shared" si="82"/>
        <v>0.54</v>
      </c>
      <c r="AG206" s="50">
        <f t="shared" si="83"/>
        <v>1.1052227810801198</v>
      </c>
      <c r="AH206" s="325">
        <f t="shared" si="84"/>
        <v>810896</v>
      </c>
      <c r="AI206" s="51" t="str">
        <f t="shared" si="85"/>
        <v>MEDIA ARMÓNICA</v>
      </c>
      <c r="AL206" s="52"/>
    </row>
    <row r="207" spans="1:38">
      <c r="A207" s="125">
        <f>+COUNT(B$6:$D207)</f>
        <v>192</v>
      </c>
      <c r="B207" s="126">
        <v>23181700</v>
      </c>
      <c r="C207" s="127" t="s">
        <v>473</v>
      </c>
      <c r="D207" s="126" t="s">
        <v>30</v>
      </c>
      <c r="E207" s="242">
        <v>1</v>
      </c>
      <c r="F207" s="45"/>
      <c r="G207" s="45"/>
      <c r="H207" s="317">
        <v>2536897</v>
      </c>
      <c r="I207" s="317"/>
      <c r="J207" s="318"/>
      <c r="K207" s="318"/>
      <c r="L207" s="314">
        <v>2446294</v>
      </c>
      <c r="M207" s="314"/>
      <c r="N207" s="314"/>
      <c r="O207" s="314"/>
      <c r="P207" s="319">
        <v>2265087</v>
      </c>
      <c r="Q207" s="46"/>
      <c r="R207" s="46"/>
      <c r="S207" s="46"/>
      <c r="T207" s="53"/>
      <c r="U207" s="46"/>
      <c r="V207" s="48">
        <v>562710</v>
      </c>
      <c r="W207" s="47"/>
      <c r="X207" s="318">
        <f t="shared" si="74"/>
        <v>933556</v>
      </c>
      <c r="Y207" s="323">
        <f t="shared" si="75"/>
        <v>2265087</v>
      </c>
      <c r="Z207" s="323">
        <f t="shared" si="76"/>
        <v>1952747</v>
      </c>
      <c r="AA207" s="323">
        <f t="shared" si="77"/>
        <v>2355691</v>
      </c>
      <c r="AB207" s="318">
        <f t="shared" si="78"/>
        <v>1323818</v>
      </c>
      <c r="AC207" s="49">
        <f t="shared" si="79"/>
        <v>0.41</v>
      </c>
      <c r="AD207" s="49">
        <f t="shared" si="80"/>
        <v>0.48</v>
      </c>
      <c r="AE207" s="49">
        <f t="shared" si="81"/>
        <v>0.4</v>
      </c>
      <c r="AF207" s="49">
        <f t="shared" si="82"/>
        <v>0.71</v>
      </c>
      <c r="AG207" s="50">
        <f t="shared" si="83"/>
        <v>1.6590357377690106</v>
      </c>
      <c r="AH207" s="325">
        <f t="shared" si="84"/>
        <v>1323818</v>
      </c>
      <c r="AI207" s="51" t="str">
        <f t="shared" si="85"/>
        <v>MEDIA ARMÓNICA</v>
      </c>
      <c r="AL207" s="52"/>
    </row>
    <row r="208" spans="1:38">
      <c r="A208" s="125">
        <f>+COUNT(B$6:$D208)</f>
        <v>193</v>
      </c>
      <c r="B208" s="126">
        <v>24131500</v>
      </c>
      <c r="C208" s="127" t="s">
        <v>474</v>
      </c>
      <c r="D208" s="126" t="s">
        <v>30</v>
      </c>
      <c r="E208" s="242">
        <v>1</v>
      </c>
      <c r="F208" s="45"/>
      <c r="G208" s="45"/>
      <c r="H208" s="317">
        <v>920344</v>
      </c>
      <c r="I208" s="317"/>
      <c r="J208" s="318"/>
      <c r="K208" s="318"/>
      <c r="L208" s="314">
        <v>878887</v>
      </c>
      <c r="M208" s="314"/>
      <c r="N208" s="314"/>
      <c r="O208" s="314"/>
      <c r="P208" s="319">
        <v>829139</v>
      </c>
      <c r="Q208" s="46"/>
      <c r="R208" s="46"/>
      <c r="S208" s="46"/>
      <c r="T208" s="53"/>
      <c r="U208" s="46"/>
      <c r="V208" s="48">
        <v>276600</v>
      </c>
      <c r="W208" s="47"/>
      <c r="X208" s="318">
        <f t="shared" si="74"/>
        <v>302072</v>
      </c>
      <c r="Y208" s="323">
        <f t="shared" si="75"/>
        <v>829139</v>
      </c>
      <c r="Z208" s="323">
        <f t="shared" si="76"/>
        <v>726243</v>
      </c>
      <c r="AA208" s="323">
        <f t="shared" si="77"/>
        <v>854013</v>
      </c>
      <c r="AB208" s="318">
        <f t="shared" si="78"/>
        <v>567718</v>
      </c>
      <c r="AC208" s="49">
        <f t="shared" si="79"/>
        <v>0.36</v>
      </c>
      <c r="AD208" s="49">
        <f t="shared" si="80"/>
        <v>0.42</v>
      </c>
      <c r="AE208" s="49">
        <f t="shared" si="81"/>
        <v>0.35</v>
      </c>
      <c r="AF208" s="49">
        <f t="shared" si="82"/>
        <v>0.53</v>
      </c>
      <c r="AG208" s="50">
        <f t="shared" si="83"/>
        <v>1.0920896601590744</v>
      </c>
      <c r="AH208" s="325">
        <f t="shared" si="84"/>
        <v>567718</v>
      </c>
      <c r="AI208" s="51" t="str">
        <f t="shared" si="85"/>
        <v>MEDIA ARMÓNICA</v>
      </c>
      <c r="AL208" s="52"/>
    </row>
    <row r="209" spans="1:38">
      <c r="A209" s="125">
        <f>+COUNT(B$6:$D209)</f>
        <v>194</v>
      </c>
      <c r="B209" s="126">
        <v>23181700</v>
      </c>
      <c r="C209" s="127" t="s">
        <v>475</v>
      </c>
      <c r="D209" s="126" t="s">
        <v>30</v>
      </c>
      <c r="E209" s="242">
        <v>1</v>
      </c>
      <c r="F209" s="45"/>
      <c r="G209" s="45"/>
      <c r="H209" s="317">
        <v>572253</v>
      </c>
      <c r="I209" s="317"/>
      <c r="J209" s="318"/>
      <c r="K209" s="318"/>
      <c r="L209" s="314">
        <v>531378</v>
      </c>
      <c r="M209" s="314"/>
      <c r="N209" s="314"/>
      <c r="O209" s="314"/>
      <c r="P209" s="319">
        <v>510940</v>
      </c>
      <c r="Q209" s="46"/>
      <c r="R209" s="46"/>
      <c r="S209" s="46"/>
      <c r="T209" s="53"/>
      <c r="U209" s="46"/>
      <c r="V209" s="48">
        <v>125930</v>
      </c>
      <c r="W209" s="47"/>
      <c r="X209" s="318">
        <f t="shared" si="74"/>
        <v>207700</v>
      </c>
      <c r="Y209" s="323">
        <f t="shared" si="75"/>
        <v>510940</v>
      </c>
      <c r="Z209" s="323">
        <f t="shared" si="76"/>
        <v>435125</v>
      </c>
      <c r="AA209" s="323">
        <f t="shared" si="77"/>
        <v>521159</v>
      </c>
      <c r="AB209" s="318">
        <f t="shared" si="78"/>
        <v>295695</v>
      </c>
      <c r="AC209" s="49">
        <f t="shared" si="79"/>
        <v>0.41</v>
      </c>
      <c r="AD209" s="49">
        <f t="shared" si="80"/>
        <v>0.48</v>
      </c>
      <c r="AE209" s="49">
        <f t="shared" si="81"/>
        <v>0.4</v>
      </c>
      <c r="AF209" s="49">
        <f t="shared" si="82"/>
        <v>0.7</v>
      </c>
      <c r="AG209" s="50">
        <f t="shared" si="83"/>
        <v>1.649328992297308</v>
      </c>
      <c r="AH209" s="325">
        <f t="shared" si="84"/>
        <v>295695</v>
      </c>
      <c r="AI209" s="51" t="str">
        <f t="shared" si="85"/>
        <v>MEDIA ARMÓNICA</v>
      </c>
      <c r="AL209" s="52"/>
    </row>
    <row r="210" spans="1:38">
      <c r="A210" s="125">
        <f>+COUNT(B$6:$D210)</f>
        <v>195</v>
      </c>
      <c r="B210" s="126">
        <v>23181700</v>
      </c>
      <c r="C210" s="139" t="s">
        <v>476</v>
      </c>
      <c r="D210" s="126" t="s">
        <v>30</v>
      </c>
      <c r="E210" s="242">
        <v>1</v>
      </c>
      <c r="F210" s="45"/>
      <c r="G210" s="45"/>
      <c r="H210" s="317">
        <v>417436</v>
      </c>
      <c r="I210" s="317"/>
      <c r="J210" s="318"/>
      <c r="K210" s="318"/>
      <c r="L210" s="314">
        <v>402528.00000000006</v>
      </c>
      <c r="M210" s="314"/>
      <c r="N210" s="314"/>
      <c r="O210" s="314"/>
      <c r="P210" s="319">
        <v>372711.00000000006</v>
      </c>
      <c r="Q210" s="46"/>
      <c r="R210" s="46"/>
      <c r="S210" s="46"/>
      <c r="T210" s="53"/>
      <c r="U210" s="46"/>
      <c r="V210" s="48">
        <v>91460</v>
      </c>
      <c r="W210" s="47"/>
      <c r="X210" s="318">
        <f t="shared" si="74"/>
        <v>154175</v>
      </c>
      <c r="Y210" s="323">
        <f t="shared" si="75"/>
        <v>372711</v>
      </c>
      <c r="Z210" s="323">
        <f t="shared" si="76"/>
        <v>321034</v>
      </c>
      <c r="AA210" s="323">
        <f t="shared" si="77"/>
        <v>387620</v>
      </c>
      <c r="AB210" s="318">
        <f t="shared" si="78"/>
        <v>216255</v>
      </c>
      <c r="AC210" s="49">
        <f t="shared" si="79"/>
        <v>0.41</v>
      </c>
      <c r="AD210" s="49">
        <f t="shared" si="80"/>
        <v>0.48</v>
      </c>
      <c r="AE210" s="49">
        <f t="shared" si="81"/>
        <v>0.4</v>
      </c>
      <c r="AF210" s="49">
        <f t="shared" si="82"/>
        <v>0.71</v>
      </c>
      <c r="AG210" s="50">
        <f t="shared" si="83"/>
        <v>1.6857095998250602</v>
      </c>
      <c r="AH210" s="325">
        <f t="shared" si="84"/>
        <v>216255</v>
      </c>
      <c r="AI210" s="51" t="str">
        <f t="shared" si="85"/>
        <v>MEDIA ARMÓNICA</v>
      </c>
      <c r="AL210" s="52"/>
    </row>
    <row r="211" spans="1:38">
      <c r="A211" s="125">
        <f>+COUNT(B$6:$D211)</f>
        <v>196</v>
      </c>
      <c r="B211" s="126">
        <v>26101700</v>
      </c>
      <c r="C211" s="127" t="s">
        <v>477</v>
      </c>
      <c r="D211" s="126" t="s">
        <v>30</v>
      </c>
      <c r="E211" s="242">
        <v>1</v>
      </c>
      <c r="F211" s="45"/>
      <c r="G211" s="45"/>
      <c r="H211" s="317">
        <v>5231955</v>
      </c>
      <c r="I211" s="317"/>
      <c r="J211" s="318"/>
      <c r="K211" s="318"/>
      <c r="L211" s="314">
        <v>4818906</v>
      </c>
      <c r="M211" s="314"/>
      <c r="N211" s="314"/>
      <c r="O211" s="314"/>
      <c r="P211" s="319">
        <v>4589434</v>
      </c>
      <c r="Q211" s="46"/>
      <c r="R211" s="46"/>
      <c r="S211" s="46"/>
      <c r="T211" s="53"/>
      <c r="U211" s="46"/>
      <c r="V211" s="48">
        <v>1539850</v>
      </c>
      <c r="W211" s="47"/>
      <c r="X211" s="318">
        <f t="shared" si="74"/>
        <v>1691151</v>
      </c>
      <c r="Y211" s="323">
        <f t="shared" si="75"/>
        <v>4589434</v>
      </c>
      <c r="Z211" s="323">
        <f t="shared" si="76"/>
        <v>4045036</v>
      </c>
      <c r="AA211" s="323">
        <f t="shared" si="77"/>
        <v>4704170</v>
      </c>
      <c r="AB211" s="318">
        <f t="shared" si="78"/>
        <v>3159670</v>
      </c>
      <c r="AC211" s="49">
        <f t="shared" si="79"/>
        <v>0.37</v>
      </c>
      <c r="AD211" s="49">
        <f t="shared" si="80"/>
        <v>0.42</v>
      </c>
      <c r="AE211" s="49">
        <f t="shared" si="81"/>
        <v>0.36</v>
      </c>
      <c r="AF211" s="49">
        <f t="shared" si="82"/>
        <v>0.54</v>
      </c>
      <c r="AG211" s="50">
        <f t="shared" si="83"/>
        <v>1.0982569730817937</v>
      </c>
      <c r="AH211" s="325">
        <f t="shared" si="84"/>
        <v>3159670</v>
      </c>
      <c r="AI211" s="51" t="str">
        <f t="shared" si="85"/>
        <v>MEDIA ARMÓNICA</v>
      </c>
      <c r="AL211" s="52"/>
    </row>
    <row r="212" spans="1:38">
      <c r="A212" s="125">
        <f>+COUNT(B$6:$D212)</f>
        <v>197</v>
      </c>
      <c r="B212" s="126">
        <v>26101700</v>
      </c>
      <c r="C212" s="127" t="s">
        <v>478</v>
      </c>
      <c r="D212" s="126" t="s">
        <v>30</v>
      </c>
      <c r="E212" s="242">
        <v>1</v>
      </c>
      <c r="F212" s="45"/>
      <c r="G212" s="45"/>
      <c r="H212" s="317">
        <v>300638</v>
      </c>
      <c r="I212" s="317"/>
      <c r="J212" s="318"/>
      <c r="K212" s="318"/>
      <c r="L212" s="314">
        <v>282014</v>
      </c>
      <c r="M212" s="314"/>
      <c r="N212" s="314"/>
      <c r="O212" s="314"/>
      <c r="P212" s="319">
        <v>266051</v>
      </c>
      <c r="Q212" s="46"/>
      <c r="R212" s="46"/>
      <c r="S212" s="46"/>
      <c r="T212" s="53"/>
      <c r="U212" s="46"/>
      <c r="V212" s="48">
        <v>75790</v>
      </c>
      <c r="W212" s="47"/>
      <c r="X212" s="318">
        <f t="shared" si="74"/>
        <v>104516</v>
      </c>
      <c r="Y212" s="323">
        <f t="shared" si="75"/>
        <v>266051</v>
      </c>
      <c r="Z212" s="323">
        <f t="shared" si="76"/>
        <v>231123</v>
      </c>
      <c r="AA212" s="323">
        <f t="shared" si="77"/>
        <v>274033</v>
      </c>
      <c r="AB212" s="318">
        <f t="shared" si="78"/>
        <v>167889</v>
      </c>
      <c r="AC212" s="49">
        <f t="shared" si="79"/>
        <v>0.39</v>
      </c>
      <c r="AD212" s="49">
        <f t="shared" si="80"/>
        <v>0.45</v>
      </c>
      <c r="AE212" s="49">
        <f t="shared" si="81"/>
        <v>0.38</v>
      </c>
      <c r="AF212" s="49">
        <f t="shared" si="82"/>
        <v>0.62</v>
      </c>
      <c r="AG212" s="50">
        <f t="shared" si="83"/>
        <v>1.3790209790209791</v>
      </c>
      <c r="AH212" s="325">
        <f t="shared" si="84"/>
        <v>167889</v>
      </c>
      <c r="AI212" s="51" t="str">
        <f t="shared" ref="AI212:AI215" si="86">+IF(AH212=Y212,"MENOR COTIZADO",IF(AH212=Z212,"PROMEDIO",IF(AH212=AA212,"MEDIANA",IF(AH212=AB212,"MEDIA ARMÓNICA",IF(AH212=W212,"HISTÓRICO")))))</f>
        <v>MEDIA ARMÓNICA</v>
      </c>
      <c r="AL212" s="52"/>
    </row>
    <row r="213" spans="1:38">
      <c r="A213" s="125">
        <f>+COUNT(B$6:$D213)</f>
        <v>198</v>
      </c>
      <c r="B213" s="125">
        <v>31170000</v>
      </c>
      <c r="C213" s="127" t="s">
        <v>479</v>
      </c>
      <c r="D213" s="126" t="s">
        <v>30</v>
      </c>
      <c r="E213" s="242">
        <v>1</v>
      </c>
      <c r="F213" s="45"/>
      <c r="G213" s="45"/>
      <c r="H213" s="317">
        <v>656197</v>
      </c>
      <c r="I213" s="317"/>
      <c r="J213" s="318"/>
      <c r="K213" s="318"/>
      <c r="L213" s="314">
        <v>632336.00000000012</v>
      </c>
      <c r="M213" s="314"/>
      <c r="N213" s="314"/>
      <c r="O213" s="314"/>
      <c r="P213" s="319">
        <v>596543</v>
      </c>
      <c r="Q213" s="46"/>
      <c r="R213" s="46"/>
      <c r="S213" s="46"/>
      <c r="T213" s="53"/>
      <c r="U213" s="46"/>
      <c r="V213" s="48">
        <v>181670</v>
      </c>
      <c r="W213" s="47"/>
      <c r="X213" s="318">
        <f t="shared" si="74"/>
        <v>224686</v>
      </c>
      <c r="Y213" s="323">
        <f t="shared" si="75"/>
        <v>596543</v>
      </c>
      <c r="Z213" s="323">
        <f t="shared" si="76"/>
        <v>516687</v>
      </c>
      <c r="AA213" s="323">
        <f t="shared" si="77"/>
        <v>614440</v>
      </c>
      <c r="AB213" s="318">
        <f t="shared" si="78"/>
        <v>388871</v>
      </c>
      <c r="AC213" s="49">
        <f t="shared" si="79"/>
        <v>0.38</v>
      </c>
      <c r="AD213" s="49">
        <f t="shared" si="80"/>
        <v>0.43</v>
      </c>
      <c r="AE213" s="49">
        <f t="shared" si="81"/>
        <v>0.37</v>
      </c>
      <c r="AF213" s="49">
        <f t="shared" si="82"/>
        <v>0.57999999999999996</v>
      </c>
      <c r="AG213" s="50">
        <f t="shared" si="83"/>
        <v>1.2367809764958442</v>
      </c>
      <c r="AH213" s="325">
        <f t="shared" si="84"/>
        <v>388871</v>
      </c>
      <c r="AI213" s="51" t="str">
        <f t="shared" si="86"/>
        <v>MEDIA ARMÓNICA</v>
      </c>
      <c r="AL213" s="52"/>
    </row>
    <row r="214" spans="1:38">
      <c r="A214" s="125">
        <f>+COUNT(B$6:$D214)</f>
        <v>199</v>
      </c>
      <c r="B214" s="126">
        <v>26101700</v>
      </c>
      <c r="C214" s="127" t="s">
        <v>480</v>
      </c>
      <c r="D214" s="126" t="s">
        <v>30</v>
      </c>
      <c r="E214" s="242">
        <v>1</v>
      </c>
      <c r="F214" s="45"/>
      <c r="G214" s="45"/>
      <c r="H214" s="317">
        <v>457927</v>
      </c>
      <c r="I214" s="317"/>
      <c r="J214" s="318"/>
      <c r="K214" s="318"/>
      <c r="L214" s="314">
        <v>441275</v>
      </c>
      <c r="M214" s="314"/>
      <c r="N214" s="314"/>
      <c r="O214" s="314"/>
      <c r="P214" s="319">
        <v>416297</v>
      </c>
      <c r="Q214" s="46"/>
      <c r="R214" s="46"/>
      <c r="S214" s="46"/>
      <c r="T214" s="53"/>
      <c r="U214" s="46"/>
      <c r="V214" s="48">
        <v>117460</v>
      </c>
      <c r="W214" s="47"/>
      <c r="X214" s="318">
        <f t="shared" si="74"/>
        <v>161429</v>
      </c>
      <c r="Y214" s="323">
        <f t="shared" si="75"/>
        <v>416297</v>
      </c>
      <c r="Z214" s="323">
        <f t="shared" si="76"/>
        <v>358240</v>
      </c>
      <c r="AA214" s="323">
        <f t="shared" si="77"/>
        <v>428786</v>
      </c>
      <c r="AB214" s="318">
        <f t="shared" si="78"/>
        <v>260322</v>
      </c>
      <c r="AC214" s="49">
        <f t="shared" si="79"/>
        <v>0.39</v>
      </c>
      <c r="AD214" s="49">
        <f t="shared" si="80"/>
        <v>0.45</v>
      </c>
      <c r="AE214" s="49">
        <f t="shared" si="81"/>
        <v>0.38</v>
      </c>
      <c r="AF214" s="49">
        <f t="shared" si="82"/>
        <v>0.62</v>
      </c>
      <c r="AG214" s="50">
        <f t="shared" si="83"/>
        <v>1.374331687382939</v>
      </c>
      <c r="AH214" s="325">
        <f t="shared" si="84"/>
        <v>260322</v>
      </c>
      <c r="AI214" s="51" t="str">
        <f t="shared" si="86"/>
        <v>MEDIA ARMÓNICA</v>
      </c>
      <c r="AL214" s="52"/>
    </row>
    <row r="215" spans="1:38">
      <c r="A215" s="125">
        <f>+COUNT(B$6:$D215)</f>
        <v>200</v>
      </c>
      <c r="B215" s="126">
        <v>26101700</v>
      </c>
      <c r="C215" s="127" t="s">
        <v>481</v>
      </c>
      <c r="D215" s="126" t="s">
        <v>30</v>
      </c>
      <c r="E215" s="242">
        <v>1</v>
      </c>
      <c r="F215" s="45"/>
      <c r="G215" s="45"/>
      <c r="H215" s="317">
        <v>526698</v>
      </c>
      <c r="I215" s="317"/>
      <c r="J215" s="318"/>
      <c r="K215" s="318"/>
      <c r="L215" s="314">
        <v>484748</v>
      </c>
      <c r="M215" s="314"/>
      <c r="N215" s="314"/>
      <c r="O215" s="314"/>
      <c r="P215" s="319">
        <v>466104.00000000006</v>
      </c>
      <c r="Q215" s="46"/>
      <c r="R215" s="46"/>
      <c r="S215" s="46"/>
      <c r="T215" s="53"/>
      <c r="U215" s="46"/>
      <c r="V215" s="48">
        <v>126460</v>
      </c>
      <c r="W215" s="47"/>
      <c r="X215" s="318">
        <f t="shared" si="74"/>
        <v>184774</v>
      </c>
      <c r="Y215" s="323">
        <f t="shared" si="75"/>
        <v>466104</v>
      </c>
      <c r="Z215" s="323">
        <f t="shared" si="76"/>
        <v>401003</v>
      </c>
      <c r="AA215" s="323">
        <f t="shared" si="77"/>
        <v>475426</v>
      </c>
      <c r="AB215" s="318">
        <f t="shared" si="78"/>
        <v>285416</v>
      </c>
      <c r="AC215" s="49">
        <f t="shared" si="79"/>
        <v>0.4</v>
      </c>
      <c r="AD215" s="49">
        <f t="shared" si="80"/>
        <v>0.46</v>
      </c>
      <c r="AE215" s="49">
        <f t="shared" si="81"/>
        <v>0.39</v>
      </c>
      <c r="AF215" s="49">
        <f t="shared" si="82"/>
        <v>0.65</v>
      </c>
      <c r="AG215" s="50">
        <f t="shared" si="83"/>
        <v>1.4611260477621382</v>
      </c>
      <c r="AH215" s="325">
        <f t="shared" si="84"/>
        <v>285416</v>
      </c>
      <c r="AI215" s="51" t="str">
        <f t="shared" si="86"/>
        <v>MEDIA ARMÓNICA</v>
      </c>
      <c r="AL215" s="52"/>
    </row>
    <row r="216" spans="1:38">
      <c r="A216" s="125">
        <f>+COUNT(B$6:$D216)</f>
        <v>201</v>
      </c>
      <c r="B216" s="126">
        <v>26101700</v>
      </c>
      <c r="C216" s="127" t="s">
        <v>482</v>
      </c>
      <c r="D216" s="126" t="s">
        <v>43</v>
      </c>
      <c r="E216" s="242">
        <v>1</v>
      </c>
      <c r="F216" s="45"/>
      <c r="G216" s="45"/>
      <c r="H216" s="317">
        <v>980128</v>
      </c>
      <c r="I216" s="317"/>
      <c r="J216" s="318"/>
      <c r="K216" s="318"/>
      <c r="L216" s="314">
        <v>937139</v>
      </c>
      <c r="M216" s="314"/>
      <c r="N216" s="314"/>
      <c r="O216" s="314"/>
      <c r="P216" s="319">
        <v>859761.00000000012</v>
      </c>
      <c r="Q216" s="46"/>
      <c r="R216" s="46"/>
      <c r="S216" s="46"/>
      <c r="T216" s="53"/>
      <c r="U216" s="46"/>
      <c r="V216" s="48">
        <v>216630</v>
      </c>
      <c r="W216" s="47"/>
      <c r="X216" s="318">
        <f t="shared" si="74"/>
        <v>358004</v>
      </c>
      <c r="Y216" s="323">
        <f t="shared" si="75"/>
        <v>859761</v>
      </c>
      <c r="Z216" s="323">
        <f t="shared" si="76"/>
        <v>748415</v>
      </c>
      <c r="AA216" s="323">
        <f t="shared" si="77"/>
        <v>898450</v>
      </c>
      <c r="AB216" s="318">
        <f t="shared" si="78"/>
        <v>508477</v>
      </c>
      <c r="AC216" s="49">
        <f t="shared" si="79"/>
        <v>0.42</v>
      </c>
      <c r="AD216" s="49">
        <f t="shared" si="80"/>
        <v>0.48</v>
      </c>
      <c r="AE216" s="49">
        <f t="shared" si="81"/>
        <v>0.4</v>
      </c>
      <c r="AF216" s="49">
        <f t="shared" si="82"/>
        <v>0.7</v>
      </c>
      <c r="AG216" s="50">
        <f t="shared" si="83"/>
        <v>1.6526058256012557</v>
      </c>
      <c r="AH216" s="325">
        <f t="shared" si="84"/>
        <v>508477</v>
      </c>
      <c r="AI216" s="51" t="str">
        <f>+IF(AH216=Y216,"MENOR COTIZADO",IF(AH216=Z216,"PROMEDIO",IF(AH216=AA216,"MEDIANA",IF(AH216=AB216,"MEDIA ARMÓNICA",IF(AH216=W216,"HISTÓRICO")))))</f>
        <v>MEDIA ARMÓNICA</v>
      </c>
      <c r="AL216" s="52"/>
    </row>
    <row r="217" spans="1:38">
      <c r="A217" s="125">
        <f>+COUNT(B$6:$D217)</f>
        <v>202</v>
      </c>
      <c r="B217" s="126">
        <v>26101700</v>
      </c>
      <c r="C217" s="127" t="s">
        <v>503</v>
      </c>
      <c r="D217" s="126" t="s">
        <v>43</v>
      </c>
      <c r="E217" s="242">
        <v>1</v>
      </c>
      <c r="F217" s="45"/>
      <c r="G217" s="45"/>
      <c r="H217" s="317">
        <v>1125902</v>
      </c>
      <c r="I217" s="317"/>
      <c r="J217" s="318"/>
      <c r="K217" s="318"/>
      <c r="L217" s="314">
        <v>1066644</v>
      </c>
      <c r="M217" s="314"/>
      <c r="N217" s="314"/>
      <c r="O217" s="314"/>
      <c r="P217" s="319">
        <v>987633</v>
      </c>
      <c r="Q217" s="46"/>
      <c r="R217" s="46"/>
      <c r="S217" s="46"/>
      <c r="T217" s="53"/>
      <c r="U217" s="46"/>
      <c r="V217" s="48">
        <v>263000</v>
      </c>
      <c r="W217" s="47"/>
      <c r="X217" s="318">
        <f t="shared" si="74"/>
        <v>402535</v>
      </c>
      <c r="Y217" s="323">
        <f t="shared" si="75"/>
        <v>987633</v>
      </c>
      <c r="Z217" s="323">
        <f t="shared" si="76"/>
        <v>860795</v>
      </c>
      <c r="AA217" s="323">
        <f t="shared" si="77"/>
        <v>1027139</v>
      </c>
      <c r="AB217" s="318">
        <f t="shared" si="78"/>
        <v>602364</v>
      </c>
      <c r="AC217" s="49">
        <f t="shared" si="79"/>
        <v>0.41</v>
      </c>
      <c r="AD217" s="49">
        <f t="shared" si="80"/>
        <v>0.47</v>
      </c>
      <c r="AE217" s="49">
        <f t="shared" si="81"/>
        <v>0.39</v>
      </c>
      <c r="AF217" s="49">
        <f t="shared" si="82"/>
        <v>0.67</v>
      </c>
      <c r="AG217" s="50">
        <f t="shared" si="83"/>
        <v>1.530551330798479</v>
      </c>
      <c r="AH217" s="325">
        <f t="shared" si="84"/>
        <v>602364</v>
      </c>
      <c r="AI217" s="51" t="str">
        <f>+IF(AH217=Y217,"MENOR COTIZADO",IF(AH217=Z217,"PROMEDIO",IF(AH217=AA217,"MEDIANA",IF(AH217=AB217,"MEDIA ARMÓNICA",IF(AH217=W217,"HISTÓRICO")))))</f>
        <v>MEDIA ARMÓNICA</v>
      </c>
      <c r="AL217" s="52"/>
    </row>
    <row r="218" spans="1:38">
      <c r="A218" s="125">
        <f>+COUNT(B$6:$D218)</f>
        <v>203</v>
      </c>
      <c r="B218" s="126">
        <v>24101500</v>
      </c>
      <c r="C218" s="127" t="s">
        <v>484</v>
      </c>
      <c r="D218" s="126" t="s">
        <v>30</v>
      </c>
      <c r="E218" s="242">
        <v>1</v>
      </c>
      <c r="F218" s="45"/>
      <c r="G218" s="45"/>
      <c r="H218" s="317">
        <v>172675</v>
      </c>
      <c r="I218" s="317"/>
      <c r="J218" s="318"/>
      <c r="K218" s="318"/>
      <c r="L218" s="314">
        <v>166508</v>
      </c>
      <c r="M218" s="314"/>
      <c r="N218" s="314"/>
      <c r="O218" s="314"/>
      <c r="P218" s="319">
        <v>154174</v>
      </c>
      <c r="Q218" s="46"/>
      <c r="R218" s="46"/>
      <c r="S218" s="46"/>
      <c r="T218" s="53"/>
      <c r="U218" s="46"/>
      <c r="V218" s="48">
        <v>37130</v>
      </c>
      <c r="W218" s="47"/>
      <c r="X218" s="318">
        <f t="shared" si="74"/>
        <v>64124</v>
      </c>
      <c r="Y218" s="323">
        <f t="shared" si="75"/>
        <v>154174</v>
      </c>
      <c r="Z218" s="323">
        <f t="shared" si="76"/>
        <v>132622</v>
      </c>
      <c r="AA218" s="323">
        <f t="shared" si="77"/>
        <v>160341</v>
      </c>
      <c r="AB218" s="318">
        <f t="shared" si="78"/>
        <v>88465</v>
      </c>
      <c r="AC218" s="49">
        <f t="shared" si="79"/>
        <v>0.42</v>
      </c>
      <c r="AD218" s="49">
        <f t="shared" si="80"/>
        <v>0.48</v>
      </c>
      <c r="AE218" s="49">
        <f t="shared" si="81"/>
        <v>0.4</v>
      </c>
      <c r="AF218" s="49">
        <f t="shared" si="82"/>
        <v>0.72</v>
      </c>
      <c r="AG218" s="50">
        <f t="shared" si="83"/>
        <v>1.7270131968758415</v>
      </c>
      <c r="AH218" s="325">
        <f t="shared" si="84"/>
        <v>88465</v>
      </c>
      <c r="AI218" s="51" t="str">
        <f t="shared" ref="AI218:AI226" si="87">+IF(AH218=Y218,"MENOR COTIZADO",IF(AH218=Z218,"PROMEDIO",IF(AH218=AA218,"MEDIANA",IF(AH218=AB218,"MEDIA ARMÓNICA",IF(AH218=W218,"HISTÓRICO")))))</f>
        <v>MEDIA ARMÓNICA</v>
      </c>
      <c r="AL218" s="52"/>
    </row>
    <row r="219" spans="1:38">
      <c r="A219" s="125">
        <f>+COUNT(B$6:$D219)</f>
        <v>204</v>
      </c>
      <c r="B219" s="126">
        <v>26101700</v>
      </c>
      <c r="C219" s="127" t="s">
        <v>504</v>
      </c>
      <c r="D219" s="126" t="s">
        <v>30</v>
      </c>
      <c r="E219" s="242">
        <v>1</v>
      </c>
      <c r="F219" s="45"/>
      <c r="G219" s="45"/>
      <c r="H219" s="317">
        <v>262558</v>
      </c>
      <c r="I219" s="317"/>
      <c r="J219" s="318"/>
      <c r="K219" s="318"/>
      <c r="L219" s="314">
        <v>248366</v>
      </c>
      <c r="M219" s="314"/>
      <c r="N219" s="314"/>
      <c r="O219" s="314"/>
      <c r="P219" s="319">
        <v>236539</v>
      </c>
      <c r="Q219" s="46"/>
      <c r="R219" s="46"/>
      <c r="S219" s="46"/>
      <c r="T219" s="53"/>
      <c r="U219" s="46"/>
      <c r="V219" s="48">
        <v>50410</v>
      </c>
      <c r="W219" s="47"/>
      <c r="X219" s="318">
        <f t="shared" si="74"/>
        <v>99940</v>
      </c>
      <c r="Y219" s="323">
        <f t="shared" si="75"/>
        <v>236539</v>
      </c>
      <c r="Z219" s="323">
        <f t="shared" si="76"/>
        <v>199468</v>
      </c>
      <c r="AA219" s="323">
        <f t="shared" si="77"/>
        <v>242453</v>
      </c>
      <c r="AB219" s="318">
        <f t="shared" si="78"/>
        <v>125392</v>
      </c>
      <c r="AC219" s="49">
        <f t="shared" si="79"/>
        <v>0.42</v>
      </c>
      <c r="AD219" s="49">
        <f t="shared" si="80"/>
        <v>0.5</v>
      </c>
      <c r="AE219" s="49">
        <f t="shared" si="81"/>
        <v>0.41</v>
      </c>
      <c r="AF219" s="49">
        <f t="shared" si="82"/>
        <v>0.8</v>
      </c>
      <c r="AG219" s="50">
        <f t="shared" si="83"/>
        <v>1.9825431462011505</v>
      </c>
      <c r="AH219" s="325">
        <f t="shared" si="84"/>
        <v>125392</v>
      </c>
      <c r="AI219" s="51" t="str">
        <f t="shared" si="87"/>
        <v>MEDIA ARMÓNICA</v>
      </c>
      <c r="AL219" s="52"/>
    </row>
    <row r="220" spans="1:38">
      <c r="A220" s="125">
        <f>+COUNT(B$6:$D220)</f>
        <v>205</v>
      </c>
      <c r="B220" s="126">
        <v>26101700</v>
      </c>
      <c r="C220" s="127" t="s">
        <v>505</v>
      </c>
      <c r="D220" s="126" t="s">
        <v>30</v>
      </c>
      <c r="E220" s="242">
        <v>1</v>
      </c>
      <c r="F220" s="45"/>
      <c r="G220" s="45"/>
      <c r="H220" s="317">
        <v>5049830</v>
      </c>
      <c r="I220" s="317"/>
      <c r="J220" s="318"/>
      <c r="K220" s="318"/>
      <c r="L220" s="314">
        <v>4958842</v>
      </c>
      <c r="M220" s="314"/>
      <c r="N220" s="314"/>
      <c r="O220" s="314"/>
      <c r="P220" s="319">
        <v>4549396</v>
      </c>
      <c r="Q220" s="46"/>
      <c r="R220" s="46"/>
      <c r="S220" s="46"/>
      <c r="T220" s="53"/>
      <c r="U220" s="46"/>
      <c r="V220" s="48">
        <v>1143550</v>
      </c>
      <c r="W220" s="47"/>
      <c r="X220" s="318">
        <f t="shared" si="74"/>
        <v>1867298</v>
      </c>
      <c r="Y220" s="323">
        <f t="shared" si="75"/>
        <v>4549396</v>
      </c>
      <c r="Z220" s="323">
        <f t="shared" si="76"/>
        <v>3925405</v>
      </c>
      <c r="AA220" s="323">
        <f t="shared" si="77"/>
        <v>4754119</v>
      </c>
      <c r="AB220" s="318">
        <f t="shared" si="78"/>
        <v>2677438</v>
      </c>
      <c r="AC220" s="49">
        <f t="shared" si="79"/>
        <v>0.41</v>
      </c>
      <c r="AD220" s="49">
        <f t="shared" si="80"/>
        <v>0.48</v>
      </c>
      <c r="AE220" s="49">
        <f t="shared" si="81"/>
        <v>0.39</v>
      </c>
      <c r="AF220" s="49">
        <f t="shared" si="82"/>
        <v>0.7</v>
      </c>
      <c r="AG220" s="50">
        <f t="shared" si="83"/>
        <v>1.6328958069170565</v>
      </c>
      <c r="AH220" s="325">
        <f t="shared" si="84"/>
        <v>2677438</v>
      </c>
      <c r="AI220" s="51" t="str">
        <f t="shared" si="87"/>
        <v>MEDIA ARMÓNICA</v>
      </c>
      <c r="AL220" s="52"/>
    </row>
    <row r="221" spans="1:38">
      <c r="A221" s="125">
        <f>+COUNT(B$6:$D221)</f>
        <v>206</v>
      </c>
      <c r="B221" s="126">
        <v>26101700</v>
      </c>
      <c r="C221" s="127" t="s">
        <v>487</v>
      </c>
      <c r="D221" s="126" t="s">
        <v>30</v>
      </c>
      <c r="E221" s="242">
        <v>1</v>
      </c>
      <c r="F221" s="45"/>
      <c r="G221" s="45"/>
      <c r="H221" s="317">
        <v>1638427.0000000002</v>
      </c>
      <c r="I221" s="317"/>
      <c r="J221" s="318"/>
      <c r="K221" s="318"/>
      <c r="L221" s="314">
        <v>1552194</v>
      </c>
      <c r="M221" s="314"/>
      <c r="N221" s="314"/>
      <c r="O221" s="314"/>
      <c r="P221" s="319">
        <v>1437217</v>
      </c>
      <c r="Q221" s="46"/>
      <c r="R221" s="46"/>
      <c r="S221" s="46"/>
      <c r="T221" s="53"/>
      <c r="U221" s="46"/>
      <c r="V221" s="48">
        <v>356200</v>
      </c>
      <c r="W221" s="47"/>
      <c r="X221" s="318">
        <f t="shared" si="74"/>
        <v>598905</v>
      </c>
      <c r="Y221" s="323">
        <f t="shared" si="75"/>
        <v>1437217</v>
      </c>
      <c r="Z221" s="323">
        <f t="shared" si="76"/>
        <v>1246010</v>
      </c>
      <c r="AA221" s="323">
        <f t="shared" si="77"/>
        <v>1494706</v>
      </c>
      <c r="AB221" s="318">
        <f t="shared" si="78"/>
        <v>840726</v>
      </c>
      <c r="AC221" s="49">
        <f t="shared" si="79"/>
        <v>0.42</v>
      </c>
      <c r="AD221" s="49">
        <f t="shared" si="80"/>
        <v>0.48</v>
      </c>
      <c r="AE221" s="49">
        <f t="shared" si="81"/>
        <v>0.4</v>
      </c>
      <c r="AF221" s="49">
        <f t="shared" si="82"/>
        <v>0.71</v>
      </c>
      <c r="AG221" s="50">
        <f t="shared" si="83"/>
        <v>1.681372824256036</v>
      </c>
      <c r="AH221" s="325">
        <f t="shared" si="84"/>
        <v>840726</v>
      </c>
      <c r="AI221" s="51" t="str">
        <f t="shared" si="87"/>
        <v>MEDIA ARMÓNICA</v>
      </c>
      <c r="AL221" s="52"/>
    </row>
    <row r="222" spans="1:38">
      <c r="A222" s="125">
        <f>+COUNT(B$6:$D222)</f>
        <v>207</v>
      </c>
      <c r="B222" s="126">
        <v>26101700</v>
      </c>
      <c r="C222" s="127" t="s">
        <v>488</v>
      </c>
      <c r="D222" s="126" t="s">
        <v>30</v>
      </c>
      <c r="E222" s="242">
        <v>1</v>
      </c>
      <c r="F222" s="45"/>
      <c r="G222" s="45"/>
      <c r="H222" s="317">
        <v>1443715</v>
      </c>
      <c r="I222" s="317"/>
      <c r="J222" s="318"/>
      <c r="K222" s="318"/>
      <c r="L222" s="314">
        <v>1379834</v>
      </c>
      <c r="M222" s="314"/>
      <c r="N222" s="314"/>
      <c r="O222" s="314"/>
      <c r="P222" s="319">
        <v>1277624</v>
      </c>
      <c r="Q222" s="46"/>
      <c r="R222" s="46"/>
      <c r="S222" s="46"/>
      <c r="T222" s="53"/>
      <c r="U222" s="46"/>
      <c r="V222" s="48">
        <v>312180</v>
      </c>
      <c r="W222" s="47"/>
      <c r="X222" s="318">
        <f t="shared" si="74"/>
        <v>531856</v>
      </c>
      <c r="Y222" s="323">
        <f t="shared" si="75"/>
        <v>1277624</v>
      </c>
      <c r="Z222" s="323">
        <f t="shared" si="76"/>
        <v>1103338</v>
      </c>
      <c r="AA222" s="323">
        <f t="shared" si="77"/>
        <v>1328729</v>
      </c>
      <c r="AB222" s="318">
        <f t="shared" si="78"/>
        <v>740279</v>
      </c>
      <c r="AC222" s="49">
        <f t="shared" si="79"/>
        <v>0.42</v>
      </c>
      <c r="AD222" s="49">
        <f t="shared" si="80"/>
        <v>0.48</v>
      </c>
      <c r="AE222" s="49">
        <f t="shared" si="81"/>
        <v>0.4</v>
      </c>
      <c r="AF222" s="49">
        <f t="shared" si="82"/>
        <v>0.72</v>
      </c>
      <c r="AG222" s="50">
        <f t="shared" si="83"/>
        <v>1.7036837721827152</v>
      </c>
      <c r="AH222" s="325">
        <f t="shared" si="84"/>
        <v>740279</v>
      </c>
      <c r="AI222" s="51" t="str">
        <f t="shared" si="87"/>
        <v>MEDIA ARMÓNICA</v>
      </c>
      <c r="AL222" s="52"/>
    </row>
    <row r="223" spans="1:38">
      <c r="A223" s="125">
        <f>+COUNT(B$6:$D223)</f>
        <v>208</v>
      </c>
      <c r="B223" s="126">
        <v>26101700</v>
      </c>
      <c r="C223" s="127" t="s">
        <v>489</v>
      </c>
      <c r="D223" s="126" t="s">
        <v>30</v>
      </c>
      <c r="E223" s="242">
        <v>1</v>
      </c>
      <c r="F223" s="45"/>
      <c r="G223" s="45"/>
      <c r="H223" s="317">
        <v>3410123</v>
      </c>
      <c r="I223" s="317"/>
      <c r="J223" s="318"/>
      <c r="K223" s="318"/>
      <c r="L223" s="314">
        <v>3227438</v>
      </c>
      <c r="M223" s="314"/>
      <c r="N223" s="314"/>
      <c r="O223" s="314"/>
      <c r="P223" s="319">
        <v>3044753</v>
      </c>
      <c r="Q223" s="46"/>
      <c r="R223" s="46"/>
      <c r="S223" s="46"/>
      <c r="T223" s="53"/>
      <c r="U223" s="46"/>
      <c r="V223" s="48">
        <v>668980</v>
      </c>
      <c r="W223" s="47"/>
      <c r="X223" s="318">
        <f t="shared" si="74"/>
        <v>1287896</v>
      </c>
      <c r="Y223" s="323">
        <f t="shared" si="75"/>
        <v>3044753</v>
      </c>
      <c r="Z223" s="323">
        <f t="shared" si="76"/>
        <v>2587824</v>
      </c>
      <c r="AA223" s="323">
        <f t="shared" si="77"/>
        <v>3136096</v>
      </c>
      <c r="AB223" s="318">
        <f t="shared" si="78"/>
        <v>1648577</v>
      </c>
      <c r="AC223" s="49">
        <f t="shared" si="79"/>
        <v>0.42</v>
      </c>
      <c r="AD223" s="49">
        <f t="shared" si="80"/>
        <v>0.5</v>
      </c>
      <c r="AE223" s="49">
        <f t="shared" si="81"/>
        <v>0.41</v>
      </c>
      <c r="AF223" s="49">
        <f t="shared" si="82"/>
        <v>0.78</v>
      </c>
      <c r="AG223" s="50">
        <f t="shared" si="83"/>
        <v>1.9251636820233788</v>
      </c>
      <c r="AH223" s="325">
        <f t="shared" si="84"/>
        <v>1648577</v>
      </c>
      <c r="AI223" s="51" t="str">
        <f t="shared" si="87"/>
        <v>MEDIA ARMÓNICA</v>
      </c>
      <c r="AL223" s="52"/>
    </row>
    <row r="224" spans="1:38">
      <c r="A224" s="125">
        <f>+COUNT(B$6:$D224)</f>
        <v>209</v>
      </c>
      <c r="B224" s="126">
        <v>26101700</v>
      </c>
      <c r="C224" s="127" t="s">
        <v>506</v>
      </c>
      <c r="D224" s="126" t="s">
        <v>44</v>
      </c>
      <c r="E224" s="242">
        <v>1</v>
      </c>
      <c r="F224" s="45"/>
      <c r="G224" s="45"/>
      <c r="H224" s="317">
        <v>1213598</v>
      </c>
      <c r="I224" s="317"/>
      <c r="J224" s="318"/>
      <c r="K224" s="318"/>
      <c r="L224" s="314">
        <v>1128434</v>
      </c>
      <c r="M224" s="314"/>
      <c r="N224" s="314"/>
      <c r="O224" s="314"/>
      <c r="P224" s="319">
        <v>1064560</v>
      </c>
      <c r="Q224" s="46"/>
      <c r="R224" s="46"/>
      <c r="S224" s="46"/>
      <c r="T224" s="53"/>
      <c r="U224" s="46"/>
      <c r="V224" s="48">
        <v>271380</v>
      </c>
      <c r="W224" s="47"/>
      <c r="X224" s="318">
        <f t="shared" si="74"/>
        <v>436367</v>
      </c>
      <c r="Y224" s="323">
        <f t="shared" si="75"/>
        <v>1064560</v>
      </c>
      <c r="Z224" s="323">
        <f t="shared" si="76"/>
        <v>919493</v>
      </c>
      <c r="AA224" s="323">
        <f t="shared" si="77"/>
        <v>1096497</v>
      </c>
      <c r="AB224" s="318">
        <f t="shared" si="78"/>
        <v>631472</v>
      </c>
      <c r="AC224" s="49">
        <f t="shared" si="79"/>
        <v>0.41</v>
      </c>
      <c r="AD224" s="49">
        <f t="shared" si="80"/>
        <v>0.47</v>
      </c>
      <c r="AE224" s="49">
        <f t="shared" si="81"/>
        <v>0.4</v>
      </c>
      <c r="AF224" s="49">
        <f t="shared" si="82"/>
        <v>0.69</v>
      </c>
      <c r="AG224" s="50">
        <f t="shared" si="83"/>
        <v>1.6079556341661139</v>
      </c>
      <c r="AH224" s="325">
        <f t="shared" si="84"/>
        <v>631472</v>
      </c>
      <c r="AI224" s="51" t="str">
        <f t="shared" si="87"/>
        <v>MEDIA ARMÓNICA</v>
      </c>
      <c r="AL224" s="52"/>
    </row>
    <row r="225" spans="1:38" ht="24">
      <c r="A225" s="125">
        <f>+COUNT(B$6:$D225)</f>
        <v>210</v>
      </c>
      <c r="B225" s="125">
        <v>31171504</v>
      </c>
      <c r="C225" s="139" t="s">
        <v>507</v>
      </c>
      <c r="D225" s="126" t="s">
        <v>30</v>
      </c>
      <c r="E225" s="242">
        <v>1</v>
      </c>
      <c r="F225" s="45"/>
      <c r="G225" s="45"/>
      <c r="H225" s="317">
        <v>416738</v>
      </c>
      <c r="I225" s="317"/>
      <c r="J225" s="318"/>
      <c r="K225" s="318"/>
      <c r="L225" s="314">
        <v>398460</v>
      </c>
      <c r="M225" s="314"/>
      <c r="N225" s="314"/>
      <c r="O225" s="314"/>
      <c r="P225" s="319">
        <v>365560</v>
      </c>
      <c r="Q225" s="46"/>
      <c r="R225" s="46"/>
      <c r="S225" s="46"/>
      <c r="T225" s="53"/>
      <c r="U225" s="46"/>
      <c r="V225" s="48">
        <v>88450</v>
      </c>
      <c r="W225" s="47"/>
      <c r="X225" s="318">
        <f t="shared" si="74"/>
        <v>154031</v>
      </c>
      <c r="Y225" s="323">
        <f t="shared" si="75"/>
        <v>365560</v>
      </c>
      <c r="Z225" s="323">
        <f t="shared" si="76"/>
        <v>317302</v>
      </c>
      <c r="AA225" s="323">
        <f t="shared" si="77"/>
        <v>382010</v>
      </c>
      <c r="AB225" s="318">
        <f t="shared" si="78"/>
        <v>211075</v>
      </c>
      <c r="AC225" s="49">
        <f t="shared" si="79"/>
        <v>0.42</v>
      </c>
      <c r="AD225" s="49">
        <f t="shared" si="80"/>
        <v>0.49</v>
      </c>
      <c r="AE225" s="49">
        <f t="shared" si="81"/>
        <v>0.4</v>
      </c>
      <c r="AF225" s="49">
        <f t="shared" si="82"/>
        <v>0.73</v>
      </c>
      <c r="AG225" s="50">
        <f t="shared" si="83"/>
        <v>1.741447145279819</v>
      </c>
      <c r="AH225" s="325">
        <f t="shared" si="84"/>
        <v>211075</v>
      </c>
      <c r="AI225" s="51" t="str">
        <f t="shared" si="87"/>
        <v>MEDIA ARMÓNICA</v>
      </c>
      <c r="AL225" s="52"/>
    </row>
    <row r="226" spans="1:38">
      <c r="A226" s="125">
        <f>+COUNT(B$6:$D226)</f>
        <v>211</v>
      </c>
      <c r="B226" s="125">
        <v>32101625</v>
      </c>
      <c r="C226" s="127" t="s">
        <v>508</v>
      </c>
      <c r="D226" s="126" t="s">
        <v>30</v>
      </c>
      <c r="E226" s="242">
        <v>1</v>
      </c>
      <c r="F226" s="45"/>
      <c r="G226" s="45"/>
      <c r="H226" s="317">
        <v>1610639</v>
      </c>
      <c r="I226" s="317"/>
      <c r="J226" s="318"/>
      <c r="K226" s="318"/>
      <c r="L226" s="314">
        <v>1552598</v>
      </c>
      <c r="M226" s="314"/>
      <c r="N226" s="314"/>
      <c r="O226" s="314"/>
      <c r="P226" s="319">
        <v>1451026.0000000002</v>
      </c>
      <c r="Q226" s="46"/>
      <c r="R226" s="46"/>
      <c r="S226" s="46"/>
      <c r="T226" s="53"/>
      <c r="U226" s="46"/>
      <c r="V226" s="48">
        <v>490760</v>
      </c>
      <c r="W226" s="47"/>
      <c r="X226" s="318">
        <f t="shared" si="74"/>
        <v>527802</v>
      </c>
      <c r="Y226" s="323">
        <f t="shared" si="75"/>
        <v>1451026</v>
      </c>
      <c r="Z226" s="323">
        <f t="shared" si="76"/>
        <v>1276256</v>
      </c>
      <c r="AA226" s="323">
        <f t="shared" si="77"/>
        <v>1501812</v>
      </c>
      <c r="AB226" s="318">
        <f t="shared" si="78"/>
        <v>1002060</v>
      </c>
      <c r="AC226" s="49">
        <f t="shared" si="79"/>
        <v>0.36</v>
      </c>
      <c r="AD226" s="49">
        <f t="shared" si="80"/>
        <v>0.41</v>
      </c>
      <c r="AE226" s="49">
        <f t="shared" si="81"/>
        <v>0.35</v>
      </c>
      <c r="AF226" s="49">
        <f t="shared" si="82"/>
        <v>0.53</v>
      </c>
      <c r="AG226" s="50">
        <f t="shared" si="83"/>
        <v>1.0754788491319587</v>
      </c>
      <c r="AH226" s="325">
        <f t="shared" si="84"/>
        <v>1002060</v>
      </c>
      <c r="AI226" s="51" t="str">
        <f t="shared" si="87"/>
        <v>MEDIA ARMÓNICA</v>
      </c>
      <c r="AL226" s="52"/>
    </row>
    <row r="227" spans="1:38">
      <c r="A227" s="125">
        <f>+COUNT(B$6:$D227)</f>
        <v>212</v>
      </c>
      <c r="B227" s="126">
        <v>26101700</v>
      </c>
      <c r="C227" s="127" t="s">
        <v>509</v>
      </c>
      <c r="D227" s="126" t="s">
        <v>30</v>
      </c>
      <c r="E227" s="242">
        <v>1</v>
      </c>
      <c r="F227" s="45"/>
      <c r="G227" s="45"/>
      <c r="H227" s="317">
        <v>67466</v>
      </c>
      <c r="I227" s="317"/>
      <c r="J227" s="318"/>
      <c r="K227" s="318"/>
      <c r="L227" s="314">
        <v>65035</v>
      </c>
      <c r="M227" s="314"/>
      <c r="N227" s="314"/>
      <c r="O227" s="314"/>
      <c r="P227" s="319">
        <v>60780</v>
      </c>
      <c r="Q227" s="46"/>
      <c r="R227" s="46"/>
      <c r="S227" s="46"/>
      <c r="T227" s="53"/>
      <c r="U227" s="46"/>
      <c r="V227" s="48">
        <v>16200</v>
      </c>
      <c r="W227" s="47"/>
      <c r="X227" s="318">
        <f t="shared" si="74"/>
        <v>24271</v>
      </c>
      <c r="Y227" s="323">
        <f t="shared" si="75"/>
        <v>60780</v>
      </c>
      <c r="Z227" s="323">
        <f t="shared" si="76"/>
        <v>52370</v>
      </c>
      <c r="AA227" s="323">
        <f t="shared" si="77"/>
        <v>62908</v>
      </c>
      <c r="AB227" s="318">
        <f t="shared" si="78"/>
        <v>36907</v>
      </c>
      <c r="AC227" s="49">
        <f t="shared" si="79"/>
        <v>0.4</v>
      </c>
      <c r="AD227" s="49">
        <f t="shared" si="80"/>
        <v>0.46</v>
      </c>
      <c r="AE227" s="49">
        <f t="shared" si="81"/>
        <v>0.39</v>
      </c>
      <c r="AF227" s="49">
        <f t="shared" si="82"/>
        <v>0.66</v>
      </c>
      <c r="AG227" s="50">
        <f t="shared" si="83"/>
        <v>1.4982098765432099</v>
      </c>
      <c r="AH227" s="325">
        <f t="shared" si="84"/>
        <v>36907</v>
      </c>
      <c r="AI227" s="51" t="str">
        <f t="shared" ref="AI227:AI230" si="88">+IF(AH227=Y227,"MENOR COTIZADO",IF(AH227=Z227,"PROMEDIO",IF(AH227=AA227,"MEDIANA",IF(AH227=AB227,"MEDIA ARMÓNICA",IF(AH227=W227,"HISTÓRICO")))))</f>
        <v>MEDIA ARMÓNICA</v>
      </c>
      <c r="AL227" s="52"/>
    </row>
    <row r="228" spans="1:38">
      <c r="A228" s="125">
        <f>+COUNT(B$6:$D228)</f>
        <v>213</v>
      </c>
      <c r="B228" s="126">
        <v>26101700</v>
      </c>
      <c r="C228" s="127" t="s">
        <v>510</v>
      </c>
      <c r="D228" s="126" t="s">
        <v>30</v>
      </c>
      <c r="E228" s="242">
        <v>1</v>
      </c>
      <c r="F228" s="45"/>
      <c r="G228" s="45"/>
      <c r="H228" s="317">
        <v>280277</v>
      </c>
      <c r="I228" s="317"/>
      <c r="J228" s="318"/>
      <c r="K228" s="318"/>
      <c r="L228" s="314">
        <v>260257</v>
      </c>
      <c r="M228" s="314"/>
      <c r="N228" s="314"/>
      <c r="O228" s="314"/>
      <c r="P228" s="319">
        <v>250247</v>
      </c>
      <c r="Q228" s="46"/>
      <c r="R228" s="46"/>
      <c r="S228" s="46"/>
      <c r="T228" s="53"/>
      <c r="U228" s="46"/>
      <c r="V228" s="48">
        <v>61620</v>
      </c>
      <c r="W228" s="47"/>
      <c r="X228" s="318">
        <f t="shared" si="74"/>
        <v>101756</v>
      </c>
      <c r="Y228" s="323">
        <f t="shared" si="75"/>
        <v>250247</v>
      </c>
      <c r="Z228" s="323">
        <f t="shared" si="76"/>
        <v>213100</v>
      </c>
      <c r="AA228" s="323">
        <f t="shared" si="77"/>
        <v>255252</v>
      </c>
      <c r="AB228" s="318">
        <f t="shared" si="78"/>
        <v>144745</v>
      </c>
      <c r="AC228" s="49">
        <f t="shared" si="79"/>
        <v>0.41</v>
      </c>
      <c r="AD228" s="49">
        <f t="shared" si="80"/>
        <v>0.48</v>
      </c>
      <c r="AE228" s="49">
        <f t="shared" si="81"/>
        <v>0.4</v>
      </c>
      <c r="AF228" s="49">
        <f t="shared" si="82"/>
        <v>0.7</v>
      </c>
      <c r="AG228" s="50">
        <f t="shared" si="83"/>
        <v>1.651346965271016</v>
      </c>
      <c r="AH228" s="325">
        <f t="shared" si="84"/>
        <v>144745</v>
      </c>
      <c r="AI228" s="51" t="str">
        <f t="shared" si="88"/>
        <v>MEDIA ARMÓNICA</v>
      </c>
      <c r="AL228" s="52"/>
    </row>
    <row r="229" spans="1:38" ht="24">
      <c r="A229" s="125">
        <f>+COUNT(B$6:$D229)</f>
        <v>214</v>
      </c>
      <c r="B229" s="126">
        <v>26101700</v>
      </c>
      <c r="C229" s="127" t="s">
        <v>496</v>
      </c>
      <c r="D229" s="126" t="s">
        <v>30</v>
      </c>
      <c r="E229" s="242">
        <v>1</v>
      </c>
      <c r="F229" s="45"/>
      <c r="G229" s="45"/>
      <c r="H229" s="317">
        <v>383217</v>
      </c>
      <c r="I229" s="317"/>
      <c r="J229" s="318"/>
      <c r="K229" s="318"/>
      <c r="L229" s="314">
        <v>372952</v>
      </c>
      <c r="M229" s="314"/>
      <c r="N229" s="314"/>
      <c r="O229" s="314"/>
      <c r="P229" s="319">
        <v>342158</v>
      </c>
      <c r="Q229" s="46"/>
      <c r="R229" s="46"/>
      <c r="S229" s="46"/>
      <c r="T229" s="53"/>
      <c r="U229" s="46"/>
      <c r="V229" s="48">
        <v>114990</v>
      </c>
      <c r="W229" s="47"/>
      <c r="X229" s="318">
        <f t="shared" si="74"/>
        <v>126766</v>
      </c>
      <c r="Y229" s="323">
        <f t="shared" si="75"/>
        <v>342158</v>
      </c>
      <c r="Z229" s="323">
        <f t="shared" si="76"/>
        <v>303329</v>
      </c>
      <c r="AA229" s="323">
        <f t="shared" si="77"/>
        <v>357555</v>
      </c>
      <c r="AB229" s="318">
        <f t="shared" si="78"/>
        <v>236549</v>
      </c>
      <c r="AC229" s="49">
        <f t="shared" si="79"/>
        <v>0.37</v>
      </c>
      <c r="AD229" s="49">
        <f t="shared" si="80"/>
        <v>0.42</v>
      </c>
      <c r="AE229" s="49">
        <f t="shared" si="81"/>
        <v>0.35</v>
      </c>
      <c r="AF229" s="49">
        <f t="shared" si="82"/>
        <v>0.54</v>
      </c>
      <c r="AG229" s="50">
        <f t="shared" si="83"/>
        <v>1.1024089051221846</v>
      </c>
      <c r="AH229" s="325">
        <f t="shared" si="84"/>
        <v>236549</v>
      </c>
      <c r="AI229" s="51" t="str">
        <f t="shared" si="88"/>
        <v>MEDIA ARMÓNICA</v>
      </c>
      <c r="AL229" s="52"/>
    </row>
    <row r="230" spans="1:38">
      <c r="A230" s="125">
        <f>+COUNT(B$6:$D230)</f>
        <v>215</v>
      </c>
      <c r="B230" s="126">
        <v>26101700</v>
      </c>
      <c r="C230" s="127" t="s">
        <v>497</v>
      </c>
      <c r="D230" s="126" t="s">
        <v>30</v>
      </c>
      <c r="E230" s="242">
        <v>1</v>
      </c>
      <c r="F230" s="45"/>
      <c r="G230" s="45"/>
      <c r="H230" s="317">
        <v>388473</v>
      </c>
      <c r="I230" s="317"/>
      <c r="J230" s="318"/>
      <c r="K230" s="318"/>
      <c r="L230" s="314">
        <v>374346</v>
      </c>
      <c r="M230" s="314"/>
      <c r="N230" s="314"/>
      <c r="O230" s="314"/>
      <c r="P230" s="319">
        <v>353157.00000000006</v>
      </c>
      <c r="Q230" s="46"/>
      <c r="R230" s="46"/>
      <c r="S230" s="46"/>
      <c r="T230" s="53"/>
      <c r="U230" s="46"/>
      <c r="V230" s="48">
        <v>89420</v>
      </c>
      <c r="W230" s="47"/>
      <c r="X230" s="318">
        <f t="shared" si="74"/>
        <v>142029</v>
      </c>
      <c r="Y230" s="323">
        <f t="shared" si="75"/>
        <v>353157</v>
      </c>
      <c r="Z230" s="323">
        <f t="shared" si="76"/>
        <v>301349</v>
      </c>
      <c r="AA230" s="323">
        <f t="shared" si="77"/>
        <v>363752</v>
      </c>
      <c r="AB230" s="318">
        <f t="shared" si="78"/>
        <v>207681</v>
      </c>
      <c r="AC230" s="49">
        <f t="shared" si="79"/>
        <v>0.4</v>
      </c>
      <c r="AD230" s="49">
        <f t="shared" si="80"/>
        <v>0.47</v>
      </c>
      <c r="AE230" s="49">
        <f t="shared" si="81"/>
        <v>0.39</v>
      </c>
      <c r="AF230" s="49">
        <f t="shared" si="82"/>
        <v>0.68</v>
      </c>
      <c r="AG230" s="50">
        <f t="shared" si="83"/>
        <v>1.5883359427421158</v>
      </c>
      <c r="AH230" s="325">
        <f t="shared" si="84"/>
        <v>207681</v>
      </c>
      <c r="AI230" s="51" t="str">
        <f t="shared" si="88"/>
        <v>MEDIA ARMÓNICA</v>
      </c>
      <c r="AL230" s="52"/>
    </row>
    <row r="231" spans="1:38">
      <c r="A231" s="125">
        <f>+COUNT(B$6:$D231)</f>
        <v>216</v>
      </c>
      <c r="B231" s="125">
        <v>32101625</v>
      </c>
      <c r="C231" s="128" t="s">
        <v>511</v>
      </c>
      <c r="D231" s="126" t="s">
        <v>30</v>
      </c>
      <c r="E231" s="242">
        <v>1</v>
      </c>
      <c r="F231" s="45"/>
      <c r="G231" s="45"/>
      <c r="H231" s="317">
        <v>213450</v>
      </c>
      <c r="I231" s="317"/>
      <c r="J231" s="318"/>
      <c r="K231" s="318"/>
      <c r="L231" s="314">
        <v>202117.00000000003</v>
      </c>
      <c r="M231" s="314"/>
      <c r="N231" s="314"/>
      <c r="O231" s="314"/>
      <c r="P231" s="319">
        <v>188894.00000000003</v>
      </c>
      <c r="Q231" s="46"/>
      <c r="R231" s="46"/>
      <c r="S231" s="46"/>
      <c r="T231" s="53"/>
      <c r="U231" s="46"/>
      <c r="V231" s="48">
        <v>55570</v>
      </c>
      <c r="W231" s="47"/>
      <c r="X231" s="318">
        <f t="shared" si="74"/>
        <v>73645</v>
      </c>
      <c r="Y231" s="323">
        <f t="shared" si="75"/>
        <v>188894</v>
      </c>
      <c r="Z231" s="323">
        <f t="shared" si="76"/>
        <v>165008</v>
      </c>
      <c r="AA231" s="323">
        <f t="shared" si="77"/>
        <v>195506</v>
      </c>
      <c r="AB231" s="318">
        <f t="shared" si="78"/>
        <v>121500</v>
      </c>
      <c r="AC231" s="49">
        <f t="shared" si="79"/>
        <v>0.39</v>
      </c>
      <c r="AD231" s="49">
        <f t="shared" si="80"/>
        <v>0.45</v>
      </c>
      <c r="AE231" s="49">
        <f t="shared" si="81"/>
        <v>0.38</v>
      </c>
      <c r="AF231" s="49">
        <f t="shared" si="82"/>
        <v>0.61</v>
      </c>
      <c r="AG231" s="50">
        <f t="shared" si="83"/>
        <v>1.325265430987943</v>
      </c>
      <c r="AH231" s="325">
        <f t="shared" si="84"/>
        <v>121500</v>
      </c>
      <c r="AI231" s="51" t="str">
        <f>+IF(AH231=Y231,"MENOR COTIZADO",IF(AH231=Z231,"PROMEDIO",IF(AH231=AA231,"MEDIANA",IF(AH231=AB231,"MEDIA ARMÓNICA",IF(AH231=W231,"HISTÓRICO")))))</f>
        <v>MEDIA ARMÓNICA</v>
      </c>
      <c r="AL231" s="52"/>
    </row>
    <row r="232" spans="1:38">
      <c r="A232" s="129"/>
      <c r="B232" s="129"/>
      <c r="C232" s="140" t="s">
        <v>45</v>
      </c>
      <c r="D232" s="130"/>
      <c r="E232" s="130"/>
      <c r="F232" s="45"/>
      <c r="G232" s="45"/>
      <c r="H232" s="121"/>
      <c r="I232" s="317"/>
      <c r="J232" s="318"/>
      <c r="K232" s="318"/>
      <c r="L232" s="121"/>
      <c r="M232" s="314"/>
      <c r="N232" s="314"/>
      <c r="O232" s="314"/>
      <c r="P232" s="121"/>
      <c r="Q232" s="46"/>
      <c r="R232" s="46"/>
      <c r="S232" s="46"/>
      <c r="T232" s="53"/>
      <c r="U232" s="46"/>
      <c r="V232" s="130"/>
      <c r="W232" s="47"/>
      <c r="X232" s="121"/>
      <c r="Y232" s="121"/>
      <c r="Z232" s="121"/>
      <c r="AA232" s="121"/>
      <c r="AB232" s="121"/>
      <c r="AC232" s="130"/>
      <c r="AD232" s="130"/>
      <c r="AE232" s="130"/>
      <c r="AF232" s="130"/>
      <c r="AG232" s="130"/>
      <c r="AH232" s="130"/>
      <c r="AI232" s="130"/>
      <c r="AL232" s="52"/>
    </row>
    <row r="233" spans="1:38">
      <c r="A233" s="125">
        <f>+COUNT(B$6:$D233)</f>
        <v>217</v>
      </c>
      <c r="B233" s="125">
        <v>32101625</v>
      </c>
      <c r="C233" s="128" t="s">
        <v>512</v>
      </c>
      <c r="D233" s="126" t="s">
        <v>30</v>
      </c>
      <c r="E233" s="242">
        <v>1</v>
      </c>
      <c r="F233" s="45"/>
      <c r="G233" s="45"/>
      <c r="H233" s="317">
        <v>327230</v>
      </c>
      <c r="I233" s="317"/>
      <c r="J233" s="318"/>
      <c r="K233" s="318"/>
      <c r="L233" s="314">
        <v>306779</v>
      </c>
      <c r="M233" s="314"/>
      <c r="N233" s="314"/>
      <c r="O233" s="314"/>
      <c r="P233" s="319">
        <v>292170</v>
      </c>
      <c r="Q233" s="46"/>
      <c r="R233" s="46"/>
      <c r="S233" s="46"/>
      <c r="T233" s="53"/>
      <c r="U233" s="46"/>
      <c r="V233" s="48">
        <v>90920</v>
      </c>
      <c r="W233" s="47"/>
      <c r="X233" s="318">
        <f t="shared" si="74"/>
        <v>109848</v>
      </c>
      <c r="Y233" s="323">
        <f t="shared" si="75"/>
        <v>292170</v>
      </c>
      <c r="Z233" s="323">
        <f t="shared" si="76"/>
        <v>254275</v>
      </c>
      <c r="AA233" s="323">
        <f t="shared" si="77"/>
        <v>299475</v>
      </c>
      <c r="AB233" s="318">
        <f t="shared" si="78"/>
        <v>192892</v>
      </c>
      <c r="AC233" s="49">
        <f t="shared" si="79"/>
        <v>0.38</v>
      </c>
      <c r="AD233" s="49">
        <f t="shared" si="80"/>
        <v>0.43</v>
      </c>
      <c r="AE233" s="49">
        <f t="shared" si="81"/>
        <v>0.37</v>
      </c>
      <c r="AF233" s="49">
        <f t="shared" si="82"/>
        <v>0.56999999999999995</v>
      </c>
      <c r="AG233" s="50">
        <f t="shared" si="83"/>
        <v>1.2081830180378355</v>
      </c>
      <c r="AH233" s="325">
        <f t="shared" ref="AH233:AH236" si="89">+MIN(AA233:AB233)</f>
        <v>192892</v>
      </c>
      <c r="AI233" s="51" t="str">
        <f t="shared" ref="AI233:AI236" si="90">+IF(AH233=Y233,"MENOR COTIZADO",IF(AH233=Z233,"PROMEDIO",IF(AH233=AA233,"MEDIANA",IF(AH233=AB233,"MEDIA ARMÓNICA",IF(AH233=W233,"HISTÓRICO")))))</f>
        <v>MEDIA ARMÓNICA</v>
      </c>
      <c r="AL233" s="52"/>
    </row>
    <row r="234" spans="1:38">
      <c r="A234" s="125">
        <f>+COUNT(B$6:$D234)</f>
        <v>218</v>
      </c>
      <c r="B234" s="125">
        <v>32101625</v>
      </c>
      <c r="C234" s="128" t="s">
        <v>513</v>
      </c>
      <c r="D234" s="126" t="s">
        <v>30</v>
      </c>
      <c r="E234" s="242">
        <v>1</v>
      </c>
      <c r="F234" s="45"/>
      <c r="G234" s="45"/>
      <c r="H234" s="317">
        <v>719530</v>
      </c>
      <c r="I234" s="317"/>
      <c r="J234" s="318"/>
      <c r="K234" s="318"/>
      <c r="L234" s="314">
        <v>700083.00000000012</v>
      </c>
      <c r="M234" s="314"/>
      <c r="N234" s="314"/>
      <c r="O234" s="314"/>
      <c r="P234" s="319">
        <v>648225</v>
      </c>
      <c r="Q234" s="46"/>
      <c r="R234" s="46"/>
      <c r="S234" s="46"/>
      <c r="T234" s="53"/>
      <c r="U234" s="46"/>
      <c r="V234" s="48">
        <v>189720</v>
      </c>
      <c r="W234" s="47"/>
      <c r="X234" s="318">
        <f t="shared" si="74"/>
        <v>251586</v>
      </c>
      <c r="Y234" s="323">
        <f t="shared" si="75"/>
        <v>648225</v>
      </c>
      <c r="Z234" s="323">
        <f t="shared" si="76"/>
        <v>564390</v>
      </c>
      <c r="AA234" s="323">
        <f t="shared" si="77"/>
        <v>674154</v>
      </c>
      <c r="AB234" s="318">
        <f t="shared" si="78"/>
        <v>415291</v>
      </c>
      <c r="AC234" s="49">
        <f t="shared" si="79"/>
        <v>0.39</v>
      </c>
      <c r="AD234" s="49">
        <f t="shared" si="80"/>
        <v>0.45</v>
      </c>
      <c r="AE234" s="49">
        <f t="shared" si="81"/>
        <v>0.37</v>
      </c>
      <c r="AF234" s="49">
        <f t="shared" si="82"/>
        <v>0.61</v>
      </c>
      <c r="AG234" s="50">
        <f t="shared" si="83"/>
        <v>1.326091081593928</v>
      </c>
      <c r="AH234" s="325">
        <f t="shared" si="89"/>
        <v>415291</v>
      </c>
      <c r="AI234" s="51" t="str">
        <f t="shared" si="90"/>
        <v>MEDIA ARMÓNICA</v>
      </c>
      <c r="AL234" s="52"/>
    </row>
    <row r="235" spans="1:38" ht="24">
      <c r="A235" s="125">
        <f>+COUNT(B$6:$D235)</f>
        <v>219</v>
      </c>
      <c r="B235" s="125">
        <v>32101625</v>
      </c>
      <c r="C235" s="127" t="s">
        <v>514</v>
      </c>
      <c r="D235" s="126" t="s">
        <v>30</v>
      </c>
      <c r="E235" s="242">
        <v>1</v>
      </c>
      <c r="F235" s="45"/>
      <c r="G235" s="45"/>
      <c r="H235" s="317">
        <v>513048</v>
      </c>
      <c r="I235" s="317"/>
      <c r="J235" s="318"/>
      <c r="K235" s="318"/>
      <c r="L235" s="314">
        <v>485807</v>
      </c>
      <c r="M235" s="314"/>
      <c r="N235" s="314"/>
      <c r="O235" s="314"/>
      <c r="P235" s="319">
        <v>454025</v>
      </c>
      <c r="Q235" s="46"/>
      <c r="R235" s="46"/>
      <c r="S235" s="46"/>
      <c r="T235" s="53"/>
      <c r="U235" s="46"/>
      <c r="V235" s="48">
        <v>127780</v>
      </c>
      <c r="W235" s="11"/>
      <c r="X235" s="318">
        <f t="shared" si="74"/>
        <v>179881</v>
      </c>
      <c r="Y235" s="323">
        <f t="shared" si="75"/>
        <v>454025</v>
      </c>
      <c r="Z235" s="323">
        <f t="shared" si="76"/>
        <v>395165</v>
      </c>
      <c r="AA235" s="323">
        <f t="shared" si="77"/>
        <v>469916</v>
      </c>
      <c r="AB235" s="318">
        <f t="shared" si="78"/>
        <v>284981</v>
      </c>
      <c r="AC235" s="49">
        <f t="shared" si="79"/>
        <v>0.4</v>
      </c>
      <c r="AD235" s="49">
        <f t="shared" si="80"/>
        <v>0.46</v>
      </c>
      <c r="AE235" s="49">
        <f t="shared" si="81"/>
        <v>0.38</v>
      </c>
      <c r="AF235" s="49">
        <f t="shared" si="82"/>
        <v>0.63</v>
      </c>
      <c r="AG235" s="50">
        <f t="shared" si="83"/>
        <v>1.4077398653936453</v>
      </c>
      <c r="AH235" s="325">
        <f t="shared" si="89"/>
        <v>284981</v>
      </c>
      <c r="AI235" s="51" t="str">
        <f t="shared" si="90"/>
        <v>MEDIA ARMÓNICA</v>
      </c>
      <c r="AL235" s="52"/>
    </row>
    <row r="236" spans="1:38">
      <c r="A236" s="125">
        <f>+COUNT(B$6:$D236)</f>
        <v>220</v>
      </c>
      <c r="B236" s="125">
        <v>32101625</v>
      </c>
      <c r="C236" s="128" t="s">
        <v>511</v>
      </c>
      <c r="D236" s="126" t="s">
        <v>30</v>
      </c>
      <c r="E236" s="242">
        <v>1</v>
      </c>
      <c r="F236" s="45"/>
      <c r="G236" s="45"/>
      <c r="H236" s="317">
        <v>237613</v>
      </c>
      <c r="I236" s="317"/>
      <c r="J236" s="318"/>
      <c r="K236" s="318"/>
      <c r="L236" s="314">
        <v>227099.00000000003</v>
      </c>
      <c r="M236" s="314"/>
      <c r="N236" s="314"/>
      <c r="O236" s="314"/>
      <c r="P236" s="319">
        <v>210277</v>
      </c>
      <c r="Q236" s="46"/>
      <c r="R236" s="46"/>
      <c r="S236" s="46"/>
      <c r="T236" s="53"/>
      <c r="U236" s="46"/>
      <c r="V236" s="48">
        <v>56260</v>
      </c>
      <c r="W236" s="47"/>
      <c r="X236" s="318">
        <f t="shared" si="74"/>
        <v>85116</v>
      </c>
      <c r="Y236" s="323">
        <f t="shared" si="75"/>
        <v>210277</v>
      </c>
      <c r="Z236" s="323">
        <f t="shared" si="76"/>
        <v>182812</v>
      </c>
      <c r="AA236" s="323">
        <f t="shared" si="77"/>
        <v>218688</v>
      </c>
      <c r="AB236" s="318">
        <f t="shared" si="78"/>
        <v>128443</v>
      </c>
      <c r="AC236" s="49">
        <f t="shared" si="79"/>
        <v>0.4</v>
      </c>
      <c r="AD236" s="49">
        <f t="shared" si="80"/>
        <v>0.47</v>
      </c>
      <c r="AE236" s="49">
        <f t="shared" si="81"/>
        <v>0.39</v>
      </c>
      <c r="AF236" s="49">
        <f t="shared" si="82"/>
        <v>0.66</v>
      </c>
      <c r="AG236" s="50">
        <f t="shared" si="83"/>
        <v>1.5129043725559901</v>
      </c>
      <c r="AH236" s="325">
        <f t="shared" si="89"/>
        <v>128443</v>
      </c>
      <c r="AI236" s="51" t="str">
        <f t="shared" si="90"/>
        <v>MEDIA ARMÓNICA</v>
      </c>
      <c r="AL236" s="52"/>
    </row>
    <row r="237" spans="1:38" ht="24">
      <c r="A237" s="122"/>
      <c r="B237" s="122"/>
      <c r="C237" s="123" t="s">
        <v>515</v>
      </c>
      <c r="D237" s="124"/>
      <c r="E237" s="124"/>
      <c r="F237" s="45"/>
      <c r="G237" s="45"/>
      <c r="H237" s="124"/>
      <c r="I237" s="317"/>
      <c r="J237" s="318"/>
      <c r="K237" s="318"/>
      <c r="L237" s="124"/>
      <c r="M237" s="314"/>
      <c r="N237" s="314"/>
      <c r="O237" s="314"/>
      <c r="P237" s="124"/>
      <c r="Q237" s="46"/>
      <c r="R237" s="46"/>
      <c r="S237" s="46"/>
      <c r="T237" s="53"/>
      <c r="U237" s="46"/>
      <c r="V237" s="124"/>
      <c r="W237" s="47"/>
      <c r="X237" s="124"/>
      <c r="Y237" s="124"/>
      <c r="Z237" s="124"/>
      <c r="AA237" s="124"/>
      <c r="AB237" s="124"/>
      <c r="AC237" s="124"/>
      <c r="AD237" s="124"/>
      <c r="AE237" s="124"/>
      <c r="AF237" s="124"/>
      <c r="AG237" s="124"/>
      <c r="AH237" s="124"/>
      <c r="AI237" s="124"/>
      <c r="AL237" s="52"/>
    </row>
    <row r="238" spans="1:38">
      <c r="A238" s="125">
        <f>+COUNT(B$6:$D238)</f>
        <v>221</v>
      </c>
      <c r="B238" s="126">
        <v>26101700</v>
      </c>
      <c r="C238" s="127" t="s">
        <v>516</v>
      </c>
      <c r="D238" s="126" t="s">
        <v>30</v>
      </c>
      <c r="E238" s="242">
        <v>1</v>
      </c>
      <c r="F238" s="45"/>
      <c r="G238" s="45"/>
      <c r="H238" s="317">
        <v>889251</v>
      </c>
      <c r="I238" s="317"/>
      <c r="J238" s="318"/>
      <c r="K238" s="318"/>
      <c r="L238" s="314">
        <v>811247</v>
      </c>
      <c r="M238" s="314"/>
      <c r="N238" s="314"/>
      <c r="O238" s="314"/>
      <c r="P238" s="319">
        <v>780045</v>
      </c>
      <c r="Q238" s="46"/>
      <c r="R238" s="46"/>
      <c r="S238" s="46"/>
      <c r="T238" s="53"/>
      <c r="U238" s="46"/>
      <c r="V238" s="48">
        <v>192090</v>
      </c>
      <c r="W238" s="47"/>
      <c r="X238" s="318">
        <f t="shared" si="74"/>
        <v>320685</v>
      </c>
      <c r="Y238" s="323">
        <f t="shared" si="75"/>
        <v>780045</v>
      </c>
      <c r="Z238" s="323">
        <f t="shared" si="76"/>
        <v>668158</v>
      </c>
      <c r="AA238" s="323">
        <f t="shared" si="77"/>
        <v>795646</v>
      </c>
      <c r="AB238" s="318">
        <f t="shared" si="78"/>
        <v>452229</v>
      </c>
      <c r="AC238" s="49">
        <f t="shared" si="79"/>
        <v>0.41</v>
      </c>
      <c r="AD238" s="49">
        <f t="shared" si="80"/>
        <v>0.48</v>
      </c>
      <c r="AE238" s="49">
        <f t="shared" si="81"/>
        <v>0.4</v>
      </c>
      <c r="AF238" s="49">
        <f t="shared" si="82"/>
        <v>0.71</v>
      </c>
      <c r="AG238" s="50">
        <f t="shared" si="83"/>
        <v>1.6694518194596284</v>
      </c>
      <c r="AH238" s="325">
        <f t="shared" ref="AH238:AH243" si="91">+MIN(AA238:AB238)</f>
        <v>452229</v>
      </c>
      <c r="AI238" s="51" t="str">
        <f>+IF(AH238=Y238,"MENOR COTIZADO",IF(AH238=Z238,"PROMEDIO",IF(AH238=AA238,"MEDIANA",IF(AH238=AB238,"MEDIA ARMÓNICA",IF(AH238=W238,"HISTÓRICO")))))</f>
        <v>MEDIA ARMÓNICA</v>
      </c>
      <c r="AL238" s="52"/>
    </row>
    <row r="239" spans="1:38">
      <c r="A239" s="125">
        <f>+COUNT(B$6:$D239)</f>
        <v>222</v>
      </c>
      <c r="B239" s="126">
        <v>26101700</v>
      </c>
      <c r="C239" s="127" t="s">
        <v>517</v>
      </c>
      <c r="D239" s="126" t="s">
        <v>30</v>
      </c>
      <c r="E239" s="242">
        <v>1</v>
      </c>
      <c r="F239" s="45"/>
      <c r="G239" s="45"/>
      <c r="H239" s="317">
        <v>380787.00000000006</v>
      </c>
      <c r="I239" s="317"/>
      <c r="J239" s="318"/>
      <c r="K239" s="318"/>
      <c r="L239" s="314">
        <v>370402.00000000006</v>
      </c>
      <c r="M239" s="314"/>
      <c r="N239" s="314"/>
      <c r="O239" s="314"/>
      <c r="P239" s="319">
        <v>346170.00000000006</v>
      </c>
      <c r="Q239" s="46"/>
      <c r="R239" s="46"/>
      <c r="S239" s="46"/>
      <c r="T239" s="53"/>
      <c r="U239" s="46"/>
      <c r="V239" s="48">
        <v>103990</v>
      </c>
      <c r="W239" s="47"/>
      <c r="X239" s="318">
        <f t="shared" si="74"/>
        <v>131699</v>
      </c>
      <c r="Y239" s="323">
        <f t="shared" si="75"/>
        <v>346170</v>
      </c>
      <c r="Z239" s="323">
        <f t="shared" si="76"/>
        <v>300337</v>
      </c>
      <c r="AA239" s="323">
        <f t="shared" si="77"/>
        <v>358286</v>
      </c>
      <c r="AB239" s="318">
        <f t="shared" si="78"/>
        <v>224329</v>
      </c>
      <c r="AC239" s="49">
        <f t="shared" si="79"/>
        <v>0.38</v>
      </c>
      <c r="AD239" s="49">
        <f t="shared" si="80"/>
        <v>0.44</v>
      </c>
      <c r="AE239" s="49">
        <f t="shared" si="81"/>
        <v>0.37</v>
      </c>
      <c r="AF239" s="49">
        <f t="shared" si="82"/>
        <v>0.59</v>
      </c>
      <c r="AG239" s="50">
        <f t="shared" si="83"/>
        <v>1.2664583132993557</v>
      </c>
      <c r="AH239" s="325">
        <f t="shared" si="91"/>
        <v>224329</v>
      </c>
      <c r="AI239" s="51" t="str">
        <f t="shared" ref="AI239:AI243" si="92">+IF(AH239=Y239,"MENOR COTIZADO",IF(AH239=Z239,"PROMEDIO",IF(AH239=AA239,"MEDIANA",IF(AH239=AB239,"MEDIA ARMÓNICA",IF(AH239=W239,"HISTÓRICO")))))</f>
        <v>MEDIA ARMÓNICA</v>
      </c>
      <c r="AL239" s="52"/>
    </row>
    <row r="240" spans="1:38">
      <c r="A240" s="125">
        <f>+COUNT(B$6:$D240)</f>
        <v>223</v>
      </c>
      <c r="B240" s="126">
        <v>26101700</v>
      </c>
      <c r="C240" s="127" t="s">
        <v>518</v>
      </c>
      <c r="D240" s="126" t="s">
        <v>30</v>
      </c>
      <c r="E240" s="242">
        <v>1</v>
      </c>
      <c r="F240" s="45"/>
      <c r="G240" s="45"/>
      <c r="H240" s="317">
        <v>627212</v>
      </c>
      <c r="I240" s="317"/>
      <c r="J240" s="318"/>
      <c r="K240" s="318"/>
      <c r="L240" s="314">
        <v>604812</v>
      </c>
      <c r="M240" s="314"/>
      <c r="N240" s="314"/>
      <c r="O240" s="314"/>
      <c r="P240" s="319">
        <v>560011</v>
      </c>
      <c r="Q240" s="46"/>
      <c r="R240" s="46"/>
      <c r="S240" s="46"/>
      <c r="T240" s="53"/>
      <c r="U240" s="46"/>
      <c r="V240" s="48">
        <v>163780</v>
      </c>
      <c r="W240" s="7"/>
      <c r="X240" s="318">
        <f t="shared" si="74"/>
        <v>218575</v>
      </c>
      <c r="Y240" s="323">
        <f t="shared" si="75"/>
        <v>560011</v>
      </c>
      <c r="Z240" s="323">
        <f t="shared" si="76"/>
        <v>488954</v>
      </c>
      <c r="AA240" s="323">
        <f t="shared" si="77"/>
        <v>582412</v>
      </c>
      <c r="AB240" s="318">
        <f t="shared" si="78"/>
        <v>359092</v>
      </c>
      <c r="AC240" s="49">
        <f t="shared" si="79"/>
        <v>0.39</v>
      </c>
      <c r="AD240" s="49">
        <f t="shared" si="80"/>
        <v>0.45</v>
      </c>
      <c r="AE240" s="49">
        <f t="shared" si="81"/>
        <v>0.38</v>
      </c>
      <c r="AF240" s="49">
        <f t="shared" si="82"/>
        <v>0.61</v>
      </c>
      <c r="AG240" s="50">
        <f t="shared" si="83"/>
        <v>1.3345646599096348</v>
      </c>
      <c r="AH240" s="325">
        <f t="shared" si="91"/>
        <v>359092</v>
      </c>
      <c r="AI240" s="51" t="str">
        <f t="shared" si="92"/>
        <v>MEDIA ARMÓNICA</v>
      </c>
      <c r="AL240" s="52"/>
    </row>
    <row r="241" spans="1:38">
      <c r="A241" s="125">
        <f>+COUNT(B$6:$D241)</f>
        <v>224</v>
      </c>
      <c r="B241" s="126">
        <v>26101700</v>
      </c>
      <c r="C241" s="127" t="s">
        <v>519</v>
      </c>
      <c r="D241" s="126" t="s">
        <v>30</v>
      </c>
      <c r="E241" s="242">
        <v>1</v>
      </c>
      <c r="F241" s="45"/>
      <c r="G241" s="45"/>
      <c r="H241" s="317">
        <v>927494</v>
      </c>
      <c r="I241" s="317"/>
      <c r="J241" s="318"/>
      <c r="K241" s="318"/>
      <c r="L241" s="314">
        <v>876903</v>
      </c>
      <c r="M241" s="314"/>
      <c r="N241" s="314"/>
      <c r="O241" s="314"/>
      <c r="P241" s="319">
        <v>843176.00000000012</v>
      </c>
      <c r="Q241" s="46"/>
      <c r="R241" s="46"/>
      <c r="S241" s="46"/>
      <c r="T241" s="53"/>
      <c r="U241" s="46"/>
      <c r="V241" s="48">
        <v>200200</v>
      </c>
      <c r="W241" s="47"/>
      <c r="X241" s="318">
        <f t="shared" si="74"/>
        <v>342917</v>
      </c>
      <c r="Y241" s="323">
        <f t="shared" si="75"/>
        <v>843176</v>
      </c>
      <c r="Z241" s="323">
        <f t="shared" si="76"/>
        <v>711943</v>
      </c>
      <c r="AA241" s="323">
        <f t="shared" si="77"/>
        <v>860040</v>
      </c>
      <c r="AB241" s="318">
        <f t="shared" si="78"/>
        <v>476216</v>
      </c>
      <c r="AC241" s="49">
        <f t="shared" si="79"/>
        <v>0.41</v>
      </c>
      <c r="AD241" s="49">
        <f t="shared" si="80"/>
        <v>0.48</v>
      </c>
      <c r="AE241" s="49">
        <f t="shared" si="81"/>
        <v>0.4</v>
      </c>
      <c r="AF241" s="49">
        <f t="shared" si="82"/>
        <v>0.72</v>
      </c>
      <c r="AG241" s="50">
        <f t="shared" si="83"/>
        <v>1.7128721278721279</v>
      </c>
      <c r="AH241" s="325">
        <f t="shared" si="91"/>
        <v>476216</v>
      </c>
      <c r="AI241" s="51" t="str">
        <f t="shared" si="92"/>
        <v>MEDIA ARMÓNICA</v>
      </c>
      <c r="AL241" s="52"/>
    </row>
    <row r="242" spans="1:38">
      <c r="A242" s="125">
        <f>+COUNT(B$6:$D242)</f>
        <v>225</v>
      </c>
      <c r="B242" s="126">
        <v>26101700</v>
      </c>
      <c r="C242" s="127" t="s">
        <v>520</v>
      </c>
      <c r="D242" s="126" t="s">
        <v>30</v>
      </c>
      <c r="E242" s="242">
        <v>1</v>
      </c>
      <c r="F242" s="45"/>
      <c r="G242" s="45"/>
      <c r="H242" s="317">
        <v>898572</v>
      </c>
      <c r="I242" s="317"/>
      <c r="J242" s="318"/>
      <c r="K242" s="318"/>
      <c r="L242" s="314">
        <v>859161</v>
      </c>
      <c r="M242" s="314"/>
      <c r="N242" s="314"/>
      <c r="O242" s="314"/>
      <c r="P242" s="319">
        <v>788221</v>
      </c>
      <c r="Q242" s="46"/>
      <c r="R242" s="46"/>
      <c r="S242" s="46"/>
      <c r="T242" s="53"/>
      <c r="U242" s="46"/>
      <c r="V242" s="48">
        <v>199260</v>
      </c>
      <c r="W242" s="47"/>
      <c r="X242" s="318">
        <f t="shared" si="74"/>
        <v>327890</v>
      </c>
      <c r="Y242" s="323">
        <f t="shared" si="75"/>
        <v>788221</v>
      </c>
      <c r="Z242" s="323">
        <f t="shared" si="76"/>
        <v>686304</v>
      </c>
      <c r="AA242" s="323">
        <f t="shared" si="77"/>
        <v>823691</v>
      </c>
      <c r="AB242" s="318">
        <f t="shared" si="78"/>
        <v>467069</v>
      </c>
      <c r="AC242" s="49">
        <f t="shared" si="79"/>
        <v>0.42</v>
      </c>
      <c r="AD242" s="49">
        <f t="shared" si="80"/>
        <v>0.48</v>
      </c>
      <c r="AE242" s="49">
        <f t="shared" si="81"/>
        <v>0.4</v>
      </c>
      <c r="AF242" s="49">
        <f t="shared" si="82"/>
        <v>0.7</v>
      </c>
      <c r="AG242" s="50">
        <f t="shared" si="83"/>
        <v>1.6455384924219612</v>
      </c>
      <c r="AH242" s="325">
        <f t="shared" si="91"/>
        <v>467069</v>
      </c>
      <c r="AI242" s="51" t="str">
        <f t="shared" si="92"/>
        <v>MEDIA ARMÓNICA</v>
      </c>
      <c r="AL242" s="52"/>
    </row>
    <row r="243" spans="1:38" ht="24">
      <c r="A243" s="125">
        <f>+COUNT(B$6:$D243)</f>
        <v>226</v>
      </c>
      <c r="B243" s="126">
        <v>23181700</v>
      </c>
      <c r="C243" s="127" t="s">
        <v>521</v>
      </c>
      <c r="D243" s="126" t="s">
        <v>30</v>
      </c>
      <c r="E243" s="242">
        <v>1</v>
      </c>
      <c r="F243" s="45"/>
      <c r="G243" s="45"/>
      <c r="H243" s="317">
        <v>119221</v>
      </c>
      <c r="I243" s="317"/>
      <c r="J243" s="318"/>
      <c r="K243" s="318"/>
      <c r="L243" s="314">
        <v>113850.00000000001</v>
      </c>
      <c r="M243" s="314"/>
      <c r="N243" s="314"/>
      <c r="O243" s="314"/>
      <c r="P243" s="319">
        <v>107406</v>
      </c>
      <c r="Q243" s="46"/>
      <c r="R243" s="46"/>
      <c r="S243" s="46"/>
      <c r="T243" s="53"/>
      <c r="U243" s="46"/>
      <c r="V243" s="48">
        <v>26920</v>
      </c>
      <c r="W243" s="47"/>
      <c r="X243" s="318">
        <f t="shared" si="74"/>
        <v>43555</v>
      </c>
      <c r="Y243" s="323">
        <f t="shared" si="75"/>
        <v>107406</v>
      </c>
      <c r="Z243" s="323">
        <f t="shared" si="76"/>
        <v>91849</v>
      </c>
      <c r="AA243" s="323">
        <f t="shared" si="77"/>
        <v>110628</v>
      </c>
      <c r="AB243" s="318">
        <f t="shared" si="78"/>
        <v>62865</v>
      </c>
      <c r="AC243" s="49">
        <f t="shared" si="79"/>
        <v>0.41</v>
      </c>
      <c r="AD243" s="49">
        <f t="shared" si="80"/>
        <v>0.47</v>
      </c>
      <c r="AE243" s="49">
        <f t="shared" si="81"/>
        <v>0.39</v>
      </c>
      <c r="AF243" s="49">
        <f t="shared" si="82"/>
        <v>0.69</v>
      </c>
      <c r="AG243" s="50">
        <f t="shared" si="83"/>
        <v>1.6179420505200595</v>
      </c>
      <c r="AH243" s="325">
        <f t="shared" si="91"/>
        <v>62865</v>
      </c>
      <c r="AI243" s="51" t="str">
        <f t="shared" si="92"/>
        <v>MEDIA ARMÓNICA</v>
      </c>
      <c r="AL243" s="52"/>
    </row>
    <row r="244" spans="1:38">
      <c r="A244" s="119"/>
      <c r="B244" s="119"/>
      <c r="C244" s="140" t="s">
        <v>522</v>
      </c>
      <c r="D244" s="121"/>
      <c r="E244" s="121"/>
      <c r="F244" s="45"/>
      <c r="G244" s="45"/>
      <c r="H244" s="121"/>
      <c r="I244" s="317"/>
      <c r="J244" s="318"/>
      <c r="K244" s="318"/>
      <c r="L244" s="121"/>
      <c r="M244" s="314"/>
      <c r="N244" s="314"/>
      <c r="O244" s="314"/>
      <c r="P244" s="121"/>
      <c r="Q244" s="46"/>
      <c r="R244" s="46"/>
      <c r="S244" s="46"/>
      <c r="T244" s="53"/>
      <c r="U244" s="46"/>
      <c r="V244" s="121"/>
      <c r="W244" s="47"/>
      <c r="X244" s="121"/>
      <c r="Y244" s="121"/>
      <c r="Z244" s="121"/>
      <c r="AA244" s="121"/>
      <c r="AB244" s="121"/>
      <c r="AC244" s="121"/>
      <c r="AD244" s="121"/>
      <c r="AE244" s="121"/>
      <c r="AF244" s="121"/>
      <c r="AG244" s="121"/>
      <c r="AH244" s="121"/>
      <c r="AI244" s="121"/>
      <c r="AL244" s="52"/>
    </row>
    <row r="245" spans="1:38">
      <c r="A245" s="125">
        <f>+COUNT(B$6:$D245)</f>
        <v>227</v>
      </c>
      <c r="B245" s="126">
        <v>26101700</v>
      </c>
      <c r="C245" s="127" t="s">
        <v>523</v>
      </c>
      <c r="D245" s="126" t="s">
        <v>30</v>
      </c>
      <c r="E245" s="242">
        <v>1</v>
      </c>
      <c r="F245" s="45"/>
      <c r="G245" s="45"/>
      <c r="H245" s="317">
        <v>999579</v>
      </c>
      <c r="I245" s="317"/>
      <c r="J245" s="318"/>
      <c r="K245" s="318"/>
      <c r="L245" s="314">
        <v>955350</v>
      </c>
      <c r="M245" s="314"/>
      <c r="N245" s="314"/>
      <c r="O245" s="314"/>
      <c r="P245" s="319">
        <v>884583</v>
      </c>
      <c r="Q245" s="46"/>
      <c r="R245" s="46"/>
      <c r="S245" s="46"/>
      <c r="T245" s="53"/>
      <c r="U245" s="46"/>
      <c r="V245" s="48">
        <v>219370</v>
      </c>
      <c r="W245" s="47"/>
      <c r="X245" s="318">
        <f t="shared" si="74"/>
        <v>366639</v>
      </c>
      <c r="Y245" s="323">
        <f t="shared" si="75"/>
        <v>884583</v>
      </c>
      <c r="Z245" s="323">
        <f t="shared" si="76"/>
        <v>764721</v>
      </c>
      <c r="AA245" s="323">
        <f t="shared" si="77"/>
        <v>919967</v>
      </c>
      <c r="AB245" s="318">
        <f t="shared" si="78"/>
        <v>517054</v>
      </c>
      <c r="AC245" s="49">
        <f t="shared" si="79"/>
        <v>0.41</v>
      </c>
      <c r="AD245" s="49">
        <f t="shared" si="80"/>
        <v>0.48</v>
      </c>
      <c r="AE245" s="49">
        <f t="shared" si="81"/>
        <v>0.4</v>
      </c>
      <c r="AF245" s="49">
        <f t="shared" si="82"/>
        <v>0.71</v>
      </c>
      <c r="AG245" s="50">
        <f t="shared" si="83"/>
        <v>1.6713269818115513</v>
      </c>
      <c r="AH245" s="325">
        <f t="shared" ref="AH245:AH250" si="93">+MIN(AA245:AB245)</f>
        <v>517054</v>
      </c>
      <c r="AI245" s="51" t="str">
        <f t="shared" ref="AI245:AI250" si="94">+IF(AH245=Y245,"MENOR COTIZADO",IF(AH245=Z245,"PROMEDIO",IF(AH245=AA245,"MEDIANA",IF(AH245=AB245,"MEDIA ARMÓNICA",IF(AH245=W245,"HISTÓRICO")))))</f>
        <v>MEDIA ARMÓNICA</v>
      </c>
      <c r="AL245" s="52"/>
    </row>
    <row r="246" spans="1:38">
      <c r="A246" s="125">
        <f>+COUNT(B$6:$D246)</f>
        <v>228</v>
      </c>
      <c r="B246" s="126">
        <v>26101700</v>
      </c>
      <c r="C246" s="127" t="s">
        <v>524</v>
      </c>
      <c r="D246" s="126" t="s">
        <v>30</v>
      </c>
      <c r="E246" s="242">
        <v>1</v>
      </c>
      <c r="F246" s="45"/>
      <c r="G246" s="45"/>
      <c r="H246" s="317">
        <v>657179.00000000012</v>
      </c>
      <c r="I246" s="317"/>
      <c r="J246" s="318"/>
      <c r="K246" s="318"/>
      <c r="L246" s="314">
        <v>605297</v>
      </c>
      <c r="M246" s="314"/>
      <c r="N246" s="314"/>
      <c r="O246" s="314"/>
      <c r="P246" s="319">
        <v>576473</v>
      </c>
      <c r="Q246" s="46"/>
      <c r="R246" s="46"/>
      <c r="S246" s="46"/>
      <c r="T246" s="53"/>
      <c r="U246" s="46"/>
      <c r="V246" s="48">
        <v>142340</v>
      </c>
      <c r="W246" s="47"/>
      <c r="X246" s="318">
        <f t="shared" si="74"/>
        <v>237679</v>
      </c>
      <c r="Y246" s="323">
        <f t="shared" si="75"/>
        <v>576473</v>
      </c>
      <c r="Z246" s="323">
        <f t="shared" si="76"/>
        <v>495322</v>
      </c>
      <c r="AA246" s="323">
        <f t="shared" si="77"/>
        <v>590885</v>
      </c>
      <c r="AB246" s="318">
        <f t="shared" si="78"/>
        <v>335181</v>
      </c>
      <c r="AC246" s="49">
        <f t="shared" si="79"/>
        <v>0.41</v>
      </c>
      <c r="AD246" s="49">
        <f t="shared" si="80"/>
        <v>0.48</v>
      </c>
      <c r="AE246" s="49">
        <f t="shared" si="81"/>
        <v>0.4</v>
      </c>
      <c r="AF246" s="49">
        <f t="shared" si="82"/>
        <v>0.71</v>
      </c>
      <c r="AG246" s="50">
        <f t="shared" si="83"/>
        <v>1.6697976675565547</v>
      </c>
      <c r="AH246" s="325">
        <f t="shared" si="93"/>
        <v>335181</v>
      </c>
      <c r="AI246" s="51" t="str">
        <f t="shared" si="94"/>
        <v>MEDIA ARMÓNICA</v>
      </c>
      <c r="AL246" s="52"/>
    </row>
    <row r="247" spans="1:38">
      <c r="A247" s="125">
        <f>+COUNT(B$6:$D247)</f>
        <v>229</v>
      </c>
      <c r="B247" s="126">
        <v>26101700</v>
      </c>
      <c r="C247" s="127" t="s">
        <v>42</v>
      </c>
      <c r="D247" s="126" t="s">
        <v>30</v>
      </c>
      <c r="E247" s="242">
        <v>1</v>
      </c>
      <c r="F247" s="45"/>
      <c r="G247" s="45"/>
      <c r="H247" s="317">
        <v>649087.00000000012</v>
      </c>
      <c r="I247" s="317"/>
      <c r="J247" s="318"/>
      <c r="K247" s="318"/>
      <c r="L247" s="314">
        <v>631701.00000000012</v>
      </c>
      <c r="M247" s="314"/>
      <c r="N247" s="314"/>
      <c r="O247" s="314"/>
      <c r="P247" s="319">
        <v>579542</v>
      </c>
      <c r="Q247" s="46"/>
      <c r="R247" s="46"/>
      <c r="S247" s="46"/>
      <c r="T247" s="53"/>
      <c r="U247" s="46"/>
      <c r="V247" s="48">
        <v>139080</v>
      </c>
      <c r="W247" s="10"/>
      <c r="X247" s="318">
        <f t="shared" si="74"/>
        <v>242324</v>
      </c>
      <c r="Y247" s="323">
        <f t="shared" si="75"/>
        <v>579542</v>
      </c>
      <c r="Z247" s="323">
        <f t="shared" si="76"/>
        <v>499853</v>
      </c>
      <c r="AA247" s="323">
        <f t="shared" si="77"/>
        <v>605622</v>
      </c>
      <c r="AB247" s="318">
        <f t="shared" si="78"/>
        <v>332246</v>
      </c>
      <c r="AC247" s="49">
        <f t="shared" si="79"/>
        <v>0.42</v>
      </c>
      <c r="AD247" s="49">
        <f t="shared" si="80"/>
        <v>0.48</v>
      </c>
      <c r="AE247" s="49">
        <f t="shared" si="81"/>
        <v>0.4</v>
      </c>
      <c r="AF247" s="49">
        <f t="shared" si="82"/>
        <v>0.73</v>
      </c>
      <c r="AG247" s="50">
        <f t="shared" si="83"/>
        <v>1.7423353465631291</v>
      </c>
      <c r="AH247" s="325">
        <f t="shared" si="93"/>
        <v>332246</v>
      </c>
      <c r="AI247" s="51" t="str">
        <f t="shared" si="94"/>
        <v>MEDIA ARMÓNICA</v>
      </c>
      <c r="AL247" s="52"/>
    </row>
    <row r="248" spans="1:38">
      <c r="A248" s="125">
        <f>+COUNT(B$6:$D248)</f>
        <v>230</v>
      </c>
      <c r="B248" s="126">
        <v>26101700</v>
      </c>
      <c r="C248" s="127" t="s">
        <v>519</v>
      </c>
      <c r="D248" s="126" t="s">
        <v>30</v>
      </c>
      <c r="E248" s="242">
        <v>1</v>
      </c>
      <c r="F248" s="45"/>
      <c r="G248" s="45"/>
      <c r="H248" s="317">
        <v>652528</v>
      </c>
      <c r="I248" s="317"/>
      <c r="J248" s="318"/>
      <c r="K248" s="318"/>
      <c r="L248" s="314">
        <v>640664</v>
      </c>
      <c r="M248" s="314"/>
      <c r="N248" s="314"/>
      <c r="O248" s="314"/>
      <c r="P248" s="319">
        <v>593207</v>
      </c>
      <c r="Q248" s="46"/>
      <c r="R248" s="46"/>
      <c r="S248" s="46"/>
      <c r="T248" s="53"/>
      <c r="U248" s="46"/>
      <c r="V248" s="48">
        <v>146700</v>
      </c>
      <c r="W248" s="47"/>
      <c r="X248" s="318">
        <f t="shared" si="74"/>
        <v>242409</v>
      </c>
      <c r="Y248" s="323">
        <f t="shared" si="75"/>
        <v>593207</v>
      </c>
      <c r="Z248" s="323">
        <f t="shared" si="76"/>
        <v>508275</v>
      </c>
      <c r="AA248" s="323">
        <f t="shared" si="77"/>
        <v>616936</v>
      </c>
      <c r="AB248" s="318">
        <f t="shared" si="78"/>
        <v>344953</v>
      </c>
      <c r="AC248" s="49">
        <f t="shared" si="79"/>
        <v>0.41</v>
      </c>
      <c r="AD248" s="49">
        <f t="shared" si="80"/>
        <v>0.48</v>
      </c>
      <c r="AE248" s="49">
        <f t="shared" si="81"/>
        <v>0.39</v>
      </c>
      <c r="AF248" s="49">
        <f t="shared" si="82"/>
        <v>0.7</v>
      </c>
      <c r="AG248" s="50">
        <f t="shared" si="83"/>
        <v>1.6524130879345604</v>
      </c>
      <c r="AH248" s="325">
        <f t="shared" si="93"/>
        <v>344953</v>
      </c>
      <c r="AI248" s="51" t="str">
        <f t="shared" si="94"/>
        <v>MEDIA ARMÓNICA</v>
      </c>
      <c r="AL248" s="52"/>
    </row>
    <row r="249" spans="1:38">
      <c r="A249" s="125">
        <f>+COUNT(B$6:$D249)</f>
        <v>231</v>
      </c>
      <c r="B249" s="126">
        <v>26101700</v>
      </c>
      <c r="C249" s="127" t="s">
        <v>525</v>
      </c>
      <c r="D249" s="126" t="s">
        <v>30</v>
      </c>
      <c r="E249" s="242">
        <v>1</v>
      </c>
      <c r="F249" s="45"/>
      <c r="G249" s="45"/>
      <c r="H249" s="317">
        <v>1009270</v>
      </c>
      <c r="I249" s="317"/>
      <c r="J249" s="318"/>
      <c r="K249" s="318"/>
      <c r="L249" s="314">
        <v>955680</v>
      </c>
      <c r="M249" s="314"/>
      <c r="N249" s="314"/>
      <c r="O249" s="314"/>
      <c r="P249" s="319">
        <v>893159</v>
      </c>
      <c r="Q249" s="46"/>
      <c r="R249" s="46"/>
      <c r="S249" s="46"/>
      <c r="T249" s="53"/>
      <c r="U249" s="46"/>
      <c r="V249" s="48">
        <v>221910</v>
      </c>
      <c r="W249" s="47"/>
      <c r="X249" s="318">
        <f t="shared" si="74"/>
        <v>368464</v>
      </c>
      <c r="Y249" s="323">
        <f t="shared" si="75"/>
        <v>893159</v>
      </c>
      <c r="Z249" s="323">
        <f t="shared" si="76"/>
        <v>770005</v>
      </c>
      <c r="AA249" s="323">
        <f t="shared" si="77"/>
        <v>924420</v>
      </c>
      <c r="AB249" s="318">
        <f t="shared" si="78"/>
        <v>521979</v>
      </c>
      <c r="AC249" s="49">
        <f t="shared" si="79"/>
        <v>0.41</v>
      </c>
      <c r="AD249" s="49">
        <f t="shared" si="80"/>
        <v>0.48</v>
      </c>
      <c r="AE249" s="49">
        <f t="shared" si="81"/>
        <v>0.4</v>
      </c>
      <c r="AF249" s="49">
        <f t="shared" si="82"/>
        <v>0.71</v>
      </c>
      <c r="AG249" s="50">
        <f t="shared" si="83"/>
        <v>1.6604208913523502</v>
      </c>
      <c r="AH249" s="325">
        <f t="shared" si="93"/>
        <v>521979</v>
      </c>
      <c r="AI249" s="51" t="str">
        <f t="shared" si="94"/>
        <v>MEDIA ARMÓNICA</v>
      </c>
      <c r="AL249" s="52"/>
    </row>
    <row r="250" spans="1:38" ht="24">
      <c r="A250" s="125">
        <f>+COUNT(B$6:$D250)</f>
        <v>232</v>
      </c>
      <c r="B250" s="126">
        <v>23181700</v>
      </c>
      <c r="C250" s="127" t="s">
        <v>526</v>
      </c>
      <c r="D250" s="126" t="s">
        <v>30</v>
      </c>
      <c r="E250" s="242">
        <v>1</v>
      </c>
      <c r="F250" s="45"/>
      <c r="G250" s="45"/>
      <c r="H250" s="317">
        <v>393466</v>
      </c>
      <c r="I250" s="317"/>
      <c r="J250" s="318"/>
      <c r="K250" s="318"/>
      <c r="L250" s="314">
        <v>368874</v>
      </c>
      <c r="M250" s="314"/>
      <c r="N250" s="314"/>
      <c r="O250" s="314"/>
      <c r="P250" s="319">
        <v>351309</v>
      </c>
      <c r="Q250" s="46"/>
      <c r="R250" s="46"/>
      <c r="S250" s="46"/>
      <c r="T250" s="53"/>
      <c r="U250" s="46"/>
      <c r="V250" s="48">
        <v>75670</v>
      </c>
      <c r="W250" s="47"/>
      <c r="X250" s="318">
        <f t="shared" si="74"/>
        <v>148781</v>
      </c>
      <c r="Y250" s="323">
        <f t="shared" si="75"/>
        <v>351309</v>
      </c>
      <c r="Z250" s="323">
        <f t="shared" si="76"/>
        <v>297330</v>
      </c>
      <c r="AA250" s="323">
        <f t="shared" si="77"/>
        <v>360092</v>
      </c>
      <c r="AB250" s="318">
        <f t="shared" si="78"/>
        <v>187668</v>
      </c>
      <c r="AC250" s="49">
        <f t="shared" si="79"/>
        <v>0.42</v>
      </c>
      <c r="AD250" s="49">
        <f t="shared" si="80"/>
        <v>0.5</v>
      </c>
      <c r="AE250" s="49">
        <f t="shared" si="81"/>
        <v>0.41</v>
      </c>
      <c r="AF250" s="49">
        <f t="shared" si="82"/>
        <v>0.79</v>
      </c>
      <c r="AG250" s="50">
        <f t="shared" si="83"/>
        <v>1.9661821065151315</v>
      </c>
      <c r="AH250" s="325">
        <f t="shared" si="93"/>
        <v>187668</v>
      </c>
      <c r="AI250" s="51" t="str">
        <f t="shared" si="94"/>
        <v>MEDIA ARMÓNICA</v>
      </c>
      <c r="AL250" s="52"/>
    </row>
    <row r="251" spans="1:38">
      <c r="A251" s="119"/>
      <c r="B251" s="119"/>
      <c r="C251" s="140" t="s">
        <v>260</v>
      </c>
      <c r="D251" s="121"/>
      <c r="E251" s="121"/>
      <c r="F251" s="45"/>
      <c r="G251" s="45"/>
      <c r="H251" s="121"/>
      <c r="I251" s="317"/>
      <c r="J251" s="318"/>
      <c r="K251" s="318"/>
      <c r="L251" s="121"/>
      <c r="M251" s="314"/>
      <c r="N251" s="314"/>
      <c r="O251" s="314"/>
      <c r="P251" s="121"/>
      <c r="Q251" s="46"/>
      <c r="R251" s="46"/>
      <c r="S251" s="46"/>
      <c r="T251" s="53"/>
      <c r="U251" s="46"/>
      <c r="V251" s="121"/>
      <c r="W251" s="47"/>
      <c r="X251" s="121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L251" s="52"/>
    </row>
    <row r="252" spans="1:38" ht="48">
      <c r="A252" s="125">
        <f>+COUNT(B$6:$D252)</f>
        <v>233</v>
      </c>
      <c r="B252" s="105">
        <v>30264700</v>
      </c>
      <c r="C252" s="127" t="s">
        <v>527</v>
      </c>
      <c r="D252" s="126" t="s">
        <v>31</v>
      </c>
      <c r="E252" s="242">
        <v>1</v>
      </c>
      <c r="F252" s="45"/>
      <c r="G252" s="45"/>
      <c r="H252" s="317">
        <v>36070</v>
      </c>
      <c r="I252" s="317"/>
      <c r="J252" s="318"/>
      <c r="K252" s="318"/>
      <c r="L252" s="314">
        <v>33835</v>
      </c>
      <c r="M252" s="314"/>
      <c r="N252" s="314"/>
      <c r="O252" s="314"/>
      <c r="P252" s="319">
        <v>31920</v>
      </c>
      <c r="Q252" s="46"/>
      <c r="R252" s="46"/>
      <c r="S252" s="46"/>
      <c r="T252" s="53"/>
      <c r="U252" s="46"/>
      <c r="V252" s="48">
        <v>15840</v>
      </c>
      <c r="W252" s="47"/>
      <c r="X252" s="318">
        <f t="shared" si="74"/>
        <v>9208</v>
      </c>
      <c r="Y252" s="323">
        <f t="shared" si="75"/>
        <v>31920</v>
      </c>
      <c r="Z252" s="323">
        <f t="shared" si="76"/>
        <v>29416</v>
      </c>
      <c r="AA252" s="323">
        <f t="shared" si="77"/>
        <v>32878</v>
      </c>
      <c r="AB252" s="318">
        <f t="shared" si="78"/>
        <v>26361</v>
      </c>
      <c r="AC252" s="49">
        <f t="shared" si="79"/>
        <v>0.28999999999999998</v>
      </c>
      <c r="AD252" s="49">
        <f t="shared" si="80"/>
        <v>0.31</v>
      </c>
      <c r="AE252" s="49">
        <f t="shared" si="81"/>
        <v>0.28000000000000003</v>
      </c>
      <c r="AF252" s="49">
        <f t="shared" si="82"/>
        <v>0.35</v>
      </c>
      <c r="AG252" s="50">
        <f t="shared" si="83"/>
        <v>0.58131313131313134</v>
      </c>
      <c r="AH252" s="325">
        <f>+AA252</f>
        <v>32878</v>
      </c>
      <c r="AI252" s="51" t="str">
        <f t="shared" ref="AI252:AI254" si="95">+IF(AH252=Y252,"MENOR COTIZADO",IF(AH252=Z252,"PROMEDIO",IF(AH252=AA252,"MEDIANA",IF(AH252=AB252,"MEDIA ARMÓNICA",IF(AH252=W252,"HISTÓRICO")))))</f>
        <v>MEDIANA</v>
      </c>
      <c r="AL252" s="52"/>
    </row>
    <row r="253" spans="1:38" ht="48">
      <c r="A253" s="125">
        <f>+COUNT(B$6:$D253)</f>
        <v>234</v>
      </c>
      <c r="B253" s="105">
        <v>30264700</v>
      </c>
      <c r="C253" s="127" t="s">
        <v>528</v>
      </c>
      <c r="D253" s="125" t="s">
        <v>37</v>
      </c>
      <c r="E253" s="242">
        <v>1</v>
      </c>
      <c r="F253" s="45"/>
      <c r="G253" s="45"/>
      <c r="H253" s="317">
        <v>38165</v>
      </c>
      <c r="I253" s="317"/>
      <c r="J253" s="318"/>
      <c r="K253" s="318"/>
      <c r="L253" s="314">
        <v>36156</v>
      </c>
      <c r="M253" s="314"/>
      <c r="N253" s="314"/>
      <c r="O253" s="314"/>
      <c r="P253" s="319">
        <v>33478</v>
      </c>
      <c r="Q253" s="46"/>
      <c r="R253" s="46"/>
      <c r="S253" s="46"/>
      <c r="T253" s="53"/>
      <c r="U253" s="46"/>
      <c r="V253" s="48">
        <v>16290</v>
      </c>
      <c r="W253" s="47"/>
      <c r="X253" s="318">
        <f t="shared" si="74"/>
        <v>10007</v>
      </c>
      <c r="Y253" s="323">
        <f t="shared" si="75"/>
        <v>33478</v>
      </c>
      <c r="Z253" s="323">
        <f t="shared" si="76"/>
        <v>31022</v>
      </c>
      <c r="AA253" s="323">
        <f t="shared" si="77"/>
        <v>34817</v>
      </c>
      <c r="AB253" s="318">
        <f t="shared" si="78"/>
        <v>27564</v>
      </c>
      <c r="AC253" s="49">
        <f t="shared" si="79"/>
        <v>0.3</v>
      </c>
      <c r="AD253" s="49">
        <f t="shared" si="80"/>
        <v>0.32</v>
      </c>
      <c r="AE253" s="49">
        <f t="shared" si="81"/>
        <v>0.28999999999999998</v>
      </c>
      <c r="AF253" s="49">
        <f t="shared" si="82"/>
        <v>0.36</v>
      </c>
      <c r="AG253" s="50">
        <f t="shared" si="83"/>
        <v>0.61430325352977289</v>
      </c>
      <c r="AH253" s="325">
        <f>+AA253</f>
        <v>34817</v>
      </c>
      <c r="AI253" s="51" t="str">
        <f t="shared" si="95"/>
        <v>MEDIANA</v>
      </c>
      <c r="AL253" s="52"/>
    </row>
    <row r="254" spans="1:38" ht="24">
      <c r="A254" s="125">
        <f>+COUNT(B$6:$D254)</f>
        <v>235</v>
      </c>
      <c r="B254" s="126">
        <v>23181700</v>
      </c>
      <c r="C254" s="127" t="s">
        <v>529</v>
      </c>
      <c r="D254" s="126" t="s">
        <v>31</v>
      </c>
      <c r="E254" s="242">
        <v>1</v>
      </c>
      <c r="F254" s="45"/>
      <c r="G254" s="45"/>
      <c r="H254" s="317">
        <v>152266</v>
      </c>
      <c r="I254" s="317"/>
      <c r="J254" s="318"/>
      <c r="K254" s="318"/>
      <c r="L254" s="314">
        <v>144109</v>
      </c>
      <c r="M254" s="314"/>
      <c r="N254" s="314"/>
      <c r="O254" s="314"/>
      <c r="P254" s="319">
        <v>135952</v>
      </c>
      <c r="Q254" s="46"/>
      <c r="R254" s="46"/>
      <c r="S254" s="46"/>
      <c r="T254" s="53"/>
      <c r="U254" s="46"/>
      <c r="V254" s="48">
        <v>46780</v>
      </c>
      <c r="W254" s="10"/>
      <c r="X254" s="318">
        <f t="shared" si="74"/>
        <v>49118</v>
      </c>
      <c r="Y254" s="323">
        <f t="shared" si="75"/>
        <v>135952</v>
      </c>
      <c r="Z254" s="323">
        <f t="shared" si="76"/>
        <v>119777</v>
      </c>
      <c r="AA254" s="323">
        <f t="shared" si="77"/>
        <v>140031</v>
      </c>
      <c r="AB254" s="318">
        <f t="shared" si="78"/>
        <v>94700</v>
      </c>
      <c r="AC254" s="49">
        <f t="shared" si="79"/>
        <v>0.36</v>
      </c>
      <c r="AD254" s="49">
        <f t="shared" si="80"/>
        <v>0.41</v>
      </c>
      <c r="AE254" s="49">
        <f t="shared" si="81"/>
        <v>0.35</v>
      </c>
      <c r="AF254" s="49">
        <f t="shared" si="82"/>
        <v>0.52</v>
      </c>
      <c r="AG254" s="50">
        <f t="shared" si="83"/>
        <v>1.049978623343309</v>
      </c>
      <c r="AH254" s="325">
        <f t="shared" ref="AH254:AH267" si="96">+MIN(AA254:AB254)</f>
        <v>94700</v>
      </c>
      <c r="AI254" s="51" t="str">
        <f t="shared" si="95"/>
        <v>MEDIA ARMÓNICA</v>
      </c>
      <c r="AL254" s="52"/>
    </row>
    <row r="255" spans="1:38">
      <c r="A255" s="125">
        <f>+COUNT(B$6:$D255)</f>
        <v>236</v>
      </c>
      <c r="B255" s="126">
        <v>23181700</v>
      </c>
      <c r="C255" s="127" t="s">
        <v>530</v>
      </c>
      <c r="D255" s="126" t="s">
        <v>30</v>
      </c>
      <c r="E255" s="242">
        <v>1</v>
      </c>
      <c r="F255" s="45"/>
      <c r="G255" s="45"/>
      <c r="H255" s="317">
        <v>1214885</v>
      </c>
      <c r="I255" s="317"/>
      <c r="J255" s="318"/>
      <c r="K255" s="318"/>
      <c r="L255" s="314">
        <v>1138955</v>
      </c>
      <c r="M255" s="314"/>
      <c r="N255" s="314"/>
      <c r="O255" s="314"/>
      <c r="P255" s="319">
        <v>1084719</v>
      </c>
      <c r="Q255" s="46"/>
      <c r="R255" s="46"/>
      <c r="S255" s="46"/>
      <c r="T255" s="53"/>
      <c r="U255" s="46"/>
      <c r="V255" s="48">
        <v>261220</v>
      </c>
      <c r="W255" s="47"/>
      <c r="X255" s="318">
        <f t="shared" si="74"/>
        <v>445692</v>
      </c>
      <c r="Y255" s="323">
        <f t="shared" si="75"/>
        <v>1084719</v>
      </c>
      <c r="Z255" s="323">
        <f t="shared" si="76"/>
        <v>924945</v>
      </c>
      <c r="AA255" s="323">
        <f t="shared" si="77"/>
        <v>1111837</v>
      </c>
      <c r="AB255" s="318">
        <f t="shared" si="78"/>
        <v>620039</v>
      </c>
      <c r="AC255" s="49">
        <f t="shared" si="79"/>
        <v>0.41</v>
      </c>
      <c r="AD255" s="49">
        <f t="shared" si="80"/>
        <v>0.48</v>
      </c>
      <c r="AE255" s="49">
        <f t="shared" si="81"/>
        <v>0.4</v>
      </c>
      <c r="AF255" s="49">
        <f t="shared" si="82"/>
        <v>0.72</v>
      </c>
      <c r="AG255" s="50">
        <f t="shared" si="83"/>
        <v>1.7061940127095934</v>
      </c>
      <c r="AH255" s="325">
        <f t="shared" si="96"/>
        <v>620039</v>
      </c>
      <c r="AI255" s="51" t="str">
        <f t="shared" ref="AI255:AI259" si="97">+IF(AH255=Y255,"MENOR COTIZADO",IF(AH255=Z255,"PROMEDIO",IF(AH255=AA255,"MEDIANA",IF(AH255=AB255,"MEDIA ARMÓNICA",IF(AH255=W255,"HISTÓRICO")))))</f>
        <v>MEDIA ARMÓNICA</v>
      </c>
      <c r="AL255" s="52"/>
    </row>
    <row r="256" spans="1:38" ht="24">
      <c r="A256" s="125">
        <f>+COUNT(B$6:$D256)</f>
        <v>237</v>
      </c>
      <c r="B256" s="126">
        <v>23181700</v>
      </c>
      <c r="C256" s="127" t="s">
        <v>531</v>
      </c>
      <c r="D256" s="126" t="s">
        <v>30</v>
      </c>
      <c r="E256" s="242">
        <v>1</v>
      </c>
      <c r="F256" s="45"/>
      <c r="G256" s="45"/>
      <c r="H256" s="317">
        <v>1087409</v>
      </c>
      <c r="I256" s="317"/>
      <c r="J256" s="318"/>
      <c r="K256" s="318"/>
      <c r="L256" s="314">
        <v>1048917</v>
      </c>
      <c r="M256" s="314"/>
      <c r="N256" s="314"/>
      <c r="O256" s="314"/>
      <c r="P256" s="319">
        <v>962309</v>
      </c>
      <c r="Q256" s="46"/>
      <c r="R256" s="46"/>
      <c r="S256" s="46"/>
      <c r="T256" s="53"/>
      <c r="U256" s="46"/>
      <c r="V256" s="48">
        <v>227390</v>
      </c>
      <c r="W256" s="47"/>
      <c r="X256" s="318">
        <f t="shared" si="74"/>
        <v>406128</v>
      </c>
      <c r="Y256" s="323">
        <f t="shared" si="75"/>
        <v>962309</v>
      </c>
      <c r="Z256" s="323">
        <f t="shared" si="76"/>
        <v>831506</v>
      </c>
      <c r="AA256" s="323">
        <f t="shared" si="77"/>
        <v>1005613</v>
      </c>
      <c r="AB256" s="318">
        <f t="shared" si="78"/>
        <v>547205</v>
      </c>
      <c r="AC256" s="49">
        <f t="shared" si="79"/>
        <v>0.42</v>
      </c>
      <c r="AD256" s="49">
        <f t="shared" si="80"/>
        <v>0.49</v>
      </c>
      <c r="AE256" s="49">
        <f t="shared" si="81"/>
        <v>0.4</v>
      </c>
      <c r="AF256" s="49">
        <f t="shared" si="82"/>
        <v>0.74</v>
      </c>
      <c r="AG256" s="50">
        <f t="shared" si="83"/>
        <v>1.786041602533093</v>
      </c>
      <c r="AH256" s="325">
        <f t="shared" si="96"/>
        <v>547205</v>
      </c>
      <c r="AI256" s="51" t="str">
        <f t="shared" si="97"/>
        <v>MEDIA ARMÓNICA</v>
      </c>
      <c r="AL256" s="52"/>
    </row>
    <row r="257" spans="1:38" ht="84">
      <c r="A257" s="125">
        <f>+COUNT(B$6:$D257)</f>
        <v>238</v>
      </c>
      <c r="B257" s="126">
        <v>23181700</v>
      </c>
      <c r="C257" s="127" t="s">
        <v>532</v>
      </c>
      <c r="D257" s="126" t="s">
        <v>30</v>
      </c>
      <c r="E257" s="242">
        <v>1</v>
      </c>
      <c r="F257" s="45"/>
      <c r="G257" s="45"/>
      <c r="H257" s="317">
        <v>324478.00000000006</v>
      </c>
      <c r="I257" s="317"/>
      <c r="J257" s="318"/>
      <c r="K257" s="318"/>
      <c r="L257" s="314">
        <v>306779</v>
      </c>
      <c r="M257" s="314"/>
      <c r="N257" s="314"/>
      <c r="O257" s="314"/>
      <c r="P257" s="319">
        <v>294980</v>
      </c>
      <c r="Q257" s="46"/>
      <c r="R257" s="46"/>
      <c r="S257" s="46"/>
      <c r="T257" s="53"/>
      <c r="U257" s="46"/>
      <c r="V257" s="48">
        <v>72350</v>
      </c>
      <c r="W257" s="47"/>
      <c r="X257" s="318">
        <f t="shared" si="74"/>
        <v>118818</v>
      </c>
      <c r="Y257" s="323">
        <f t="shared" si="75"/>
        <v>294980</v>
      </c>
      <c r="Z257" s="323">
        <f t="shared" si="76"/>
        <v>249647</v>
      </c>
      <c r="AA257" s="323">
        <f t="shared" si="77"/>
        <v>300880</v>
      </c>
      <c r="AB257" s="318">
        <f t="shared" si="78"/>
        <v>169828</v>
      </c>
      <c r="AC257" s="49">
        <f t="shared" si="79"/>
        <v>0.4</v>
      </c>
      <c r="AD257" s="49">
        <f t="shared" si="80"/>
        <v>0.48</v>
      </c>
      <c r="AE257" s="49">
        <f t="shared" si="81"/>
        <v>0.39</v>
      </c>
      <c r="AF257" s="49">
        <f t="shared" si="82"/>
        <v>0.7</v>
      </c>
      <c r="AG257" s="50">
        <f t="shared" si="83"/>
        <v>1.6422667588113338</v>
      </c>
      <c r="AH257" s="325">
        <f t="shared" si="96"/>
        <v>169828</v>
      </c>
      <c r="AI257" s="51" t="str">
        <f t="shared" si="97"/>
        <v>MEDIA ARMÓNICA</v>
      </c>
      <c r="AL257" s="52"/>
    </row>
    <row r="258" spans="1:38">
      <c r="A258" s="125">
        <f>+COUNT(B$6:$D258)</f>
        <v>239</v>
      </c>
      <c r="B258" s="126">
        <v>23181700</v>
      </c>
      <c r="C258" s="127" t="s">
        <v>533</v>
      </c>
      <c r="D258" s="126" t="s">
        <v>30</v>
      </c>
      <c r="E258" s="242">
        <v>1</v>
      </c>
      <c r="F258" s="45"/>
      <c r="G258" s="45"/>
      <c r="H258" s="317">
        <v>1590245</v>
      </c>
      <c r="I258" s="317"/>
      <c r="J258" s="318"/>
      <c r="K258" s="318"/>
      <c r="L258" s="314">
        <v>1575788</v>
      </c>
      <c r="M258" s="314"/>
      <c r="N258" s="314"/>
      <c r="O258" s="314"/>
      <c r="P258" s="319">
        <v>1445677</v>
      </c>
      <c r="Q258" s="46"/>
      <c r="R258" s="46"/>
      <c r="S258" s="46"/>
      <c r="T258" s="53"/>
      <c r="U258" s="46"/>
      <c r="V258" s="48">
        <v>376440</v>
      </c>
      <c r="W258" s="47"/>
      <c r="X258" s="318">
        <f t="shared" si="74"/>
        <v>584028</v>
      </c>
      <c r="Y258" s="323">
        <f t="shared" si="75"/>
        <v>1445677</v>
      </c>
      <c r="Z258" s="323">
        <f t="shared" si="76"/>
        <v>1247038</v>
      </c>
      <c r="AA258" s="323">
        <f t="shared" si="77"/>
        <v>1510733</v>
      </c>
      <c r="AB258" s="318">
        <f t="shared" si="78"/>
        <v>867374</v>
      </c>
      <c r="AC258" s="49">
        <f t="shared" si="79"/>
        <v>0.4</v>
      </c>
      <c r="AD258" s="49">
        <f t="shared" si="80"/>
        <v>0.47</v>
      </c>
      <c r="AE258" s="49">
        <f t="shared" si="81"/>
        <v>0.39</v>
      </c>
      <c r="AF258" s="49">
        <f t="shared" si="82"/>
        <v>0.67</v>
      </c>
      <c r="AG258" s="50">
        <f t="shared" si="83"/>
        <v>1.5514504303474657</v>
      </c>
      <c r="AH258" s="325">
        <f t="shared" si="96"/>
        <v>867374</v>
      </c>
      <c r="AI258" s="51" t="str">
        <f t="shared" si="97"/>
        <v>MEDIA ARMÓNICA</v>
      </c>
      <c r="AL258" s="52"/>
    </row>
    <row r="259" spans="1:38">
      <c r="A259" s="125">
        <f>+COUNT(B$6:$D259)</f>
        <v>240</v>
      </c>
      <c r="B259" s="126">
        <v>23181700</v>
      </c>
      <c r="C259" s="127" t="s">
        <v>534</v>
      </c>
      <c r="D259" s="126" t="s">
        <v>30</v>
      </c>
      <c r="E259" s="242">
        <v>1</v>
      </c>
      <c r="F259" s="45"/>
      <c r="G259" s="45"/>
      <c r="H259" s="317">
        <v>1285832</v>
      </c>
      <c r="I259" s="317"/>
      <c r="J259" s="318"/>
      <c r="K259" s="318"/>
      <c r="L259" s="314">
        <v>1228936</v>
      </c>
      <c r="M259" s="314"/>
      <c r="N259" s="314"/>
      <c r="O259" s="314"/>
      <c r="P259" s="319">
        <v>1137904</v>
      </c>
      <c r="Q259" s="46"/>
      <c r="R259" s="46"/>
      <c r="S259" s="46"/>
      <c r="T259" s="53"/>
      <c r="U259" s="46"/>
      <c r="V259" s="48">
        <v>382230</v>
      </c>
      <c r="W259" s="47"/>
      <c r="X259" s="318">
        <f t="shared" si="74"/>
        <v>422084</v>
      </c>
      <c r="Y259" s="323">
        <f t="shared" si="75"/>
        <v>1137904</v>
      </c>
      <c r="Z259" s="323">
        <f t="shared" si="76"/>
        <v>1008726</v>
      </c>
      <c r="AA259" s="323">
        <f t="shared" si="77"/>
        <v>1183420</v>
      </c>
      <c r="AB259" s="318">
        <f t="shared" si="78"/>
        <v>786403</v>
      </c>
      <c r="AC259" s="49">
        <f t="shared" si="79"/>
        <v>0.37</v>
      </c>
      <c r="AD259" s="49">
        <f t="shared" si="80"/>
        <v>0.42</v>
      </c>
      <c r="AE259" s="49">
        <f t="shared" si="81"/>
        <v>0.36</v>
      </c>
      <c r="AF259" s="49">
        <f t="shared" si="82"/>
        <v>0.54</v>
      </c>
      <c r="AG259" s="50">
        <f t="shared" si="83"/>
        <v>1.1042670643329933</v>
      </c>
      <c r="AH259" s="325">
        <f t="shared" si="96"/>
        <v>786403</v>
      </c>
      <c r="AI259" s="51" t="str">
        <f t="shared" si="97"/>
        <v>MEDIA ARMÓNICA</v>
      </c>
      <c r="AL259" s="52"/>
    </row>
    <row r="260" spans="1:38">
      <c r="A260" s="125">
        <f>+COUNT(B$6:$D260)</f>
        <v>241</v>
      </c>
      <c r="B260" s="126">
        <v>23181700</v>
      </c>
      <c r="C260" s="127" t="s">
        <v>535</v>
      </c>
      <c r="D260" s="126" t="s">
        <v>30</v>
      </c>
      <c r="E260" s="242">
        <v>1</v>
      </c>
      <c r="F260" s="45"/>
      <c r="G260" s="45"/>
      <c r="H260" s="317">
        <v>403671</v>
      </c>
      <c r="I260" s="317"/>
      <c r="J260" s="318"/>
      <c r="K260" s="318"/>
      <c r="L260" s="314">
        <v>378884</v>
      </c>
      <c r="M260" s="314"/>
      <c r="N260" s="314"/>
      <c r="O260" s="314"/>
      <c r="P260" s="319">
        <v>354097.00000000006</v>
      </c>
      <c r="Q260" s="46"/>
      <c r="R260" s="46"/>
      <c r="S260" s="46"/>
      <c r="T260" s="53"/>
      <c r="U260" s="46"/>
      <c r="V260" s="48">
        <v>108420</v>
      </c>
      <c r="W260" s="47"/>
      <c r="X260" s="318">
        <f t="shared" si="74"/>
        <v>136738</v>
      </c>
      <c r="Y260" s="323">
        <f t="shared" si="75"/>
        <v>354097</v>
      </c>
      <c r="Z260" s="323">
        <f t="shared" si="76"/>
        <v>311268</v>
      </c>
      <c r="AA260" s="323">
        <f t="shared" si="77"/>
        <v>366491</v>
      </c>
      <c r="AB260" s="318">
        <f t="shared" si="78"/>
        <v>233045</v>
      </c>
      <c r="AC260" s="49">
        <f t="shared" si="79"/>
        <v>0.39</v>
      </c>
      <c r="AD260" s="49">
        <f t="shared" si="80"/>
        <v>0.44</v>
      </c>
      <c r="AE260" s="49">
        <f t="shared" si="81"/>
        <v>0.37</v>
      </c>
      <c r="AF260" s="49">
        <f t="shared" si="82"/>
        <v>0.59</v>
      </c>
      <c r="AG260" s="50">
        <f t="shared" si="83"/>
        <v>1.261187972698764</v>
      </c>
      <c r="AH260" s="325">
        <f t="shared" si="96"/>
        <v>233045</v>
      </c>
      <c r="AI260" s="51" t="str">
        <f t="shared" ref="AI260:AI263" si="98">+IF(AH260=Y260,"MENOR COTIZADO",IF(AH260=Z260,"PROMEDIO",IF(AH260=AA260,"MEDIANA",IF(AH260=AB260,"MEDIA ARMÓNICA",IF(AH260=W260,"HISTÓRICO")))))</f>
        <v>MEDIA ARMÓNICA</v>
      </c>
      <c r="AL260" s="52"/>
    </row>
    <row r="261" spans="1:38" ht="24">
      <c r="A261" s="125">
        <f>+COUNT(B$6:$D261)</f>
        <v>242</v>
      </c>
      <c r="B261" s="126">
        <v>23181700</v>
      </c>
      <c r="C261" s="139" t="s">
        <v>536</v>
      </c>
      <c r="D261" s="126" t="s">
        <v>30</v>
      </c>
      <c r="E261" s="242">
        <v>1</v>
      </c>
      <c r="F261" s="45"/>
      <c r="G261" s="45"/>
      <c r="H261" s="317">
        <v>210525</v>
      </c>
      <c r="I261" s="317"/>
      <c r="J261" s="318"/>
      <c r="K261" s="318"/>
      <c r="L261" s="314">
        <v>201209</v>
      </c>
      <c r="M261" s="314"/>
      <c r="N261" s="314"/>
      <c r="O261" s="314"/>
      <c r="P261" s="319">
        <v>186305</v>
      </c>
      <c r="Q261" s="46"/>
      <c r="R261" s="46"/>
      <c r="S261" s="46"/>
      <c r="T261" s="53"/>
      <c r="U261" s="46"/>
      <c r="V261" s="48">
        <v>53690</v>
      </c>
      <c r="W261" s="47"/>
      <c r="X261" s="318">
        <f t="shared" si="74"/>
        <v>73508</v>
      </c>
      <c r="Y261" s="323">
        <f t="shared" si="75"/>
        <v>186305</v>
      </c>
      <c r="Z261" s="323">
        <f t="shared" si="76"/>
        <v>162932</v>
      </c>
      <c r="AA261" s="323">
        <f t="shared" si="77"/>
        <v>193757</v>
      </c>
      <c r="AB261" s="318">
        <f t="shared" si="78"/>
        <v>118649</v>
      </c>
      <c r="AC261" s="49">
        <f t="shared" si="79"/>
        <v>0.39</v>
      </c>
      <c r="AD261" s="49">
        <f t="shared" si="80"/>
        <v>0.45</v>
      </c>
      <c r="AE261" s="49">
        <f t="shared" si="81"/>
        <v>0.38</v>
      </c>
      <c r="AF261" s="49">
        <f t="shared" si="82"/>
        <v>0.62</v>
      </c>
      <c r="AG261" s="50">
        <f t="shared" si="83"/>
        <v>1.3691190165766436</v>
      </c>
      <c r="AH261" s="325">
        <f t="shared" si="96"/>
        <v>118649</v>
      </c>
      <c r="AI261" s="51" t="str">
        <f t="shared" si="98"/>
        <v>MEDIA ARMÓNICA</v>
      </c>
      <c r="AL261" s="52"/>
    </row>
    <row r="262" spans="1:38" ht="24">
      <c r="A262" s="125">
        <f>+COUNT(B$6:$D262)</f>
        <v>243</v>
      </c>
      <c r="B262" s="126">
        <v>23181700</v>
      </c>
      <c r="C262" s="127" t="s">
        <v>537</v>
      </c>
      <c r="D262" s="126" t="s">
        <v>30</v>
      </c>
      <c r="E262" s="242">
        <v>1</v>
      </c>
      <c r="F262" s="45"/>
      <c r="G262" s="45"/>
      <c r="H262" s="317">
        <v>255560</v>
      </c>
      <c r="I262" s="317"/>
      <c r="J262" s="318"/>
      <c r="K262" s="318"/>
      <c r="L262" s="314">
        <v>248590</v>
      </c>
      <c r="M262" s="314"/>
      <c r="N262" s="314"/>
      <c r="O262" s="314"/>
      <c r="P262" s="319">
        <v>232327.00000000003</v>
      </c>
      <c r="Q262" s="46"/>
      <c r="R262" s="46"/>
      <c r="S262" s="46"/>
      <c r="T262" s="53"/>
      <c r="U262" s="46"/>
      <c r="V262" s="48">
        <v>57570</v>
      </c>
      <c r="W262" s="47"/>
      <c r="X262" s="318">
        <f t="shared" si="74"/>
        <v>94464</v>
      </c>
      <c r="Y262" s="323">
        <f t="shared" si="75"/>
        <v>232327</v>
      </c>
      <c r="Z262" s="323">
        <f t="shared" si="76"/>
        <v>198512</v>
      </c>
      <c r="AA262" s="323">
        <f t="shared" si="77"/>
        <v>240459</v>
      </c>
      <c r="AB262" s="318">
        <f t="shared" si="78"/>
        <v>135089</v>
      </c>
      <c r="AC262" s="49">
        <f t="shared" si="79"/>
        <v>0.41</v>
      </c>
      <c r="AD262" s="49">
        <f t="shared" si="80"/>
        <v>0.48</v>
      </c>
      <c r="AE262" s="49">
        <f t="shared" si="81"/>
        <v>0.39</v>
      </c>
      <c r="AF262" s="49">
        <f t="shared" si="82"/>
        <v>0.7</v>
      </c>
      <c r="AG262" s="50">
        <f t="shared" si="83"/>
        <v>1.6408546117769671</v>
      </c>
      <c r="AH262" s="325">
        <f t="shared" si="96"/>
        <v>135089</v>
      </c>
      <c r="AI262" s="51" t="str">
        <f t="shared" si="98"/>
        <v>MEDIA ARMÓNICA</v>
      </c>
      <c r="AL262" s="52"/>
    </row>
    <row r="263" spans="1:38">
      <c r="A263" s="125">
        <f>+COUNT(B$6:$D263)</f>
        <v>244</v>
      </c>
      <c r="B263" s="126">
        <v>23181700</v>
      </c>
      <c r="C263" s="127" t="s">
        <v>538</v>
      </c>
      <c r="D263" s="126" t="s">
        <v>30</v>
      </c>
      <c r="E263" s="242">
        <v>1</v>
      </c>
      <c r="F263" s="45"/>
      <c r="G263" s="45"/>
      <c r="H263" s="317">
        <v>107922</v>
      </c>
      <c r="I263" s="317"/>
      <c r="J263" s="318"/>
      <c r="K263" s="318"/>
      <c r="L263" s="314">
        <v>103188.00000000001</v>
      </c>
      <c r="M263" s="314"/>
      <c r="N263" s="314"/>
      <c r="O263" s="314"/>
      <c r="P263" s="319">
        <v>94668</v>
      </c>
      <c r="Q263" s="46"/>
      <c r="R263" s="46"/>
      <c r="S263" s="46"/>
      <c r="T263" s="53"/>
      <c r="U263" s="46"/>
      <c r="V263" s="48">
        <v>21840</v>
      </c>
      <c r="W263" s="47"/>
      <c r="X263" s="318">
        <f t="shared" si="74"/>
        <v>40417</v>
      </c>
      <c r="Y263" s="323">
        <f t="shared" si="75"/>
        <v>94668</v>
      </c>
      <c r="Z263" s="323">
        <f t="shared" si="76"/>
        <v>81905</v>
      </c>
      <c r="AA263" s="323">
        <f t="shared" si="77"/>
        <v>98928</v>
      </c>
      <c r="AB263" s="318">
        <f t="shared" si="78"/>
        <v>53115</v>
      </c>
      <c r="AC263" s="49">
        <f t="shared" si="79"/>
        <v>0.43</v>
      </c>
      <c r="AD263" s="49">
        <f t="shared" si="80"/>
        <v>0.49</v>
      </c>
      <c r="AE263" s="49">
        <f t="shared" si="81"/>
        <v>0.41</v>
      </c>
      <c r="AF263" s="49">
        <f t="shared" si="82"/>
        <v>0.76</v>
      </c>
      <c r="AG263" s="50">
        <f t="shared" si="83"/>
        <v>1.8505952380952382</v>
      </c>
      <c r="AH263" s="325">
        <f t="shared" si="96"/>
        <v>53115</v>
      </c>
      <c r="AI263" s="51" t="str">
        <f t="shared" si="98"/>
        <v>MEDIA ARMÓNICA</v>
      </c>
      <c r="AL263" s="52"/>
    </row>
    <row r="264" spans="1:38">
      <c r="A264" s="125">
        <f>+COUNT(B$6:$D264)</f>
        <v>245</v>
      </c>
      <c r="B264" s="126">
        <v>23181700</v>
      </c>
      <c r="C264" s="127" t="s">
        <v>539</v>
      </c>
      <c r="D264" s="126" t="s">
        <v>30</v>
      </c>
      <c r="E264" s="242">
        <v>1</v>
      </c>
      <c r="F264" s="45"/>
      <c r="G264" s="45"/>
      <c r="H264" s="317">
        <v>2477924</v>
      </c>
      <c r="I264" s="317"/>
      <c r="J264" s="318"/>
      <c r="K264" s="318"/>
      <c r="L264" s="314">
        <v>2300929</v>
      </c>
      <c r="M264" s="314"/>
      <c r="N264" s="314"/>
      <c r="O264" s="314"/>
      <c r="P264" s="319">
        <v>2212432</v>
      </c>
      <c r="Q264" s="46"/>
      <c r="R264" s="46"/>
      <c r="S264" s="46"/>
      <c r="T264" s="53"/>
      <c r="U264" s="46"/>
      <c r="V264" s="48">
        <v>625030</v>
      </c>
      <c r="W264" s="47"/>
      <c r="X264" s="318">
        <f t="shared" si="74"/>
        <v>859813</v>
      </c>
      <c r="Y264" s="323">
        <f t="shared" si="75"/>
        <v>2212432</v>
      </c>
      <c r="Z264" s="323">
        <f t="shared" si="76"/>
        <v>1904079</v>
      </c>
      <c r="AA264" s="323">
        <f t="shared" si="77"/>
        <v>2256681</v>
      </c>
      <c r="AB264" s="318">
        <f t="shared" si="78"/>
        <v>1384042</v>
      </c>
      <c r="AC264" s="49">
        <f t="shared" si="79"/>
        <v>0.39</v>
      </c>
      <c r="AD264" s="49">
        <f t="shared" si="80"/>
        <v>0.45</v>
      </c>
      <c r="AE264" s="49">
        <f t="shared" si="81"/>
        <v>0.38</v>
      </c>
      <c r="AF264" s="49">
        <f t="shared" si="82"/>
        <v>0.62</v>
      </c>
      <c r="AG264" s="50">
        <f t="shared" si="83"/>
        <v>1.3756347695310625</v>
      </c>
      <c r="AH264" s="325">
        <f t="shared" si="96"/>
        <v>1384042</v>
      </c>
      <c r="AI264" s="51" t="str">
        <f>+IF(AH264=Y264,"MENOR COTIZADO",IF(AH264=Z264,"PROMEDIO",IF(AH264=AA264,"MEDIANA",IF(AH264=AB264,"MEDIA ARMÓNICA",IF(AH264=W264,"HISTÓRICO")))))</f>
        <v>MEDIA ARMÓNICA</v>
      </c>
      <c r="AL264" s="52"/>
    </row>
    <row r="265" spans="1:38">
      <c r="A265" s="125">
        <f>+COUNT(B$6:$D265)</f>
        <v>246</v>
      </c>
      <c r="B265" s="126">
        <v>23181700</v>
      </c>
      <c r="C265" s="127" t="s">
        <v>540</v>
      </c>
      <c r="D265" s="126" t="s">
        <v>30</v>
      </c>
      <c r="E265" s="242">
        <v>1</v>
      </c>
      <c r="F265" s="45"/>
      <c r="G265" s="45"/>
      <c r="H265" s="317">
        <v>200153</v>
      </c>
      <c r="I265" s="317"/>
      <c r="J265" s="318"/>
      <c r="K265" s="318"/>
      <c r="L265" s="314">
        <v>189235</v>
      </c>
      <c r="M265" s="314"/>
      <c r="N265" s="314"/>
      <c r="O265" s="314"/>
      <c r="P265" s="319">
        <v>181957</v>
      </c>
      <c r="Q265" s="46"/>
      <c r="R265" s="46"/>
      <c r="S265" s="46"/>
      <c r="T265" s="53"/>
      <c r="U265" s="46"/>
      <c r="V265" s="48">
        <v>60910</v>
      </c>
      <c r="W265" s="47"/>
      <c r="X265" s="318">
        <f t="shared" ref="X265:X329" si="99">+ROUND(STDEVA(H265,L265,P265,V265),0)</f>
        <v>65199</v>
      </c>
      <c r="Y265" s="323">
        <f t="shared" ref="Y265:Y329" si="100">+ROUND(MIN(H265,L265,P265),0)</f>
        <v>181957</v>
      </c>
      <c r="Z265" s="323">
        <f t="shared" ref="Z265:Z329" si="101">+ROUND(AVERAGE(H265,L265,P265,V265),0)</f>
        <v>158064</v>
      </c>
      <c r="AA265" s="323">
        <f t="shared" ref="AA265:AA329" si="102">+ROUND(MEDIAN(H265,L265,P265,V265),0)</f>
        <v>185596</v>
      </c>
      <c r="AB265" s="318">
        <f t="shared" ref="AB265:AB329" si="103">+ROUND(HARMEAN(H265,L265,P265,V265),0)</f>
        <v>124246</v>
      </c>
      <c r="AC265" s="49">
        <f t="shared" ref="AC265:AC329" si="104">ROUND(+X265/Y265,2)</f>
        <v>0.36</v>
      </c>
      <c r="AD265" s="49">
        <f t="shared" ref="AD265:AD329" si="105">ROUND(+X265/Z265,2)</f>
        <v>0.41</v>
      </c>
      <c r="AE265" s="49">
        <f t="shared" ref="AE265:AE329" si="106">ROUND(+X265/AA265,2)</f>
        <v>0.35</v>
      </c>
      <c r="AF265" s="49">
        <f t="shared" ref="AF265:AF329" si="107">ROUND(+X265/AB265,2)</f>
        <v>0.52</v>
      </c>
      <c r="AG265" s="50">
        <f t="shared" ref="AG265:AG329" si="108">+X265/V265</f>
        <v>1.070415366934822</v>
      </c>
      <c r="AH265" s="325">
        <f t="shared" si="96"/>
        <v>124246</v>
      </c>
      <c r="AI265" s="51" t="str">
        <f>+IF(AH265=Y265,"MENOR COTIZADO",IF(AH265=Z265,"PROMEDIO",IF(AH265=AA265,"MEDIANA",IF(AH265=AB265,"MEDIA ARMÓNICA",IF(AH265=W265,"HISTÓRICO")))))</f>
        <v>MEDIA ARMÓNICA</v>
      </c>
      <c r="AL265" s="52"/>
    </row>
    <row r="266" spans="1:38" ht="24">
      <c r="A266" s="125">
        <f>+COUNT(B$6:$D266)</f>
        <v>247</v>
      </c>
      <c r="B266" s="126">
        <v>23181700</v>
      </c>
      <c r="C266" s="127" t="s">
        <v>541</v>
      </c>
      <c r="D266" s="126" t="s">
        <v>30</v>
      </c>
      <c r="E266" s="242">
        <v>1</v>
      </c>
      <c r="F266" s="45"/>
      <c r="G266" s="45"/>
      <c r="H266" s="317">
        <v>697309</v>
      </c>
      <c r="I266" s="317"/>
      <c r="J266" s="318"/>
      <c r="K266" s="318"/>
      <c r="L266" s="314">
        <v>659616</v>
      </c>
      <c r="M266" s="314"/>
      <c r="N266" s="314"/>
      <c r="O266" s="314"/>
      <c r="P266" s="319">
        <v>628206</v>
      </c>
      <c r="Q266" s="46"/>
      <c r="R266" s="46"/>
      <c r="S266" s="46"/>
      <c r="T266" s="53"/>
      <c r="U266" s="46"/>
      <c r="V266" s="48">
        <v>178940</v>
      </c>
      <c r="W266" s="47"/>
      <c r="X266" s="318">
        <f t="shared" si="99"/>
        <v>243033</v>
      </c>
      <c r="Y266" s="323">
        <f t="shared" si="100"/>
        <v>628206</v>
      </c>
      <c r="Z266" s="323">
        <f t="shared" si="101"/>
        <v>541018</v>
      </c>
      <c r="AA266" s="323">
        <f t="shared" si="102"/>
        <v>643911</v>
      </c>
      <c r="AB266" s="318">
        <f t="shared" si="103"/>
        <v>394850</v>
      </c>
      <c r="AC266" s="49">
        <f t="shared" si="104"/>
        <v>0.39</v>
      </c>
      <c r="AD266" s="49">
        <f t="shared" si="105"/>
        <v>0.45</v>
      </c>
      <c r="AE266" s="49">
        <f t="shared" si="106"/>
        <v>0.38</v>
      </c>
      <c r="AF266" s="49">
        <f t="shared" si="107"/>
        <v>0.62</v>
      </c>
      <c r="AG266" s="50">
        <f t="shared" si="108"/>
        <v>1.3581815133564323</v>
      </c>
      <c r="AH266" s="325">
        <f t="shared" si="96"/>
        <v>394850</v>
      </c>
      <c r="AI266" s="51" t="str">
        <f t="shared" ref="AI266:AI267" si="109">+IF(AH266=Y266,"MENOR COTIZADO",IF(AH266=Z266,"PROMEDIO",IF(AH266=AA266,"MEDIANA",IF(AH266=AB266,"MEDIA ARMÓNICA",IF(AH266=W266,"HISTÓRICO")))))</f>
        <v>MEDIA ARMÓNICA</v>
      </c>
      <c r="AL266" s="52"/>
    </row>
    <row r="267" spans="1:38" ht="24">
      <c r="A267" s="125">
        <f>+COUNT(B$6:$D267)</f>
        <v>248</v>
      </c>
      <c r="B267" s="126">
        <v>23181700</v>
      </c>
      <c r="C267" s="127" t="s">
        <v>542</v>
      </c>
      <c r="D267" s="126" t="s">
        <v>30</v>
      </c>
      <c r="E267" s="242">
        <v>1</v>
      </c>
      <c r="F267" s="45"/>
      <c r="G267" s="45"/>
      <c r="H267" s="317">
        <v>460184</v>
      </c>
      <c r="I267" s="317"/>
      <c r="J267" s="318"/>
      <c r="K267" s="318"/>
      <c r="L267" s="314">
        <v>435964</v>
      </c>
      <c r="M267" s="314"/>
      <c r="N267" s="314"/>
      <c r="O267" s="314"/>
      <c r="P267" s="319">
        <v>403670</v>
      </c>
      <c r="Q267" s="46"/>
      <c r="R267" s="46"/>
      <c r="S267" s="46"/>
      <c r="T267" s="53"/>
      <c r="U267" s="46"/>
      <c r="V267" s="48">
        <v>114040</v>
      </c>
      <c r="W267" s="47"/>
      <c r="X267" s="318">
        <f t="shared" si="99"/>
        <v>161286</v>
      </c>
      <c r="Y267" s="323">
        <f t="shared" si="100"/>
        <v>403670</v>
      </c>
      <c r="Z267" s="323">
        <f t="shared" si="101"/>
        <v>353465</v>
      </c>
      <c r="AA267" s="323">
        <f t="shared" si="102"/>
        <v>419817</v>
      </c>
      <c r="AB267" s="318">
        <f t="shared" si="103"/>
        <v>254567</v>
      </c>
      <c r="AC267" s="49">
        <f t="shared" si="104"/>
        <v>0.4</v>
      </c>
      <c r="AD267" s="49">
        <f t="shared" si="105"/>
        <v>0.46</v>
      </c>
      <c r="AE267" s="49">
        <f t="shared" si="106"/>
        <v>0.38</v>
      </c>
      <c r="AF267" s="49">
        <f t="shared" si="107"/>
        <v>0.63</v>
      </c>
      <c r="AG267" s="50">
        <f t="shared" si="108"/>
        <v>1.4142932304454576</v>
      </c>
      <c r="AH267" s="325">
        <f t="shared" si="96"/>
        <v>254567</v>
      </c>
      <c r="AI267" s="51" t="str">
        <f t="shared" si="109"/>
        <v>MEDIA ARMÓNICA</v>
      </c>
      <c r="AL267" s="52"/>
    </row>
    <row r="268" spans="1:38">
      <c r="A268" s="119"/>
      <c r="B268" s="119"/>
      <c r="C268" s="140" t="s">
        <v>543</v>
      </c>
      <c r="D268" s="121"/>
      <c r="E268" s="121"/>
      <c r="F268" s="45"/>
      <c r="G268" s="45"/>
      <c r="H268" s="121"/>
      <c r="I268" s="317"/>
      <c r="J268" s="318"/>
      <c r="K268" s="318"/>
      <c r="L268" s="121"/>
      <c r="M268" s="314"/>
      <c r="N268" s="314"/>
      <c r="O268" s="314"/>
      <c r="P268" s="121"/>
      <c r="Q268" s="46"/>
      <c r="R268" s="46"/>
      <c r="S268" s="46"/>
      <c r="T268" s="53"/>
      <c r="U268" s="46"/>
      <c r="V268" s="121"/>
      <c r="W268" s="47"/>
      <c r="X268" s="121"/>
      <c r="Y268" s="121"/>
      <c r="Z268" s="121"/>
      <c r="AA268" s="121"/>
      <c r="AB268" s="121"/>
      <c r="AC268" s="121"/>
      <c r="AD268" s="121"/>
      <c r="AE268" s="121"/>
      <c r="AF268" s="121"/>
      <c r="AG268" s="121"/>
      <c r="AH268" s="121"/>
      <c r="AI268" s="121"/>
      <c r="AL268" s="52"/>
    </row>
    <row r="269" spans="1:38">
      <c r="A269" s="125">
        <f>+COUNT(B$6:$D269)</f>
        <v>249</v>
      </c>
      <c r="B269" s="126">
        <v>26101500</v>
      </c>
      <c r="C269" s="141" t="s">
        <v>544</v>
      </c>
      <c r="D269" s="137" t="s">
        <v>109</v>
      </c>
      <c r="E269" s="242">
        <v>1</v>
      </c>
      <c r="F269" s="45"/>
      <c r="G269" s="45"/>
      <c r="H269" s="317">
        <v>7646524</v>
      </c>
      <c r="I269" s="317"/>
      <c r="J269" s="318"/>
      <c r="K269" s="318"/>
      <c r="L269" s="314">
        <v>7507496</v>
      </c>
      <c r="M269" s="314"/>
      <c r="N269" s="314"/>
      <c r="O269" s="314"/>
      <c r="P269" s="319">
        <v>6951385</v>
      </c>
      <c r="Q269" s="46"/>
      <c r="R269" s="46"/>
      <c r="S269" s="46"/>
      <c r="T269" s="53"/>
      <c r="U269" s="46"/>
      <c r="V269" s="48">
        <v>1421110</v>
      </c>
      <c r="W269" s="47"/>
      <c r="X269" s="318">
        <f t="shared" si="99"/>
        <v>2988807</v>
      </c>
      <c r="Y269" s="323">
        <f t="shared" si="100"/>
        <v>6951385</v>
      </c>
      <c r="Z269" s="323">
        <f t="shared" si="101"/>
        <v>5881629</v>
      </c>
      <c r="AA269" s="323">
        <f t="shared" si="102"/>
        <v>7229441</v>
      </c>
      <c r="AB269" s="318">
        <f t="shared" si="103"/>
        <v>3598708</v>
      </c>
      <c r="AC269" s="49">
        <f t="shared" si="104"/>
        <v>0.43</v>
      </c>
      <c r="AD269" s="49">
        <f t="shared" si="105"/>
        <v>0.51</v>
      </c>
      <c r="AE269" s="49">
        <f t="shared" si="106"/>
        <v>0.41</v>
      </c>
      <c r="AF269" s="49">
        <f t="shared" si="107"/>
        <v>0.83</v>
      </c>
      <c r="AG269" s="50">
        <f t="shared" si="108"/>
        <v>2.1031496506252156</v>
      </c>
      <c r="AH269" s="325">
        <f>+Z269</f>
        <v>5881629</v>
      </c>
      <c r="AI269" s="51" t="str">
        <f t="shared" ref="AI269:AI271" si="110">+IF(AH269=Y269,"MENOR COTIZADO",IF(AH269=Z269,"PROMEDIO",IF(AH269=AA269,"MEDIANA",IF(AH269=AB269,"MEDIA ARMÓNICA",IF(AH269=W269,"HISTÓRICO")))))</f>
        <v>PROMEDIO</v>
      </c>
      <c r="AL269" s="52"/>
    </row>
    <row r="270" spans="1:38">
      <c r="A270" s="125">
        <f>+COUNT(B$6:$D270)</f>
        <v>250</v>
      </c>
      <c r="B270" s="126">
        <v>40161504</v>
      </c>
      <c r="C270" s="141" t="s">
        <v>111</v>
      </c>
      <c r="D270" s="137" t="s">
        <v>109</v>
      </c>
      <c r="E270" s="242">
        <v>1</v>
      </c>
      <c r="F270" s="45"/>
      <c r="G270" s="45"/>
      <c r="H270" s="317">
        <v>373470</v>
      </c>
      <c r="I270" s="317"/>
      <c r="J270" s="318"/>
      <c r="K270" s="318"/>
      <c r="L270" s="314">
        <v>353462</v>
      </c>
      <c r="M270" s="314"/>
      <c r="N270" s="314"/>
      <c r="O270" s="314"/>
      <c r="P270" s="319">
        <v>333455</v>
      </c>
      <c r="Q270" s="46"/>
      <c r="R270" s="46"/>
      <c r="S270" s="46"/>
      <c r="T270" s="53"/>
      <c r="U270" s="46"/>
      <c r="V270" s="48">
        <v>98150</v>
      </c>
      <c r="W270" s="47"/>
      <c r="X270" s="318">
        <f t="shared" si="99"/>
        <v>128697</v>
      </c>
      <c r="Y270" s="323">
        <f t="shared" si="100"/>
        <v>333455</v>
      </c>
      <c r="Z270" s="323">
        <f t="shared" si="101"/>
        <v>289634</v>
      </c>
      <c r="AA270" s="323">
        <f t="shared" si="102"/>
        <v>343459</v>
      </c>
      <c r="AB270" s="318">
        <f t="shared" si="103"/>
        <v>213971</v>
      </c>
      <c r="AC270" s="49">
        <f t="shared" si="104"/>
        <v>0.39</v>
      </c>
      <c r="AD270" s="49">
        <f t="shared" si="105"/>
        <v>0.44</v>
      </c>
      <c r="AE270" s="49">
        <f t="shared" si="106"/>
        <v>0.37</v>
      </c>
      <c r="AF270" s="49">
        <f t="shared" si="107"/>
        <v>0.6</v>
      </c>
      <c r="AG270" s="50">
        <f t="shared" si="108"/>
        <v>1.3112277126846663</v>
      </c>
      <c r="AH270" s="325">
        <f t="shared" ref="AH270:AH283" si="111">+MIN(AA270:AB270)</f>
        <v>213971</v>
      </c>
      <c r="AI270" s="51" t="str">
        <f t="shared" si="110"/>
        <v>MEDIA ARMÓNICA</v>
      </c>
      <c r="AL270" s="52"/>
    </row>
    <row r="271" spans="1:38">
      <c r="A271" s="125">
        <f>+COUNT(B$6:$D271)</f>
        <v>251</v>
      </c>
      <c r="B271" s="126">
        <v>40161504</v>
      </c>
      <c r="C271" s="141" t="s">
        <v>545</v>
      </c>
      <c r="D271" s="137" t="s">
        <v>109</v>
      </c>
      <c r="E271" s="242">
        <v>1</v>
      </c>
      <c r="F271" s="45"/>
      <c r="G271" s="45"/>
      <c r="H271" s="317">
        <v>347695.00000000006</v>
      </c>
      <c r="I271" s="317"/>
      <c r="J271" s="318"/>
      <c r="K271" s="318"/>
      <c r="L271" s="314">
        <v>320003</v>
      </c>
      <c r="M271" s="314"/>
      <c r="N271" s="314"/>
      <c r="O271" s="314"/>
      <c r="P271" s="319">
        <v>307695</v>
      </c>
      <c r="Q271" s="46"/>
      <c r="R271" s="46"/>
      <c r="S271" s="46"/>
      <c r="T271" s="53"/>
      <c r="U271" s="46"/>
      <c r="V271" s="48">
        <v>87640</v>
      </c>
      <c r="W271" s="10"/>
      <c r="X271" s="318">
        <f t="shared" si="99"/>
        <v>119918</v>
      </c>
      <c r="Y271" s="323">
        <f t="shared" si="100"/>
        <v>307695</v>
      </c>
      <c r="Z271" s="323">
        <f t="shared" si="101"/>
        <v>265758</v>
      </c>
      <c r="AA271" s="323">
        <f t="shared" si="102"/>
        <v>313849</v>
      </c>
      <c r="AB271" s="318">
        <f t="shared" si="103"/>
        <v>193598</v>
      </c>
      <c r="AC271" s="49">
        <f t="shared" si="104"/>
        <v>0.39</v>
      </c>
      <c r="AD271" s="49">
        <f t="shared" si="105"/>
        <v>0.45</v>
      </c>
      <c r="AE271" s="49">
        <f t="shared" si="106"/>
        <v>0.38</v>
      </c>
      <c r="AF271" s="49">
        <f t="shared" si="107"/>
        <v>0.62</v>
      </c>
      <c r="AG271" s="50">
        <f t="shared" si="108"/>
        <v>1.3683021451392059</v>
      </c>
      <c r="AH271" s="325">
        <f t="shared" si="111"/>
        <v>193598</v>
      </c>
      <c r="AI271" s="51" t="str">
        <f t="shared" si="110"/>
        <v>MEDIA ARMÓNICA</v>
      </c>
      <c r="AL271" s="52"/>
    </row>
    <row r="272" spans="1:38">
      <c r="A272" s="125">
        <f>+COUNT(B$6:$D272)</f>
        <v>252</v>
      </c>
      <c r="B272" s="126">
        <v>40161504</v>
      </c>
      <c r="C272" s="141" t="s">
        <v>546</v>
      </c>
      <c r="D272" s="137" t="s">
        <v>109</v>
      </c>
      <c r="E272" s="242">
        <v>1</v>
      </c>
      <c r="F272" s="45"/>
      <c r="G272" s="45"/>
      <c r="H272" s="317">
        <v>210511</v>
      </c>
      <c r="I272" s="317"/>
      <c r="J272" s="318"/>
      <c r="K272" s="318"/>
      <c r="L272" s="314">
        <v>201113</v>
      </c>
      <c r="M272" s="314"/>
      <c r="N272" s="314"/>
      <c r="O272" s="314"/>
      <c r="P272" s="319">
        <v>187956.00000000003</v>
      </c>
      <c r="Q272" s="46"/>
      <c r="R272" s="46"/>
      <c r="S272" s="46"/>
      <c r="T272" s="53"/>
      <c r="U272" s="46"/>
      <c r="V272" s="48">
        <v>61020</v>
      </c>
      <c r="W272" s="47"/>
      <c r="X272" s="318">
        <f t="shared" si="99"/>
        <v>70034</v>
      </c>
      <c r="Y272" s="323">
        <f t="shared" si="100"/>
        <v>187956</v>
      </c>
      <c r="Z272" s="323">
        <f t="shared" si="101"/>
        <v>165150</v>
      </c>
      <c r="AA272" s="323">
        <f t="shared" si="102"/>
        <v>194535</v>
      </c>
      <c r="AB272" s="318">
        <f t="shared" si="103"/>
        <v>127262</v>
      </c>
      <c r="AC272" s="49">
        <f t="shared" si="104"/>
        <v>0.37</v>
      </c>
      <c r="AD272" s="49">
        <f t="shared" si="105"/>
        <v>0.42</v>
      </c>
      <c r="AE272" s="49">
        <f t="shared" si="106"/>
        <v>0.36</v>
      </c>
      <c r="AF272" s="49">
        <f t="shared" si="107"/>
        <v>0.55000000000000004</v>
      </c>
      <c r="AG272" s="50">
        <f t="shared" si="108"/>
        <v>1.1477220583415273</v>
      </c>
      <c r="AH272" s="325">
        <f t="shared" si="111"/>
        <v>127262</v>
      </c>
      <c r="AI272" s="51" t="str">
        <f>+IF(AH272=Y272,"MENOR COTIZADO",IF(AH272=Z272,"PROMEDIO",IF(AH272=AA272,"MEDIANA",IF(AH272=AB272,"MEDIA ARMÓNICA",IF(AH272=W272,"HISTÓRICO")))))</f>
        <v>MEDIA ARMÓNICA</v>
      </c>
      <c r="AL272" s="52"/>
    </row>
    <row r="273" spans="1:38">
      <c r="A273" s="125">
        <f>+COUNT(B$6:$D273)</f>
        <v>253</v>
      </c>
      <c r="B273" s="126">
        <v>40161504</v>
      </c>
      <c r="C273" s="141" t="s">
        <v>547</v>
      </c>
      <c r="D273" s="137" t="s">
        <v>109</v>
      </c>
      <c r="E273" s="242">
        <v>1</v>
      </c>
      <c r="F273" s="45"/>
      <c r="G273" s="45"/>
      <c r="H273" s="317">
        <v>291111</v>
      </c>
      <c r="I273" s="317"/>
      <c r="J273" s="318"/>
      <c r="K273" s="318"/>
      <c r="L273" s="314">
        <v>288464</v>
      </c>
      <c r="M273" s="314"/>
      <c r="N273" s="314"/>
      <c r="O273" s="314"/>
      <c r="P273" s="319">
        <v>264646</v>
      </c>
      <c r="Q273" s="46"/>
      <c r="R273" s="46"/>
      <c r="S273" s="46"/>
      <c r="T273" s="53"/>
      <c r="U273" s="46"/>
      <c r="V273" s="48">
        <v>89450</v>
      </c>
      <c r="W273" s="47"/>
      <c r="X273" s="318">
        <f t="shared" si="99"/>
        <v>96714</v>
      </c>
      <c r="Y273" s="323">
        <f t="shared" si="100"/>
        <v>264646</v>
      </c>
      <c r="Z273" s="323">
        <f t="shared" si="101"/>
        <v>233418</v>
      </c>
      <c r="AA273" s="323">
        <f t="shared" si="102"/>
        <v>276555</v>
      </c>
      <c r="AB273" s="318">
        <f t="shared" si="103"/>
        <v>182984</v>
      </c>
      <c r="AC273" s="49">
        <f t="shared" si="104"/>
        <v>0.37</v>
      </c>
      <c r="AD273" s="49">
        <f t="shared" si="105"/>
        <v>0.41</v>
      </c>
      <c r="AE273" s="49">
        <f t="shared" si="106"/>
        <v>0.35</v>
      </c>
      <c r="AF273" s="49">
        <f t="shared" si="107"/>
        <v>0.53</v>
      </c>
      <c r="AG273" s="50">
        <f t="shared" si="108"/>
        <v>1.0812073784237004</v>
      </c>
      <c r="AH273" s="325">
        <f t="shared" si="111"/>
        <v>182984</v>
      </c>
      <c r="AI273" s="51" t="str">
        <f>+IF(AH273=Y273,"MENOR COTIZADO",IF(AH273=Z273,"PROMEDIO",IF(AH273=AA273,"MEDIANA",IF(AH273=AB273,"MEDIA ARMÓNICA",IF(AH273=W273,"HISTÓRICO")))))</f>
        <v>MEDIA ARMÓNICA</v>
      </c>
      <c r="AL273" s="52"/>
    </row>
    <row r="274" spans="1:38">
      <c r="A274" s="125">
        <f>+COUNT(B$6:$D274)</f>
        <v>254</v>
      </c>
      <c r="B274" s="126">
        <v>40161513</v>
      </c>
      <c r="C274" s="141" t="s">
        <v>548</v>
      </c>
      <c r="D274" s="137" t="s">
        <v>109</v>
      </c>
      <c r="E274" s="242">
        <v>1</v>
      </c>
      <c r="F274" s="45"/>
      <c r="G274" s="45"/>
      <c r="H274" s="317">
        <v>158624</v>
      </c>
      <c r="I274" s="317"/>
      <c r="J274" s="318"/>
      <c r="K274" s="318"/>
      <c r="L274" s="314">
        <v>150276</v>
      </c>
      <c r="M274" s="314"/>
      <c r="N274" s="314"/>
      <c r="O274" s="314"/>
      <c r="P274" s="319">
        <v>139144</v>
      </c>
      <c r="Q274" s="46"/>
      <c r="R274" s="46"/>
      <c r="S274" s="46"/>
      <c r="T274" s="53"/>
      <c r="U274" s="46"/>
      <c r="V274" s="48">
        <v>46590</v>
      </c>
      <c r="W274" s="47"/>
      <c r="X274" s="318">
        <f t="shared" si="99"/>
        <v>51995</v>
      </c>
      <c r="Y274" s="323">
        <f t="shared" si="100"/>
        <v>139144</v>
      </c>
      <c r="Z274" s="323">
        <f t="shared" si="101"/>
        <v>123659</v>
      </c>
      <c r="AA274" s="323">
        <f t="shared" si="102"/>
        <v>144710</v>
      </c>
      <c r="AB274" s="318">
        <f t="shared" si="103"/>
        <v>96132</v>
      </c>
      <c r="AC274" s="49">
        <f t="shared" si="104"/>
        <v>0.37</v>
      </c>
      <c r="AD274" s="49">
        <f t="shared" si="105"/>
        <v>0.42</v>
      </c>
      <c r="AE274" s="49">
        <f t="shared" si="106"/>
        <v>0.36</v>
      </c>
      <c r="AF274" s="49">
        <f t="shared" si="107"/>
        <v>0.54</v>
      </c>
      <c r="AG274" s="50">
        <f t="shared" si="108"/>
        <v>1.1160120197467267</v>
      </c>
      <c r="AH274" s="325">
        <f t="shared" si="111"/>
        <v>96132</v>
      </c>
      <c r="AI274" s="51" t="str">
        <f>+IF(AH274=Y274,"MENOR COTIZADO",IF(AH274=Z274,"PROMEDIO",IF(AH274=AA274,"MEDIANA",IF(AH274=AB274,"MEDIA ARMÓNICA",IF(AH274=W274,"HISTÓRICO")))))</f>
        <v>MEDIA ARMÓNICA</v>
      </c>
      <c r="AL274" s="52"/>
    </row>
    <row r="275" spans="1:38">
      <c r="A275" s="125">
        <f>+COUNT(B$6:$D275)</f>
        <v>255</v>
      </c>
      <c r="B275" s="126">
        <v>40161505</v>
      </c>
      <c r="C275" s="141" t="s">
        <v>549</v>
      </c>
      <c r="D275" s="137" t="s">
        <v>109</v>
      </c>
      <c r="E275" s="242">
        <v>1</v>
      </c>
      <c r="F275" s="45"/>
      <c r="G275" s="45"/>
      <c r="H275" s="317">
        <v>345980</v>
      </c>
      <c r="I275" s="317"/>
      <c r="J275" s="318"/>
      <c r="K275" s="318"/>
      <c r="L275" s="314">
        <v>330396</v>
      </c>
      <c r="M275" s="314"/>
      <c r="N275" s="314"/>
      <c r="O275" s="314"/>
      <c r="P275" s="319">
        <v>311694</v>
      </c>
      <c r="Q275" s="46"/>
      <c r="R275" s="46"/>
      <c r="S275" s="46"/>
      <c r="T275" s="53"/>
      <c r="U275" s="46"/>
      <c r="V275" s="48">
        <v>91000</v>
      </c>
      <c r="W275" s="47"/>
      <c r="X275" s="318">
        <f t="shared" si="99"/>
        <v>120000</v>
      </c>
      <c r="Y275" s="323">
        <f t="shared" si="100"/>
        <v>311694</v>
      </c>
      <c r="Z275" s="323">
        <f t="shared" si="101"/>
        <v>269768</v>
      </c>
      <c r="AA275" s="323">
        <f t="shared" si="102"/>
        <v>321045</v>
      </c>
      <c r="AB275" s="318">
        <f t="shared" si="103"/>
        <v>198864</v>
      </c>
      <c r="AC275" s="49">
        <f t="shared" si="104"/>
        <v>0.38</v>
      </c>
      <c r="AD275" s="49">
        <f t="shared" si="105"/>
        <v>0.44</v>
      </c>
      <c r="AE275" s="49">
        <f t="shared" si="106"/>
        <v>0.37</v>
      </c>
      <c r="AF275" s="49">
        <f t="shared" si="107"/>
        <v>0.6</v>
      </c>
      <c r="AG275" s="50">
        <f t="shared" si="108"/>
        <v>1.3186813186813187</v>
      </c>
      <c r="AH275" s="325">
        <f t="shared" si="111"/>
        <v>198864</v>
      </c>
      <c r="AI275" s="51" t="str">
        <f t="shared" ref="AI275:AI278" si="112">+IF(AH275=Y275,"MENOR COTIZADO",IF(AH275=Z275,"PROMEDIO",IF(AH275=AA275,"MEDIANA",IF(AH275=AB275,"MEDIA ARMÓNICA",IF(AH275=W275,"HISTÓRICO")))))</f>
        <v>MEDIA ARMÓNICA</v>
      </c>
      <c r="AL275" s="52"/>
    </row>
    <row r="276" spans="1:38">
      <c r="A276" s="125">
        <f>+COUNT(B$6:$D276)</f>
        <v>256</v>
      </c>
      <c r="B276" s="126">
        <v>40161504</v>
      </c>
      <c r="C276" s="141" t="s">
        <v>550</v>
      </c>
      <c r="D276" s="137" t="s">
        <v>109</v>
      </c>
      <c r="E276" s="242">
        <v>1</v>
      </c>
      <c r="F276" s="45"/>
      <c r="G276" s="45"/>
      <c r="H276" s="317">
        <v>1032469.0000000001</v>
      </c>
      <c r="I276" s="317"/>
      <c r="J276" s="318"/>
      <c r="K276" s="318"/>
      <c r="L276" s="314">
        <v>985538</v>
      </c>
      <c r="M276" s="314"/>
      <c r="N276" s="314"/>
      <c r="O276" s="314"/>
      <c r="P276" s="319">
        <v>938608</v>
      </c>
      <c r="Q276" s="46"/>
      <c r="R276" s="46"/>
      <c r="S276" s="46"/>
      <c r="T276" s="53"/>
      <c r="U276" s="46"/>
      <c r="V276" s="48">
        <v>276380</v>
      </c>
      <c r="W276" s="47"/>
      <c r="X276" s="318">
        <f t="shared" si="99"/>
        <v>356644</v>
      </c>
      <c r="Y276" s="323">
        <f t="shared" si="100"/>
        <v>938608</v>
      </c>
      <c r="Z276" s="323">
        <f t="shared" si="101"/>
        <v>808249</v>
      </c>
      <c r="AA276" s="323">
        <f t="shared" si="102"/>
        <v>962073</v>
      </c>
      <c r="AB276" s="318">
        <f t="shared" si="103"/>
        <v>599984</v>
      </c>
      <c r="AC276" s="49">
        <f t="shared" si="104"/>
        <v>0.38</v>
      </c>
      <c r="AD276" s="49">
        <f t="shared" si="105"/>
        <v>0.44</v>
      </c>
      <c r="AE276" s="49">
        <f t="shared" si="106"/>
        <v>0.37</v>
      </c>
      <c r="AF276" s="49">
        <f t="shared" si="107"/>
        <v>0.59</v>
      </c>
      <c r="AG276" s="50">
        <f t="shared" si="108"/>
        <v>1.2904117519357405</v>
      </c>
      <c r="AH276" s="325">
        <f t="shared" si="111"/>
        <v>599984</v>
      </c>
      <c r="AI276" s="51" t="str">
        <f t="shared" si="112"/>
        <v>MEDIA ARMÓNICA</v>
      </c>
      <c r="AL276" s="52"/>
    </row>
    <row r="277" spans="1:38">
      <c r="A277" s="125">
        <f>+COUNT(B$6:$D277)</f>
        <v>257</v>
      </c>
      <c r="B277" s="126">
        <v>40161504</v>
      </c>
      <c r="C277" s="141" t="s">
        <v>551</v>
      </c>
      <c r="D277" s="137" t="s">
        <v>109</v>
      </c>
      <c r="E277" s="242">
        <v>1</v>
      </c>
      <c r="F277" s="45"/>
      <c r="G277" s="45"/>
      <c r="H277" s="317">
        <v>2375448</v>
      </c>
      <c r="I277" s="317"/>
      <c r="J277" s="318"/>
      <c r="K277" s="318"/>
      <c r="L277" s="314">
        <v>2310663</v>
      </c>
      <c r="M277" s="314"/>
      <c r="N277" s="314"/>
      <c r="O277" s="314"/>
      <c r="P277" s="319">
        <v>2159498</v>
      </c>
      <c r="Q277" s="46"/>
      <c r="R277" s="46"/>
      <c r="S277" s="46"/>
      <c r="T277" s="53"/>
      <c r="U277" s="46"/>
      <c r="V277" s="48">
        <v>620090</v>
      </c>
      <c r="W277" s="47"/>
      <c r="X277" s="318">
        <f t="shared" si="99"/>
        <v>835802</v>
      </c>
      <c r="Y277" s="323">
        <f t="shared" si="100"/>
        <v>2159498</v>
      </c>
      <c r="Z277" s="323">
        <f t="shared" si="101"/>
        <v>1866425</v>
      </c>
      <c r="AA277" s="323">
        <f t="shared" si="102"/>
        <v>2235081</v>
      </c>
      <c r="AB277" s="318">
        <f t="shared" si="103"/>
        <v>1365426</v>
      </c>
      <c r="AC277" s="49">
        <f t="shared" si="104"/>
        <v>0.39</v>
      </c>
      <c r="AD277" s="49">
        <f t="shared" si="105"/>
        <v>0.45</v>
      </c>
      <c r="AE277" s="49">
        <f t="shared" si="106"/>
        <v>0.37</v>
      </c>
      <c r="AF277" s="49">
        <f t="shared" si="107"/>
        <v>0.61</v>
      </c>
      <c r="AG277" s="50">
        <f t="shared" si="108"/>
        <v>1.3478720830847135</v>
      </c>
      <c r="AH277" s="325">
        <f t="shared" si="111"/>
        <v>1365426</v>
      </c>
      <c r="AI277" s="51" t="str">
        <f t="shared" si="112"/>
        <v>MEDIA ARMÓNICA</v>
      </c>
      <c r="AL277" s="52"/>
    </row>
    <row r="278" spans="1:38">
      <c r="A278" s="125">
        <f>+COUNT(B$6:$D278)</f>
        <v>258</v>
      </c>
      <c r="B278" s="126">
        <v>26101700</v>
      </c>
      <c r="C278" s="141" t="s">
        <v>552</v>
      </c>
      <c r="D278" s="137" t="s">
        <v>109</v>
      </c>
      <c r="E278" s="242">
        <v>1</v>
      </c>
      <c r="F278" s="45"/>
      <c r="G278" s="45"/>
      <c r="H278" s="317">
        <v>1005297.0000000001</v>
      </c>
      <c r="I278" s="317"/>
      <c r="J278" s="318"/>
      <c r="K278" s="318"/>
      <c r="L278" s="314">
        <v>978127</v>
      </c>
      <c r="M278" s="314"/>
      <c r="N278" s="314"/>
      <c r="O278" s="314"/>
      <c r="P278" s="319">
        <v>905673</v>
      </c>
      <c r="Q278" s="46"/>
      <c r="R278" s="46"/>
      <c r="S278" s="46"/>
      <c r="T278" s="53"/>
      <c r="U278" s="46"/>
      <c r="V278" s="48">
        <v>255850</v>
      </c>
      <c r="W278" s="47"/>
      <c r="X278" s="318">
        <f t="shared" si="99"/>
        <v>356083</v>
      </c>
      <c r="Y278" s="323">
        <f t="shared" si="100"/>
        <v>905673</v>
      </c>
      <c r="Z278" s="323">
        <f t="shared" si="101"/>
        <v>786237</v>
      </c>
      <c r="AA278" s="323">
        <f t="shared" si="102"/>
        <v>941900</v>
      </c>
      <c r="AB278" s="318">
        <f t="shared" si="103"/>
        <v>569007</v>
      </c>
      <c r="AC278" s="49">
        <f t="shared" si="104"/>
        <v>0.39</v>
      </c>
      <c r="AD278" s="49">
        <f t="shared" si="105"/>
        <v>0.45</v>
      </c>
      <c r="AE278" s="49">
        <f t="shared" si="106"/>
        <v>0.38</v>
      </c>
      <c r="AF278" s="49">
        <f t="shared" si="107"/>
        <v>0.63</v>
      </c>
      <c r="AG278" s="50">
        <f t="shared" si="108"/>
        <v>1.391764705882353</v>
      </c>
      <c r="AH278" s="325">
        <f t="shared" si="111"/>
        <v>569007</v>
      </c>
      <c r="AI278" s="51" t="str">
        <f t="shared" si="112"/>
        <v>MEDIA ARMÓNICA</v>
      </c>
      <c r="AL278" s="52"/>
    </row>
    <row r="279" spans="1:38" ht="24">
      <c r="A279" s="125">
        <f>+COUNT(B$6:$D279)</f>
        <v>259</v>
      </c>
      <c r="B279" s="126">
        <v>26101700</v>
      </c>
      <c r="C279" s="141" t="s">
        <v>553</v>
      </c>
      <c r="D279" s="137" t="s">
        <v>109</v>
      </c>
      <c r="E279" s="242">
        <v>1</v>
      </c>
      <c r="F279" s="45"/>
      <c r="G279" s="45"/>
      <c r="H279" s="317">
        <v>934137</v>
      </c>
      <c r="I279" s="317"/>
      <c r="J279" s="318"/>
      <c r="K279" s="318"/>
      <c r="L279" s="314">
        <v>891676.00000000012</v>
      </c>
      <c r="M279" s="314"/>
      <c r="N279" s="314"/>
      <c r="O279" s="314"/>
      <c r="P279" s="319">
        <v>849215</v>
      </c>
      <c r="Q279" s="46"/>
      <c r="R279" s="46"/>
      <c r="S279" s="46"/>
      <c r="T279" s="53"/>
      <c r="U279" s="46"/>
      <c r="V279" s="48">
        <v>273040</v>
      </c>
      <c r="W279" s="47"/>
      <c r="X279" s="318">
        <f t="shared" si="99"/>
        <v>311255</v>
      </c>
      <c r="Y279" s="323">
        <f t="shared" si="100"/>
        <v>849215</v>
      </c>
      <c r="Z279" s="323">
        <f t="shared" si="101"/>
        <v>737017</v>
      </c>
      <c r="AA279" s="323">
        <f t="shared" si="102"/>
        <v>870446</v>
      </c>
      <c r="AB279" s="318">
        <f t="shared" si="103"/>
        <v>568827</v>
      </c>
      <c r="AC279" s="49">
        <f t="shared" si="104"/>
        <v>0.37</v>
      </c>
      <c r="AD279" s="49">
        <f t="shared" si="105"/>
        <v>0.42</v>
      </c>
      <c r="AE279" s="49">
        <f t="shared" si="106"/>
        <v>0.36</v>
      </c>
      <c r="AF279" s="49">
        <f t="shared" si="107"/>
        <v>0.55000000000000004</v>
      </c>
      <c r="AG279" s="50">
        <f t="shared" si="108"/>
        <v>1.1399611778493994</v>
      </c>
      <c r="AH279" s="325">
        <f t="shared" si="111"/>
        <v>568827</v>
      </c>
      <c r="AI279" s="51" t="str">
        <f>+IF(AH279=Y279,"MENOR COTIZADO",IF(AH279=Z279,"PROMEDIO",IF(AH279=AA279,"MEDIANA",IF(AH279=AB279,"MEDIA ARMÓNICA",IF(AH279=W279,"HISTÓRICO")))))</f>
        <v>MEDIA ARMÓNICA</v>
      </c>
      <c r="AL279" s="52"/>
    </row>
    <row r="280" spans="1:38" ht="24">
      <c r="A280" s="125">
        <f>+COUNT(B$6:$D280)</f>
        <v>260</v>
      </c>
      <c r="B280" s="126">
        <v>40142008</v>
      </c>
      <c r="C280" s="141" t="s">
        <v>554</v>
      </c>
      <c r="D280" s="137" t="s">
        <v>109</v>
      </c>
      <c r="E280" s="242">
        <v>1</v>
      </c>
      <c r="F280" s="45"/>
      <c r="G280" s="45"/>
      <c r="H280" s="317">
        <v>1073223</v>
      </c>
      <c r="I280" s="317"/>
      <c r="J280" s="318"/>
      <c r="K280" s="318"/>
      <c r="L280" s="314">
        <v>1053710</v>
      </c>
      <c r="M280" s="314"/>
      <c r="N280" s="314"/>
      <c r="O280" s="314"/>
      <c r="P280" s="319">
        <v>975657</v>
      </c>
      <c r="Q280" s="46"/>
      <c r="R280" s="46"/>
      <c r="S280" s="46"/>
      <c r="T280" s="53"/>
      <c r="U280" s="46"/>
      <c r="V280" s="48">
        <v>287240</v>
      </c>
      <c r="W280" s="47"/>
      <c r="X280" s="318">
        <f t="shared" si="99"/>
        <v>375850</v>
      </c>
      <c r="Y280" s="323">
        <f t="shared" si="100"/>
        <v>975657</v>
      </c>
      <c r="Z280" s="323">
        <f t="shared" si="101"/>
        <v>847458</v>
      </c>
      <c r="AA280" s="323">
        <f t="shared" si="102"/>
        <v>1014684</v>
      </c>
      <c r="AB280" s="318">
        <f t="shared" si="103"/>
        <v>626256</v>
      </c>
      <c r="AC280" s="49">
        <f t="shared" si="104"/>
        <v>0.39</v>
      </c>
      <c r="AD280" s="49">
        <f t="shared" si="105"/>
        <v>0.44</v>
      </c>
      <c r="AE280" s="49">
        <f t="shared" si="106"/>
        <v>0.37</v>
      </c>
      <c r="AF280" s="49">
        <f t="shared" si="107"/>
        <v>0.6</v>
      </c>
      <c r="AG280" s="50">
        <f t="shared" si="108"/>
        <v>1.3084876758111683</v>
      </c>
      <c r="AH280" s="325">
        <f t="shared" si="111"/>
        <v>626256</v>
      </c>
      <c r="AI280" s="51" t="str">
        <f t="shared" ref="AI280:AI284" si="113">+IF(AH280=Y280,"MENOR COTIZADO",IF(AH280=Z280,"PROMEDIO",IF(AH280=AA280,"MEDIANA",IF(AH280=AB280,"MEDIA ARMÓNICA",IF(AH280=W280,"HISTÓRICO")))))</f>
        <v>MEDIA ARMÓNICA</v>
      </c>
      <c r="AL280" s="52"/>
    </row>
    <row r="281" spans="1:38">
      <c r="A281" s="125">
        <f>+COUNT(B$6:$D281)</f>
        <v>261</v>
      </c>
      <c r="B281" s="126">
        <v>41111959</v>
      </c>
      <c r="C281" s="141" t="s">
        <v>555</v>
      </c>
      <c r="D281" s="137" t="s">
        <v>109</v>
      </c>
      <c r="E281" s="242">
        <v>1</v>
      </c>
      <c r="F281" s="45"/>
      <c r="G281" s="45"/>
      <c r="H281" s="317">
        <v>429014</v>
      </c>
      <c r="I281" s="317"/>
      <c r="J281" s="318"/>
      <c r="K281" s="318"/>
      <c r="L281" s="314">
        <v>401959.00000000006</v>
      </c>
      <c r="M281" s="314"/>
      <c r="N281" s="314"/>
      <c r="O281" s="314"/>
      <c r="P281" s="319">
        <v>386499.00000000006</v>
      </c>
      <c r="Q281" s="46"/>
      <c r="R281" s="46"/>
      <c r="S281" s="46"/>
      <c r="T281" s="53"/>
      <c r="U281" s="46"/>
      <c r="V281" s="48">
        <v>112820</v>
      </c>
      <c r="W281" s="47"/>
      <c r="X281" s="318">
        <f t="shared" si="99"/>
        <v>147552</v>
      </c>
      <c r="Y281" s="323">
        <f t="shared" si="100"/>
        <v>386499</v>
      </c>
      <c r="Z281" s="323">
        <f t="shared" si="101"/>
        <v>332573</v>
      </c>
      <c r="AA281" s="323">
        <f t="shared" si="102"/>
        <v>394229</v>
      </c>
      <c r="AB281" s="318">
        <f t="shared" si="103"/>
        <v>245855</v>
      </c>
      <c r="AC281" s="49">
        <f t="shared" si="104"/>
        <v>0.38</v>
      </c>
      <c r="AD281" s="49">
        <f t="shared" si="105"/>
        <v>0.44</v>
      </c>
      <c r="AE281" s="49">
        <f t="shared" si="106"/>
        <v>0.37</v>
      </c>
      <c r="AF281" s="49">
        <f t="shared" si="107"/>
        <v>0.6</v>
      </c>
      <c r="AG281" s="50">
        <f t="shared" si="108"/>
        <v>1.3078532175146251</v>
      </c>
      <c r="AH281" s="325">
        <f t="shared" si="111"/>
        <v>245855</v>
      </c>
      <c r="AI281" s="51" t="str">
        <f t="shared" si="113"/>
        <v>MEDIA ARMÓNICA</v>
      </c>
      <c r="AL281" s="52"/>
    </row>
    <row r="282" spans="1:38">
      <c r="A282" s="125">
        <f>+COUNT(B$6:$D282)</f>
        <v>262</v>
      </c>
      <c r="B282" s="126">
        <v>26101500</v>
      </c>
      <c r="C282" s="141" t="s">
        <v>556</v>
      </c>
      <c r="D282" s="137" t="s">
        <v>109</v>
      </c>
      <c r="E282" s="242">
        <v>1</v>
      </c>
      <c r="F282" s="45"/>
      <c r="G282" s="45"/>
      <c r="H282" s="317">
        <v>355331.00000000006</v>
      </c>
      <c r="I282" s="317"/>
      <c r="J282" s="318"/>
      <c r="K282" s="318"/>
      <c r="L282" s="314">
        <v>327279</v>
      </c>
      <c r="M282" s="314"/>
      <c r="N282" s="314"/>
      <c r="O282" s="314"/>
      <c r="P282" s="319">
        <v>311694</v>
      </c>
      <c r="Q282" s="46"/>
      <c r="R282" s="46"/>
      <c r="S282" s="46"/>
      <c r="T282" s="53"/>
      <c r="U282" s="46"/>
      <c r="V282" s="48">
        <v>91010</v>
      </c>
      <c r="W282" s="47"/>
      <c r="X282" s="318">
        <f t="shared" si="99"/>
        <v>121561</v>
      </c>
      <c r="Y282" s="323">
        <f t="shared" si="100"/>
        <v>311694</v>
      </c>
      <c r="Z282" s="323">
        <f t="shared" si="101"/>
        <v>271329</v>
      </c>
      <c r="AA282" s="323">
        <f t="shared" si="102"/>
        <v>319487</v>
      </c>
      <c r="AB282" s="318">
        <f t="shared" si="103"/>
        <v>199344</v>
      </c>
      <c r="AC282" s="49">
        <f t="shared" si="104"/>
        <v>0.39</v>
      </c>
      <c r="AD282" s="49">
        <f t="shared" si="105"/>
        <v>0.45</v>
      </c>
      <c r="AE282" s="49">
        <f t="shared" si="106"/>
        <v>0.38</v>
      </c>
      <c r="AF282" s="49">
        <f t="shared" si="107"/>
        <v>0.61</v>
      </c>
      <c r="AG282" s="50">
        <f t="shared" si="108"/>
        <v>1.3356883858916602</v>
      </c>
      <c r="AH282" s="325">
        <f t="shared" si="111"/>
        <v>199344</v>
      </c>
      <c r="AI282" s="51" t="str">
        <f t="shared" si="113"/>
        <v>MEDIA ARMÓNICA</v>
      </c>
      <c r="AL282" s="52"/>
    </row>
    <row r="283" spans="1:38">
      <c r="A283" s="125">
        <f>+COUNT(B$6:$D283)</f>
        <v>263</v>
      </c>
      <c r="B283" s="126">
        <v>26101500</v>
      </c>
      <c r="C283" s="141" t="s">
        <v>557</v>
      </c>
      <c r="D283" s="137" t="s">
        <v>109</v>
      </c>
      <c r="E283" s="242">
        <v>1</v>
      </c>
      <c r="F283" s="45"/>
      <c r="G283" s="45"/>
      <c r="H283" s="317">
        <v>2934383</v>
      </c>
      <c r="I283" s="317"/>
      <c r="J283" s="318"/>
      <c r="K283" s="318"/>
      <c r="L283" s="314">
        <v>2881031</v>
      </c>
      <c r="M283" s="314"/>
      <c r="N283" s="314"/>
      <c r="O283" s="314"/>
      <c r="P283" s="319">
        <v>2667621</v>
      </c>
      <c r="Q283" s="46"/>
      <c r="R283" s="46"/>
      <c r="S283" s="46"/>
      <c r="T283" s="53"/>
      <c r="U283" s="46"/>
      <c r="V283" s="48">
        <v>765970</v>
      </c>
      <c r="W283" s="47"/>
      <c r="X283" s="318">
        <f t="shared" si="99"/>
        <v>1037277</v>
      </c>
      <c r="Y283" s="323">
        <f t="shared" si="100"/>
        <v>2667621</v>
      </c>
      <c r="Z283" s="323">
        <f t="shared" si="101"/>
        <v>2312251</v>
      </c>
      <c r="AA283" s="323">
        <f t="shared" si="102"/>
        <v>2774326</v>
      </c>
      <c r="AB283" s="318">
        <f t="shared" si="103"/>
        <v>1688986</v>
      </c>
      <c r="AC283" s="49">
        <f t="shared" si="104"/>
        <v>0.39</v>
      </c>
      <c r="AD283" s="49">
        <f t="shared" si="105"/>
        <v>0.45</v>
      </c>
      <c r="AE283" s="49">
        <f t="shared" si="106"/>
        <v>0.37</v>
      </c>
      <c r="AF283" s="49">
        <f t="shared" si="107"/>
        <v>0.61</v>
      </c>
      <c r="AG283" s="50">
        <f t="shared" si="108"/>
        <v>1.3542005561575519</v>
      </c>
      <c r="AH283" s="325">
        <f t="shared" si="111"/>
        <v>1688986</v>
      </c>
      <c r="AI283" s="51" t="str">
        <f t="shared" si="113"/>
        <v>MEDIA ARMÓNICA</v>
      </c>
      <c r="AL283" s="52"/>
    </row>
    <row r="284" spans="1:38">
      <c r="A284" s="125">
        <f>+COUNT(B$6:$D284)</f>
        <v>264</v>
      </c>
      <c r="B284" s="126">
        <v>26101500</v>
      </c>
      <c r="C284" s="141" t="s">
        <v>558</v>
      </c>
      <c r="D284" s="137" t="s">
        <v>109</v>
      </c>
      <c r="E284" s="242">
        <v>1</v>
      </c>
      <c r="F284" s="45"/>
      <c r="G284" s="45"/>
      <c r="H284" s="317">
        <v>1365712</v>
      </c>
      <c r="I284" s="317"/>
      <c r="J284" s="318"/>
      <c r="K284" s="318"/>
      <c r="L284" s="314">
        <v>1316049.0000000002</v>
      </c>
      <c r="M284" s="314"/>
      <c r="N284" s="314"/>
      <c r="O284" s="314"/>
      <c r="P284" s="319">
        <v>1241556</v>
      </c>
      <c r="Q284" s="46"/>
      <c r="R284" s="46"/>
      <c r="S284" s="46"/>
      <c r="T284" s="53"/>
      <c r="U284" s="46"/>
      <c r="V284" s="48">
        <v>1153840</v>
      </c>
      <c r="W284" s="47"/>
      <c r="X284" s="318">
        <f t="shared" si="99"/>
        <v>92343</v>
      </c>
      <c r="Y284" s="323">
        <f t="shared" si="100"/>
        <v>1241556</v>
      </c>
      <c r="Z284" s="323">
        <f t="shared" si="101"/>
        <v>1269289</v>
      </c>
      <c r="AA284" s="323">
        <f t="shared" si="102"/>
        <v>1278803</v>
      </c>
      <c r="AB284" s="318">
        <f t="shared" si="103"/>
        <v>1264150</v>
      </c>
      <c r="AC284" s="49">
        <f t="shared" si="104"/>
        <v>7.0000000000000007E-2</v>
      </c>
      <c r="AD284" s="49">
        <f t="shared" si="105"/>
        <v>7.0000000000000007E-2</v>
      </c>
      <c r="AE284" s="49">
        <f t="shared" si="106"/>
        <v>7.0000000000000007E-2</v>
      </c>
      <c r="AF284" s="49">
        <f t="shared" si="107"/>
        <v>7.0000000000000007E-2</v>
      </c>
      <c r="AG284" s="50">
        <f t="shared" si="108"/>
        <v>8.003102683214311E-2</v>
      </c>
      <c r="AH284" s="325">
        <f>+Y284</f>
        <v>1241556</v>
      </c>
      <c r="AI284" s="51" t="str">
        <f t="shared" si="113"/>
        <v>MENOR COTIZADO</v>
      </c>
      <c r="AL284" s="52"/>
    </row>
    <row r="285" spans="1:38">
      <c r="A285" s="119"/>
      <c r="B285" s="119"/>
      <c r="C285" s="120" t="s">
        <v>1128</v>
      </c>
      <c r="D285" s="121"/>
      <c r="E285" s="121"/>
      <c r="F285" s="45"/>
      <c r="G285" s="45"/>
      <c r="H285" s="121"/>
      <c r="I285" s="320"/>
      <c r="J285" s="321"/>
      <c r="K285" s="321"/>
      <c r="L285" s="121"/>
      <c r="M285" s="316"/>
      <c r="N285" s="316"/>
      <c r="O285" s="316"/>
      <c r="P285" s="121"/>
      <c r="Q285" s="295"/>
      <c r="R285" s="295"/>
      <c r="S285" s="295"/>
      <c r="T285" s="299"/>
      <c r="U285" s="295"/>
      <c r="V285" s="121"/>
      <c r="W285" s="296"/>
      <c r="X285" s="121"/>
      <c r="Y285" s="121"/>
      <c r="Z285" s="121"/>
      <c r="AA285" s="121"/>
      <c r="AB285" s="121"/>
      <c r="AC285" s="121"/>
      <c r="AD285" s="121"/>
      <c r="AE285" s="121"/>
      <c r="AF285" s="121"/>
      <c r="AG285" s="121"/>
      <c r="AH285" s="121"/>
      <c r="AI285" s="121"/>
      <c r="AL285" s="52"/>
    </row>
    <row r="286" spans="1:38" ht="36">
      <c r="A286" s="122"/>
      <c r="B286" s="122"/>
      <c r="C286" s="123" t="s">
        <v>559</v>
      </c>
      <c r="D286" s="124"/>
      <c r="E286" s="124"/>
      <c r="F286" s="45"/>
      <c r="G286" s="45"/>
      <c r="H286" s="124"/>
      <c r="I286" s="317"/>
      <c r="J286" s="318"/>
      <c r="K286" s="318"/>
      <c r="L286" s="124"/>
      <c r="M286" s="314"/>
      <c r="N286" s="314"/>
      <c r="O286" s="314"/>
      <c r="P286" s="124"/>
      <c r="Q286" s="46"/>
      <c r="R286" s="46"/>
      <c r="S286" s="46"/>
      <c r="T286" s="53"/>
      <c r="U286" s="46"/>
      <c r="V286" s="124"/>
      <c r="W286" s="47"/>
      <c r="X286" s="124"/>
      <c r="Y286" s="124"/>
      <c r="Z286" s="124"/>
      <c r="AA286" s="124"/>
      <c r="AB286" s="124"/>
      <c r="AC286" s="124"/>
      <c r="AD286" s="124"/>
      <c r="AE286" s="124"/>
      <c r="AF286" s="124"/>
      <c r="AG286" s="124"/>
      <c r="AH286" s="124"/>
      <c r="AI286" s="124"/>
      <c r="AL286" s="52"/>
    </row>
    <row r="287" spans="1:38">
      <c r="A287" s="125">
        <f>+COUNT(B$6:$D287)</f>
        <v>265</v>
      </c>
      <c r="B287" s="125">
        <v>32101625</v>
      </c>
      <c r="C287" s="131" t="s">
        <v>560</v>
      </c>
      <c r="D287" s="126" t="s">
        <v>30</v>
      </c>
      <c r="E287" s="242">
        <v>1</v>
      </c>
      <c r="F287" s="45"/>
      <c r="G287" s="45"/>
      <c r="H287" s="317">
        <v>32128</v>
      </c>
      <c r="I287" s="317"/>
      <c r="J287" s="318"/>
      <c r="K287" s="318"/>
      <c r="L287" s="314">
        <v>30681</v>
      </c>
      <c r="M287" s="314"/>
      <c r="N287" s="314"/>
      <c r="O287" s="314"/>
      <c r="P287" s="319">
        <v>28944</v>
      </c>
      <c r="Q287" s="46"/>
      <c r="R287" s="46"/>
      <c r="S287" s="46"/>
      <c r="T287" s="53"/>
      <c r="U287" s="46"/>
      <c r="V287" s="48">
        <v>9490</v>
      </c>
      <c r="W287" s="47"/>
      <c r="X287" s="318">
        <f t="shared" si="99"/>
        <v>10627</v>
      </c>
      <c r="Y287" s="323">
        <f t="shared" si="100"/>
        <v>28944</v>
      </c>
      <c r="Z287" s="323">
        <f t="shared" si="101"/>
        <v>25311</v>
      </c>
      <c r="AA287" s="323">
        <f t="shared" si="102"/>
        <v>29813</v>
      </c>
      <c r="AB287" s="318">
        <f t="shared" si="103"/>
        <v>19642</v>
      </c>
      <c r="AC287" s="49">
        <f t="shared" si="104"/>
        <v>0.37</v>
      </c>
      <c r="AD287" s="49">
        <f t="shared" si="105"/>
        <v>0.42</v>
      </c>
      <c r="AE287" s="49">
        <f t="shared" si="106"/>
        <v>0.36</v>
      </c>
      <c r="AF287" s="49">
        <f t="shared" si="107"/>
        <v>0.54</v>
      </c>
      <c r="AG287" s="50">
        <f t="shared" si="108"/>
        <v>1.1198103266596418</v>
      </c>
      <c r="AH287" s="325">
        <f t="shared" ref="AH287:AH301" si="114">+MIN(AA287:AB287)</f>
        <v>19642</v>
      </c>
      <c r="AI287" s="51" t="str">
        <f>+IF(AH287=Y287,"MENOR COTIZADO",IF(AH287=Z287,"PROMEDIO",IF(AH287=AA287,"MEDIANA",IF(AH287=AB287,"MEDIA ARMÓNICA",IF(AH287=W287,"HISTÓRICO")))))</f>
        <v>MEDIA ARMÓNICA</v>
      </c>
      <c r="AL287" s="52"/>
    </row>
    <row r="288" spans="1:38">
      <c r="A288" s="125">
        <f>+COUNT(B$6:$D288)</f>
        <v>266</v>
      </c>
      <c r="B288" s="125">
        <v>32101625</v>
      </c>
      <c r="C288" s="131" t="s">
        <v>561</v>
      </c>
      <c r="D288" s="126" t="s">
        <v>30</v>
      </c>
      <c r="E288" s="242">
        <v>1</v>
      </c>
      <c r="F288" s="45"/>
      <c r="G288" s="45"/>
      <c r="H288" s="317">
        <v>258693</v>
      </c>
      <c r="I288" s="317"/>
      <c r="J288" s="318"/>
      <c r="K288" s="318"/>
      <c r="L288" s="314">
        <v>246934</v>
      </c>
      <c r="M288" s="314"/>
      <c r="N288" s="314"/>
      <c r="O288" s="314"/>
      <c r="P288" s="319">
        <v>235175.00000000003</v>
      </c>
      <c r="Q288" s="46"/>
      <c r="R288" s="46"/>
      <c r="S288" s="46"/>
      <c r="T288" s="53"/>
      <c r="U288" s="46"/>
      <c r="V288" s="48">
        <v>61940</v>
      </c>
      <c r="W288" s="47"/>
      <c r="X288" s="318">
        <f t="shared" si="99"/>
        <v>92994</v>
      </c>
      <c r="Y288" s="323">
        <f t="shared" si="100"/>
        <v>235175</v>
      </c>
      <c r="Z288" s="323">
        <f t="shared" si="101"/>
        <v>200686</v>
      </c>
      <c r="AA288" s="323">
        <f t="shared" si="102"/>
        <v>241055</v>
      </c>
      <c r="AB288" s="318">
        <f t="shared" si="103"/>
        <v>141283</v>
      </c>
      <c r="AC288" s="49">
        <f t="shared" si="104"/>
        <v>0.4</v>
      </c>
      <c r="AD288" s="49">
        <f t="shared" si="105"/>
        <v>0.46</v>
      </c>
      <c r="AE288" s="49">
        <f t="shared" si="106"/>
        <v>0.39</v>
      </c>
      <c r="AF288" s="49">
        <f t="shared" si="107"/>
        <v>0.66</v>
      </c>
      <c r="AG288" s="50">
        <f t="shared" si="108"/>
        <v>1.5013561511139812</v>
      </c>
      <c r="AH288" s="325">
        <f t="shared" si="114"/>
        <v>141283</v>
      </c>
      <c r="AI288" s="51" t="str">
        <f t="shared" ref="AI288" si="115">+IF(AH288=Y288,"MENOR COTIZADO",IF(AH288=Z288,"PROMEDIO",IF(AH288=AA288,"MEDIANA",IF(AH288=AB288,"MEDIA ARMÓNICA",IF(AH288=W288,"HISTÓRICO")))))</f>
        <v>MEDIA ARMÓNICA</v>
      </c>
      <c r="AL288" s="52"/>
    </row>
    <row r="289" spans="1:38">
      <c r="A289" s="125">
        <f>+COUNT(B$6:$D289)</f>
        <v>267</v>
      </c>
      <c r="B289" s="125">
        <v>32101625</v>
      </c>
      <c r="C289" s="131" t="s">
        <v>562</v>
      </c>
      <c r="D289" s="126" t="s">
        <v>30</v>
      </c>
      <c r="E289" s="242">
        <v>1</v>
      </c>
      <c r="F289" s="45"/>
      <c r="G289" s="45"/>
      <c r="H289" s="317">
        <v>909985</v>
      </c>
      <c r="I289" s="317"/>
      <c r="J289" s="318"/>
      <c r="K289" s="318"/>
      <c r="L289" s="314">
        <v>860349</v>
      </c>
      <c r="M289" s="314"/>
      <c r="N289" s="314"/>
      <c r="O289" s="314"/>
      <c r="P289" s="319">
        <v>827259</v>
      </c>
      <c r="Q289" s="46"/>
      <c r="R289" s="46"/>
      <c r="S289" s="46"/>
      <c r="T289" s="53"/>
      <c r="U289" s="46"/>
      <c r="V289" s="48">
        <v>278360</v>
      </c>
      <c r="W289" s="6"/>
      <c r="X289" s="318">
        <f t="shared" si="99"/>
        <v>295713</v>
      </c>
      <c r="Y289" s="323">
        <f t="shared" si="100"/>
        <v>827259</v>
      </c>
      <c r="Z289" s="323">
        <f t="shared" si="101"/>
        <v>718988</v>
      </c>
      <c r="AA289" s="323">
        <f t="shared" si="102"/>
        <v>843804</v>
      </c>
      <c r="AB289" s="318">
        <f t="shared" si="103"/>
        <v>566370</v>
      </c>
      <c r="AC289" s="49">
        <f t="shared" si="104"/>
        <v>0.36</v>
      </c>
      <c r="AD289" s="49">
        <f t="shared" si="105"/>
        <v>0.41</v>
      </c>
      <c r="AE289" s="49">
        <f t="shared" si="106"/>
        <v>0.35</v>
      </c>
      <c r="AF289" s="49">
        <f t="shared" si="107"/>
        <v>0.52</v>
      </c>
      <c r="AG289" s="50">
        <f t="shared" si="108"/>
        <v>1.0623401350768789</v>
      </c>
      <c r="AH289" s="325">
        <f t="shared" si="114"/>
        <v>566370</v>
      </c>
      <c r="AI289" s="51" t="str">
        <f>+IF(AH289=Y289,"MENOR COTIZADO",IF(AH289=Z289,"PROMEDIO",IF(AH289=AA289,"MEDIANA",IF(AH289=AB289,"MEDIA ARMÓNICA",IF(AH289=W289,"HISTÓRICO")))))</f>
        <v>MEDIA ARMÓNICA</v>
      </c>
      <c r="AL289" s="52"/>
    </row>
    <row r="290" spans="1:38">
      <c r="A290" s="125">
        <f>+COUNT(B$6:$D290)</f>
        <v>268</v>
      </c>
      <c r="B290" s="126">
        <v>26101700</v>
      </c>
      <c r="C290" s="131" t="s">
        <v>563</v>
      </c>
      <c r="D290" s="126" t="s">
        <v>30</v>
      </c>
      <c r="E290" s="242">
        <v>1</v>
      </c>
      <c r="F290" s="45"/>
      <c r="G290" s="45"/>
      <c r="H290" s="317">
        <v>122820.00000000001</v>
      </c>
      <c r="I290" s="317"/>
      <c r="J290" s="318"/>
      <c r="K290" s="318"/>
      <c r="L290" s="314">
        <v>118472</v>
      </c>
      <c r="M290" s="314"/>
      <c r="N290" s="314"/>
      <c r="O290" s="314"/>
      <c r="P290" s="319">
        <v>108690</v>
      </c>
      <c r="Q290" s="46"/>
      <c r="R290" s="46"/>
      <c r="S290" s="46"/>
      <c r="T290" s="53"/>
      <c r="U290" s="46"/>
      <c r="V290" s="48">
        <v>40410</v>
      </c>
      <c r="W290" s="7"/>
      <c r="X290" s="318">
        <f t="shared" si="99"/>
        <v>38581</v>
      </c>
      <c r="Y290" s="323">
        <f t="shared" si="100"/>
        <v>108690</v>
      </c>
      <c r="Z290" s="323">
        <f t="shared" si="101"/>
        <v>97598</v>
      </c>
      <c r="AA290" s="323">
        <f t="shared" si="102"/>
        <v>113581</v>
      </c>
      <c r="AB290" s="318">
        <f t="shared" si="103"/>
        <v>79161</v>
      </c>
      <c r="AC290" s="49">
        <f t="shared" si="104"/>
        <v>0.35</v>
      </c>
      <c r="AD290" s="49">
        <f t="shared" si="105"/>
        <v>0.4</v>
      </c>
      <c r="AE290" s="49">
        <f t="shared" si="106"/>
        <v>0.34</v>
      </c>
      <c r="AF290" s="49">
        <f t="shared" si="107"/>
        <v>0.49</v>
      </c>
      <c r="AG290" s="50">
        <f t="shared" si="108"/>
        <v>0.95473892600841381</v>
      </c>
      <c r="AH290" s="325">
        <f t="shared" ref="AH290:AH291" si="116">+AA290</f>
        <v>113581</v>
      </c>
      <c r="AI290" s="51" t="str">
        <f>+IF(AH290=Y290,"MENOR COTIZADO",IF(AH290=Z290,"PROMEDIO",IF(AH290=AA290,"MEDIANA",IF(AH290=AB290,"MEDIA ARMÓNICA",IF(AH290=W290,"HISTÓRICO")))))</f>
        <v>MEDIANA</v>
      </c>
      <c r="AL290" s="52"/>
    </row>
    <row r="291" spans="1:38">
      <c r="A291" s="125">
        <f>+COUNT(B$6:$D291)</f>
        <v>269</v>
      </c>
      <c r="B291" s="126">
        <v>26101700</v>
      </c>
      <c r="C291" s="131" t="s">
        <v>564</v>
      </c>
      <c r="D291" s="126" t="s">
        <v>30</v>
      </c>
      <c r="E291" s="242">
        <v>1</v>
      </c>
      <c r="F291" s="45"/>
      <c r="G291" s="45"/>
      <c r="H291" s="317">
        <v>209172</v>
      </c>
      <c r="I291" s="317"/>
      <c r="J291" s="318"/>
      <c r="K291" s="318"/>
      <c r="L291" s="314">
        <v>203467</v>
      </c>
      <c r="M291" s="314"/>
      <c r="N291" s="314"/>
      <c r="O291" s="314"/>
      <c r="P291" s="319">
        <v>190156</v>
      </c>
      <c r="Q291" s="46"/>
      <c r="R291" s="46"/>
      <c r="S291" s="46"/>
      <c r="T291" s="53"/>
      <c r="U291" s="46"/>
      <c r="V291" s="48">
        <v>85890</v>
      </c>
      <c r="W291" s="47"/>
      <c r="X291" s="318">
        <f t="shared" si="99"/>
        <v>58070</v>
      </c>
      <c r="Y291" s="323">
        <f t="shared" si="100"/>
        <v>190156</v>
      </c>
      <c r="Z291" s="323">
        <f t="shared" si="101"/>
        <v>172171</v>
      </c>
      <c r="AA291" s="323">
        <f t="shared" si="102"/>
        <v>196812</v>
      </c>
      <c r="AB291" s="318">
        <f t="shared" si="103"/>
        <v>150392</v>
      </c>
      <c r="AC291" s="49">
        <f t="shared" si="104"/>
        <v>0.31</v>
      </c>
      <c r="AD291" s="49">
        <f t="shared" si="105"/>
        <v>0.34</v>
      </c>
      <c r="AE291" s="49">
        <f t="shared" si="106"/>
        <v>0.3</v>
      </c>
      <c r="AF291" s="49">
        <f t="shared" si="107"/>
        <v>0.39</v>
      </c>
      <c r="AG291" s="50">
        <f t="shared" si="108"/>
        <v>0.67609733379904524</v>
      </c>
      <c r="AH291" s="325">
        <f t="shared" si="116"/>
        <v>196812</v>
      </c>
      <c r="AI291" s="51" t="str">
        <f>+IF(AH291=Y291,"MENOR COTIZADO",IF(AH291=Z291,"PROMEDIO",IF(AH291=AA291,"MEDIANA",IF(AH291=AB291,"MEDIA ARMÓNICA",IF(AH291=W291,"HISTÓRICO")))))</f>
        <v>MEDIANA</v>
      </c>
      <c r="AL291" s="52"/>
    </row>
    <row r="292" spans="1:38" ht="24">
      <c r="A292" s="125">
        <f>+COUNT(B$6:$D292)</f>
        <v>270</v>
      </c>
      <c r="B292" s="126">
        <v>26101700</v>
      </c>
      <c r="C292" s="139" t="s">
        <v>565</v>
      </c>
      <c r="D292" s="126" t="s">
        <v>30</v>
      </c>
      <c r="E292" s="242">
        <v>1</v>
      </c>
      <c r="F292" s="45"/>
      <c r="G292" s="45"/>
      <c r="H292" s="317">
        <v>523586</v>
      </c>
      <c r="I292" s="317"/>
      <c r="J292" s="318"/>
      <c r="K292" s="318"/>
      <c r="L292" s="314">
        <v>486843</v>
      </c>
      <c r="M292" s="314"/>
      <c r="N292" s="314"/>
      <c r="O292" s="314"/>
      <c r="P292" s="319">
        <v>459286</v>
      </c>
      <c r="Q292" s="46"/>
      <c r="R292" s="46"/>
      <c r="S292" s="46"/>
      <c r="T292" s="53"/>
      <c r="U292" s="46"/>
      <c r="V292" s="48">
        <v>107100</v>
      </c>
      <c r="W292" s="47"/>
      <c r="X292" s="318">
        <f t="shared" si="99"/>
        <v>193206</v>
      </c>
      <c r="Y292" s="323">
        <f t="shared" si="100"/>
        <v>459286</v>
      </c>
      <c r="Z292" s="323">
        <f t="shared" si="101"/>
        <v>394204</v>
      </c>
      <c r="AA292" s="323">
        <f t="shared" si="102"/>
        <v>473065</v>
      </c>
      <c r="AB292" s="318">
        <f t="shared" si="103"/>
        <v>258426</v>
      </c>
      <c r="AC292" s="49">
        <f t="shared" si="104"/>
        <v>0.42</v>
      </c>
      <c r="AD292" s="49">
        <f t="shared" si="105"/>
        <v>0.49</v>
      </c>
      <c r="AE292" s="49">
        <f t="shared" si="106"/>
        <v>0.41</v>
      </c>
      <c r="AF292" s="49">
        <f t="shared" si="107"/>
        <v>0.75</v>
      </c>
      <c r="AG292" s="50">
        <f t="shared" si="108"/>
        <v>1.8039775910364146</v>
      </c>
      <c r="AH292" s="325">
        <f t="shared" si="114"/>
        <v>258426</v>
      </c>
      <c r="AI292" s="51" t="str">
        <f t="shared" ref="AI292:AI294" si="117">+IF(AH292=Y292,"MENOR COTIZADO",IF(AH292=Z292,"PROMEDIO",IF(AH292=AA292,"MEDIANA",IF(AH292=AB292,"MEDIA ARMÓNICA",IF(AH292=W292,"HISTÓRICO")))))</f>
        <v>MEDIA ARMÓNICA</v>
      </c>
      <c r="AL292" s="52"/>
    </row>
    <row r="293" spans="1:38">
      <c r="A293" s="125">
        <f>+COUNT(B$6:$D293)</f>
        <v>271</v>
      </c>
      <c r="B293" s="126">
        <v>26101700</v>
      </c>
      <c r="C293" s="131" t="s">
        <v>566</v>
      </c>
      <c r="D293" s="126" t="s">
        <v>30</v>
      </c>
      <c r="E293" s="242">
        <v>1</v>
      </c>
      <c r="F293" s="45"/>
      <c r="G293" s="45"/>
      <c r="H293" s="317">
        <v>53962</v>
      </c>
      <c r="I293" s="317"/>
      <c r="J293" s="318"/>
      <c r="K293" s="318"/>
      <c r="L293" s="314">
        <v>51999</v>
      </c>
      <c r="M293" s="314"/>
      <c r="N293" s="314"/>
      <c r="O293" s="314"/>
      <c r="P293" s="319">
        <v>49056</v>
      </c>
      <c r="Q293" s="46"/>
      <c r="R293" s="46"/>
      <c r="S293" s="46"/>
      <c r="T293" s="53"/>
      <c r="U293" s="46"/>
      <c r="V293" s="48">
        <v>12170</v>
      </c>
      <c r="W293" s="47"/>
      <c r="X293" s="318">
        <f t="shared" si="99"/>
        <v>19854</v>
      </c>
      <c r="Y293" s="323">
        <f t="shared" si="100"/>
        <v>49056</v>
      </c>
      <c r="Z293" s="323">
        <f t="shared" si="101"/>
        <v>41797</v>
      </c>
      <c r="AA293" s="323">
        <f t="shared" si="102"/>
        <v>50528</v>
      </c>
      <c r="AB293" s="318">
        <f t="shared" si="103"/>
        <v>28507</v>
      </c>
      <c r="AC293" s="49">
        <f t="shared" si="104"/>
        <v>0.4</v>
      </c>
      <c r="AD293" s="49">
        <f t="shared" si="105"/>
        <v>0.48</v>
      </c>
      <c r="AE293" s="49">
        <f t="shared" si="106"/>
        <v>0.39</v>
      </c>
      <c r="AF293" s="49">
        <f t="shared" si="107"/>
        <v>0.7</v>
      </c>
      <c r="AG293" s="50">
        <f t="shared" si="108"/>
        <v>1.6313886606409203</v>
      </c>
      <c r="AH293" s="325">
        <f t="shared" si="114"/>
        <v>28507</v>
      </c>
      <c r="AI293" s="51" t="str">
        <f t="shared" si="117"/>
        <v>MEDIA ARMÓNICA</v>
      </c>
      <c r="AL293" s="52"/>
    </row>
    <row r="294" spans="1:38">
      <c r="A294" s="125">
        <f>+COUNT(B$6:$D294)</f>
        <v>272</v>
      </c>
      <c r="B294" s="126">
        <v>26101700</v>
      </c>
      <c r="C294" s="131" t="s">
        <v>567</v>
      </c>
      <c r="D294" s="126" t="s">
        <v>30</v>
      </c>
      <c r="E294" s="242">
        <v>1</v>
      </c>
      <c r="F294" s="45"/>
      <c r="G294" s="45"/>
      <c r="H294" s="317">
        <v>64946</v>
      </c>
      <c r="I294" s="317"/>
      <c r="J294" s="318"/>
      <c r="K294" s="318"/>
      <c r="L294" s="314">
        <v>60958</v>
      </c>
      <c r="M294" s="314"/>
      <c r="N294" s="314"/>
      <c r="O294" s="314"/>
      <c r="P294" s="319">
        <v>56970</v>
      </c>
      <c r="Q294" s="46"/>
      <c r="R294" s="46"/>
      <c r="S294" s="46"/>
      <c r="T294" s="53"/>
      <c r="U294" s="46"/>
      <c r="V294" s="48">
        <v>14240</v>
      </c>
      <c r="W294" s="47"/>
      <c r="X294" s="318">
        <f t="shared" si="99"/>
        <v>23585</v>
      </c>
      <c r="Y294" s="323">
        <f t="shared" si="100"/>
        <v>56970</v>
      </c>
      <c r="Z294" s="323">
        <f t="shared" si="101"/>
        <v>49279</v>
      </c>
      <c r="AA294" s="323">
        <f t="shared" si="102"/>
        <v>58964</v>
      </c>
      <c r="AB294" s="318">
        <f t="shared" si="103"/>
        <v>33450</v>
      </c>
      <c r="AC294" s="49">
        <f t="shared" si="104"/>
        <v>0.41</v>
      </c>
      <c r="AD294" s="49">
        <f t="shared" si="105"/>
        <v>0.48</v>
      </c>
      <c r="AE294" s="49">
        <f t="shared" si="106"/>
        <v>0.4</v>
      </c>
      <c r="AF294" s="49">
        <f t="shared" si="107"/>
        <v>0.71</v>
      </c>
      <c r="AG294" s="50">
        <f t="shared" si="108"/>
        <v>1.65625</v>
      </c>
      <c r="AH294" s="325">
        <f t="shared" si="114"/>
        <v>33450</v>
      </c>
      <c r="AI294" s="51" t="str">
        <f t="shared" si="117"/>
        <v>MEDIA ARMÓNICA</v>
      </c>
      <c r="AL294" s="52"/>
    </row>
    <row r="295" spans="1:38">
      <c r="A295" s="125">
        <f>+COUNT(B$6:$D295)</f>
        <v>273</v>
      </c>
      <c r="B295" s="125">
        <v>23191202</v>
      </c>
      <c r="C295" s="127" t="s">
        <v>568</v>
      </c>
      <c r="D295" s="126" t="s">
        <v>30</v>
      </c>
      <c r="E295" s="242">
        <v>1</v>
      </c>
      <c r="F295" s="45"/>
      <c r="G295" s="45"/>
      <c r="H295" s="317">
        <v>344506.00000000006</v>
      </c>
      <c r="I295" s="317"/>
      <c r="J295" s="318"/>
      <c r="K295" s="318"/>
      <c r="L295" s="314">
        <v>329263</v>
      </c>
      <c r="M295" s="314"/>
      <c r="N295" s="314"/>
      <c r="O295" s="314"/>
      <c r="P295" s="319">
        <v>304873</v>
      </c>
      <c r="Q295" s="46"/>
      <c r="R295" s="46"/>
      <c r="S295" s="46"/>
      <c r="T295" s="53"/>
      <c r="U295" s="46"/>
      <c r="V295" s="48">
        <v>87550</v>
      </c>
      <c r="W295" s="47"/>
      <c r="X295" s="318">
        <f t="shared" si="99"/>
        <v>120443</v>
      </c>
      <c r="Y295" s="323">
        <f t="shared" si="100"/>
        <v>304873</v>
      </c>
      <c r="Z295" s="323">
        <f t="shared" si="101"/>
        <v>266548</v>
      </c>
      <c r="AA295" s="323">
        <f t="shared" si="102"/>
        <v>317068</v>
      </c>
      <c r="AB295" s="318">
        <f t="shared" si="103"/>
        <v>193781</v>
      </c>
      <c r="AC295" s="49">
        <f t="shared" si="104"/>
        <v>0.4</v>
      </c>
      <c r="AD295" s="49">
        <f t="shared" si="105"/>
        <v>0.45</v>
      </c>
      <c r="AE295" s="49">
        <f t="shared" si="106"/>
        <v>0.38</v>
      </c>
      <c r="AF295" s="49">
        <f t="shared" si="107"/>
        <v>0.62</v>
      </c>
      <c r="AG295" s="50">
        <f t="shared" si="108"/>
        <v>1.3757053112507138</v>
      </c>
      <c r="AH295" s="325">
        <f t="shared" si="114"/>
        <v>193781</v>
      </c>
      <c r="AI295" s="51" t="str">
        <f t="shared" ref="AI295:AI301" si="118">+IF(AH295=Y295,"MENOR COTIZADO",IF(AH295=Z295,"PROMEDIO",IF(AH295=AA295,"MEDIANA",IF(AH295=AB295,"MEDIA ARMÓNICA",IF(AH295=W295,"HISTÓRICO")))))</f>
        <v>MEDIA ARMÓNICA</v>
      </c>
      <c r="AL295" s="52"/>
    </row>
    <row r="296" spans="1:38">
      <c r="A296" s="125">
        <f>+COUNT(B$6:$D296)</f>
        <v>274</v>
      </c>
      <c r="B296" s="126">
        <v>31171557</v>
      </c>
      <c r="C296" s="127" t="s">
        <v>569</v>
      </c>
      <c r="D296" s="126" t="s">
        <v>30</v>
      </c>
      <c r="E296" s="242">
        <v>1</v>
      </c>
      <c r="F296" s="45"/>
      <c r="G296" s="45"/>
      <c r="H296" s="317">
        <v>710045</v>
      </c>
      <c r="I296" s="317"/>
      <c r="J296" s="318"/>
      <c r="K296" s="318"/>
      <c r="L296" s="314">
        <v>684687</v>
      </c>
      <c r="M296" s="314"/>
      <c r="N296" s="314"/>
      <c r="O296" s="314"/>
      <c r="P296" s="319">
        <v>633969</v>
      </c>
      <c r="Q296" s="46"/>
      <c r="R296" s="46"/>
      <c r="S296" s="46"/>
      <c r="T296" s="53"/>
      <c r="U296" s="46"/>
      <c r="V296" s="48">
        <v>179120</v>
      </c>
      <c r="W296" s="47"/>
      <c r="X296" s="318">
        <f t="shared" si="99"/>
        <v>250561</v>
      </c>
      <c r="Y296" s="323">
        <f t="shared" si="100"/>
        <v>633969</v>
      </c>
      <c r="Z296" s="323">
        <f t="shared" si="101"/>
        <v>551955</v>
      </c>
      <c r="AA296" s="323">
        <f t="shared" si="102"/>
        <v>659328</v>
      </c>
      <c r="AB296" s="318">
        <f t="shared" si="103"/>
        <v>398840</v>
      </c>
      <c r="AC296" s="49">
        <f t="shared" si="104"/>
        <v>0.4</v>
      </c>
      <c r="AD296" s="49">
        <f t="shared" si="105"/>
        <v>0.45</v>
      </c>
      <c r="AE296" s="49">
        <f t="shared" si="106"/>
        <v>0.38</v>
      </c>
      <c r="AF296" s="49">
        <f t="shared" si="107"/>
        <v>0.63</v>
      </c>
      <c r="AG296" s="50">
        <f t="shared" si="108"/>
        <v>1.3988443501563197</v>
      </c>
      <c r="AH296" s="325">
        <f t="shared" si="114"/>
        <v>398840</v>
      </c>
      <c r="AI296" s="51" t="str">
        <f t="shared" si="118"/>
        <v>MEDIA ARMÓNICA</v>
      </c>
      <c r="AL296" s="52"/>
    </row>
    <row r="297" spans="1:38">
      <c r="A297" s="125">
        <f>+COUNT(B$6:$D297)</f>
        <v>275</v>
      </c>
      <c r="B297" s="125">
        <v>31171504</v>
      </c>
      <c r="C297" s="127" t="s">
        <v>570</v>
      </c>
      <c r="D297" s="126" t="s">
        <v>30</v>
      </c>
      <c r="E297" s="242">
        <v>1</v>
      </c>
      <c r="F297" s="45"/>
      <c r="G297" s="45"/>
      <c r="H297" s="317">
        <v>184772</v>
      </c>
      <c r="I297" s="317"/>
      <c r="J297" s="318"/>
      <c r="K297" s="318"/>
      <c r="L297" s="314">
        <v>168564.00000000003</v>
      </c>
      <c r="M297" s="314"/>
      <c r="N297" s="314"/>
      <c r="O297" s="314"/>
      <c r="P297" s="319">
        <v>162081</v>
      </c>
      <c r="Q297" s="46"/>
      <c r="R297" s="46"/>
      <c r="S297" s="46"/>
      <c r="T297" s="53"/>
      <c r="U297" s="46"/>
      <c r="V297" s="48">
        <v>47330</v>
      </c>
      <c r="W297" s="47"/>
      <c r="X297" s="318">
        <f t="shared" si="99"/>
        <v>62965</v>
      </c>
      <c r="Y297" s="323">
        <f t="shared" si="100"/>
        <v>162081</v>
      </c>
      <c r="Z297" s="323">
        <f t="shared" si="101"/>
        <v>140687</v>
      </c>
      <c r="AA297" s="323">
        <f t="shared" si="102"/>
        <v>165323</v>
      </c>
      <c r="AB297" s="318">
        <f t="shared" si="103"/>
        <v>103513</v>
      </c>
      <c r="AC297" s="49">
        <f t="shared" si="104"/>
        <v>0.39</v>
      </c>
      <c r="AD297" s="49">
        <f t="shared" si="105"/>
        <v>0.45</v>
      </c>
      <c r="AE297" s="49">
        <f t="shared" si="106"/>
        <v>0.38</v>
      </c>
      <c r="AF297" s="49">
        <f t="shared" si="107"/>
        <v>0.61</v>
      </c>
      <c r="AG297" s="50">
        <f t="shared" si="108"/>
        <v>1.3303401648003381</v>
      </c>
      <c r="AH297" s="325">
        <f t="shared" si="114"/>
        <v>103513</v>
      </c>
      <c r="AI297" s="51" t="str">
        <f t="shared" si="118"/>
        <v>MEDIA ARMÓNICA</v>
      </c>
      <c r="AL297" s="52"/>
    </row>
    <row r="298" spans="1:38">
      <c r="A298" s="125">
        <f>+COUNT(B$6:$D298)</f>
        <v>276</v>
      </c>
      <c r="B298" s="105">
        <v>30264700</v>
      </c>
      <c r="C298" s="127" t="s">
        <v>571</v>
      </c>
      <c r="D298" s="126" t="s">
        <v>31</v>
      </c>
      <c r="E298" s="242">
        <v>1</v>
      </c>
      <c r="F298" s="45"/>
      <c r="G298" s="45"/>
      <c r="H298" s="317">
        <v>11696</v>
      </c>
      <c r="I298" s="317"/>
      <c r="J298" s="318"/>
      <c r="K298" s="318"/>
      <c r="L298" s="314">
        <v>11178</v>
      </c>
      <c r="M298" s="314"/>
      <c r="N298" s="314"/>
      <c r="O298" s="314"/>
      <c r="P298" s="319">
        <v>10350</v>
      </c>
      <c r="Q298" s="46"/>
      <c r="R298" s="46"/>
      <c r="S298" s="46"/>
      <c r="T298" s="53"/>
      <c r="U298" s="46"/>
      <c r="V298" s="48">
        <v>2960</v>
      </c>
      <c r="W298" s="47"/>
      <c r="X298" s="318">
        <f t="shared" si="99"/>
        <v>4095</v>
      </c>
      <c r="Y298" s="323">
        <f t="shared" si="100"/>
        <v>10350</v>
      </c>
      <c r="Z298" s="323">
        <f t="shared" si="101"/>
        <v>9046</v>
      </c>
      <c r="AA298" s="323">
        <f t="shared" si="102"/>
        <v>10764</v>
      </c>
      <c r="AB298" s="318">
        <f t="shared" si="103"/>
        <v>6564</v>
      </c>
      <c r="AC298" s="49">
        <f t="shared" si="104"/>
        <v>0.4</v>
      </c>
      <c r="AD298" s="49">
        <f t="shared" si="105"/>
        <v>0.45</v>
      </c>
      <c r="AE298" s="49">
        <f t="shared" si="106"/>
        <v>0.38</v>
      </c>
      <c r="AF298" s="49">
        <f t="shared" si="107"/>
        <v>0.62</v>
      </c>
      <c r="AG298" s="50">
        <f t="shared" si="108"/>
        <v>1.3834459459459461</v>
      </c>
      <c r="AH298" s="325">
        <f t="shared" si="114"/>
        <v>6564</v>
      </c>
      <c r="AI298" s="51" t="str">
        <f t="shared" si="118"/>
        <v>MEDIA ARMÓNICA</v>
      </c>
      <c r="AL298" s="52"/>
    </row>
    <row r="299" spans="1:38">
      <c r="A299" s="125">
        <f>+COUNT(B$6:$D299)</f>
        <v>277</v>
      </c>
      <c r="B299" s="125">
        <v>32101625</v>
      </c>
      <c r="C299" s="127" t="s">
        <v>572</v>
      </c>
      <c r="D299" s="126" t="s">
        <v>30</v>
      </c>
      <c r="E299" s="242">
        <v>1</v>
      </c>
      <c r="F299" s="45"/>
      <c r="G299" s="45"/>
      <c r="H299" s="317">
        <v>1833339</v>
      </c>
      <c r="I299" s="317"/>
      <c r="J299" s="318"/>
      <c r="K299" s="318"/>
      <c r="L299" s="314">
        <v>1783339</v>
      </c>
      <c r="M299" s="314"/>
      <c r="N299" s="314"/>
      <c r="O299" s="314"/>
      <c r="P299" s="319">
        <v>1666672</v>
      </c>
      <c r="Q299" s="46"/>
      <c r="R299" s="46"/>
      <c r="S299" s="46"/>
      <c r="T299" s="53"/>
      <c r="U299" s="46"/>
      <c r="V299" s="48">
        <v>474690</v>
      </c>
      <c r="W299" s="47"/>
      <c r="X299" s="318">
        <f t="shared" si="99"/>
        <v>646993</v>
      </c>
      <c r="Y299" s="323">
        <f t="shared" si="100"/>
        <v>1666672</v>
      </c>
      <c r="Z299" s="323">
        <f t="shared" si="101"/>
        <v>1439510</v>
      </c>
      <c r="AA299" s="323">
        <f t="shared" si="102"/>
        <v>1725006</v>
      </c>
      <c r="AB299" s="318">
        <f t="shared" si="103"/>
        <v>1049088</v>
      </c>
      <c r="AC299" s="49">
        <f t="shared" si="104"/>
        <v>0.39</v>
      </c>
      <c r="AD299" s="49">
        <f t="shared" si="105"/>
        <v>0.45</v>
      </c>
      <c r="AE299" s="49">
        <f t="shared" si="106"/>
        <v>0.38</v>
      </c>
      <c r="AF299" s="49">
        <f t="shared" si="107"/>
        <v>0.62</v>
      </c>
      <c r="AG299" s="50">
        <f t="shared" si="108"/>
        <v>1.3629800501379847</v>
      </c>
      <c r="AH299" s="325">
        <f t="shared" si="114"/>
        <v>1049088</v>
      </c>
      <c r="AI299" s="51" t="str">
        <f t="shared" si="118"/>
        <v>MEDIA ARMÓNICA</v>
      </c>
      <c r="AL299" s="52"/>
    </row>
    <row r="300" spans="1:38">
      <c r="A300" s="125">
        <f>+COUNT(B$6:$D300)</f>
        <v>278</v>
      </c>
      <c r="B300" s="126">
        <v>23181500</v>
      </c>
      <c r="C300" s="127" t="s">
        <v>573</v>
      </c>
      <c r="D300" s="126" t="s">
        <v>30</v>
      </c>
      <c r="E300" s="242">
        <v>1</v>
      </c>
      <c r="F300" s="45"/>
      <c r="G300" s="45"/>
      <c r="H300" s="317">
        <v>1269237</v>
      </c>
      <c r="I300" s="317"/>
      <c r="J300" s="318"/>
      <c r="K300" s="318"/>
      <c r="L300" s="314">
        <v>1200006</v>
      </c>
      <c r="M300" s="314"/>
      <c r="N300" s="314"/>
      <c r="O300" s="314"/>
      <c r="P300" s="319">
        <v>1153852</v>
      </c>
      <c r="Q300" s="46"/>
      <c r="R300" s="46"/>
      <c r="S300" s="46"/>
      <c r="T300" s="53"/>
      <c r="U300" s="46"/>
      <c r="V300" s="48">
        <v>328610</v>
      </c>
      <c r="W300" s="47"/>
      <c r="X300" s="318">
        <f t="shared" si="99"/>
        <v>442095</v>
      </c>
      <c r="Y300" s="323">
        <f t="shared" si="100"/>
        <v>1153852</v>
      </c>
      <c r="Z300" s="323">
        <f t="shared" si="101"/>
        <v>987926</v>
      </c>
      <c r="AA300" s="323">
        <f t="shared" si="102"/>
        <v>1176929</v>
      </c>
      <c r="AB300" s="318">
        <f t="shared" si="103"/>
        <v>723198</v>
      </c>
      <c r="AC300" s="49">
        <f t="shared" si="104"/>
        <v>0.38</v>
      </c>
      <c r="AD300" s="49">
        <f t="shared" si="105"/>
        <v>0.45</v>
      </c>
      <c r="AE300" s="49">
        <f t="shared" si="106"/>
        <v>0.38</v>
      </c>
      <c r="AF300" s="49">
        <f t="shared" si="107"/>
        <v>0.61</v>
      </c>
      <c r="AG300" s="50">
        <f t="shared" si="108"/>
        <v>1.345348589513405</v>
      </c>
      <c r="AH300" s="325">
        <f t="shared" si="114"/>
        <v>723198</v>
      </c>
      <c r="AI300" s="51" t="str">
        <f t="shared" si="118"/>
        <v>MEDIA ARMÓNICA</v>
      </c>
      <c r="AL300" s="52"/>
    </row>
    <row r="301" spans="1:38">
      <c r="A301" s="125">
        <f>+COUNT(B$6:$D301)</f>
        <v>279</v>
      </c>
      <c r="B301" s="126">
        <v>23181700</v>
      </c>
      <c r="C301" s="127" t="s">
        <v>574</v>
      </c>
      <c r="D301" s="126" t="s">
        <v>30</v>
      </c>
      <c r="E301" s="242">
        <v>1</v>
      </c>
      <c r="F301" s="45"/>
      <c r="G301" s="45"/>
      <c r="H301" s="317">
        <v>2441435</v>
      </c>
      <c r="I301" s="317"/>
      <c r="J301" s="318"/>
      <c r="K301" s="318"/>
      <c r="L301" s="314">
        <v>2287471</v>
      </c>
      <c r="M301" s="314"/>
      <c r="N301" s="314"/>
      <c r="O301" s="314"/>
      <c r="P301" s="319">
        <v>2199491</v>
      </c>
      <c r="Q301" s="46"/>
      <c r="R301" s="46"/>
      <c r="S301" s="46"/>
      <c r="T301" s="53"/>
      <c r="U301" s="46"/>
      <c r="V301" s="48">
        <v>621350</v>
      </c>
      <c r="W301" s="47"/>
      <c r="X301" s="318">
        <f t="shared" si="99"/>
        <v>849960</v>
      </c>
      <c r="Y301" s="323">
        <f t="shared" si="100"/>
        <v>2199491</v>
      </c>
      <c r="Z301" s="323">
        <f t="shared" si="101"/>
        <v>1887437</v>
      </c>
      <c r="AA301" s="323">
        <f t="shared" si="102"/>
        <v>2243481</v>
      </c>
      <c r="AB301" s="318">
        <f t="shared" si="103"/>
        <v>1374189</v>
      </c>
      <c r="AC301" s="49">
        <f t="shared" si="104"/>
        <v>0.39</v>
      </c>
      <c r="AD301" s="49">
        <f t="shared" si="105"/>
        <v>0.45</v>
      </c>
      <c r="AE301" s="49">
        <f t="shared" si="106"/>
        <v>0.38</v>
      </c>
      <c r="AF301" s="49">
        <f t="shared" si="107"/>
        <v>0.62</v>
      </c>
      <c r="AG301" s="50">
        <f t="shared" si="108"/>
        <v>1.3679246801319707</v>
      </c>
      <c r="AH301" s="325">
        <f t="shared" si="114"/>
        <v>1374189</v>
      </c>
      <c r="AI301" s="51" t="str">
        <f t="shared" si="118"/>
        <v>MEDIA ARMÓNICA</v>
      </c>
      <c r="AL301" s="52"/>
    </row>
    <row r="302" spans="1:38">
      <c r="A302" s="129"/>
      <c r="B302" s="129"/>
      <c r="C302" s="140" t="s">
        <v>575</v>
      </c>
      <c r="D302" s="130"/>
      <c r="E302" s="130"/>
      <c r="F302" s="45"/>
      <c r="G302" s="45"/>
      <c r="H302" s="121"/>
      <c r="I302" s="317"/>
      <c r="J302" s="318"/>
      <c r="K302" s="318"/>
      <c r="L302" s="121"/>
      <c r="M302" s="314"/>
      <c r="N302" s="314"/>
      <c r="O302" s="314"/>
      <c r="P302" s="121"/>
      <c r="Q302" s="46"/>
      <c r="R302" s="46"/>
      <c r="S302" s="46"/>
      <c r="T302" s="53"/>
      <c r="U302" s="46"/>
      <c r="V302" s="130"/>
      <c r="W302" s="47"/>
      <c r="X302" s="121"/>
      <c r="Y302" s="121"/>
      <c r="Z302" s="121"/>
      <c r="AA302" s="121"/>
      <c r="AB302" s="121"/>
      <c r="AC302" s="130"/>
      <c r="AD302" s="130"/>
      <c r="AE302" s="130"/>
      <c r="AF302" s="130"/>
      <c r="AG302" s="130"/>
      <c r="AH302" s="130"/>
      <c r="AI302" s="130"/>
      <c r="AL302" s="52"/>
    </row>
    <row r="303" spans="1:38">
      <c r="A303" s="125">
        <f>+COUNT(B$6:$D303)</f>
        <v>280</v>
      </c>
      <c r="B303" s="125">
        <v>32101625</v>
      </c>
      <c r="C303" s="131" t="s">
        <v>560</v>
      </c>
      <c r="D303" s="126" t="s">
        <v>30</v>
      </c>
      <c r="E303" s="242">
        <v>1</v>
      </c>
      <c r="F303" s="45"/>
      <c r="G303" s="45"/>
      <c r="H303" s="317">
        <v>34036</v>
      </c>
      <c r="I303" s="317"/>
      <c r="J303" s="318"/>
      <c r="K303" s="318"/>
      <c r="L303" s="314">
        <v>32180.000000000004</v>
      </c>
      <c r="M303" s="314"/>
      <c r="N303" s="314"/>
      <c r="O303" s="314"/>
      <c r="P303" s="319">
        <v>30942</v>
      </c>
      <c r="Q303" s="46"/>
      <c r="R303" s="46"/>
      <c r="S303" s="46"/>
      <c r="T303" s="53"/>
      <c r="U303" s="46"/>
      <c r="V303" s="48">
        <v>7630</v>
      </c>
      <c r="W303" s="47"/>
      <c r="X303" s="318">
        <f t="shared" si="99"/>
        <v>12443</v>
      </c>
      <c r="Y303" s="323">
        <f t="shared" si="100"/>
        <v>30942</v>
      </c>
      <c r="Z303" s="323">
        <f t="shared" si="101"/>
        <v>26197</v>
      </c>
      <c r="AA303" s="323">
        <f t="shared" si="102"/>
        <v>31561</v>
      </c>
      <c r="AB303" s="318">
        <f t="shared" si="103"/>
        <v>17870</v>
      </c>
      <c r="AC303" s="49">
        <f t="shared" si="104"/>
        <v>0.4</v>
      </c>
      <c r="AD303" s="49">
        <f t="shared" si="105"/>
        <v>0.47</v>
      </c>
      <c r="AE303" s="49">
        <f t="shared" si="106"/>
        <v>0.39</v>
      </c>
      <c r="AF303" s="49">
        <f t="shared" si="107"/>
        <v>0.7</v>
      </c>
      <c r="AG303" s="50">
        <f t="shared" si="108"/>
        <v>1.6307994757536042</v>
      </c>
      <c r="AH303" s="325">
        <f t="shared" ref="AH303:AH310" si="119">+MIN(AA303:AB303)</f>
        <v>17870</v>
      </c>
      <c r="AI303" s="51" t="str">
        <f t="shared" ref="AI303:AI306" si="120">+IF(AH303=Y303,"MENOR COTIZADO",IF(AH303=Z303,"PROMEDIO",IF(AH303=AA303,"MEDIANA",IF(AH303=AB303,"MEDIA ARMÓNICA",IF(AH303=W303,"HISTÓRICO")))))</f>
        <v>MEDIA ARMÓNICA</v>
      </c>
      <c r="AL303" s="52"/>
    </row>
    <row r="304" spans="1:38">
      <c r="A304" s="125">
        <f>+COUNT(B$6:$D304)</f>
        <v>281</v>
      </c>
      <c r="B304" s="125">
        <v>32101625</v>
      </c>
      <c r="C304" s="131" t="s">
        <v>46</v>
      </c>
      <c r="D304" s="126" t="s">
        <v>30</v>
      </c>
      <c r="E304" s="242">
        <v>1</v>
      </c>
      <c r="F304" s="45"/>
      <c r="G304" s="45"/>
      <c r="H304" s="317">
        <v>263482</v>
      </c>
      <c r="I304" s="317"/>
      <c r="J304" s="318"/>
      <c r="K304" s="318"/>
      <c r="L304" s="314">
        <v>251613.00000000003</v>
      </c>
      <c r="M304" s="314"/>
      <c r="N304" s="314"/>
      <c r="O304" s="314"/>
      <c r="P304" s="319">
        <v>237371</v>
      </c>
      <c r="Q304" s="46"/>
      <c r="R304" s="46"/>
      <c r="S304" s="46"/>
      <c r="T304" s="53"/>
      <c r="U304" s="46"/>
      <c r="V304" s="48">
        <v>56750</v>
      </c>
      <c r="W304" s="47"/>
      <c r="X304" s="318">
        <f t="shared" si="99"/>
        <v>97621</v>
      </c>
      <c r="Y304" s="323">
        <f t="shared" si="100"/>
        <v>237371</v>
      </c>
      <c r="Z304" s="323">
        <f t="shared" si="101"/>
        <v>202304</v>
      </c>
      <c r="AA304" s="323">
        <f t="shared" si="102"/>
        <v>244492</v>
      </c>
      <c r="AB304" s="318">
        <f t="shared" si="103"/>
        <v>135119</v>
      </c>
      <c r="AC304" s="49">
        <f t="shared" si="104"/>
        <v>0.41</v>
      </c>
      <c r="AD304" s="49">
        <f t="shared" si="105"/>
        <v>0.48</v>
      </c>
      <c r="AE304" s="49">
        <f t="shared" si="106"/>
        <v>0.4</v>
      </c>
      <c r="AF304" s="49">
        <f t="shared" si="107"/>
        <v>0.72</v>
      </c>
      <c r="AG304" s="50">
        <f t="shared" si="108"/>
        <v>1.7201938325991188</v>
      </c>
      <c r="AH304" s="325">
        <f t="shared" si="119"/>
        <v>135119</v>
      </c>
      <c r="AI304" s="51" t="str">
        <f t="shared" si="120"/>
        <v>MEDIA ARMÓNICA</v>
      </c>
      <c r="AL304" s="52"/>
    </row>
    <row r="305" spans="1:38">
      <c r="A305" s="125">
        <f>+COUNT(B$6:$D305)</f>
        <v>282</v>
      </c>
      <c r="B305" s="125">
        <v>32101625</v>
      </c>
      <c r="C305" s="131" t="s">
        <v>576</v>
      </c>
      <c r="D305" s="126" t="s">
        <v>30</v>
      </c>
      <c r="E305" s="242">
        <v>1</v>
      </c>
      <c r="F305" s="45"/>
      <c r="G305" s="45"/>
      <c r="H305" s="317">
        <v>553521</v>
      </c>
      <c r="I305" s="317"/>
      <c r="J305" s="318"/>
      <c r="K305" s="318"/>
      <c r="L305" s="314">
        <v>533575</v>
      </c>
      <c r="M305" s="314"/>
      <c r="N305" s="314"/>
      <c r="O305" s="314"/>
      <c r="P305" s="319">
        <v>498668.00000000006</v>
      </c>
      <c r="Q305" s="46"/>
      <c r="R305" s="46"/>
      <c r="S305" s="46"/>
      <c r="T305" s="53"/>
      <c r="U305" s="46"/>
      <c r="V305" s="48">
        <v>234390</v>
      </c>
      <c r="W305" s="47"/>
      <c r="X305" s="318">
        <f t="shared" si="99"/>
        <v>148836</v>
      </c>
      <c r="Y305" s="323">
        <f t="shared" si="100"/>
        <v>498668</v>
      </c>
      <c r="Z305" s="323">
        <f t="shared" si="101"/>
        <v>455039</v>
      </c>
      <c r="AA305" s="323">
        <f t="shared" si="102"/>
        <v>516122</v>
      </c>
      <c r="AB305" s="318">
        <f t="shared" si="103"/>
        <v>401909</v>
      </c>
      <c r="AC305" s="49">
        <f t="shared" si="104"/>
        <v>0.3</v>
      </c>
      <c r="AD305" s="49">
        <f t="shared" si="105"/>
        <v>0.33</v>
      </c>
      <c r="AE305" s="49">
        <f t="shared" si="106"/>
        <v>0.28999999999999998</v>
      </c>
      <c r="AF305" s="49">
        <f t="shared" si="107"/>
        <v>0.37</v>
      </c>
      <c r="AG305" s="50">
        <f t="shared" si="108"/>
        <v>0.63499296045053122</v>
      </c>
      <c r="AH305" s="325">
        <f>+AA305</f>
        <v>516122</v>
      </c>
      <c r="AI305" s="51" t="str">
        <f t="shared" si="120"/>
        <v>MEDIANA</v>
      </c>
      <c r="AL305" s="52"/>
    </row>
    <row r="306" spans="1:38">
      <c r="A306" s="125">
        <f>+COUNT(B$6:$D306)</f>
        <v>283</v>
      </c>
      <c r="B306" s="126">
        <v>26101700</v>
      </c>
      <c r="C306" s="131" t="s">
        <v>563</v>
      </c>
      <c r="D306" s="126" t="s">
        <v>30</v>
      </c>
      <c r="E306" s="242">
        <v>1</v>
      </c>
      <c r="F306" s="45"/>
      <c r="G306" s="45"/>
      <c r="H306" s="317">
        <v>119946</v>
      </c>
      <c r="I306" s="317"/>
      <c r="J306" s="318"/>
      <c r="K306" s="318"/>
      <c r="L306" s="314">
        <v>111454</v>
      </c>
      <c r="M306" s="314"/>
      <c r="N306" s="314"/>
      <c r="O306" s="314"/>
      <c r="P306" s="319">
        <v>106147</v>
      </c>
      <c r="Q306" s="46"/>
      <c r="R306" s="46"/>
      <c r="S306" s="46"/>
      <c r="T306" s="53"/>
      <c r="U306" s="46"/>
      <c r="V306" s="48">
        <v>36060</v>
      </c>
      <c r="W306" s="11"/>
      <c r="X306" s="318">
        <f t="shared" si="99"/>
        <v>38648</v>
      </c>
      <c r="Y306" s="323">
        <f t="shared" si="100"/>
        <v>106147</v>
      </c>
      <c r="Z306" s="323">
        <f t="shared" si="101"/>
        <v>93402</v>
      </c>
      <c r="AA306" s="323">
        <f t="shared" si="102"/>
        <v>108801</v>
      </c>
      <c r="AB306" s="318">
        <f t="shared" si="103"/>
        <v>73446</v>
      </c>
      <c r="AC306" s="49">
        <f t="shared" si="104"/>
        <v>0.36</v>
      </c>
      <c r="AD306" s="49">
        <f t="shared" si="105"/>
        <v>0.41</v>
      </c>
      <c r="AE306" s="49">
        <f t="shared" si="106"/>
        <v>0.36</v>
      </c>
      <c r="AF306" s="49">
        <f t="shared" si="107"/>
        <v>0.53</v>
      </c>
      <c r="AG306" s="50">
        <f t="shared" si="108"/>
        <v>1.071769273433167</v>
      </c>
      <c r="AH306" s="325">
        <f t="shared" si="119"/>
        <v>73446</v>
      </c>
      <c r="AI306" s="51" t="str">
        <f t="shared" si="120"/>
        <v>MEDIA ARMÓNICA</v>
      </c>
      <c r="AL306" s="52"/>
    </row>
    <row r="307" spans="1:38">
      <c r="A307" s="125">
        <f>+COUNT(B$6:$D307)</f>
        <v>284</v>
      </c>
      <c r="B307" s="126">
        <v>26101700</v>
      </c>
      <c r="C307" s="131" t="s">
        <v>577</v>
      </c>
      <c r="D307" s="126" t="s">
        <v>30</v>
      </c>
      <c r="E307" s="242">
        <v>1</v>
      </c>
      <c r="F307" s="45"/>
      <c r="G307" s="45"/>
      <c r="H307" s="317">
        <v>206899</v>
      </c>
      <c r="I307" s="317"/>
      <c r="J307" s="318"/>
      <c r="K307" s="318"/>
      <c r="L307" s="314">
        <v>199375.00000000003</v>
      </c>
      <c r="M307" s="314"/>
      <c r="N307" s="314"/>
      <c r="O307" s="314"/>
      <c r="P307" s="319">
        <v>188090</v>
      </c>
      <c r="Q307" s="46"/>
      <c r="R307" s="46"/>
      <c r="S307" s="46"/>
      <c r="T307" s="53"/>
      <c r="U307" s="46"/>
      <c r="V307" s="48">
        <v>54080</v>
      </c>
      <c r="W307" s="47"/>
      <c r="X307" s="318">
        <f t="shared" si="99"/>
        <v>72434</v>
      </c>
      <c r="Y307" s="323">
        <f t="shared" si="100"/>
        <v>188090</v>
      </c>
      <c r="Z307" s="323">
        <f t="shared" si="101"/>
        <v>162111</v>
      </c>
      <c r="AA307" s="323">
        <f t="shared" si="102"/>
        <v>193733</v>
      </c>
      <c r="AB307" s="318">
        <f t="shared" si="103"/>
        <v>118847</v>
      </c>
      <c r="AC307" s="49">
        <f t="shared" si="104"/>
        <v>0.39</v>
      </c>
      <c r="AD307" s="49">
        <f t="shared" si="105"/>
        <v>0.45</v>
      </c>
      <c r="AE307" s="49">
        <f t="shared" si="106"/>
        <v>0.37</v>
      </c>
      <c r="AF307" s="49">
        <f t="shared" si="107"/>
        <v>0.61</v>
      </c>
      <c r="AG307" s="50">
        <f t="shared" si="108"/>
        <v>1.3393860946745562</v>
      </c>
      <c r="AH307" s="325">
        <f t="shared" si="119"/>
        <v>118847</v>
      </c>
      <c r="AI307" s="51" t="str">
        <f t="shared" ref="AI307:AI310" si="121">+IF(AH307=Y307,"MENOR COTIZADO",IF(AH307=Z307,"PROMEDIO",IF(AH307=AA307,"MEDIANA",IF(AH307=AB307,"MEDIA ARMÓNICA",IF(AH307=W307,"HISTÓRICO")))))</f>
        <v>MEDIA ARMÓNICA</v>
      </c>
      <c r="AL307" s="52"/>
    </row>
    <row r="308" spans="1:38">
      <c r="A308" s="125">
        <f>+COUNT(B$6:$D308)</f>
        <v>285</v>
      </c>
      <c r="B308" s="126">
        <v>26101700</v>
      </c>
      <c r="C308" s="131" t="s">
        <v>578</v>
      </c>
      <c r="D308" s="126" t="s">
        <v>30</v>
      </c>
      <c r="E308" s="242">
        <v>1</v>
      </c>
      <c r="F308" s="45"/>
      <c r="G308" s="45"/>
      <c r="H308" s="317">
        <v>583151</v>
      </c>
      <c r="I308" s="317"/>
      <c r="J308" s="318"/>
      <c r="K308" s="318"/>
      <c r="L308" s="314">
        <v>577849</v>
      </c>
      <c r="M308" s="314"/>
      <c r="N308" s="314"/>
      <c r="O308" s="314"/>
      <c r="P308" s="319">
        <v>530137</v>
      </c>
      <c r="Q308" s="46"/>
      <c r="R308" s="46"/>
      <c r="S308" s="46"/>
      <c r="T308" s="53"/>
      <c r="U308" s="46"/>
      <c r="V308" s="48">
        <v>147150</v>
      </c>
      <c r="W308" s="47"/>
      <c r="X308" s="318">
        <f t="shared" si="99"/>
        <v>209641</v>
      </c>
      <c r="Y308" s="323">
        <f t="shared" si="100"/>
        <v>530137</v>
      </c>
      <c r="Z308" s="323">
        <f t="shared" si="101"/>
        <v>459572</v>
      </c>
      <c r="AA308" s="323">
        <f t="shared" si="102"/>
        <v>553993</v>
      </c>
      <c r="AB308" s="318">
        <f t="shared" si="103"/>
        <v>329830</v>
      </c>
      <c r="AC308" s="49">
        <f t="shared" si="104"/>
        <v>0.4</v>
      </c>
      <c r="AD308" s="49">
        <f t="shared" si="105"/>
        <v>0.46</v>
      </c>
      <c r="AE308" s="49">
        <f t="shared" si="106"/>
        <v>0.38</v>
      </c>
      <c r="AF308" s="49">
        <f t="shared" si="107"/>
        <v>0.64</v>
      </c>
      <c r="AG308" s="50">
        <f t="shared" si="108"/>
        <v>1.4246755011892627</v>
      </c>
      <c r="AH308" s="325">
        <f t="shared" si="119"/>
        <v>329830</v>
      </c>
      <c r="AI308" s="51" t="str">
        <f t="shared" si="121"/>
        <v>MEDIA ARMÓNICA</v>
      </c>
      <c r="AL308" s="52"/>
    </row>
    <row r="309" spans="1:38">
      <c r="A309" s="125">
        <f>+COUNT(B$6:$D309)</f>
        <v>286</v>
      </c>
      <c r="B309" s="126">
        <v>26101700</v>
      </c>
      <c r="C309" s="131" t="s">
        <v>579</v>
      </c>
      <c r="D309" s="126" t="s">
        <v>30</v>
      </c>
      <c r="E309" s="242">
        <v>1</v>
      </c>
      <c r="F309" s="45"/>
      <c r="G309" s="45"/>
      <c r="H309" s="317">
        <v>61119.000000000007</v>
      </c>
      <c r="I309" s="317"/>
      <c r="J309" s="318"/>
      <c r="K309" s="318"/>
      <c r="L309" s="314">
        <v>58341</v>
      </c>
      <c r="M309" s="314"/>
      <c r="N309" s="314"/>
      <c r="O309" s="314"/>
      <c r="P309" s="319">
        <v>55563</v>
      </c>
      <c r="Q309" s="46"/>
      <c r="R309" s="46"/>
      <c r="S309" s="46"/>
      <c r="T309" s="53"/>
      <c r="U309" s="46"/>
      <c r="V309" s="48">
        <v>13370</v>
      </c>
      <c r="W309" s="47"/>
      <c r="X309" s="318">
        <f t="shared" si="99"/>
        <v>22600</v>
      </c>
      <c r="Y309" s="323">
        <f t="shared" si="100"/>
        <v>55563</v>
      </c>
      <c r="Z309" s="323">
        <f t="shared" si="101"/>
        <v>47098</v>
      </c>
      <c r="AA309" s="323">
        <f t="shared" si="102"/>
        <v>56952</v>
      </c>
      <c r="AB309" s="318">
        <f t="shared" si="103"/>
        <v>31672</v>
      </c>
      <c r="AC309" s="49">
        <f t="shared" si="104"/>
        <v>0.41</v>
      </c>
      <c r="AD309" s="49">
        <f t="shared" si="105"/>
        <v>0.48</v>
      </c>
      <c r="AE309" s="49">
        <f t="shared" si="106"/>
        <v>0.4</v>
      </c>
      <c r="AF309" s="49">
        <f t="shared" si="107"/>
        <v>0.71</v>
      </c>
      <c r="AG309" s="50">
        <f t="shared" si="108"/>
        <v>1.6903515332834704</v>
      </c>
      <c r="AH309" s="325">
        <f t="shared" si="119"/>
        <v>31672</v>
      </c>
      <c r="AI309" s="51" t="str">
        <f t="shared" si="121"/>
        <v>MEDIA ARMÓNICA</v>
      </c>
      <c r="AL309" s="52"/>
    </row>
    <row r="310" spans="1:38">
      <c r="A310" s="125">
        <f>+COUNT(B$6:$D310)</f>
        <v>287</v>
      </c>
      <c r="B310" s="126">
        <v>26101700</v>
      </c>
      <c r="C310" s="131" t="s">
        <v>580</v>
      </c>
      <c r="D310" s="126" t="s">
        <v>30</v>
      </c>
      <c r="E310" s="242">
        <v>1</v>
      </c>
      <c r="F310" s="45"/>
      <c r="G310" s="45"/>
      <c r="H310" s="317">
        <v>69841</v>
      </c>
      <c r="I310" s="317"/>
      <c r="J310" s="318"/>
      <c r="K310" s="318"/>
      <c r="L310" s="314">
        <v>68571</v>
      </c>
      <c r="M310" s="314"/>
      <c r="N310" s="314"/>
      <c r="O310" s="314"/>
      <c r="P310" s="319">
        <v>63492.000000000007</v>
      </c>
      <c r="Q310" s="46"/>
      <c r="R310" s="46"/>
      <c r="S310" s="46"/>
      <c r="T310" s="53"/>
      <c r="U310" s="46"/>
      <c r="V310" s="48">
        <v>15020</v>
      </c>
      <c r="W310" s="47"/>
      <c r="X310" s="318">
        <f t="shared" si="99"/>
        <v>26284</v>
      </c>
      <c r="Y310" s="323">
        <f t="shared" si="100"/>
        <v>63492</v>
      </c>
      <c r="Z310" s="323">
        <f t="shared" si="101"/>
        <v>54231</v>
      </c>
      <c r="AA310" s="323">
        <f t="shared" si="102"/>
        <v>66032</v>
      </c>
      <c r="AB310" s="318">
        <f t="shared" si="103"/>
        <v>35962</v>
      </c>
      <c r="AC310" s="49">
        <f t="shared" si="104"/>
        <v>0.41</v>
      </c>
      <c r="AD310" s="49">
        <f t="shared" si="105"/>
        <v>0.48</v>
      </c>
      <c r="AE310" s="49">
        <f t="shared" si="106"/>
        <v>0.4</v>
      </c>
      <c r="AF310" s="49">
        <f t="shared" si="107"/>
        <v>0.73</v>
      </c>
      <c r="AG310" s="50">
        <f t="shared" si="108"/>
        <v>1.7499334221038616</v>
      </c>
      <c r="AH310" s="325">
        <f t="shared" si="119"/>
        <v>35962</v>
      </c>
      <c r="AI310" s="51" t="str">
        <f t="shared" si="121"/>
        <v>MEDIA ARMÓNICA</v>
      </c>
      <c r="AL310" s="52"/>
    </row>
    <row r="311" spans="1:38">
      <c r="A311" s="119"/>
      <c r="B311" s="119"/>
      <c r="C311" s="140" t="s">
        <v>581</v>
      </c>
      <c r="D311" s="121"/>
      <c r="E311" s="121"/>
      <c r="F311" s="45"/>
      <c r="G311" s="45"/>
      <c r="H311" s="121"/>
      <c r="I311" s="317"/>
      <c r="J311" s="318"/>
      <c r="K311" s="318"/>
      <c r="L311" s="121"/>
      <c r="M311" s="314"/>
      <c r="N311" s="314"/>
      <c r="O311" s="314"/>
      <c r="P311" s="121"/>
      <c r="Q311" s="46"/>
      <c r="R311" s="46"/>
      <c r="S311" s="46"/>
      <c r="T311" s="53"/>
      <c r="U311" s="46"/>
      <c r="V311" s="121"/>
      <c r="W311" s="47"/>
      <c r="X311" s="121"/>
      <c r="Y311" s="121"/>
      <c r="Z311" s="121"/>
      <c r="AA311" s="121"/>
      <c r="AB311" s="121"/>
      <c r="AC311" s="121"/>
      <c r="AD311" s="121"/>
      <c r="AE311" s="121"/>
      <c r="AF311" s="121"/>
      <c r="AG311" s="121"/>
      <c r="AH311" s="121"/>
      <c r="AI311" s="121"/>
      <c r="AL311" s="52"/>
    </row>
    <row r="312" spans="1:38">
      <c r="A312" s="125">
        <f>+COUNT(B$6:$D312)</f>
        <v>288</v>
      </c>
      <c r="B312" s="126">
        <v>23191202</v>
      </c>
      <c r="C312" s="139" t="s">
        <v>582</v>
      </c>
      <c r="D312" s="126" t="s">
        <v>30</v>
      </c>
      <c r="E312" s="242">
        <v>1</v>
      </c>
      <c r="F312" s="45"/>
      <c r="G312" s="45"/>
      <c r="H312" s="317">
        <v>784022</v>
      </c>
      <c r="I312" s="317"/>
      <c r="J312" s="318"/>
      <c r="K312" s="318"/>
      <c r="L312" s="314">
        <v>749021</v>
      </c>
      <c r="M312" s="314"/>
      <c r="N312" s="314"/>
      <c r="O312" s="314"/>
      <c r="P312" s="319">
        <v>700020</v>
      </c>
      <c r="Q312" s="46"/>
      <c r="R312" s="46"/>
      <c r="S312" s="46"/>
      <c r="T312" s="53"/>
      <c r="U312" s="46"/>
      <c r="V312" s="48">
        <v>175310</v>
      </c>
      <c r="W312" s="47"/>
      <c r="X312" s="318">
        <f t="shared" si="99"/>
        <v>286600</v>
      </c>
      <c r="Y312" s="323">
        <f t="shared" si="100"/>
        <v>700020</v>
      </c>
      <c r="Z312" s="323">
        <f t="shared" si="101"/>
        <v>602093</v>
      </c>
      <c r="AA312" s="323">
        <f t="shared" si="102"/>
        <v>724521</v>
      </c>
      <c r="AB312" s="318">
        <f t="shared" si="103"/>
        <v>410540</v>
      </c>
      <c r="AC312" s="49">
        <f t="shared" si="104"/>
        <v>0.41</v>
      </c>
      <c r="AD312" s="49">
        <f t="shared" si="105"/>
        <v>0.48</v>
      </c>
      <c r="AE312" s="49">
        <f t="shared" si="106"/>
        <v>0.4</v>
      </c>
      <c r="AF312" s="49">
        <f t="shared" si="107"/>
        <v>0.7</v>
      </c>
      <c r="AG312" s="50">
        <f t="shared" si="108"/>
        <v>1.6348183218299013</v>
      </c>
      <c r="AH312" s="325">
        <f t="shared" ref="AH312:AH319" si="122">+MIN(AA312:AB312)</f>
        <v>410540</v>
      </c>
      <c r="AI312" s="51" t="str">
        <f t="shared" ref="AI312:AI319" si="123">+IF(AH312=Y312,"MENOR COTIZADO",IF(AH312=Z312,"PROMEDIO",IF(AH312=AA312,"MEDIANA",IF(AH312=AB312,"MEDIA ARMÓNICA",IF(AH312=W312,"HISTÓRICO")))))</f>
        <v>MEDIA ARMÓNICA</v>
      </c>
      <c r="AL312" s="52"/>
    </row>
    <row r="313" spans="1:38">
      <c r="A313" s="125">
        <f>+COUNT(B$6:$D313)</f>
        <v>289</v>
      </c>
      <c r="B313" s="126">
        <v>23191202</v>
      </c>
      <c r="C313" s="139" t="s">
        <v>583</v>
      </c>
      <c r="D313" s="126" t="s">
        <v>30</v>
      </c>
      <c r="E313" s="242">
        <v>1</v>
      </c>
      <c r="F313" s="45"/>
      <c r="G313" s="45"/>
      <c r="H313" s="317">
        <v>277420</v>
      </c>
      <c r="I313" s="317"/>
      <c r="J313" s="318"/>
      <c r="K313" s="318"/>
      <c r="L313" s="314">
        <v>274898</v>
      </c>
      <c r="M313" s="314"/>
      <c r="N313" s="314"/>
      <c r="O313" s="314"/>
      <c r="P313" s="319">
        <v>252200.00000000003</v>
      </c>
      <c r="Q313" s="46"/>
      <c r="R313" s="46"/>
      <c r="S313" s="46"/>
      <c r="T313" s="53"/>
      <c r="U313" s="46"/>
      <c r="V313" s="48">
        <v>60240</v>
      </c>
      <c r="W313" s="47"/>
      <c r="X313" s="318">
        <f t="shared" si="99"/>
        <v>104583</v>
      </c>
      <c r="Y313" s="323">
        <f t="shared" si="100"/>
        <v>252200</v>
      </c>
      <c r="Z313" s="323">
        <f t="shared" si="101"/>
        <v>216190</v>
      </c>
      <c r="AA313" s="323">
        <f t="shared" si="102"/>
        <v>263549</v>
      </c>
      <c r="AB313" s="318">
        <f t="shared" si="103"/>
        <v>143845</v>
      </c>
      <c r="AC313" s="49">
        <f t="shared" si="104"/>
        <v>0.41</v>
      </c>
      <c r="AD313" s="49">
        <f t="shared" si="105"/>
        <v>0.48</v>
      </c>
      <c r="AE313" s="49">
        <f t="shared" si="106"/>
        <v>0.4</v>
      </c>
      <c r="AF313" s="49">
        <f t="shared" si="107"/>
        <v>0.73</v>
      </c>
      <c r="AG313" s="50">
        <f t="shared" si="108"/>
        <v>1.7361055776892431</v>
      </c>
      <c r="AH313" s="325">
        <f t="shared" si="122"/>
        <v>143845</v>
      </c>
      <c r="AI313" s="51" t="str">
        <f t="shared" si="123"/>
        <v>MEDIA ARMÓNICA</v>
      </c>
      <c r="AL313" s="52"/>
    </row>
    <row r="314" spans="1:38">
      <c r="A314" s="125">
        <f>+COUNT(B$6:$D314)</f>
        <v>290</v>
      </c>
      <c r="B314" s="126">
        <v>23181700</v>
      </c>
      <c r="C314" s="139" t="s">
        <v>584</v>
      </c>
      <c r="D314" s="126" t="s">
        <v>30</v>
      </c>
      <c r="E314" s="242">
        <v>1</v>
      </c>
      <c r="F314" s="45"/>
      <c r="G314" s="45"/>
      <c r="H314" s="317">
        <v>1138204</v>
      </c>
      <c r="I314" s="317"/>
      <c r="J314" s="318"/>
      <c r="K314" s="318"/>
      <c r="L314" s="314">
        <v>1086468</v>
      </c>
      <c r="M314" s="314"/>
      <c r="N314" s="314"/>
      <c r="O314" s="314"/>
      <c r="P314" s="319">
        <v>1034731</v>
      </c>
      <c r="Q314" s="46"/>
      <c r="R314" s="46"/>
      <c r="S314" s="46"/>
      <c r="T314" s="53"/>
      <c r="U314" s="46"/>
      <c r="V314" s="48">
        <v>255590</v>
      </c>
      <c r="W314" s="47"/>
      <c r="X314" s="318">
        <f t="shared" si="99"/>
        <v>417581</v>
      </c>
      <c r="Y314" s="323">
        <f t="shared" si="100"/>
        <v>1034731</v>
      </c>
      <c r="Z314" s="323">
        <f t="shared" si="101"/>
        <v>878748</v>
      </c>
      <c r="AA314" s="323">
        <f t="shared" si="102"/>
        <v>1060600</v>
      </c>
      <c r="AB314" s="318">
        <f t="shared" si="103"/>
        <v>598987</v>
      </c>
      <c r="AC314" s="49">
        <f t="shared" si="104"/>
        <v>0.4</v>
      </c>
      <c r="AD314" s="49">
        <f t="shared" si="105"/>
        <v>0.48</v>
      </c>
      <c r="AE314" s="49">
        <f t="shared" si="106"/>
        <v>0.39</v>
      </c>
      <c r="AF314" s="49">
        <f t="shared" si="107"/>
        <v>0.7</v>
      </c>
      <c r="AG314" s="50">
        <f t="shared" si="108"/>
        <v>1.6337924018936578</v>
      </c>
      <c r="AH314" s="325">
        <f t="shared" si="122"/>
        <v>598987</v>
      </c>
      <c r="AI314" s="51" t="str">
        <f t="shared" si="123"/>
        <v>MEDIA ARMÓNICA</v>
      </c>
      <c r="AL314" s="52"/>
    </row>
    <row r="315" spans="1:38">
      <c r="A315" s="125">
        <f>+COUNT(B$6:$D315)</f>
        <v>291</v>
      </c>
      <c r="B315" s="126">
        <v>23191202</v>
      </c>
      <c r="C315" s="139" t="s">
        <v>585</v>
      </c>
      <c r="D315" s="126" t="s">
        <v>30</v>
      </c>
      <c r="E315" s="242">
        <v>1</v>
      </c>
      <c r="F315" s="45"/>
      <c r="G315" s="45"/>
      <c r="H315" s="317">
        <v>129257.00000000001</v>
      </c>
      <c r="I315" s="317"/>
      <c r="J315" s="318"/>
      <c r="K315" s="318"/>
      <c r="L315" s="314">
        <v>117918</v>
      </c>
      <c r="M315" s="314"/>
      <c r="N315" s="314"/>
      <c r="O315" s="314"/>
      <c r="P315" s="319">
        <v>113383</v>
      </c>
      <c r="Q315" s="46"/>
      <c r="R315" s="46"/>
      <c r="S315" s="46"/>
      <c r="T315" s="53"/>
      <c r="U315" s="46"/>
      <c r="V315" s="48">
        <v>26280</v>
      </c>
      <c r="W315" s="10"/>
      <c r="X315" s="318">
        <f t="shared" si="99"/>
        <v>47425</v>
      </c>
      <c r="Y315" s="323">
        <f t="shared" si="100"/>
        <v>113383</v>
      </c>
      <c r="Z315" s="323">
        <f t="shared" si="101"/>
        <v>96710</v>
      </c>
      <c r="AA315" s="323">
        <f t="shared" si="102"/>
        <v>115651</v>
      </c>
      <c r="AB315" s="318">
        <f t="shared" si="103"/>
        <v>63403</v>
      </c>
      <c r="AC315" s="49">
        <f t="shared" si="104"/>
        <v>0.42</v>
      </c>
      <c r="AD315" s="49">
        <f t="shared" si="105"/>
        <v>0.49</v>
      </c>
      <c r="AE315" s="49">
        <f t="shared" si="106"/>
        <v>0.41</v>
      </c>
      <c r="AF315" s="49">
        <f t="shared" si="107"/>
        <v>0.75</v>
      </c>
      <c r="AG315" s="50">
        <f t="shared" si="108"/>
        <v>1.8046042617960427</v>
      </c>
      <c r="AH315" s="325">
        <f t="shared" si="122"/>
        <v>63403</v>
      </c>
      <c r="AI315" s="51" t="str">
        <f t="shared" si="123"/>
        <v>MEDIA ARMÓNICA</v>
      </c>
      <c r="AL315" s="52"/>
    </row>
    <row r="316" spans="1:38">
      <c r="A316" s="125">
        <f>+COUNT(B$6:$D316)</f>
        <v>292</v>
      </c>
      <c r="B316" s="126">
        <v>23181700</v>
      </c>
      <c r="C316" s="139" t="s">
        <v>586</v>
      </c>
      <c r="D316" s="126" t="s">
        <v>30</v>
      </c>
      <c r="E316" s="242">
        <v>1</v>
      </c>
      <c r="F316" s="45"/>
      <c r="G316" s="45"/>
      <c r="H316" s="317">
        <v>679071.00000000012</v>
      </c>
      <c r="I316" s="317"/>
      <c r="J316" s="318"/>
      <c r="K316" s="318"/>
      <c r="L316" s="314">
        <v>643014.00000000012</v>
      </c>
      <c r="M316" s="314"/>
      <c r="N316" s="314"/>
      <c r="O316" s="314"/>
      <c r="P316" s="319">
        <v>600948</v>
      </c>
      <c r="Q316" s="46"/>
      <c r="R316" s="46"/>
      <c r="S316" s="46"/>
      <c r="T316" s="53"/>
      <c r="U316" s="46"/>
      <c r="V316" s="48">
        <v>140720</v>
      </c>
      <c r="W316" s="47"/>
      <c r="X316" s="318">
        <f t="shared" si="99"/>
        <v>252174</v>
      </c>
      <c r="Y316" s="323">
        <f t="shared" si="100"/>
        <v>600948</v>
      </c>
      <c r="Z316" s="323">
        <f t="shared" si="101"/>
        <v>515938</v>
      </c>
      <c r="AA316" s="323">
        <f t="shared" si="102"/>
        <v>621981</v>
      </c>
      <c r="AB316" s="318">
        <f t="shared" si="103"/>
        <v>339037</v>
      </c>
      <c r="AC316" s="49">
        <f t="shared" si="104"/>
        <v>0.42</v>
      </c>
      <c r="AD316" s="49">
        <f t="shared" si="105"/>
        <v>0.49</v>
      </c>
      <c r="AE316" s="49">
        <f t="shared" si="106"/>
        <v>0.41</v>
      </c>
      <c r="AF316" s="49">
        <f t="shared" si="107"/>
        <v>0.74</v>
      </c>
      <c r="AG316" s="50">
        <f t="shared" si="108"/>
        <v>1.7920267197271176</v>
      </c>
      <c r="AH316" s="325">
        <f t="shared" si="122"/>
        <v>339037</v>
      </c>
      <c r="AI316" s="51" t="str">
        <f t="shared" si="123"/>
        <v>MEDIA ARMÓNICA</v>
      </c>
      <c r="AL316" s="52"/>
    </row>
    <row r="317" spans="1:38">
      <c r="A317" s="125">
        <f>+COUNT(B$6:$D317)</f>
        <v>293</v>
      </c>
      <c r="B317" s="126">
        <v>23181700</v>
      </c>
      <c r="C317" s="139" t="s">
        <v>587</v>
      </c>
      <c r="D317" s="126" t="s">
        <v>30</v>
      </c>
      <c r="E317" s="242">
        <v>1</v>
      </c>
      <c r="F317" s="45"/>
      <c r="G317" s="45"/>
      <c r="H317" s="317">
        <v>581236</v>
      </c>
      <c r="I317" s="317"/>
      <c r="J317" s="318"/>
      <c r="K317" s="318"/>
      <c r="L317" s="314">
        <v>550374</v>
      </c>
      <c r="M317" s="314"/>
      <c r="N317" s="314"/>
      <c r="O317" s="314"/>
      <c r="P317" s="319">
        <v>514368.00000000006</v>
      </c>
      <c r="Q317" s="46"/>
      <c r="R317" s="46"/>
      <c r="S317" s="46"/>
      <c r="T317" s="53"/>
      <c r="U317" s="46"/>
      <c r="V317" s="48">
        <v>129670</v>
      </c>
      <c r="W317" s="47"/>
      <c r="X317" s="318">
        <f t="shared" si="99"/>
        <v>211269</v>
      </c>
      <c r="Y317" s="323">
        <f t="shared" si="100"/>
        <v>514368</v>
      </c>
      <c r="Z317" s="323">
        <f t="shared" si="101"/>
        <v>443912</v>
      </c>
      <c r="AA317" s="323">
        <f t="shared" si="102"/>
        <v>532371</v>
      </c>
      <c r="AB317" s="318">
        <f t="shared" si="103"/>
        <v>303181</v>
      </c>
      <c r="AC317" s="49">
        <f t="shared" si="104"/>
        <v>0.41</v>
      </c>
      <c r="AD317" s="49">
        <f t="shared" si="105"/>
        <v>0.48</v>
      </c>
      <c r="AE317" s="49">
        <f t="shared" si="106"/>
        <v>0.4</v>
      </c>
      <c r="AF317" s="49">
        <f t="shared" si="107"/>
        <v>0.7</v>
      </c>
      <c r="AG317" s="50">
        <f t="shared" si="108"/>
        <v>1.6292820235983652</v>
      </c>
      <c r="AH317" s="325">
        <f t="shared" si="122"/>
        <v>303181</v>
      </c>
      <c r="AI317" s="51" t="str">
        <f t="shared" si="123"/>
        <v>MEDIA ARMÓNICA</v>
      </c>
      <c r="AL317" s="52"/>
    </row>
    <row r="318" spans="1:38">
      <c r="A318" s="125">
        <f>+COUNT(B$6:$D318)</f>
        <v>294</v>
      </c>
      <c r="B318" s="126">
        <v>23191202</v>
      </c>
      <c r="C318" s="139" t="s">
        <v>588</v>
      </c>
      <c r="D318" s="126" t="s">
        <v>30</v>
      </c>
      <c r="E318" s="242">
        <v>1</v>
      </c>
      <c r="F318" s="45"/>
      <c r="G318" s="45"/>
      <c r="H318" s="317">
        <v>3847660</v>
      </c>
      <c r="I318" s="317"/>
      <c r="J318" s="318"/>
      <c r="K318" s="318"/>
      <c r="L318" s="314">
        <v>3641536</v>
      </c>
      <c r="M318" s="314"/>
      <c r="N318" s="314"/>
      <c r="O318" s="314"/>
      <c r="P318" s="319">
        <v>3435411</v>
      </c>
      <c r="Q318" s="46"/>
      <c r="R318" s="46"/>
      <c r="S318" s="46"/>
      <c r="T318" s="53"/>
      <c r="U318" s="46"/>
      <c r="V318" s="48">
        <v>790340</v>
      </c>
      <c r="W318" s="47"/>
      <c r="X318" s="318">
        <f t="shared" si="99"/>
        <v>1435498</v>
      </c>
      <c r="Y318" s="323">
        <f t="shared" si="100"/>
        <v>3435411</v>
      </c>
      <c r="Z318" s="323">
        <f t="shared" si="101"/>
        <v>2928737</v>
      </c>
      <c r="AA318" s="323">
        <f t="shared" si="102"/>
        <v>3538474</v>
      </c>
      <c r="AB318" s="318">
        <f t="shared" si="103"/>
        <v>1913078</v>
      </c>
      <c r="AC318" s="49">
        <f t="shared" si="104"/>
        <v>0.42</v>
      </c>
      <c r="AD318" s="49">
        <f t="shared" si="105"/>
        <v>0.49</v>
      </c>
      <c r="AE318" s="49">
        <f t="shared" si="106"/>
        <v>0.41</v>
      </c>
      <c r="AF318" s="49">
        <f t="shared" si="107"/>
        <v>0.75</v>
      </c>
      <c r="AG318" s="50">
        <f t="shared" si="108"/>
        <v>1.8163043753321355</v>
      </c>
      <c r="AH318" s="325">
        <f t="shared" si="122"/>
        <v>1913078</v>
      </c>
      <c r="AI318" s="51" t="str">
        <f t="shared" si="123"/>
        <v>MEDIA ARMÓNICA</v>
      </c>
      <c r="AL318" s="52"/>
    </row>
    <row r="319" spans="1:38">
      <c r="A319" s="125">
        <f>+COUNT(B$6:$D319)</f>
        <v>295</v>
      </c>
      <c r="B319" s="126">
        <v>23191202</v>
      </c>
      <c r="C319" s="139" t="s">
        <v>589</v>
      </c>
      <c r="D319" s="126" t="s">
        <v>30</v>
      </c>
      <c r="E319" s="242">
        <v>1</v>
      </c>
      <c r="F319" s="45"/>
      <c r="G319" s="45"/>
      <c r="H319" s="317">
        <v>348732</v>
      </c>
      <c r="I319" s="317"/>
      <c r="J319" s="318"/>
      <c r="K319" s="318"/>
      <c r="L319" s="314">
        <v>330215</v>
      </c>
      <c r="M319" s="314"/>
      <c r="N319" s="314"/>
      <c r="O319" s="314"/>
      <c r="P319" s="319">
        <v>308612</v>
      </c>
      <c r="Q319" s="46"/>
      <c r="R319" s="46"/>
      <c r="S319" s="46"/>
      <c r="T319" s="53"/>
      <c r="U319" s="46"/>
      <c r="V319" s="48">
        <v>72680</v>
      </c>
      <c r="W319" s="47"/>
      <c r="X319" s="318">
        <f t="shared" si="99"/>
        <v>129297</v>
      </c>
      <c r="Y319" s="323">
        <f t="shared" si="100"/>
        <v>308612</v>
      </c>
      <c r="Z319" s="323">
        <f t="shared" si="101"/>
        <v>265060</v>
      </c>
      <c r="AA319" s="323">
        <f t="shared" si="102"/>
        <v>319414</v>
      </c>
      <c r="AB319" s="318">
        <f t="shared" si="103"/>
        <v>174710</v>
      </c>
      <c r="AC319" s="49">
        <f t="shared" si="104"/>
        <v>0.42</v>
      </c>
      <c r="AD319" s="49">
        <f t="shared" si="105"/>
        <v>0.49</v>
      </c>
      <c r="AE319" s="49">
        <f t="shared" si="106"/>
        <v>0.4</v>
      </c>
      <c r="AF319" s="49">
        <f t="shared" si="107"/>
        <v>0.74</v>
      </c>
      <c r="AG319" s="50">
        <f t="shared" si="108"/>
        <v>1.7789900935608145</v>
      </c>
      <c r="AH319" s="325">
        <f t="shared" si="122"/>
        <v>174710</v>
      </c>
      <c r="AI319" s="51" t="str">
        <f t="shared" si="123"/>
        <v>MEDIA ARMÓNICA</v>
      </c>
      <c r="AL319" s="52"/>
    </row>
    <row r="320" spans="1:38">
      <c r="A320" s="142"/>
      <c r="B320" s="142"/>
      <c r="C320" s="143" t="s">
        <v>590</v>
      </c>
      <c r="D320" s="144"/>
      <c r="E320" s="144"/>
      <c r="F320" s="45"/>
      <c r="G320" s="45"/>
      <c r="H320" s="144"/>
      <c r="I320" s="317"/>
      <c r="J320" s="318"/>
      <c r="K320" s="318"/>
      <c r="L320" s="144"/>
      <c r="M320" s="314"/>
      <c r="N320" s="314"/>
      <c r="O320" s="314"/>
      <c r="P320" s="144"/>
      <c r="Q320" s="46"/>
      <c r="R320" s="46"/>
      <c r="S320" s="46"/>
      <c r="T320" s="53"/>
      <c r="U320" s="46"/>
      <c r="V320" s="144"/>
      <c r="W320" s="47"/>
      <c r="X320" s="144"/>
      <c r="Y320" s="144"/>
      <c r="Z320" s="144"/>
      <c r="AA320" s="144"/>
      <c r="AB320" s="144"/>
      <c r="AC320" s="144"/>
      <c r="AD320" s="144"/>
      <c r="AE320" s="144"/>
      <c r="AF320" s="144"/>
      <c r="AG320" s="144"/>
      <c r="AH320" s="144"/>
      <c r="AI320" s="144"/>
      <c r="AL320" s="52"/>
    </row>
    <row r="321" spans="1:38" ht="24">
      <c r="A321" s="125">
        <f>+COUNT(B$6:$D321)</f>
        <v>296</v>
      </c>
      <c r="B321" s="126">
        <v>23181500</v>
      </c>
      <c r="C321" s="127" t="s">
        <v>591</v>
      </c>
      <c r="D321" s="126" t="s">
        <v>30</v>
      </c>
      <c r="E321" s="242">
        <v>1</v>
      </c>
      <c r="F321" s="45"/>
      <c r="G321" s="45"/>
      <c r="H321" s="317">
        <v>617966</v>
      </c>
      <c r="I321" s="317"/>
      <c r="J321" s="318"/>
      <c r="K321" s="318"/>
      <c r="L321" s="314">
        <v>595895</v>
      </c>
      <c r="M321" s="314"/>
      <c r="N321" s="314"/>
      <c r="O321" s="314"/>
      <c r="P321" s="319">
        <v>551755</v>
      </c>
      <c r="Q321" s="46"/>
      <c r="R321" s="46"/>
      <c r="S321" s="46"/>
      <c r="T321" s="53"/>
      <c r="U321" s="46"/>
      <c r="V321" s="48">
        <v>108390</v>
      </c>
      <c r="W321" s="47"/>
      <c r="X321" s="318">
        <f t="shared" si="99"/>
        <v>241647</v>
      </c>
      <c r="Y321" s="323">
        <f t="shared" si="100"/>
        <v>551755</v>
      </c>
      <c r="Z321" s="323">
        <f t="shared" si="101"/>
        <v>468502</v>
      </c>
      <c r="AA321" s="323">
        <f t="shared" si="102"/>
        <v>573825</v>
      </c>
      <c r="AB321" s="318">
        <f t="shared" si="103"/>
        <v>279043</v>
      </c>
      <c r="AC321" s="49">
        <f t="shared" si="104"/>
        <v>0.44</v>
      </c>
      <c r="AD321" s="49">
        <f t="shared" si="105"/>
        <v>0.52</v>
      </c>
      <c r="AE321" s="49">
        <f t="shared" si="106"/>
        <v>0.42</v>
      </c>
      <c r="AF321" s="49">
        <f t="shared" si="107"/>
        <v>0.87</v>
      </c>
      <c r="AG321" s="50">
        <f t="shared" si="108"/>
        <v>2.2294215333517853</v>
      </c>
      <c r="AH321" s="325">
        <f>+Z321</f>
        <v>468502</v>
      </c>
      <c r="AI321" s="51" t="str">
        <f t="shared" ref="AI321:AI323" si="124">+IF(AH321=Y321,"MENOR COTIZADO",IF(AH321=Z321,"PROMEDIO",IF(AH321=AA321,"MEDIANA",IF(AH321=AB321,"MEDIA ARMÓNICA",IF(AH321=W321,"HISTÓRICO")))))</f>
        <v>PROMEDIO</v>
      </c>
      <c r="AL321" s="52"/>
    </row>
    <row r="322" spans="1:38" ht="48">
      <c r="A322" s="125">
        <f>+COUNT(B$6:$D322)</f>
        <v>297</v>
      </c>
      <c r="B322" s="137">
        <v>48101536</v>
      </c>
      <c r="C322" s="127" t="s">
        <v>592</v>
      </c>
      <c r="D322" s="126" t="s">
        <v>30</v>
      </c>
      <c r="E322" s="242">
        <v>1</v>
      </c>
      <c r="F322" s="45"/>
      <c r="G322" s="45"/>
      <c r="H322" s="317">
        <v>102524</v>
      </c>
      <c r="I322" s="317"/>
      <c r="J322" s="318"/>
      <c r="K322" s="318"/>
      <c r="L322" s="314">
        <v>98862</v>
      </c>
      <c r="M322" s="314"/>
      <c r="N322" s="314"/>
      <c r="O322" s="314"/>
      <c r="P322" s="319">
        <v>91539.000000000015</v>
      </c>
      <c r="Q322" s="46"/>
      <c r="R322" s="46"/>
      <c r="S322" s="46"/>
      <c r="T322" s="53"/>
      <c r="U322" s="46"/>
      <c r="V322" s="48">
        <v>23500</v>
      </c>
      <c r="W322" s="47"/>
      <c r="X322" s="318">
        <f t="shared" si="99"/>
        <v>37351</v>
      </c>
      <c r="Y322" s="323">
        <f t="shared" si="100"/>
        <v>91539</v>
      </c>
      <c r="Z322" s="323">
        <f t="shared" si="101"/>
        <v>79106</v>
      </c>
      <c r="AA322" s="323">
        <f t="shared" si="102"/>
        <v>95201</v>
      </c>
      <c r="AB322" s="318">
        <f t="shared" si="103"/>
        <v>54536</v>
      </c>
      <c r="AC322" s="49">
        <f t="shared" si="104"/>
        <v>0.41</v>
      </c>
      <c r="AD322" s="49">
        <f t="shared" si="105"/>
        <v>0.47</v>
      </c>
      <c r="AE322" s="49">
        <f t="shared" si="106"/>
        <v>0.39</v>
      </c>
      <c r="AF322" s="49">
        <f t="shared" si="107"/>
        <v>0.68</v>
      </c>
      <c r="AG322" s="50">
        <f t="shared" si="108"/>
        <v>1.589404255319149</v>
      </c>
      <c r="AH322" s="325">
        <f t="shared" ref="AH322:AH325" si="125">+MIN(AA322:AB322)</f>
        <v>54536</v>
      </c>
      <c r="AI322" s="51" t="str">
        <f t="shared" si="124"/>
        <v>MEDIA ARMÓNICA</v>
      </c>
      <c r="AL322" s="52"/>
    </row>
    <row r="323" spans="1:38" ht="24">
      <c r="A323" s="125">
        <f>+COUNT(B$6:$D323)</f>
        <v>298</v>
      </c>
      <c r="B323" s="126">
        <v>24131500</v>
      </c>
      <c r="C323" s="127" t="s">
        <v>429</v>
      </c>
      <c r="D323" s="126" t="s">
        <v>30</v>
      </c>
      <c r="E323" s="242">
        <v>1</v>
      </c>
      <c r="F323" s="45"/>
      <c r="G323" s="45"/>
      <c r="H323" s="317">
        <v>1632885</v>
      </c>
      <c r="I323" s="317"/>
      <c r="J323" s="318"/>
      <c r="K323" s="318"/>
      <c r="L323" s="314">
        <v>1618041</v>
      </c>
      <c r="M323" s="314"/>
      <c r="N323" s="314"/>
      <c r="O323" s="314"/>
      <c r="P323" s="319">
        <v>1484441.0000000002</v>
      </c>
      <c r="Q323" s="46"/>
      <c r="R323" s="46"/>
      <c r="S323" s="46"/>
      <c r="T323" s="53"/>
      <c r="U323" s="46"/>
      <c r="V323" s="48">
        <v>389550</v>
      </c>
      <c r="W323" s="47"/>
      <c r="X323" s="318">
        <f t="shared" si="99"/>
        <v>598189</v>
      </c>
      <c r="Y323" s="323">
        <f t="shared" si="100"/>
        <v>1484441</v>
      </c>
      <c r="Z323" s="323">
        <f t="shared" si="101"/>
        <v>1281229</v>
      </c>
      <c r="AA323" s="323">
        <f t="shared" si="102"/>
        <v>1551241</v>
      </c>
      <c r="AB323" s="318">
        <f t="shared" si="103"/>
        <v>894622</v>
      </c>
      <c r="AC323" s="49">
        <f t="shared" si="104"/>
        <v>0.4</v>
      </c>
      <c r="AD323" s="49">
        <f t="shared" si="105"/>
        <v>0.47</v>
      </c>
      <c r="AE323" s="49">
        <f t="shared" si="106"/>
        <v>0.39</v>
      </c>
      <c r="AF323" s="49">
        <f t="shared" si="107"/>
        <v>0.67</v>
      </c>
      <c r="AG323" s="50">
        <f t="shared" si="108"/>
        <v>1.5355897830830445</v>
      </c>
      <c r="AH323" s="325">
        <f t="shared" si="125"/>
        <v>894622</v>
      </c>
      <c r="AI323" s="51" t="str">
        <f t="shared" si="124"/>
        <v>MEDIA ARMÓNICA</v>
      </c>
      <c r="AL323" s="52"/>
    </row>
    <row r="324" spans="1:38" ht="36">
      <c r="A324" s="125">
        <f>+COUNT(B$6:$D324)</f>
        <v>299</v>
      </c>
      <c r="B324" s="126">
        <v>23181500</v>
      </c>
      <c r="C324" s="127" t="s">
        <v>593</v>
      </c>
      <c r="D324" s="126" t="s">
        <v>30</v>
      </c>
      <c r="E324" s="242">
        <v>1</v>
      </c>
      <c r="F324" s="45"/>
      <c r="G324" s="45"/>
      <c r="H324" s="317">
        <v>654258</v>
      </c>
      <c r="I324" s="317"/>
      <c r="J324" s="318"/>
      <c r="K324" s="318"/>
      <c r="L324" s="314">
        <v>625050</v>
      </c>
      <c r="M324" s="314"/>
      <c r="N324" s="314"/>
      <c r="O324" s="314"/>
      <c r="P324" s="319">
        <v>584159</v>
      </c>
      <c r="Q324" s="46"/>
      <c r="R324" s="46"/>
      <c r="S324" s="46"/>
      <c r="T324" s="53"/>
      <c r="U324" s="46"/>
      <c r="V324" s="48">
        <v>161410</v>
      </c>
      <c r="W324" s="12"/>
      <c r="X324" s="318">
        <f t="shared" si="99"/>
        <v>231664</v>
      </c>
      <c r="Y324" s="323">
        <f t="shared" si="100"/>
        <v>584159</v>
      </c>
      <c r="Z324" s="323">
        <f t="shared" si="101"/>
        <v>506219</v>
      </c>
      <c r="AA324" s="323">
        <f t="shared" si="102"/>
        <v>604605</v>
      </c>
      <c r="AB324" s="318">
        <f t="shared" si="103"/>
        <v>362464</v>
      </c>
      <c r="AC324" s="49">
        <f t="shared" si="104"/>
        <v>0.4</v>
      </c>
      <c r="AD324" s="49">
        <f t="shared" si="105"/>
        <v>0.46</v>
      </c>
      <c r="AE324" s="49">
        <f t="shared" si="106"/>
        <v>0.38</v>
      </c>
      <c r="AF324" s="49">
        <f t="shared" si="107"/>
        <v>0.64</v>
      </c>
      <c r="AG324" s="50">
        <f t="shared" si="108"/>
        <v>1.4352518431323957</v>
      </c>
      <c r="AH324" s="325">
        <f t="shared" si="125"/>
        <v>362464</v>
      </c>
      <c r="AI324" s="51" t="str">
        <f>+IF(AH324=Y324,"MENOR COTIZADO",IF(AH324=Z324,"PROMEDIO",IF(AH324=AA324,"MEDIANA",IF(AH324=AB324,"MEDIA ARMÓNICA",IF(AH324=W324,"HISTÓRICO")))))</f>
        <v>MEDIA ARMÓNICA</v>
      </c>
      <c r="AL324" s="52"/>
    </row>
    <row r="325" spans="1:38" ht="84">
      <c r="A325" s="125">
        <f>+COUNT(B$6:$D325)</f>
        <v>300</v>
      </c>
      <c r="B325" s="137">
        <v>31191500</v>
      </c>
      <c r="C325" s="127" t="s">
        <v>594</v>
      </c>
      <c r="D325" s="126" t="s">
        <v>30</v>
      </c>
      <c r="E325" s="242">
        <v>1</v>
      </c>
      <c r="F325" s="45"/>
      <c r="G325" s="45"/>
      <c r="H325" s="317">
        <v>1740805</v>
      </c>
      <c r="I325" s="317"/>
      <c r="J325" s="318"/>
      <c r="K325" s="318"/>
      <c r="L325" s="314">
        <v>1649184.0000000002</v>
      </c>
      <c r="M325" s="314"/>
      <c r="N325" s="314"/>
      <c r="O325" s="314"/>
      <c r="P325" s="319">
        <v>1527022</v>
      </c>
      <c r="Q325" s="46"/>
      <c r="R325" s="46"/>
      <c r="S325" s="46"/>
      <c r="T325" s="53"/>
      <c r="U325" s="46"/>
      <c r="V325" s="48">
        <v>376360</v>
      </c>
      <c r="W325" s="47"/>
      <c r="X325" s="318">
        <f t="shared" si="99"/>
        <v>637367</v>
      </c>
      <c r="Y325" s="323">
        <f t="shared" si="100"/>
        <v>1527022</v>
      </c>
      <c r="Z325" s="323">
        <f t="shared" si="101"/>
        <v>1323343</v>
      </c>
      <c r="AA325" s="323">
        <f t="shared" si="102"/>
        <v>1588103</v>
      </c>
      <c r="AB325" s="318">
        <f t="shared" si="103"/>
        <v>890332</v>
      </c>
      <c r="AC325" s="49">
        <f t="shared" si="104"/>
        <v>0.42</v>
      </c>
      <c r="AD325" s="49">
        <f t="shared" si="105"/>
        <v>0.48</v>
      </c>
      <c r="AE325" s="49">
        <f t="shared" si="106"/>
        <v>0.4</v>
      </c>
      <c r="AF325" s="49">
        <f t="shared" si="107"/>
        <v>0.72</v>
      </c>
      <c r="AG325" s="50">
        <f t="shared" si="108"/>
        <v>1.6935035604208737</v>
      </c>
      <c r="AH325" s="325">
        <f t="shared" si="125"/>
        <v>890332</v>
      </c>
      <c r="AI325" s="51" t="str">
        <f>+IF(AH325=Y325,"MENOR COTIZADO",IF(AH325=Z325,"PROMEDIO",IF(AH325=AA325,"MEDIANA",IF(AH325=AB325,"MEDIA ARMÓNICA",IF(AH325=W325,"HISTÓRICO")))))</f>
        <v>MEDIA ARMÓNICA</v>
      </c>
      <c r="AL325" s="52"/>
    </row>
    <row r="326" spans="1:38">
      <c r="A326" s="119"/>
      <c r="B326" s="119"/>
      <c r="C326" s="140" t="s">
        <v>29</v>
      </c>
      <c r="D326" s="121"/>
      <c r="E326" s="121"/>
      <c r="F326" s="45"/>
      <c r="G326" s="45"/>
      <c r="H326" s="121"/>
      <c r="I326" s="317"/>
      <c r="J326" s="318"/>
      <c r="K326" s="318"/>
      <c r="L326" s="121"/>
      <c r="M326" s="314"/>
      <c r="N326" s="314"/>
      <c r="O326" s="314"/>
      <c r="P326" s="121"/>
      <c r="Q326" s="46"/>
      <c r="R326" s="46"/>
      <c r="S326" s="46"/>
      <c r="T326" s="53"/>
      <c r="U326" s="46"/>
      <c r="V326" s="121"/>
      <c r="W326" s="47"/>
      <c r="X326" s="121"/>
      <c r="Y326" s="121"/>
      <c r="Z326" s="121"/>
      <c r="AA326" s="121"/>
      <c r="AB326" s="121"/>
      <c r="AC326" s="121"/>
      <c r="AD326" s="121"/>
      <c r="AE326" s="121"/>
      <c r="AF326" s="121"/>
      <c r="AG326" s="121"/>
      <c r="AH326" s="121"/>
      <c r="AI326" s="121"/>
      <c r="AL326" s="52"/>
    </row>
    <row r="327" spans="1:38">
      <c r="A327" s="125">
        <f>+COUNT(B$6:$D327)</f>
        <v>301</v>
      </c>
      <c r="B327" s="125">
        <v>23191202</v>
      </c>
      <c r="C327" s="127" t="s">
        <v>595</v>
      </c>
      <c r="D327" s="126" t="s">
        <v>30</v>
      </c>
      <c r="E327" s="242">
        <v>1</v>
      </c>
      <c r="F327" s="45"/>
      <c r="G327" s="45"/>
      <c r="H327" s="317">
        <v>838478</v>
      </c>
      <c r="I327" s="317"/>
      <c r="J327" s="318"/>
      <c r="K327" s="318"/>
      <c r="L327" s="314">
        <v>801377</v>
      </c>
      <c r="M327" s="314"/>
      <c r="N327" s="314"/>
      <c r="O327" s="314"/>
      <c r="P327" s="319">
        <v>742016</v>
      </c>
      <c r="Q327" s="46"/>
      <c r="R327" s="46"/>
      <c r="S327" s="46"/>
      <c r="T327" s="53"/>
      <c r="U327" s="46"/>
      <c r="V327" s="48">
        <v>173280</v>
      </c>
      <c r="W327" s="47"/>
      <c r="X327" s="318">
        <f t="shared" si="99"/>
        <v>312871</v>
      </c>
      <c r="Y327" s="323">
        <f t="shared" si="100"/>
        <v>742016</v>
      </c>
      <c r="Z327" s="323">
        <f t="shared" si="101"/>
        <v>638788</v>
      </c>
      <c r="AA327" s="323">
        <f t="shared" si="102"/>
        <v>771697</v>
      </c>
      <c r="AB327" s="318">
        <f t="shared" si="103"/>
        <v>418446</v>
      </c>
      <c r="AC327" s="49">
        <f t="shared" si="104"/>
        <v>0.42</v>
      </c>
      <c r="AD327" s="49">
        <f t="shared" si="105"/>
        <v>0.49</v>
      </c>
      <c r="AE327" s="49">
        <f t="shared" si="106"/>
        <v>0.41</v>
      </c>
      <c r="AF327" s="49">
        <f t="shared" si="107"/>
        <v>0.75</v>
      </c>
      <c r="AG327" s="50">
        <f t="shared" si="108"/>
        <v>1.8055805632502309</v>
      </c>
      <c r="AH327" s="325">
        <f t="shared" ref="AH327:AH338" si="126">+MIN(AA327:AB327)</f>
        <v>418446</v>
      </c>
      <c r="AI327" s="51" t="str">
        <f t="shared" ref="AI327:AI329" si="127">+IF(AH327=Y327,"MENOR COTIZADO",IF(AH327=Z327,"PROMEDIO",IF(AH327=AA327,"MEDIANA",IF(AH327=AB327,"MEDIA ARMÓNICA",IF(AH327=W327,"HISTÓRICO")))))</f>
        <v>MEDIA ARMÓNICA</v>
      </c>
      <c r="AL327" s="52"/>
    </row>
    <row r="328" spans="1:38">
      <c r="A328" s="125">
        <f>+COUNT(B$6:$D328)</f>
        <v>302</v>
      </c>
      <c r="B328" s="126">
        <v>31171557</v>
      </c>
      <c r="C328" s="127" t="s">
        <v>596</v>
      </c>
      <c r="D328" s="126" t="s">
        <v>30</v>
      </c>
      <c r="E328" s="242">
        <v>1</v>
      </c>
      <c r="F328" s="45"/>
      <c r="G328" s="45"/>
      <c r="H328" s="317">
        <v>926825.00000000012</v>
      </c>
      <c r="I328" s="317"/>
      <c r="J328" s="318"/>
      <c r="K328" s="318"/>
      <c r="L328" s="314">
        <v>853007</v>
      </c>
      <c r="M328" s="314"/>
      <c r="N328" s="314"/>
      <c r="O328" s="314"/>
      <c r="P328" s="319">
        <v>820199</v>
      </c>
      <c r="Q328" s="46"/>
      <c r="R328" s="46"/>
      <c r="S328" s="46"/>
      <c r="T328" s="53"/>
      <c r="U328" s="46"/>
      <c r="V328" s="48">
        <v>200890</v>
      </c>
      <c r="W328" s="47"/>
      <c r="X328" s="318">
        <f t="shared" si="99"/>
        <v>335867</v>
      </c>
      <c r="Y328" s="323">
        <f t="shared" si="100"/>
        <v>820199</v>
      </c>
      <c r="Z328" s="323">
        <f t="shared" si="101"/>
        <v>700230</v>
      </c>
      <c r="AA328" s="323">
        <f t="shared" si="102"/>
        <v>836603</v>
      </c>
      <c r="AB328" s="318">
        <f t="shared" si="103"/>
        <v>473466</v>
      </c>
      <c r="AC328" s="49">
        <f t="shared" si="104"/>
        <v>0.41</v>
      </c>
      <c r="AD328" s="49">
        <f t="shared" si="105"/>
        <v>0.48</v>
      </c>
      <c r="AE328" s="49">
        <f t="shared" si="106"/>
        <v>0.4</v>
      </c>
      <c r="AF328" s="49">
        <f t="shared" si="107"/>
        <v>0.71</v>
      </c>
      <c r="AG328" s="50">
        <f t="shared" si="108"/>
        <v>1.6718950669520634</v>
      </c>
      <c r="AH328" s="325">
        <f t="shared" si="126"/>
        <v>473466</v>
      </c>
      <c r="AI328" s="51" t="str">
        <f t="shared" si="127"/>
        <v>MEDIA ARMÓNICA</v>
      </c>
      <c r="AL328" s="52"/>
    </row>
    <row r="329" spans="1:38">
      <c r="A329" s="125">
        <f>+COUNT(B$6:$D329)</f>
        <v>303</v>
      </c>
      <c r="B329" s="125">
        <v>31171504</v>
      </c>
      <c r="C329" s="127" t="s">
        <v>597</v>
      </c>
      <c r="D329" s="126" t="s">
        <v>30</v>
      </c>
      <c r="E329" s="242">
        <v>1</v>
      </c>
      <c r="F329" s="45"/>
      <c r="G329" s="45"/>
      <c r="H329" s="317">
        <v>293972</v>
      </c>
      <c r="I329" s="317"/>
      <c r="J329" s="318"/>
      <c r="K329" s="318"/>
      <c r="L329" s="314">
        <v>270764</v>
      </c>
      <c r="M329" s="314"/>
      <c r="N329" s="314"/>
      <c r="O329" s="314"/>
      <c r="P329" s="319">
        <v>257870</v>
      </c>
      <c r="Q329" s="46"/>
      <c r="R329" s="46"/>
      <c r="S329" s="46"/>
      <c r="T329" s="53"/>
      <c r="U329" s="46"/>
      <c r="V329" s="48">
        <v>65390</v>
      </c>
      <c r="W329" s="47"/>
      <c r="X329" s="318">
        <f t="shared" si="99"/>
        <v>105469</v>
      </c>
      <c r="Y329" s="323">
        <f t="shared" si="100"/>
        <v>257870</v>
      </c>
      <c r="Z329" s="323">
        <f t="shared" si="101"/>
        <v>221999</v>
      </c>
      <c r="AA329" s="323">
        <f t="shared" si="102"/>
        <v>264317</v>
      </c>
      <c r="AB329" s="318">
        <f t="shared" si="103"/>
        <v>152290</v>
      </c>
      <c r="AC329" s="49">
        <f t="shared" si="104"/>
        <v>0.41</v>
      </c>
      <c r="AD329" s="49">
        <f t="shared" si="105"/>
        <v>0.48</v>
      </c>
      <c r="AE329" s="49">
        <f t="shared" si="106"/>
        <v>0.4</v>
      </c>
      <c r="AF329" s="49">
        <f t="shared" si="107"/>
        <v>0.69</v>
      </c>
      <c r="AG329" s="50">
        <f t="shared" si="108"/>
        <v>1.6129224652087475</v>
      </c>
      <c r="AH329" s="325">
        <f t="shared" si="126"/>
        <v>152290</v>
      </c>
      <c r="AI329" s="51" t="str">
        <f t="shared" si="127"/>
        <v>MEDIA ARMÓNICA</v>
      </c>
      <c r="AL329" s="52"/>
    </row>
    <row r="330" spans="1:38">
      <c r="A330" s="125">
        <f>+COUNT(B$6:$D330)</f>
        <v>304</v>
      </c>
      <c r="B330" s="105">
        <v>30264700</v>
      </c>
      <c r="C330" s="127" t="s">
        <v>598</v>
      </c>
      <c r="D330" s="126" t="s">
        <v>31</v>
      </c>
      <c r="E330" s="242">
        <v>1</v>
      </c>
      <c r="F330" s="45"/>
      <c r="G330" s="45"/>
      <c r="H330" s="317">
        <v>21132</v>
      </c>
      <c r="I330" s="317"/>
      <c r="J330" s="318"/>
      <c r="K330" s="318"/>
      <c r="L330" s="314">
        <v>20566</v>
      </c>
      <c r="M330" s="314"/>
      <c r="N330" s="314"/>
      <c r="O330" s="314"/>
      <c r="P330" s="319">
        <v>18868</v>
      </c>
      <c r="Q330" s="46"/>
      <c r="R330" s="46"/>
      <c r="S330" s="46"/>
      <c r="T330" s="53"/>
      <c r="U330" s="46"/>
      <c r="V330" s="48">
        <v>5220</v>
      </c>
      <c r="W330" s="10"/>
      <c r="X330" s="318">
        <f t="shared" ref="X330:X394" si="128">+ROUND(STDEVA(H330,L330,P330,V330),0)</f>
        <v>7546</v>
      </c>
      <c r="Y330" s="323">
        <f t="shared" ref="Y330:Y394" si="129">+ROUND(MIN(H330,L330,P330),0)</f>
        <v>18868</v>
      </c>
      <c r="Z330" s="323">
        <f t="shared" ref="Z330:Z394" si="130">+ROUND(AVERAGE(H330,L330,P330,V330),0)</f>
        <v>16447</v>
      </c>
      <c r="AA330" s="323">
        <f t="shared" ref="AA330:AA394" si="131">+ROUND(MEDIAN(H330,L330,P330,V330),0)</f>
        <v>19717</v>
      </c>
      <c r="AB330" s="318">
        <f t="shared" ref="AB330:AB394" si="132">+ROUND(HARMEAN(H330,L330,P330,V330),0)</f>
        <v>11747</v>
      </c>
      <c r="AC330" s="49">
        <f t="shared" ref="AC330:AC394" si="133">ROUND(+X330/Y330,2)</f>
        <v>0.4</v>
      </c>
      <c r="AD330" s="49">
        <f t="shared" ref="AD330:AD394" si="134">ROUND(+X330/Z330,2)</f>
        <v>0.46</v>
      </c>
      <c r="AE330" s="49">
        <f t="shared" ref="AE330:AE394" si="135">ROUND(+X330/AA330,2)</f>
        <v>0.38</v>
      </c>
      <c r="AF330" s="49">
        <f t="shared" ref="AF330:AF394" si="136">ROUND(+X330/AB330,2)</f>
        <v>0.64</v>
      </c>
      <c r="AG330" s="50">
        <f t="shared" ref="AG330:AG394" si="137">+X330/V330</f>
        <v>1.4455938697318007</v>
      </c>
      <c r="AH330" s="325">
        <f t="shared" si="126"/>
        <v>11747</v>
      </c>
      <c r="AI330" s="51" t="str">
        <f t="shared" ref="AI330:AI334" si="138">+IF(AH330=Y330,"MENOR COTIZADO",IF(AH330=Z330,"PROMEDIO",IF(AH330=AA330,"MEDIANA",IF(AH330=AB330,"MEDIA ARMÓNICA",IF(AH330=W330,"HISTÓRICO")))))</f>
        <v>MEDIA ARMÓNICA</v>
      </c>
      <c r="AL330" s="52"/>
    </row>
    <row r="331" spans="1:38">
      <c r="A331" s="125">
        <f>+COUNT(B$6:$D331)</f>
        <v>305</v>
      </c>
      <c r="B331" s="125">
        <v>32101625</v>
      </c>
      <c r="C331" s="127" t="s">
        <v>599</v>
      </c>
      <c r="D331" s="126" t="s">
        <v>30</v>
      </c>
      <c r="E331" s="242">
        <v>1</v>
      </c>
      <c r="F331" s="45"/>
      <c r="G331" s="45"/>
      <c r="H331" s="317">
        <v>396855</v>
      </c>
      <c r="I331" s="317"/>
      <c r="J331" s="318"/>
      <c r="K331" s="318"/>
      <c r="L331" s="314">
        <v>375403</v>
      </c>
      <c r="M331" s="314"/>
      <c r="N331" s="314"/>
      <c r="O331" s="314"/>
      <c r="P331" s="319">
        <v>357527</v>
      </c>
      <c r="Q331" s="46"/>
      <c r="R331" s="46"/>
      <c r="S331" s="46"/>
      <c r="T331" s="53"/>
      <c r="U331" s="46"/>
      <c r="V331" s="48">
        <v>102140</v>
      </c>
      <c r="W331" s="47"/>
      <c r="X331" s="318">
        <f t="shared" si="128"/>
        <v>138166</v>
      </c>
      <c r="Y331" s="323">
        <f t="shared" si="129"/>
        <v>357527</v>
      </c>
      <c r="Z331" s="323">
        <f t="shared" si="130"/>
        <v>307981</v>
      </c>
      <c r="AA331" s="323">
        <f t="shared" si="131"/>
        <v>366465</v>
      </c>
      <c r="AB331" s="318">
        <f t="shared" si="132"/>
        <v>225085</v>
      </c>
      <c r="AC331" s="49">
        <f t="shared" si="133"/>
        <v>0.39</v>
      </c>
      <c r="AD331" s="49">
        <f t="shared" si="134"/>
        <v>0.45</v>
      </c>
      <c r="AE331" s="49">
        <f t="shared" si="135"/>
        <v>0.38</v>
      </c>
      <c r="AF331" s="49">
        <f t="shared" si="136"/>
        <v>0.61</v>
      </c>
      <c r="AG331" s="50">
        <f t="shared" si="137"/>
        <v>1.3527119639710201</v>
      </c>
      <c r="AH331" s="325">
        <f t="shared" si="126"/>
        <v>225085</v>
      </c>
      <c r="AI331" s="51" t="str">
        <f t="shared" si="138"/>
        <v>MEDIA ARMÓNICA</v>
      </c>
      <c r="AL331" s="52"/>
    </row>
    <row r="332" spans="1:38" ht="24">
      <c r="A332" s="125">
        <f>+COUNT(B$6:$D332)</f>
        <v>306</v>
      </c>
      <c r="B332" s="126">
        <v>23181500</v>
      </c>
      <c r="C332" s="127" t="s">
        <v>600</v>
      </c>
      <c r="D332" s="126" t="s">
        <v>30</v>
      </c>
      <c r="E332" s="242">
        <v>1</v>
      </c>
      <c r="F332" s="45"/>
      <c r="G332" s="45"/>
      <c r="H332" s="317">
        <v>602771</v>
      </c>
      <c r="I332" s="317"/>
      <c r="J332" s="318"/>
      <c r="K332" s="318"/>
      <c r="L332" s="314">
        <v>580852</v>
      </c>
      <c r="M332" s="314"/>
      <c r="N332" s="314"/>
      <c r="O332" s="314"/>
      <c r="P332" s="319">
        <v>547974</v>
      </c>
      <c r="Q332" s="46"/>
      <c r="R332" s="46"/>
      <c r="S332" s="46"/>
      <c r="T332" s="53"/>
      <c r="U332" s="46"/>
      <c r="V332" s="48">
        <v>157910</v>
      </c>
      <c r="W332" s="47"/>
      <c r="X332" s="318">
        <f t="shared" si="128"/>
        <v>210851</v>
      </c>
      <c r="Y332" s="323">
        <f t="shared" si="129"/>
        <v>547974</v>
      </c>
      <c r="Z332" s="323">
        <f t="shared" si="130"/>
        <v>472377</v>
      </c>
      <c r="AA332" s="323">
        <f t="shared" si="131"/>
        <v>564413</v>
      </c>
      <c r="AB332" s="318">
        <f t="shared" si="132"/>
        <v>346673</v>
      </c>
      <c r="AC332" s="49">
        <f t="shared" si="133"/>
        <v>0.38</v>
      </c>
      <c r="AD332" s="49">
        <f t="shared" si="134"/>
        <v>0.45</v>
      </c>
      <c r="AE332" s="49">
        <f t="shared" si="135"/>
        <v>0.37</v>
      </c>
      <c r="AF332" s="49">
        <f t="shared" si="136"/>
        <v>0.61</v>
      </c>
      <c r="AG332" s="50">
        <f t="shared" si="137"/>
        <v>1.3352605914761573</v>
      </c>
      <c r="AH332" s="325">
        <f t="shared" si="126"/>
        <v>346673</v>
      </c>
      <c r="AI332" s="51" t="str">
        <f t="shared" si="138"/>
        <v>MEDIA ARMÓNICA</v>
      </c>
      <c r="AL332" s="52"/>
    </row>
    <row r="333" spans="1:38">
      <c r="A333" s="125">
        <f>+COUNT(B$6:$D333)</f>
        <v>307</v>
      </c>
      <c r="B333" s="126">
        <v>23181700</v>
      </c>
      <c r="C333" s="127" t="s">
        <v>574</v>
      </c>
      <c r="D333" s="126" t="s">
        <v>30</v>
      </c>
      <c r="E333" s="242">
        <v>1</v>
      </c>
      <c r="F333" s="45"/>
      <c r="G333" s="45"/>
      <c r="H333" s="317">
        <v>331169</v>
      </c>
      <c r="I333" s="317"/>
      <c r="J333" s="318"/>
      <c r="K333" s="318"/>
      <c r="L333" s="314">
        <v>316516</v>
      </c>
      <c r="M333" s="314"/>
      <c r="N333" s="314"/>
      <c r="O333" s="314"/>
      <c r="P333" s="319">
        <v>293070</v>
      </c>
      <c r="Q333" s="46"/>
      <c r="R333" s="46"/>
      <c r="S333" s="46"/>
      <c r="T333" s="53"/>
      <c r="U333" s="46"/>
      <c r="V333" s="48">
        <v>72040</v>
      </c>
      <c r="W333" s="47"/>
      <c r="X333" s="318">
        <f t="shared" si="128"/>
        <v>121788</v>
      </c>
      <c r="Y333" s="323">
        <f t="shared" si="129"/>
        <v>293070</v>
      </c>
      <c r="Z333" s="323">
        <f t="shared" si="130"/>
        <v>253199</v>
      </c>
      <c r="AA333" s="323">
        <f t="shared" si="131"/>
        <v>304793</v>
      </c>
      <c r="AB333" s="318">
        <f t="shared" si="132"/>
        <v>170413</v>
      </c>
      <c r="AC333" s="49">
        <f t="shared" si="133"/>
        <v>0.42</v>
      </c>
      <c r="AD333" s="49">
        <f t="shared" si="134"/>
        <v>0.48</v>
      </c>
      <c r="AE333" s="49">
        <f t="shared" si="135"/>
        <v>0.4</v>
      </c>
      <c r="AF333" s="49">
        <f t="shared" si="136"/>
        <v>0.71</v>
      </c>
      <c r="AG333" s="50">
        <f t="shared" si="137"/>
        <v>1.6905607995558023</v>
      </c>
      <c r="AH333" s="325">
        <f t="shared" si="126"/>
        <v>170413</v>
      </c>
      <c r="AI333" s="51" t="str">
        <f t="shared" si="138"/>
        <v>MEDIA ARMÓNICA</v>
      </c>
      <c r="AL333" s="52"/>
    </row>
    <row r="334" spans="1:38">
      <c r="A334" s="125">
        <f>+COUNT(B$6:$D334)</f>
        <v>308</v>
      </c>
      <c r="B334" s="105">
        <v>30264700</v>
      </c>
      <c r="C334" s="127" t="s">
        <v>601</v>
      </c>
      <c r="D334" s="126" t="s">
        <v>31</v>
      </c>
      <c r="E334" s="242">
        <v>1</v>
      </c>
      <c r="F334" s="45"/>
      <c r="G334" s="45"/>
      <c r="H334" s="317">
        <v>37514</v>
      </c>
      <c r="I334" s="317"/>
      <c r="J334" s="318"/>
      <c r="K334" s="318"/>
      <c r="L334" s="314">
        <v>34552</v>
      </c>
      <c r="M334" s="314"/>
      <c r="N334" s="314"/>
      <c r="O334" s="314"/>
      <c r="P334" s="319">
        <v>32907</v>
      </c>
      <c r="Q334" s="46"/>
      <c r="R334" s="46"/>
      <c r="S334" s="46"/>
      <c r="T334" s="53"/>
      <c r="U334" s="46"/>
      <c r="V334" s="48">
        <v>7670</v>
      </c>
      <c r="W334" s="47"/>
      <c r="X334" s="318">
        <f t="shared" si="128"/>
        <v>13793</v>
      </c>
      <c r="Y334" s="323">
        <f t="shared" si="129"/>
        <v>32907</v>
      </c>
      <c r="Z334" s="323">
        <f t="shared" si="130"/>
        <v>28161</v>
      </c>
      <c r="AA334" s="323">
        <f t="shared" si="131"/>
        <v>33730</v>
      </c>
      <c r="AB334" s="318">
        <f t="shared" si="132"/>
        <v>18487</v>
      </c>
      <c r="AC334" s="49">
        <f t="shared" si="133"/>
        <v>0.42</v>
      </c>
      <c r="AD334" s="49">
        <f t="shared" si="134"/>
        <v>0.49</v>
      </c>
      <c r="AE334" s="49">
        <f t="shared" si="135"/>
        <v>0.41</v>
      </c>
      <c r="AF334" s="49">
        <f t="shared" si="136"/>
        <v>0.75</v>
      </c>
      <c r="AG334" s="50">
        <f t="shared" si="137"/>
        <v>1.7983050847457627</v>
      </c>
      <c r="AH334" s="325">
        <f t="shared" si="126"/>
        <v>18487</v>
      </c>
      <c r="AI334" s="51" t="str">
        <f t="shared" si="138"/>
        <v>MEDIA ARMÓNICA</v>
      </c>
      <c r="AL334" s="52"/>
    </row>
    <row r="335" spans="1:38" ht="24">
      <c r="A335" s="125">
        <f>+COUNT(B$6:$D335)</f>
        <v>309</v>
      </c>
      <c r="B335" s="137">
        <v>39131707</v>
      </c>
      <c r="C335" s="127" t="s">
        <v>602</v>
      </c>
      <c r="D335" s="126" t="s">
        <v>30</v>
      </c>
      <c r="E335" s="242">
        <v>1</v>
      </c>
      <c r="F335" s="45"/>
      <c r="G335" s="45"/>
      <c r="H335" s="317">
        <v>365165</v>
      </c>
      <c r="I335" s="317"/>
      <c r="J335" s="318"/>
      <c r="K335" s="318"/>
      <c r="L335" s="314">
        <v>352123</v>
      </c>
      <c r="M335" s="314"/>
      <c r="N335" s="314"/>
      <c r="O335" s="314"/>
      <c r="P335" s="319">
        <v>326040</v>
      </c>
      <c r="Q335" s="46"/>
      <c r="R335" s="46"/>
      <c r="S335" s="46"/>
      <c r="T335" s="53"/>
      <c r="U335" s="46"/>
      <c r="V335" s="48">
        <v>95990</v>
      </c>
      <c r="W335" s="47"/>
      <c r="X335" s="318">
        <f t="shared" si="128"/>
        <v>126939</v>
      </c>
      <c r="Y335" s="323">
        <f t="shared" si="129"/>
        <v>326040</v>
      </c>
      <c r="Z335" s="323">
        <f t="shared" si="130"/>
        <v>284830</v>
      </c>
      <c r="AA335" s="323">
        <f t="shared" si="131"/>
        <v>339082</v>
      </c>
      <c r="AB335" s="318">
        <f t="shared" si="132"/>
        <v>209828</v>
      </c>
      <c r="AC335" s="49">
        <f t="shared" si="133"/>
        <v>0.39</v>
      </c>
      <c r="AD335" s="49">
        <f t="shared" si="134"/>
        <v>0.45</v>
      </c>
      <c r="AE335" s="49">
        <f t="shared" si="135"/>
        <v>0.37</v>
      </c>
      <c r="AF335" s="49">
        <f t="shared" si="136"/>
        <v>0.6</v>
      </c>
      <c r="AG335" s="50">
        <f t="shared" si="137"/>
        <v>1.3224190019793729</v>
      </c>
      <c r="AH335" s="325">
        <f t="shared" si="126"/>
        <v>209828</v>
      </c>
      <c r="AI335" s="51" t="str">
        <f t="shared" ref="AI335:AI338" si="139">+IF(AH335=Y335,"MENOR COTIZADO",IF(AH335=Z335,"PROMEDIO",IF(AH335=AA335,"MEDIANA",IF(AH335=AB335,"MEDIA ARMÓNICA",IF(AH335=W335,"HISTÓRICO")))))</f>
        <v>MEDIA ARMÓNICA</v>
      </c>
      <c r="AL335" s="52"/>
    </row>
    <row r="336" spans="1:38" ht="36">
      <c r="A336" s="125">
        <f>+COUNT(B$6:$D336)</f>
        <v>310</v>
      </c>
      <c r="B336" s="126">
        <v>23181500</v>
      </c>
      <c r="C336" s="127" t="s">
        <v>603</v>
      </c>
      <c r="D336" s="126" t="s">
        <v>30</v>
      </c>
      <c r="E336" s="242">
        <v>1</v>
      </c>
      <c r="F336" s="45"/>
      <c r="G336" s="45"/>
      <c r="H336" s="317">
        <v>740317</v>
      </c>
      <c r="I336" s="317"/>
      <c r="J336" s="318"/>
      <c r="K336" s="318"/>
      <c r="L336" s="314">
        <v>688365.00000000012</v>
      </c>
      <c r="M336" s="314"/>
      <c r="N336" s="314"/>
      <c r="O336" s="314"/>
      <c r="P336" s="319">
        <v>649401</v>
      </c>
      <c r="Q336" s="46"/>
      <c r="R336" s="46"/>
      <c r="S336" s="46"/>
      <c r="T336" s="53"/>
      <c r="U336" s="46"/>
      <c r="V336" s="48">
        <v>188000</v>
      </c>
      <c r="W336" s="47"/>
      <c r="X336" s="318">
        <f t="shared" si="128"/>
        <v>255081</v>
      </c>
      <c r="Y336" s="323">
        <f t="shared" si="129"/>
        <v>649401</v>
      </c>
      <c r="Z336" s="323">
        <f t="shared" si="130"/>
        <v>566521</v>
      </c>
      <c r="AA336" s="323">
        <f t="shared" si="131"/>
        <v>668883</v>
      </c>
      <c r="AB336" s="318">
        <f t="shared" si="132"/>
        <v>413971</v>
      </c>
      <c r="AC336" s="49">
        <f t="shared" si="133"/>
        <v>0.39</v>
      </c>
      <c r="AD336" s="49">
        <f t="shared" si="134"/>
        <v>0.45</v>
      </c>
      <c r="AE336" s="49">
        <f t="shared" si="135"/>
        <v>0.38</v>
      </c>
      <c r="AF336" s="49">
        <f t="shared" si="136"/>
        <v>0.62</v>
      </c>
      <c r="AG336" s="50">
        <f t="shared" si="137"/>
        <v>1.3568138297872341</v>
      </c>
      <c r="AH336" s="325">
        <f t="shared" si="126"/>
        <v>413971</v>
      </c>
      <c r="AI336" s="51" t="str">
        <f t="shared" si="139"/>
        <v>MEDIA ARMÓNICA</v>
      </c>
      <c r="AL336" s="52"/>
    </row>
    <row r="337" spans="1:38" ht="24">
      <c r="A337" s="125">
        <f>+COUNT(B$6:$D337)</f>
        <v>311</v>
      </c>
      <c r="B337" s="137">
        <v>39131709</v>
      </c>
      <c r="C337" s="127" t="s">
        <v>604</v>
      </c>
      <c r="D337" s="126" t="s">
        <v>30</v>
      </c>
      <c r="E337" s="242">
        <v>1</v>
      </c>
      <c r="F337" s="45"/>
      <c r="G337" s="45"/>
      <c r="H337" s="317">
        <v>9599</v>
      </c>
      <c r="I337" s="317"/>
      <c r="J337" s="318"/>
      <c r="K337" s="318"/>
      <c r="L337" s="314">
        <v>9424</v>
      </c>
      <c r="M337" s="314"/>
      <c r="N337" s="314"/>
      <c r="O337" s="314"/>
      <c r="P337" s="319">
        <v>8726</v>
      </c>
      <c r="Q337" s="46"/>
      <c r="R337" s="46"/>
      <c r="S337" s="46"/>
      <c r="T337" s="53"/>
      <c r="U337" s="46"/>
      <c r="V337" s="48">
        <v>2560</v>
      </c>
      <c r="W337" s="47"/>
      <c r="X337" s="318">
        <f t="shared" si="128"/>
        <v>3366</v>
      </c>
      <c r="Y337" s="323">
        <f t="shared" si="129"/>
        <v>8726</v>
      </c>
      <c r="Z337" s="323">
        <f t="shared" si="130"/>
        <v>7577</v>
      </c>
      <c r="AA337" s="323">
        <f t="shared" si="131"/>
        <v>9075</v>
      </c>
      <c r="AB337" s="318">
        <f t="shared" si="132"/>
        <v>5590</v>
      </c>
      <c r="AC337" s="49">
        <f t="shared" si="133"/>
        <v>0.39</v>
      </c>
      <c r="AD337" s="49">
        <f t="shared" si="134"/>
        <v>0.44</v>
      </c>
      <c r="AE337" s="49">
        <f t="shared" si="135"/>
        <v>0.37</v>
      </c>
      <c r="AF337" s="49">
        <f t="shared" si="136"/>
        <v>0.6</v>
      </c>
      <c r="AG337" s="50">
        <f t="shared" si="137"/>
        <v>1.3148437500000001</v>
      </c>
      <c r="AH337" s="325">
        <f t="shared" si="126"/>
        <v>5590</v>
      </c>
      <c r="AI337" s="51" t="str">
        <f t="shared" si="139"/>
        <v>MEDIA ARMÓNICA</v>
      </c>
      <c r="AL337" s="52"/>
    </row>
    <row r="338" spans="1:38" ht="36">
      <c r="A338" s="125">
        <f>+COUNT(B$6:$D338)</f>
        <v>312</v>
      </c>
      <c r="B338" s="126">
        <v>23181500</v>
      </c>
      <c r="C338" s="127" t="s">
        <v>593</v>
      </c>
      <c r="D338" s="126" t="s">
        <v>30</v>
      </c>
      <c r="E338" s="242">
        <v>1</v>
      </c>
      <c r="F338" s="45"/>
      <c r="G338" s="45"/>
      <c r="H338" s="317">
        <v>272867</v>
      </c>
      <c r="I338" s="317"/>
      <c r="J338" s="318"/>
      <c r="K338" s="318"/>
      <c r="L338" s="314">
        <v>260576</v>
      </c>
      <c r="M338" s="314"/>
      <c r="N338" s="314"/>
      <c r="O338" s="314"/>
      <c r="P338" s="319">
        <v>245826</v>
      </c>
      <c r="Q338" s="46"/>
      <c r="R338" s="46"/>
      <c r="S338" s="46"/>
      <c r="T338" s="53"/>
      <c r="U338" s="46"/>
      <c r="V338" s="48">
        <v>69480</v>
      </c>
      <c r="W338" s="47"/>
      <c r="X338" s="318">
        <f t="shared" si="128"/>
        <v>95778</v>
      </c>
      <c r="Y338" s="323">
        <f t="shared" si="129"/>
        <v>245826</v>
      </c>
      <c r="Z338" s="323">
        <f t="shared" si="130"/>
        <v>212187</v>
      </c>
      <c r="AA338" s="323">
        <f t="shared" si="131"/>
        <v>253201</v>
      </c>
      <c r="AB338" s="318">
        <f t="shared" si="132"/>
        <v>154065</v>
      </c>
      <c r="AC338" s="49">
        <f t="shared" si="133"/>
        <v>0.39</v>
      </c>
      <c r="AD338" s="49">
        <f t="shared" si="134"/>
        <v>0.45</v>
      </c>
      <c r="AE338" s="49">
        <f t="shared" si="135"/>
        <v>0.38</v>
      </c>
      <c r="AF338" s="49">
        <f t="shared" si="136"/>
        <v>0.62</v>
      </c>
      <c r="AG338" s="50">
        <f t="shared" si="137"/>
        <v>1.3784974093264248</v>
      </c>
      <c r="AH338" s="325">
        <f t="shared" si="126"/>
        <v>154065</v>
      </c>
      <c r="AI338" s="51" t="str">
        <f t="shared" si="139"/>
        <v>MEDIA ARMÓNICA</v>
      </c>
      <c r="AL338" s="52"/>
    </row>
    <row r="339" spans="1:38">
      <c r="A339" s="119"/>
      <c r="B339" s="119"/>
      <c r="C339" s="140" t="s">
        <v>54</v>
      </c>
      <c r="D339" s="121"/>
      <c r="E339" s="121"/>
      <c r="F339" s="45"/>
      <c r="G339" s="45"/>
      <c r="H339" s="121"/>
      <c r="I339" s="317"/>
      <c r="J339" s="318"/>
      <c r="K339" s="318"/>
      <c r="L339" s="121"/>
      <c r="M339" s="314"/>
      <c r="N339" s="314"/>
      <c r="O339" s="314"/>
      <c r="P339" s="121"/>
      <c r="Q339" s="46"/>
      <c r="R339" s="46"/>
      <c r="S339" s="46"/>
      <c r="T339" s="53"/>
      <c r="U339" s="46"/>
      <c r="V339" s="121"/>
      <c r="W339" s="47"/>
      <c r="X339" s="121"/>
      <c r="Y339" s="121"/>
      <c r="Z339" s="121"/>
      <c r="AA339" s="121"/>
      <c r="AB339" s="121"/>
      <c r="AC339" s="121"/>
      <c r="AD339" s="121"/>
      <c r="AE339" s="121"/>
      <c r="AF339" s="121"/>
      <c r="AG339" s="121"/>
      <c r="AH339" s="121"/>
      <c r="AI339" s="121"/>
      <c r="AL339" s="52"/>
    </row>
    <row r="340" spans="1:38">
      <c r="A340" s="125">
        <f>+COUNT(B$6:$D340)</f>
        <v>313</v>
      </c>
      <c r="B340" s="126">
        <v>23181700</v>
      </c>
      <c r="C340" s="139" t="s">
        <v>605</v>
      </c>
      <c r="D340" s="126" t="s">
        <v>30</v>
      </c>
      <c r="E340" s="242">
        <v>1</v>
      </c>
      <c r="F340" s="45"/>
      <c r="G340" s="45"/>
      <c r="H340" s="317">
        <v>399601.00000000006</v>
      </c>
      <c r="I340" s="317"/>
      <c r="J340" s="318"/>
      <c r="K340" s="318"/>
      <c r="L340" s="314">
        <v>385456</v>
      </c>
      <c r="M340" s="314"/>
      <c r="N340" s="314"/>
      <c r="O340" s="314"/>
      <c r="P340" s="319">
        <v>353629.00000000006</v>
      </c>
      <c r="Q340" s="46"/>
      <c r="R340" s="46"/>
      <c r="S340" s="46"/>
      <c r="T340" s="53"/>
      <c r="U340" s="46"/>
      <c r="V340" s="48">
        <v>87530</v>
      </c>
      <c r="W340" s="47"/>
      <c r="X340" s="318">
        <f t="shared" si="128"/>
        <v>147276</v>
      </c>
      <c r="Y340" s="323">
        <f t="shared" si="129"/>
        <v>353629</v>
      </c>
      <c r="Z340" s="323">
        <f t="shared" si="130"/>
        <v>306554</v>
      </c>
      <c r="AA340" s="323">
        <f t="shared" si="131"/>
        <v>369543</v>
      </c>
      <c r="AB340" s="318">
        <f t="shared" si="132"/>
        <v>206726</v>
      </c>
      <c r="AC340" s="49">
        <f t="shared" si="133"/>
        <v>0.42</v>
      </c>
      <c r="AD340" s="49">
        <f t="shared" si="134"/>
        <v>0.48</v>
      </c>
      <c r="AE340" s="49">
        <f t="shared" si="135"/>
        <v>0.4</v>
      </c>
      <c r="AF340" s="49">
        <f t="shared" si="136"/>
        <v>0.71</v>
      </c>
      <c r="AG340" s="50">
        <f t="shared" si="137"/>
        <v>1.6825774020335884</v>
      </c>
      <c r="AH340" s="325">
        <f t="shared" ref="AH340:AH350" si="140">+MIN(AA340:AB340)</f>
        <v>206726</v>
      </c>
      <c r="AI340" s="51" t="str">
        <f t="shared" ref="AI340:AI343" si="141">+IF(AH340=Y340,"MENOR COTIZADO",IF(AH340=Z340,"PROMEDIO",IF(AH340=AA340,"MEDIANA",IF(AH340=AB340,"MEDIA ARMÓNICA",IF(AH340=W340,"HISTÓRICO")))))</f>
        <v>MEDIA ARMÓNICA</v>
      </c>
      <c r="AL340" s="52"/>
    </row>
    <row r="341" spans="1:38">
      <c r="A341" s="125">
        <f>+COUNT(B$6:$D341)</f>
        <v>314</v>
      </c>
      <c r="B341" s="126">
        <v>23181700</v>
      </c>
      <c r="C341" s="127" t="s">
        <v>606</v>
      </c>
      <c r="D341" s="126" t="s">
        <v>30</v>
      </c>
      <c r="E341" s="242">
        <v>1</v>
      </c>
      <c r="F341" s="45"/>
      <c r="G341" s="45"/>
      <c r="H341" s="317">
        <v>1011551</v>
      </c>
      <c r="I341" s="317"/>
      <c r="J341" s="318"/>
      <c r="K341" s="318"/>
      <c r="L341" s="314">
        <v>965572</v>
      </c>
      <c r="M341" s="314"/>
      <c r="N341" s="314"/>
      <c r="O341" s="314"/>
      <c r="P341" s="319">
        <v>919592</v>
      </c>
      <c r="Q341" s="46"/>
      <c r="R341" s="46"/>
      <c r="S341" s="46"/>
      <c r="T341" s="53"/>
      <c r="U341" s="46"/>
      <c r="V341" s="48">
        <v>223360</v>
      </c>
      <c r="W341" s="47"/>
      <c r="X341" s="318">
        <f t="shared" si="128"/>
        <v>373000</v>
      </c>
      <c r="Y341" s="323">
        <f t="shared" si="129"/>
        <v>919592</v>
      </c>
      <c r="Z341" s="323">
        <f t="shared" si="130"/>
        <v>780019</v>
      </c>
      <c r="AA341" s="323">
        <f t="shared" si="131"/>
        <v>942582</v>
      </c>
      <c r="AB341" s="318">
        <f t="shared" si="132"/>
        <v>527096</v>
      </c>
      <c r="AC341" s="49">
        <f t="shared" si="133"/>
        <v>0.41</v>
      </c>
      <c r="AD341" s="49">
        <f t="shared" si="134"/>
        <v>0.48</v>
      </c>
      <c r="AE341" s="49">
        <f t="shared" si="135"/>
        <v>0.4</v>
      </c>
      <c r="AF341" s="49">
        <f t="shared" si="136"/>
        <v>0.71</v>
      </c>
      <c r="AG341" s="50">
        <f t="shared" si="137"/>
        <v>1.6699498567335243</v>
      </c>
      <c r="AH341" s="325">
        <f t="shared" si="140"/>
        <v>527096</v>
      </c>
      <c r="AI341" s="51" t="str">
        <f t="shared" si="141"/>
        <v>MEDIA ARMÓNICA</v>
      </c>
      <c r="AL341" s="52"/>
    </row>
    <row r="342" spans="1:38">
      <c r="A342" s="125">
        <f>+COUNT(B$6:$D342)</f>
        <v>315</v>
      </c>
      <c r="B342" s="126">
        <v>23181700</v>
      </c>
      <c r="C342" s="127" t="s">
        <v>607</v>
      </c>
      <c r="D342" s="126" t="s">
        <v>30</v>
      </c>
      <c r="E342" s="242">
        <v>1</v>
      </c>
      <c r="F342" s="45"/>
      <c r="G342" s="45"/>
      <c r="H342" s="317">
        <v>17070</v>
      </c>
      <c r="I342" s="317"/>
      <c r="J342" s="318"/>
      <c r="K342" s="318"/>
      <c r="L342" s="314">
        <v>16155</v>
      </c>
      <c r="M342" s="314"/>
      <c r="N342" s="314"/>
      <c r="O342" s="314"/>
      <c r="P342" s="319">
        <v>15241.000000000002</v>
      </c>
      <c r="Q342" s="46"/>
      <c r="R342" s="46"/>
      <c r="S342" s="46"/>
      <c r="T342" s="53"/>
      <c r="U342" s="46"/>
      <c r="V342" s="48">
        <v>3560</v>
      </c>
      <c r="W342" s="47"/>
      <c r="X342" s="318">
        <f t="shared" si="128"/>
        <v>6342</v>
      </c>
      <c r="Y342" s="323">
        <f t="shared" si="129"/>
        <v>15241</v>
      </c>
      <c r="Z342" s="323">
        <f t="shared" si="130"/>
        <v>13007</v>
      </c>
      <c r="AA342" s="323">
        <f t="shared" si="131"/>
        <v>15698</v>
      </c>
      <c r="AB342" s="318">
        <f t="shared" si="132"/>
        <v>8565</v>
      </c>
      <c r="AC342" s="49">
        <f t="shared" si="133"/>
        <v>0.42</v>
      </c>
      <c r="AD342" s="49">
        <f t="shared" si="134"/>
        <v>0.49</v>
      </c>
      <c r="AE342" s="49">
        <f t="shared" si="135"/>
        <v>0.4</v>
      </c>
      <c r="AF342" s="49">
        <f t="shared" si="136"/>
        <v>0.74</v>
      </c>
      <c r="AG342" s="50">
        <f t="shared" si="137"/>
        <v>1.7814606741573034</v>
      </c>
      <c r="AH342" s="325">
        <f t="shared" si="140"/>
        <v>8565</v>
      </c>
      <c r="AI342" s="51" t="str">
        <f t="shared" si="141"/>
        <v>MEDIA ARMÓNICA</v>
      </c>
      <c r="AL342" s="52"/>
    </row>
    <row r="343" spans="1:38" ht="120">
      <c r="A343" s="125">
        <f>+COUNT(B$6:$D343)</f>
        <v>316</v>
      </c>
      <c r="B343" s="126">
        <v>23181700</v>
      </c>
      <c r="C343" s="127" t="s">
        <v>1129</v>
      </c>
      <c r="D343" s="126" t="s">
        <v>30</v>
      </c>
      <c r="E343" s="242">
        <v>1</v>
      </c>
      <c r="F343" s="45"/>
      <c r="G343" s="45"/>
      <c r="H343" s="317">
        <v>1632653</v>
      </c>
      <c r="I343" s="317"/>
      <c r="J343" s="318"/>
      <c r="K343" s="318"/>
      <c r="L343" s="314">
        <v>1603236</v>
      </c>
      <c r="M343" s="314"/>
      <c r="N343" s="314"/>
      <c r="O343" s="314"/>
      <c r="P343" s="319">
        <v>1470859.0000000002</v>
      </c>
      <c r="Q343" s="46"/>
      <c r="R343" s="46"/>
      <c r="S343" s="46"/>
      <c r="T343" s="53"/>
      <c r="U343" s="46"/>
      <c r="V343" s="48">
        <v>391790</v>
      </c>
      <c r="W343" s="10"/>
      <c r="X343" s="318">
        <f t="shared" si="128"/>
        <v>592755</v>
      </c>
      <c r="Y343" s="323">
        <f t="shared" si="129"/>
        <v>1470859</v>
      </c>
      <c r="Z343" s="323">
        <f t="shared" si="130"/>
        <v>1274635</v>
      </c>
      <c r="AA343" s="323">
        <f t="shared" si="131"/>
        <v>1537048</v>
      </c>
      <c r="AB343" s="318">
        <f t="shared" si="132"/>
        <v>895155</v>
      </c>
      <c r="AC343" s="49">
        <f t="shared" si="133"/>
        <v>0.4</v>
      </c>
      <c r="AD343" s="49">
        <f t="shared" si="134"/>
        <v>0.47</v>
      </c>
      <c r="AE343" s="49">
        <f t="shared" si="135"/>
        <v>0.39</v>
      </c>
      <c r="AF343" s="49">
        <f t="shared" si="136"/>
        <v>0.66</v>
      </c>
      <c r="AG343" s="50">
        <f t="shared" si="137"/>
        <v>1.512940605936854</v>
      </c>
      <c r="AH343" s="325">
        <f t="shared" si="140"/>
        <v>895155</v>
      </c>
      <c r="AI343" s="51" t="str">
        <f t="shared" si="141"/>
        <v>MEDIA ARMÓNICA</v>
      </c>
      <c r="AL343" s="52"/>
    </row>
    <row r="344" spans="1:38">
      <c r="A344" s="125">
        <f>+COUNT(B$6:$D344)</f>
        <v>317</v>
      </c>
      <c r="B344" s="126">
        <v>23181500</v>
      </c>
      <c r="C344" s="127" t="s">
        <v>55</v>
      </c>
      <c r="D344" s="126" t="s">
        <v>30</v>
      </c>
      <c r="E344" s="242">
        <v>1</v>
      </c>
      <c r="F344" s="45"/>
      <c r="G344" s="45"/>
      <c r="H344" s="317">
        <v>1249817</v>
      </c>
      <c r="I344" s="317"/>
      <c r="J344" s="318"/>
      <c r="K344" s="318"/>
      <c r="L344" s="314">
        <v>1172395</v>
      </c>
      <c r="M344" s="314"/>
      <c r="N344" s="314"/>
      <c r="O344" s="314"/>
      <c r="P344" s="319">
        <v>1106033</v>
      </c>
      <c r="Q344" s="46"/>
      <c r="R344" s="46"/>
      <c r="S344" s="46"/>
      <c r="T344" s="53"/>
      <c r="U344" s="46"/>
      <c r="V344" s="48">
        <v>315990</v>
      </c>
      <c r="W344" s="47"/>
      <c r="X344" s="318">
        <f t="shared" si="128"/>
        <v>434041</v>
      </c>
      <c r="Y344" s="323">
        <f t="shared" si="129"/>
        <v>1106033</v>
      </c>
      <c r="Z344" s="323">
        <f t="shared" si="130"/>
        <v>961059</v>
      </c>
      <c r="AA344" s="323">
        <f t="shared" si="131"/>
        <v>1139214</v>
      </c>
      <c r="AB344" s="318">
        <f t="shared" si="132"/>
        <v>699073</v>
      </c>
      <c r="AC344" s="49">
        <f t="shared" si="133"/>
        <v>0.39</v>
      </c>
      <c r="AD344" s="49">
        <f t="shared" si="134"/>
        <v>0.45</v>
      </c>
      <c r="AE344" s="49">
        <f t="shared" si="135"/>
        <v>0.38</v>
      </c>
      <c r="AF344" s="49">
        <f t="shared" si="136"/>
        <v>0.62</v>
      </c>
      <c r="AG344" s="50">
        <f t="shared" si="137"/>
        <v>1.3735909364220387</v>
      </c>
      <c r="AH344" s="325">
        <f t="shared" si="140"/>
        <v>699073</v>
      </c>
      <c r="AI344" s="51" t="str">
        <f t="shared" ref="AI344:AI349" si="142">+IF(AH344=Y344,"MENOR COTIZADO",IF(AH344=Z344,"PROMEDIO",IF(AH344=AA344,"MEDIANA",IF(AH344=AB344,"MEDIA ARMÓNICA",IF(AH344=W344,"HISTÓRICO")))))</f>
        <v>MEDIA ARMÓNICA</v>
      </c>
      <c r="AL344" s="52"/>
    </row>
    <row r="345" spans="1:38">
      <c r="A345" s="125">
        <f>+COUNT(B$6:$D345)</f>
        <v>318</v>
      </c>
      <c r="B345" s="126">
        <v>23181700</v>
      </c>
      <c r="C345" s="127" t="s">
        <v>608</v>
      </c>
      <c r="D345" s="126" t="s">
        <v>30</v>
      </c>
      <c r="E345" s="242">
        <v>1</v>
      </c>
      <c r="F345" s="45"/>
      <c r="G345" s="45"/>
      <c r="H345" s="317">
        <v>116466.00000000001</v>
      </c>
      <c r="I345" s="317"/>
      <c r="J345" s="318"/>
      <c r="K345" s="318"/>
      <c r="L345" s="314">
        <v>108293</v>
      </c>
      <c r="M345" s="314"/>
      <c r="N345" s="314"/>
      <c r="O345" s="314"/>
      <c r="P345" s="319">
        <v>102163</v>
      </c>
      <c r="Q345" s="46"/>
      <c r="R345" s="46"/>
      <c r="S345" s="46"/>
      <c r="T345" s="53"/>
      <c r="U345" s="46"/>
      <c r="V345" s="48">
        <v>27290</v>
      </c>
      <c r="W345" s="47"/>
      <c r="X345" s="318">
        <f t="shared" si="128"/>
        <v>41260</v>
      </c>
      <c r="Y345" s="323">
        <f t="shared" si="129"/>
        <v>102163</v>
      </c>
      <c r="Z345" s="323">
        <f t="shared" si="130"/>
        <v>88553</v>
      </c>
      <c r="AA345" s="323">
        <f t="shared" si="131"/>
        <v>105228</v>
      </c>
      <c r="AB345" s="318">
        <f t="shared" si="132"/>
        <v>62255</v>
      </c>
      <c r="AC345" s="49">
        <f t="shared" si="133"/>
        <v>0.4</v>
      </c>
      <c r="AD345" s="49">
        <f t="shared" si="134"/>
        <v>0.47</v>
      </c>
      <c r="AE345" s="49">
        <f t="shared" si="135"/>
        <v>0.39</v>
      </c>
      <c r="AF345" s="49">
        <f t="shared" si="136"/>
        <v>0.66</v>
      </c>
      <c r="AG345" s="50">
        <f t="shared" si="137"/>
        <v>1.5119091242213265</v>
      </c>
      <c r="AH345" s="325">
        <f t="shared" si="140"/>
        <v>62255</v>
      </c>
      <c r="AI345" s="51" t="str">
        <f>+IF(AH345=Y345,"MENOR COTIZADO",IF(AH345=Z345,"PROMEDIO",IF(AH345=AA345,"MEDIANA",IF(AH345=AB345,"MEDIA ARMÓNICA",IF(AH345=W345,"HISTÓRICO")))))</f>
        <v>MEDIA ARMÓNICA</v>
      </c>
      <c r="AL345" s="52"/>
    </row>
    <row r="346" spans="1:38">
      <c r="A346" s="125">
        <f>+COUNT(B$6:$D346)</f>
        <v>319</v>
      </c>
      <c r="B346" s="126">
        <v>23181500</v>
      </c>
      <c r="C346" s="127" t="s">
        <v>609</v>
      </c>
      <c r="D346" s="126" t="s">
        <v>30</v>
      </c>
      <c r="E346" s="242">
        <v>1</v>
      </c>
      <c r="F346" s="45"/>
      <c r="G346" s="45"/>
      <c r="H346" s="317">
        <v>73159</v>
      </c>
      <c r="I346" s="317"/>
      <c r="J346" s="318"/>
      <c r="K346" s="318"/>
      <c r="L346" s="314">
        <v>71829</v>
      </c>
      <c r="M346" s="314"/>
      <c r="N346" s="314"/>
      <c r="O346" s="314"/>
      <c r="P346" s="319">
        <v>66508</v>
      </c>
      <c r="Q346" s="46"/>
      <c r="R346" s="46"/>
      <c r="S346" s="46"/>
      <c r="T346" s="53"/>
      <c r="U346" s="46"/>
      <c r="V346" s="48">
        <v>19660</v>
      </c>
      <c r="W346" s="47"/>
      <c r="X346" s="318">
        <f t="shared" si="128"/>
        <v>25581</v>
      </c>
      <c r="Y346" s="323">
        <f t="shared" si="129"/>
        <v>66508</v>
      </c>
      <c r="Z346" s="323">
        <f t="shared" si="130"/>
        <v>57789</v>
      </c>
      <c r="AA346" s="323">
        <f t="shared" si="131"/>
        <v>69169</v>
      </c>
      <c r="AB346" s="318">
        <f t="shared" si="132"/>
        <v>42785</v>
      </c>
      <c r="AC346" s="49">
        <f t="shared" si="133"/>
        <v>0.38</v>
      </c>
      <c r="AD346" s="49">
        <f t="shared" si="134"/>
        <v>0.44</v>
      </c>
      <c r="AE346" s="49">
        <f t="shared" si="135"/>
        <v>0.37</v>
      </c>
      <c r="AF346" s="49">
        <f t="shared" si="136"/>
        <v>0.6</v>
      </c>
      <c r="AG346" s="50">
        <f t="shared" si="137"/>
        <v>1.3011698880976603</v>
      </c>
      <c r="AH346" s="325">
        <f t="shared" si="140"/>
        <v>42785</v>
      </c>
      <c r="AI346" s="51" t="str">
        <f t="shared" si="142"/>
        <v>MEDIA ARMÓNICA</v>
      </c>
      <c r="AL346" s="52"/>
    </row>
    <row r="347" spans="1:38">
      <c r="A347" s="125">
        <f>+COUNT(B$6:$D347)</f>
        <v>320</v>
      </c>
      <c r="B347" s="126">
        <v>26101700</v>
      </c>
      <c r="C347" s="127" t="s">
        <v>610</v>
      </c>
      <c r="D347" s="126" t="s">
        <v>30</v>
      </c>
      <c r="E347" s="242">
        <v>1</v>
      </c>
      <c r="F347" s="45"/>
      <c r="G347" s="45"/>
      <c r="H347" s="317">
        <v>1260608</v>
      </c>
      <c r="I347" s="317"/>
      <c r="J347" s="318"/>
      <c r="K347" s="318"/>
      <c r="L347" s="314">
        <v>1226538</v>
      </c>
      <c r="M347" s="314"/>
      <c r="N347" s="314"/>
      <c r="O347" s="314"/>
      <c r="P347" s="319">
        <v>1135683</v>
      </c>
      <c r="Q347" s="46"/>
      <c r="R347" s="46"/>
      <c r="S347" s="46"/>
      <c r="T347" s="53"/>
      <c r="U347" s="46"/>
      <c r="V347" s="48">
        <v>312510</v>
      </c>
      <c r="W347" s="47"/>
      <c r="X347" s="318">
        <f t="shared" si="128"/>
        <v>450645</v>
      </c>
      <c r="Y347" s="323">
        <f t="shared" si="129"/>
        <v>1135683</v>
      </c>
      <c r="Z347" s="323">
        <f t="shared" si="130"/>
        <v>983835</v>
      </c>
      <c r="AA347" s="323">
        <f t="shared" si="131"/>
        <v>1181111</v>
      </c>
      <c r="AB347" s="318">
        <f t="shared" si="132"/>
        <v>703112</v>
      </c>
      <c r="AC347" s="49">
        <f t="shared" si="133"/>
        <v>0.4</v>
      </c>
      <c r="AD347" s="49">
        <f t="shared" si="134"/>
        <v>0.46</v>
      </c>
      <c r="AE347" s="49">
        <f t="shared" si="135"/>
        <v>0.38</v>
      </c>
      <c r="AF347" s="49">
        <f t="shared" si="136"/>
        <v>0.64</v>
      </c>
      <c r="AG347" s="50">
        <f t="shared" si="137"/>
        <v>1.4420178554286263</v>
      </c>
      <c r="AH347" s="325">
        <f t="shared" si="140"/>
        <v>703112</v>
      </c>
      <c r="AI347" s="51" t="str">
        <f t="shared" si="142"/>
        <v>MEDIA ARMÓNICA</v>
      </c>
      <c r="AL347" s="52"/>
    </row>
    <row r="348" spans="1:38">
      <c r="A348" s="125">
        <f>+COUNT(B$6:$D348)</f>
        <v>321</v>
      </c>
      <c r="B348" s="126">
        <v>23181500</v>
      </c>
      <c r="C348" s="127" t="s">
        <v>361</v>
      </c>
      <c r="D348" s="126" t="s">
        <v>30</v>
      </c>
      <c r="E348" s="242">
        <v>1</v>
      </c>
      <c r="F348" s="45"/>
      <c r="G348" s="45"/>
      <c r="H348" s="317">
        <v>222791</v>
      </c>
      <c r="I348" s="317"/>
      <c r="J348" s="318"/>
      <c r="K348" s="318"/>
      <c r="L348" s="314">
        <v>205203.00000000003</v>
      </c>
      <c r="M348" s="314"/>
      <c r="N348" s="314"/>
      <c r="O348" s="314"/>
      <c r="P348" s="319">
        <v>195431.00000000003</v>
      </c>
      <c r="Q348" s="46"/>
      <c r="R348" s="46"/>
      <c r="S348" s="46"/>
      <c r="T348" s="53"/>
      <c r="U348" s="46"/>
      <c r="V348" s="48">
        <v>47150</v>
      </c>
      <c r="W348" s="47"/>
      <c r="X348" s="318">
        <f t="shared" si="128"/>
        <v>81123</v>
      </c>
      <c r="Y348" s="323">
        <f t="shared" si="129"/>
        <v>195431</v>
      </c>
      <c r="Z348" s="323">
        <f t="shared" si="130"/>
        <v>167644</v>
      </c>
      <c r="AA348" s="323">
        <f t="shared" si="131"/>
        <v>200317</v>
      </c>
      <c r="AB348" s="318">
        <f t="shared" si="132"/>
        <v>112084</v>
      </c>
      <c r="AC348" s="49">
        <f t="shared" si="133"/>
        <v>0.42</v>
      </c>
      <c r="AD348" s="49">
        <f t="shared" si="134"/>
        <v>0.48</v>
      </c>
      <c r="AE348" s="49">
        <f t="shared" si="135"/>
        <v>0.4</v>
      </c>
      <c r="AF348" s="49">
        <f t="shared" si="136"/>
        <v>0.72</v>
      </c>
      <c r="AG348" s="50">
        <f t="shared" si="137"/>
        <v>1.7205302226935313</v>
      </c>
      <c r="AH348" s="325">
        <f t="shared" si="140"/>
        <v>112084</v>
      </c>
      <c r="AI348" s="51" t="str">
        <f t="shared" si="142"/>
        <v>MEDIA ARMÓNICA</v>
      </c>
      <c r="AL348" s="52"/>
    </row>
    <row r="349" spans="1:38">
      <c r="A349" s="125">
        <f>+COUNT(B$6:$D349)</f>
        <v>322</v>
      </c>
      <c r="B349" s="126">
        <v>23181500</v>
      </c>
      <c r="C349" s="127" t="s">
        <v>611</v>
      </c>
      <c r="D349" s="126" t="s">
        <v>30</v>
      </c>
      <c r="E349" s="242">
        <v>1</v>
      </c>
      <c r="F349" s="45"/>
      <c r="G349" s="45"/>
      <c r="H349" s="317">
        <v>525801</v>
      </c>
      <c r="I349" s="317"/>
      <c r="J349" s="318"/>
      <c r="K349" s="318"/>
      <c r="L349" s="314">
        <v>502117.00000000006</v>
      </c>
      <c r="M349" s="314"/>
      <c r="N349" s="314"/>
      <c r="O349" s="314"/>
      <c r="P349" s="319">
        <v>473695</v>
      </c>
      <c r="Q349" s="46"/>
      <c r="R349" s="46"/>
      <c r="S349" s="46"/>
      <c r="T349" s="53"/>
      <c r="U349" s="46"/>
      <c r="V349" s="48">
        <v>92180</v>
      </c>
      <c r="W349" s="47"/>
      <c r="X349" s="318">
        <f t="shared" si="128"/>
        <v>205287</v>
      </c>
      <c r="Y349" s="323">
        <f t="shared" si="129"/>
        <v>473695</v>
      </c>
      <c r="Z349" s="323">
        <f t="shared" si="130"/>
        <v>398448</v>
      </c>
      <c r="AA349" s="323">
        <f t="shared" si="131"/>
        <v>487906</v>
      </c>
      <c r="AB349" s="318">
        <f t="shared" si="132"/>
        <v>237349</v>
      </c>
      <c r="AC349" s="49">
        <f t="shared" si="133"/>
        <v>0.43</v>
      </c>
      <c r="AD349" s="49">
        <f t="shared" si="134"/>
        <v>0.52</v>
      </c>
      <c r="AE349" s="49">
        <f t="shared" si="135"/>
        <v>0.42</v>
      </c>
      <c r="AF349" s="49">
        <f t="shared" si="136"/>
        <v>0.86</v>
      </c>
      <c r="AG349" s="50">
        <f t="shared" si="137"/>
        <v>2.2270232154480363</v>
      </c>
      <c r="AH349" s="325">
        <f>+Z349</f>
        <v>398448</v>
      </c>
      <c r="AI349" s="51" t="str">
        <f t="shared" si="142"/>
        <v>PROMEDIO</v>
      </c>
      <c r="AL349" s="52"/>
    </row>
    <row r="350" spans="1:38">
      <c r="A350" s="125">
        <f>+COUNT(B$6:$D350)</f>
        <v>323</v>
      </c>
      <c r="B350" s="105">
        <v>30264700</v>
      </c>
      <c r="C350" s="127" t="s">
        <v>612</v>
      </c>
      <c r="D350" s="126" t="s">
        <v>31</v>
      </c>
      <c r="E350" s="242">
        <v>1</v>
      </c>
      <c r="F350" s="45"/>
      <c r="G350" s="45"/>
      <c r="H350" s="317">
        <v>26563</v>
      </c>
      <c r="I350" s="317"/>
      <c r="J350" s="318"/>
      <c r="K350" s="318"/>
      <c r="L350" s="314">
        <v>24466</v>
      </c>
      <c r="M350" s="314"/>
      <c r="N350" s="314"/>
      <c r="O350" s="314"/>
      <c r="P350" s="319">
        <v>23301.000000000004</v>
      </c>
      <c r="Q350" s="46"/>
      <c r="R350" s="46"/>
      <c r="S350" s="46"/>
      <c r="T350" s="53"/>
      <c r="U350" s="46"/>
      <c r="V350" s="48">
        <v>6890</v>
      </c>
      <c r="W350" s="47"/>
      <c r="X350" s="318">
        <f t="shared" si="128"/>
        <v>9045</v>
      </c>
      <c r="Y350" s="323">
        <f t="shared" si="129"/>
        <v>23301</v>
      </c>
      <c r="Z350" s="323">
        <f t="shared" si="130"/>
        <v>20305</v>
      </c>
      <c r="AA350" s="323">
        <f t="shared" si="131"/>
        <v>23884</v>
      </c>
      <c r="AB350" s="318">
        <f t="shared" si="132"/>
        <v>15005</v>
      </c>
      <c r="AC350" s="49">
        <f t="shared" si="133"/>
        <v>0.39</v>
      </c>
      <c r="AD350" s="49">
        <f t="shared" si="134"/>
        <v>0.45</v>
      </c>
      <c r="AE350" s="49">
        <f t="shared" si="135"/>
        <v>0.38</v>
      </c>
      <c r="AF350" s="49">
        <f t="shared" si="136"/>
        <v>0.6</v>
      </c>
      <c r="AG350" s="50">
        <f t="shared" si="137"/>
        <v>1.3127721335268505</v>
      </c>
      <c r="AH350" s="325">
        <f t="shared" si="140"/>
        <v>15005</v>
      </c>
      <c r="AI350" s="51" t="str">
        <f>+IF(AH350=Y350,"MENOR COTIZADO",IF(AH350=Z350,"PROMEDIO",IF(AH350=AA350,"MEDIANA",IF(AH350=AB350,"MEDIA ARMÓNICA",IF(AH350=W350,"HISTÓRICO")))))</f>
        <v>MEDIA ARMÓNICA</v>
      </c>
      <c r="AL350" s="52"/>
    </row>
    <row r="351" spans="1:38">
      <c r="A351" s="119"/>
      <c r="B351" s="119"/>
      <c r="C351" s="120" t="s">
        <v>1130</v>
      </c>
      <c r="D351" s="121"/>
      <c r="E351" s="121"/>
      <c r="F351" s="45"/>
      <c r="G351" s="45"/>
      <c r="H351" s="121"/>
      <c r="I351" s="320"/>
      <c r="J351" s="321"/>
      <c r="K351" s="321"/>
      <c r="L351" s="121"/>
      <c r="M351" s="316"/>
      <c r="N351" s="316"/>
      <c r="O351" s="316"/>
      <c r="P351" s="121"/>
      <c r="Q351" s="295"/>
      <c r="R351" s="295"/>
      <c r="S351" s="295"/>
      <c r="T351" s="299"/>
      <c r="U351" s="295"/>
      <c r="V351" s="121"/>
      <c r="W351" s="296"/>
      <c r="X351" s="121"/>
      <c r="Y351" s="121"/>
      <c r="Z351" s="121"/>
      <c r="AA351" s="121"/>
      <c r="AB351" s="121"/>
      <c r="AC351" s="121"/>
      <c r="AD351" s="121"/>
      <c r="AE351" s="121"/>
      <c r="AF351" s="121"/>
      <c r="AG351" s="121"/>
      <c r="AH351" s="121"/>
      <c r="AI351" s="121"/>
      <c r="AL351" s="52"/>
    </row>
    <row r="352" spans="1:38">
      <c r="A352" s="119"/>
      <c r="B352" s="119"/>
      <c r="C352" s="140" t="s">
        <v>613</v>
      </c>
      <c r="D352" s="121"/>
      <c r="E352" s="121"/>
      <c r="F352" s="45"/>
      <c r="G352" s="45"/>
      <c r="H352" s="121"/>
      <c r="I352" s="317"/>
      <c r="J352" s="318"/>
      <c r="K352" s="318"/>
      <c r="L352" s="121"/>
      <c r="M352" s="314"/>
      <c r="N352" s="314"/>
      <c r="O352" s="314"/>
      <c r="P352" s="121"/>
      <c r="Q352" s="46"/>
      <c r="R352" s="46"/>
      <c r="S352" s="46"/>
      <c r="T352" s="53"/>
      <c r="U352" s="46"/>
      <c r="V352" s="121"/>
      <c r="W352" s="47"/>
      <c r="X352" s="121"/>
      <c r="Y352" s="121"/>
      <c r="Z352" s="121"/>
      <c r="AA352" s="121"/>
      <c r="AB352" s="121"/>
      <c r="AC352" s="121"/>
      <c r="AD352" s="121"/>
      <c r="AE352" s="121"/>
      <c r="AF352" s="121"/>
      <c r="AG352" s="121"/>
      <c r="AH352" s="121"/>
      <c r="AI352" s="121"/>
      <c r="AL352" s="52"/>
    </row>
    <row r="353" spans="1:38">
      <c r="A353" s="125">
        <f>+COUNT(B$6:$D353)</f>
        <v>324</v>
      </c>
      <c r="B353" s="126">
        <v>23181700</v>
      </c>
      <c r="C353" s="145" t="s">
        <v>614</v>
      </c>
      <c r="D353" s="146" t="s">
        <v>30</v>
      </c>
      <c r="E353" s="242">
        <v>1</v>
      </c>
      <c r="F353" s="45"/>
      <c r="G353" s="45"/>
      <c r="H353" s="317">
        <v>1694667</v>
      </c>
      <c r="I353" s="317"/>
      <c r="J353" s="318"/>
      <c r="K353" s="318"/>
      <c r="L353" s="314">
        <v>1634678</v>
      </c>
      <c r="M353" s="314"/>
      <c r="N353" s="314"/>
      <c r="O353" s="314"/>
      <c r="P353" s="319">
        <v>1499705.0000000002</v>
      </c>
      <c r="Q353" s="46"/>
      <c r="R353" s="46"/>
      <c r="S353" s="46"/>
      <c r="T353" s="53"/>
      <c r="U353" s="46"/>
      <c r="V353" s="48">
        <v>372410</v>
      </c>
      <c r="W353" s="47"/>
      <c r="X353" s="318">
        <f t="shared" si="128"/>
        <v>623986</v>
      </c>
      <c r="Y353" s="323">
        <f t="shared" si="129"/>
        <v>1499705</v>
      </c>
      <c r="Z353" s="323">
        <f t="shared" si="130"/>
        <v>1300365</v>
      </c>
      <c r="AA353" s="323">
        <f t="shared" si="131"/>
        <v>1567192</v>
      </c>
      <c r="AB353" s="318">
        <f t="shared" si="132"/>
        <v>878380</v>
      </c>
      <c r="AC353" s="49">
        <f t="shared" si="133"/>
        <v>0.42</v>
      </c>
      <c r="AD353" s="49">
        <f t="shared" si="134"/>
        <v>0.48</v>
      </c>
      <c r="AE353" s="49">
        <f t="shared" si="135"/>
        <v>0.4</v>
      </c>
      <c r="AF353" s="49">
        <f t="shared" si="136"/>
        <v>0.71</v>
      </c>
      <c r="AG353" s="50">
        <f t="shared" si="137"/>
        <v>1.6755350285975135</v>
      </c>
      <c r="AH353" s="325">
        <f t="shared" ref="AH353:AH372" si="143">+MIN(AA353:AB353)</f>
        <v>878380</v>
      </c>
      <c r="AI353" s="51" t="str">
        <f t="shared" ref="AI353:AI356" si="144">+IF(AH353=Y353,"MENOR COTIZADO",IF(AH353=Z353,"PROMEDIO",IF(AH353=AA353,"MEDIANA",IF(AH353=AB353,"MEDIA ARMÓNICA",IF(AH353=W353,"HISTÓRICO")))))</f>
        <v>MEDIA ARMÓNICA</v>
      </c>
      <c r="AL353" s="52"/>
    </row>
    <row r="354" spans="1:38">
      <c r="A354" s="125">
        <f>+COUNT(B$6:$D354)</f>
        <v>325</v>
      </c>
      <c r="B354" s="106">
        <v>23121600</v>
      </c>
      <c r="C354" s="145" t="s">
        <v>615</v>
      </c>
      <c r="D354" s="146" t="s">
        <v>30</v>
      </c>
      <c r="E354" s="242">
        <v>1</v>
      </c>
      <c r="F354" s="45"/>
      <c r="G354" s="45"/>
      <c r="H354" s="317">
        <v>2558119.0000000005</v>
      </c>
      <c r="I354" s="317"/>
      <c r="J354" s="318"/>
      <c r="K354" s="318"/>
      <c r="L354" s="314">
        <v>2534864.0000000005</v>
      </c>
      <c r="M354" s="314"/>
      <c r="N354" s="314"/>
      <c r="O354" s="314"/>
      <c r="P354" s="319">
        <v>2325563</v>
      </c>
      <c r="Q354" s="46"/>
      <c r="R354" s="46"/>
      <c r="S354" s="46"/>
      <c r="T354" s="53"/>
      <c r="U354" s="46"/>
      <c r="V354" s="48">
        <v>579420</v>
      </c>
      <c r="W354" s="47"/>
      <c r="X354" s="318">
        <f t="shared" si="128"/>
        <v>952473</v>
      </c>
      <c r="Y354" s="323">
        <f t="shared" si="129"/>
        <v>2325563</v>
      </c>
      <c r="Z354" s="323">
        <f t="shared" si="130"/>
        <v>1999492</v>
      </c>
      <c r="AA354" s="323">
        <f t="shared" si="131"/>
        <v>2430214</v>
      </c>
      <c r="AB354" s="318">
        <f t="shared" si="132"/>
        <v>1359953</v>
      </c>
      <c r="AC354" s="49">
        <f t="shared" si="133"/>
        <v>0.41</v>
      </c>
      <c r="AD354" s="49">
        <f t="shared" si="134"/>
        <v>0.48</v>
      </c>
      <c r="AE354" s="49">
        <f t="shared" si="135"/>
        <v>0.39</v>
      </c>
      <c r="AF354" s="49">
        <f t="shared" si="136"/>
        <v>0.7</v>
      </c>
      <c r="AG354" s="50">
        <f t="shared" si="137"/>
        <v>1.6438386662524593</v>
      </c>
      <c r="AH354" s="325">
        <f t="shared" si="143"/>
        <v>1359953</v>
      </c>
      <c r="AI354" s="51" t="str">
        <f t="shared" si="144"/>
        <v>MEDIA ARMÓNICA</v>
      </c>
      <c r="AL354" s="52"/>
    </row>
    <row r="355" spans="1:38">
      <c r="A355" s="125">
        <f>+COUNT(B$6:$D355)</f>
        <v>326</v>
      </c>
      <c r="B355" s="106">
        <v>23121600</v>
      </c>
      <c r="C355" s="147" t="s">
        <v>69</v>
      </c>
      <c r="D355" s="146" t="s">
        <v>30</v>
      </c>
      <c r="E355" s="242">
        <v>1</v>
      </c>
      <c r="F355" s="45"/>
      <c r="G355" s="45"/>
      <c r="H355" s="317">
        <v>3976687</v>
      </c>
      <c r="I355" s="317"/>
      <c r="J355" s="318"/>
      <c r="K355" s="318"/>
      <c r="L355" s="314">
        <v>3802271.0000000005</v>
      </c>
      <c r="M355" s="314"/>
      <c r="N355" s="314"/>
      <c r="O355" s="314"/>
      <c r="P355" s="319">
        <v>3488322.0000000005</v>
      </c>
      <c r="Q355" s="46"/>
      <c r="R355" s="46"/>
      <c r="S355" s="46"/>
      <c r="T355" s="53"/>
      <c r="U355" s="46"/>
      <c r="V355" s="48">
        <v>861580</v>
      </c>
      <c r="W355" s="47"/>
      <c r="X355" s="318">
        <f t="shared" si="128"/>
        <v>1461130</v>
      </c>
      <c r="Y355" s="323">
        <f t="shared" si="129"/>
        <v>3488322</v>
      </c>
      <c r="Z355" s="323">
        <f t="shared" si="130"/>
        <v>3032215</v>
      </c>
      <c r="AA355" s="323">
        <f t="shared" si="131"/>
        <v>3645297</v>
      </c>
      <c r="AB355" s="318">
        <f t="shared" si="132"/>
        <v>2038949</v>
      </c>
      <c r="AC355" s="49">
        <f t="shared" si="133"/>
        <v>0.42</v>
      </c>
      <c r="AD355" s="49">
        <f t="shared" si="134"/>
        <v>0.48</v>
      </c>
      <c r="AE355" s="49">
        <f t="shared" si="135"/>
        <v>0.4</v>
      </c>
      <c r="AF355" s="49">
        <f t="shared" si="136"/>
        <v>0.72</v>
      </c>
      <c r="AG355" s="50">
        <f t="shared" si="137"/>
        <v>1.6958726989948698</v>
      </c>
      <c r="AH355" s="325">
        <f t="shared" si="143"/>
        <v>2038949</v>
      </c>
      <c r="AI355" s="51" t="str">
        <f t="shared" si="144"/>
        <v>MEDIA ARMÓNICA</v>
      </c>
      <c r="AL355" s="52"/>
    </row>
    <row r="356" spans="1:38">
      <c r="A356" s="125">
        <f>+COUNT(B$6:$D356)</f>
        <v>327</v>
      </c>
      <c r="B356" s="106">
        <v>23121600</v>
      </c>
      <c r="C356" s="145" t="s">
        <v>616</v>
      </c>
      <c r="D356" s="146" t="s">
        <v>30</v>
      </c>
      <c r="E356" s="242">
        <v>1</v>
      </c>
      <c r="F356" s="45"/>
      <c r="G356" s="45"/>
      <c r="H356" s="317">
        <v>1064745</v>
      </c>
      <c r="I356" s="317"/>
      <c r="J356" s="318"/>
      <c r="K356" s="318"/>
      <c r="L356" s="314">
        <v>1016784</v>
      </c>
      <c r="M356" s="314"/>
      <c r="N356" s="314"/>
      <c r="O356" s="314"/>
      <c r="P356" s="319">
        <v>959230</v>
      </c>
      <c r="Q356" s="46"/>
      <c r="R356" s="46"/>
      <c r="S356" s="46"/>
      <c r="T356" s="53"/>
      <c r="U356" s="46"/>
      <c r="V356" s="48">
        <v>321780</v>
      </c>
      <c r="W356" s="6"/>
      <c r="X356" s="318">
        <f t="shared" si="128"/>
        <v>348582</v>
      </c>
      <c r="Y356" s="323">
        <f t="shared" si="129"/>
        <v>959230</v>
      </c>
      <c r="Z356" s="323">
        <f t="shared" si="130"/>
        <v>840635</v>
      </c>
      <c r="AA356" s="323">
        <f t="shared" si="131"/>
        <v>988007</v>
      </c>
      <c r="AB356" s="318">
        <f t="shared" si="132"/>
        <v>658664</v>
      </c>
      <c r="AC356" s="49">
        <f t="shared" si="133"/>
        <v>0.36</v>
      </c>
      <c r="AD356" s="49">
        <f t="shared" si="134"/>
        <v>0.41</v>
      </c>
      <c r="AE356" s="49">
        <f t="shared" si="135"/>
        <v>0.35</v>
      </c>
      <c r="AF356" s="49">
        <f t="shared" si="136"/>
        <v>0.53</v>
      </c>
      <c r="AG356" s="50">
        <f t="shared" si="137"/>
        <v>1.0832929330598546</v>
      </c>
      <c r="AH356" s="325">
        <f t="shared" si="143"/>
        <v>658664</v>
      </c>
      <c r="AI356" s="51" t="str">
        <f t="shared" si="144"/>
        <v>MEDIA ARMÓNICA</v>
      </c>
      <c r="AL356" s="52"/>
    </row>
    <row r="357" spans="1:38">
      <c r="A357" s="125">
        <f>+COUNT(B$6:$D357)</f>
        <v>328</v>
      </c>
      <c r="B357" s="106">
        <v>23121600</v>
      </c>
      <c r="C357" s="145" t="s">
        <v>70</v>
      </c>
      <c r="D357" s="146" t="s">
        <v>30</v>
      </c>
      <c r="E357" s="242">
        <v>1</v>
      </c>
      <c r="F357" s="45"/>
      <c r="G357" s="45"/>
      <c r="H357" s="317">
        <v>1891380.0000000002</v>
      </c>
      <c r="I357" s="317"/>
      <c r="J357" s="318"/>
      <c r="K357" s="318"/>
      <c r="L357" s="314">
        <v>1773169</v>
      </c>
      <c r="M357" s="314"/>
      <c r="N357" s="314"/>
      <c r="O357" s="314"/>
      <c r="P357" s="319">
        <v>1688732.0000000002</v>
      </c>
      <c r="Q357" s="46"/>
      <c r="R357" s="46"/>
      <c r="S357" s="46"/>
      <c r="T357" s="53"/>
      <c r="U357" s="46"/>
      <c r="V357" s="48">
        <v>475240</v>
      </c>
      <c r="W357" s="10"/>
      <c r="X357" s="318">
        <f t="shared" si="128"/>
        <v>659849</v>
      </c>
      <c r="Y357" s="323">
        <f t="shared" si="129"/>
        <v>1688732</v>
      </c>
      <c r="Z357" s="323">
        <f t="shared" si="130"/>
        <v>1457130</v>
      </c>
      <c r="AA357" s="323">
        <f t="shared" si="131"/>
        <v>1730951</v>
      </c>
      <c r="AB357" s="318">
        <f t="shared" si="132"/>
        <v>1055677</v>
      </c>
      <c r="AC357" s="49">
        <f t="shared" si="133"/>
        <v>0.39</v>
      </c>
      <c r="AD357" s="49">
        <f t="shared" si="134"/>
        <v>0.45</v>
      </c>
      <c r="AE357" s="49">
        <f t="shared" si="135"/>
        <v>0.38</v>
      </c>
      <c r="AF357" s="49">
        <f t="shared" si="136"/>
        <v>0.63</v>
      </c>
      <c r="AG357" s="50">
        <f t="shared" si="137"/>
        <v>1.3884542546923659</v>
      </c>
      <c r="AH357" s="325">
        <f t="shared" si="143"/>
        <v>1055677</v>
      </c>
      <c r="AI357" s="51" t="str">
        <f t="shared" ref="AI357:AI371" si="145">+IF(AH357=Y357,"MENOR COTIZADO",IF(AH357=Z357,"PROMEDIO",IF(AH357=AA357,"MEDIANA",IF(AH357=AB357,"MEDIA ARMÓNICA",IF(AH357=W357,"HISTÓRICO")))))</f>
        <v>MEDIA ARMÓNICA</v>
      </c>
      <c r="AL357" s="52"/>
    </row>
    <row r="358" spans="1:38">
      <c r="A358" s="125">
        <f>+COUNT(B$6:$D358)</f>
        <v>329</v>
      </c>
      <c r="B358" s="106">
        <v>23121600</v>
      </c>
      <c r="C358" s="145" t="s">
        <v>71</v>
      </c>
      <c r="D358" s="146" t="s">
        <v>30</v>
      </c>
      <c r="E358" s="242">
        <v>1</v>
      </c>
      <c r="F358" s="45"/>
      <c r="G358" s="45"/>
      <c r="H358" s="317">
        <v>19925.000000000004</v>
      </c>
      <c r="I358" s="317"/>
      <c r="J358" s="318"/>
      <c r="K358" s="318"/>
      <c r="L358" s="314">
        <v>18839</v>
      </c>
      <c r="M358" s="314"/>
      <c r="N358" s="314"/>
      <c r="O358" s="314"/>
      <c r="P358" s="319">
        <v>18114</v>
      </c>
      <c r="Q358" s="46"/>
      <c r="R358" s="46"/>
      <c r="S358" s="46"/>
      <c r="T358" s="53"/>
      <c r="U358" s="46"/>
      <c r="V358" s="48">
        <v>4970</v>
      </c>
      <c r="W358" s="47"/>
      <c r="X358" s="318">
        <f t="shared" si="128"/>
        <v>7034</v>
      </c>
      <c r="Y358" s="323">
        <f t="shared" si="129"/>
        <v>18114</v>
      </c>
      <c r="Z358" s="323">
        <f t="shared" si="130"/>
        <v>15462</v>
      </c>
      <c r="AA358" s="323">
        <f t="shared" si="131"/>
        <v>18477</v>
      </c>
      <c r="AB358" s="318">
        <f t="shared" si="132"/>
        <v>11121</v>
      </c>
      <c r="AC358" s="49">
        <f t="shared" si="133"/>
        <v>0.39</v>
      </c>
      <c r="AD358" s="49">
        <f t="shared" si="134"/>
        <v>0.45</v>
      </c>
      <c r="AE358" s="49">
        <f t="shared" si="135"/>
        <v>0.38</v>
      </c>
      <c r="AF358" s="49">
        <f t="shared" si="136"/>
        <v>0.63</v>
      </c>
      <c r="AG358" s="50">
        <f t="shared" si="137"/>
        <v>1.415291750503018</v>
      </c>
      <c r="AH358" s="325">
        <f t="shared" si="143"/>
        <v>11121</v>
      </c>
      <c r="AI358" s="51" t="str">
        <f t="shared" si="145"/>
        <v>MEDIA ARMÓNICA</v>
      </c>
      <c r="AL358" s="52"/>
    </row>
    <row r="359" spans="1:38">
      <c r="A359" s="125">
        <f>+COUNT(B$6:$D359)</f>
        <v>330</v>
      </c>
      <c r="B359" s="106">
        <v>23121600</v>
      </c>
      <c r="C359" s="147" t="s">
        <v>72</v>
      </c>
      <c r="D359" s="146" t="s">
        <v>30</v>
      </c>
      <c r="E359" s="242">
        <v>1</v>
      </c>
      <c r="F359" s="45"/>
      <c r="G359" s="45"/>
      <c r="H359" s="317">
        <v>684888</v>
      </c>
      <c r="I359" s="317"/>
      <c r="J359" s="318"/>
      <c r="K359" s="318"/>
      <c r="L359" s="314">
        <v>660428.00000000012</v>
      </c>
      <c r="M359" s="314"/>
      <c r="N359" s="314"/>
      <c r="O359" s="314"/>
      <c r="P359" s="319">
        <v>611507</v>
      </c>
      <c r="Q359" s="46"/>
      <c r="R359" s="46"/>
      <c r="S359" s="46"/>
      <c r="T359" s="53"/>
      <c r="U359" s="46"/>
      <c r="V359" s="48">
        <v>187120</v>
      </c>
      <c r="W359" s="47"/>
      <c r="X359" s="318">
        <f t="shared" si="128"/>
        <v>234569</v>
      </c>
      <c r="Y359" s="323">
        <f t="shared" si="129"/>
        <v>611507</v>
      </c>
      <c r="Z359" s="323">
        <f t="shared" si="130"/>
        <v>535986</v>
      </c>
      <c r="AA359" s="323">
        <f t="shared" si="131"/>
        <v>635968</v>
      </c>
      <c r="AB359" s="318">
        <f t="shared" si="132"/>
        <v>401859</v>
      </c>
      <c r="AC359" s="49">
        <f t="shared" si="133"/>
        <v>0.38</v>
      </c>
      <c r="AD359" s="49">
        <f t="shared" si="134"/>
        <v>0.44</v>
      </c>
      <c r="AE359" s="49">
        <f t="shared" si="135"/>
        <v>0.37</v>
      </c>
      <c r="AF359" s="49">
        <f t="shared" si="136"/>
        <v>0.57999999999999996</v>
      </c>
      <c r="AG359" s="50">
        <f t="shared" si="137"/>
        <v>1.2535752458315519</v>
      </c>
      <c r="AH359" s="325">
        <f t="shared" si="143"/>
        <v>401859</v>
      </c>
      <c r="AI359" s="51" t="str">
        <f t="shared" si="145"/>
        <v>MEDIA ARMÓNICA</v>
      </c>
      <c r="AL359" s="52"/>
    </row>
    <row r="360" spans="1:38">
      <c r="A360" s="125">
        <f>+COUNT(B$6:$D360)</f>
        <v>331</v>
      </c>
      <c r="B360" s="30">
        <v>23121600</v>
      </c>
      <c r="C360" s="147" t="s">
        <v>73</v>
      </c>
      <c r="D360" s="146" t="s">
        <v>30</v>
      </c>
      <c r="E360" s="242">
        <v>1</v>
      </c>
      <c r="F360" s="45"/>
      <c r="G360" s="45"/>
      <c r="H360" s="317">
        <v>15830.000000000002</v>
      </c>
      <c r="I360" s="317"/>
      <c r="J360" s="318"/>
      <c r="K360" s="318"/>
      <c r="L360" s="314">
        <v>14709</v>
      </c>
      <c r="M360" s="314"/>
      <c r="N360" s="314"/>
      <c r="O360" s="314"/>
      <c r="P360" s="319">
        <v>14009</v>
      </c>
      <c r="Q360" s="46"/>
      <c r="R360" s="46"/>
      <c r="S360" s="46"/>
      <c r="T360" s="53"/>
      <c r="U360" s="46"/>
      <c r="V360" s="48">
        <v>3600</v>
      </c>
      <c r="W360" s="47"/>
      <c r="X360" s="318">
        <f t="shared" si="128"/>
        <v>5674</v>
      </c>
      <c r="Y360" s="323">
        <f t="shared" si="129"/>
        <v>14009</v>
      </c>
      <c r="Z360" s="323">
        <f t="shared" si="130"/>
        <v>12037</v>
      </c>
      <c r="AA360" s="323">
        <f t="shared" si="131"/>
        <v>14359</v>
      </c>
      <c r="AB360" s="318">
        <f t="shared" si="132"/>
        <v>8328</v>
      </c>
      <c r="AC360" s="49">
        <f t="shared" si="133"/>
        <v>0.41</v>
      </c>
      <c r="AD360" s="49">
        <f t="shared" si="134"/>
        <v>0.47</v>
      </c>
      <c r="AE360" s="49">
        <f t="shared" si="135"/>
        <v>0.4</v>
      </c>
      <c r="AF360" s="49">
        <f t="shared" si="136"/>
        <v>0.68</v>
      </c>
      <c r="AG360" s="50">
        <f t="shared" si="137"/>
        <v>1.576111111111111</v>
      </c>
      <c r="AH360" s="325">
        <f t="shared" si="143"/>
        <v>8328</v>
      </c>
      <c r="AI360" s="51" t="str">
        <f t="shared" si="145"/>
        <v>MEDIA ARMÓNICA</v>
      </c>
      <c r="AL360" s="52"/>
    </row>
    <row r="361" spans="1:38">
      <c r="A361" s="125">
        <f>+COUNT(B$6:$D361)</f>
        <v>332</v>
      </c>
      <c r="B361" s="30">
        <v>23121600</v>
      </c>
      <c r="C361" s="147" t="s">
        <v>74</v>
      </c>
      <c r="D361" s="146" t="s">
        <v>30</v>
      </c>
      <c r="E361" s="242">
        <v>1</v>
      </c>
      <c r="F361" s="45"/>
      <c r="G361" s="45"/>
      <c r="H361" s="317">
        <v>704999</v>
      </c>
      <c r="I361" s="317"/>
      <c r="J361" s="318"/>
      <c r="K361" s="318"/>
      <c r="L361" s="314">
        <v>679820</v>
      </c>
      <c r="M361" s="314"/>
      <c r="N361" s="314"/>
      <c r="O361" s="314"/>
      <c r="P361" s="319">
        <v>629463</v>
      </c>
      <c r="Q361" s="46"/>
      <c r="R361" s="46"/>
      <c r="S361" s="46"/>
      <c r="T361" s="53"/>
      <c r="U361" s="46"/>
      <c r="V361" s="48">
        <v>146640</v>
      </c>
      <c r="W361" s="47"/>
      <c r="X361" s="318">
        <f t="shared" si="128"/>
        <v>264266</v>
      </c>
      <c r="Y361" s="323">
        <f t="shared" si="129"/>
        <v>629463</v>
      </c>
      <c r="Z361" s="323">
        <f t="shared" si="130"/>
        <v>540231</v>
      </c>
      <c r="AA361" s="323">
        <f t="shared" si="131"/>
        <v>654642</v>
      </c>
      <c r="AB361" s="318">
        <f t="shared" si="132"/>
        <v>354061</v>
      </c>
      <c r="AC361" s="49">
        <f t="shared" si="133"/>
        <v>0.42</v>
      </c>
      <c r="AD361" s="49">
        <f t="shared" si="134"/>
        <v>0.49</v>
      </c>
      <c r="AE361" s="49">
        <f t="shared" si="135"/>
        <v>0.4</v>
      </c>
      <c r="AF361" s="49">
        <f t="shared" si="136"/>
        <v>0.75</v>
      </c>
      <c r="AG361" s="50">
        <f t="shared" si="137"/>
        <v>1.8021412984178942</v>
      </c>
      <c r="AH361" s="325">
        <f t="shared" si="143"/>
        <v>354061</v>
      </c>
      <c r="AI361" s="51" t="str">
        <f t="shared" si="145"/>
        <v>MEDIA ARMÓNICA</v>
      </c>
      <c r="AL361" s="52"/>
    </row>
    <row r="362" spans="1:38">
      <c r="A362" s="125">
        <f>+COUNT(B$6:$D362)</f>
        <v>333</v>
      </c>
      <c r="B362" s="30">
        <v>23121600</v>
      </c>
      <c r="C362" s="147" t="s">
        <v>75</v>
      </c>
      <c r="D362" s="146" t="s">
        <v>30</v>
      </c>
      <c r="E362" s="242">
        <v>1</v>
      </c>
      <c r="F362" s="45"/>
      <c r="G362" s="45"/>
      <c r="H362" s="317">
        <v>231158</v>
      </c>
      <c r="I362" s="317"/>
      <c r="J362" s="318"/>
      <c r="K362" s="318"/>
      <c r="L362" s="314">
        <v>214936</v>
      </c>
      <c r="M362" s="314"/>
      <c r="N362" s="314"/>
      <c r="O362" s="314"/>
      <c r="P362" s="319">
        <v>202770</v>
      </c>
      <c r="Q362" s="46"/>
      <c r="R362" s="46"/>
      <c r="S362" s="46"/>
      <c r="T362" s="53"/>
      <c r="U362" s="46"/>
      <c r="V362" s="48">
        <v>45970</v>
      </c>
      <c r="W362" s="47"/>
      <c r="X362" s="318">
        <f t="shared" si="128"/>
        <v>85949</v>
      </c>
      <c r="Y362" s="323">
        <f t="shared" si="129"/>
        <v>202770</v>
      </c>
      <c r="Z362" s="323">
        <f t="shared" si="130"/>
        <v>173709</v>
      </c>
      <c r="AA362" s="323">
        <f t="shared" si="131"/>
        <v>208853</v>
      </c>
      <c r="AB362" s="318">
        <f t="shared" si="132"/>
        <v>112159</v>
      </c>
      <c r="AC362" s="49">
        <f t="shared" si="133"/>
        <v>0.42</v>
      </c>
      <c r="AD362" s="49">
        <f t="shared" si="134"/>
        <v>0.49</v>
      </c>
      <c r="AE362" s="49">
        <f t="shared" si="135"/>
        <v>0.41</v>
      </c>
      <c r="AF362" s="49">
        <f t="shared" si="136"/>
        <v>0.77</v>
      </c>
      <c r="AG362" s="50">
        <f t="shared" si="137"/>
        <v>1.8696758755710245</v>
      </c>
      <c r="AH362" s="325">
        <f t="shared" si="143"/>
        <v>112159</v>
      </c>
      <c r="AI362" s="51" t="str">
        <f t="shared" si="145"/>
        <v>MEDIA ARMÓNICA</v>
      </c>
      <c r="AL362" s="52"/>
    </row>
    <row r="363" spans="1:38">
      <c r="A363" s="125">
        <f>+COUNT(B$6:$D363)</f>
        <v>334</v>
      </c>
      <c r="B363" s="106">
        <v>23121600</v>
      </c>
      <c r="C363" s="147" t="s">
        <v>47</v>
      </c>
      <c r="D363" s="146" t="s">
        <v>30</v>
      </c>
      <c r="E363" s="242">
        <v>1</v>
      </c>
      <c r="F363" s="45"/>
      <c r="G363" s="45"/>
      <c r="H363" s="317">
        <v>652078.00000000012</v>
      </c>
      <c r="I363" s="317"/>
      <c r="J363" s="318"/>
      <c r="K363" s="318"/>
      <c r="L363" s="314">
        <v>628366</v>
      </c>
      <c r="M363" s="314"/>
      <c r="N363" s="314"/>
      <c r="O363" s="314"/>
      <c r="P363" s="319">
        <v>592798</v>
      </c>
      <c r="Q363" s="46"/>
      <c r="R363" s="46"/>
      <c r="S363" s="46"/>
      <c r="T363" s="53"/>
      <c r="U363" s="46"/>
      <c r="V363" s="48">
        <v>143840</v>
      </c>
      <c r="W363" s="47"/>
      <c r="X363" s="318">
        <f t="shared" si="128"/>
        <v>241519</v>
      </c>
      <c r="Y363" s="323">
        <f t="shared" si="129"/>
        <v>592798</v>
      </c>
      <c r="Z363" s="323">
        <f t="shared" si="130"/>
        <v>504271</v>
      </c>
      <c r="AA363" s="323">
        <f t="shared" si="131"/>
        <v>610582</v>
      </c>
      <c r="AB363" s="318">
        <f t="shared" si="132"/>
        <v>340018</v>
      </c>
      <c r="AC363" s="49">
        <f t="shared" si="133"/>
        <v>0.41</v>
      </c>
      <c r="AD363" s="49">
        <f t="shared" si="134"/>
        <v>0.48</v>
      </c>
      <c r="AE363" s="49">
        <f t="shared" si="135"/>
        <v>0.4</v>
      </c>
      <c r="AF363" s="49">
        <f t="shared" si="136"/>
        <v>0.71</v>
      </c>
      <c r="AG363" s="50">
        <f t="shared" si="137"/>
        <v>1.6790809232480535</v>
      </c>
      <c r="AH363" s="325">
        <f t="shared" si="143"/>
        <v>340018</v>
      </c>
      <c r="AI363" s="51" t="str">
        <f t="shared" si="145"/>
        <v>MEDIA ARMÓNICA</v>
      </c>
      <c r="AL363" s="52"/>
    </row>
    <row r="364" spans="1:38" ht="24">
      <c r="A364" s="125">
        <f>+COUNT(B$6:$D364)</f>
        <v>335</v>
      </c>
      <c r="B364" s="30">
        <v>23121600</v>
      </c>
      <c r="C364" s="145" t="s">
        <v>617</v>
      </c>
      <c r="D364" s="146" t="s">
        <v>30</v>
      </c>
      <c r="E364" s="242">
        <v>1</v>
      </c>
      <c r="F364" s="45"/>
      <c r="G364" s="45"/>
      <c r="H364" s="317">
        <v>1272777</v>
      </c>
      <c r="I364" s="317"/>
      <c r="J364" s="318"/>
      <c r="K364" s="318"/>
      <c r="L364" s="314">
        <v>1182669</v>
      </c>
      <c r="M364" s="314"/>
      <c r="N364" s="314"/>
      <c r="O364" s="314"/>
      <c r="P364" s="319">
        <v>1126351</v>
      </c>
      <c r="Q364" s="46"/>
      <c r="R364" s="46"/>
      <c r="S364" s="46"/>
      <c r="T364" s="53"/>
      <c r="U364" s="46"/>
      <c r="V364" s="48">
        <v>290070</v>
      </c>
      <c r="W364" s="47"/>
      <c r="X364" s="318">
        <f t="shared" si="128"/>
        <v>455937</v>
      </c>
      <c r="Y364" s="323">
        <f t="shared" si="129"/>
        <v>1126351</v>
      </c>
      <c r="Z364" s="323">
        <f t="shared" si="130"/>
        <v>967967</v>
      </c>
      <c r="AA364" s="323">
        <f t="shared" si="131"/>
        <v>1154510</v>
      </c>
      <c r="AB364" s="318">
        <f t="shared" si="132"/>
        <v>670410</v>
      </c>
      <c r="AC364" s="49">
        <f t="shared" si="133"/>
        <v>0.4</v>
      </c>
      <c r="AD364" s="49">
        <f t="shared" si="134"/>
        <v>0.47</v>
      </c>
      <c r="AE364" s="49">
        <f t="shared" si="135"/>
        <v>0.39</v>
      </c>
      <c r="AF364" s="49">
        <f t="shared" si="136"/>
        <v>0.68</v>
      </c>
      <c r="AG364" s="50">
        <f t="shared" si="137"/>
        <v>1.5718171475850657</v>
      </c>
      <c r="AH364" s="325">
        <f t="shared" si="143"/>
        <v>670410</v>
      </c>
      <c r="AI364" s="51" t="str">
        <f t="shared" si="145"/>
        <v>MEDIA ARMÓNICA</v>
      </c>
      <c r="AL364" s="52"/>
    </row>
    <row r="365" spans="1:38">
      <c r="A365" s="125">
        <f>+COUNT(B$6:$D365)</f>
        <v>336</v>
      </c>
      <c r="B365" s="30">
        <v>23121600</v>
      </c>
      <c r="C365" s="147" t="s">
        <v>618</v>
      </c>
      <c r="D365" s="146" t="s">
        <v>30</v>
      </c>
      <c r="E365" s="242">
        <v>1</v>
      </c>
      <c r="F365" s="45"/>
      <c r="G365" s="45"/>
      <c r="H365" s="317">
        <v>3403660.0000000005</v>
      </c>
      <c r="I365" s="317"/>
      <c r="J365" s="318"/>
      <c r="K365" s="318"/>
      <c r="L365" s="314">
        <v>3254377.0000000005</v>
      </c>
      <c r="M365" s="314"/>
      <c r="N365" s="314"/>
      <c r="O365" s="314"/>
      <c r="P365" s="319">
        <v>2985667</v>
      </c>
      <c r="Q365" s="46"/>
      <c r="R365" s="46"/>
      <c r="S365" s="46"/>
      <c r="T365" s="53"/>
      <c r="U365" s="46"/>
      <c r="V365" s="48">
        <v>1032580</v>
      </c>
      <c r="W365" s="47"/>
      <c r="X365" s="318">
        <f t="shared" si="128"/>
        <v>1104618</v>
      </c>
      <c r="Y365" s="323">
        <f t="shared" si="129"/>
        <v>2985667</v>
      </c>
      <c r="Z365" s="323">
        <f t="shared" si="130"/>
        <v>2669071</v>
      </c>
      <c r="AA365" s="323">
        <f t="shared" si="131"/>
        <v>3120022</v>
      </c>
      <c r="AB365" s="318">
        <f t="shared" si="132"/>
        <v>2100331</v>
      </c>
      <c r="AC365" s="49">
        <f t="shared" si="133"/>
        <v>0.37</v>
      </c>
      <c r="AD365" s="49">
        <f t="shared" si="134"/>
        <v>0.41</v>
      </c>
      <c r="AE365" s="49">
        <f t="shared" si="135"/>
        <v>0.35</v>
      </c>
      <c r="AF365" s="49">
        <f t="shared" si="136"/>
        <v>0.53</v>
      </c>
      <c r="AG365" s="50">
        <f t="shared" si="137"/>
        <v>1.0697650545236204</v>
      </c>
      <c r="AH365" s="325">
        <f t="shared" si="143"/>
        <v>2100331</v>
      </c>
      <c r="AI365" s="51" t="str">
        <f t="shared" si="145"/>
        <v>MEDIA ARMÓNICA</v>
      </c>
      <c r="AL365" s="52"/>
    </row>
    <row r="366" spans="1:38">
      <c r="A366" s="125">
        <f>+COUNT(B$6:$D366)</f>
        <v>337</v>
      </c>
      <c r="B366" s="30">
        <v>23121600</v>
      </c>
      <c r="C366" s="147" t="s">
        <v>619</v>
      </c>
      <c r="D366" s="146" t="s">
        <v>30</v>
      </c>
      <c r="E366" s="242">
        <v>1</v>
      </c>
      <c r="F366" s="45"/>
      <c r="G366" s="45"/>
      <c r="H366" s="317">
        <v>491370</v>
      </c>
      <c r="I366" s="317"/>
      <c r="J366" s="318"/>
      <c r="K366" s="318"/>
      <c r="L366" s="314">
        <v>473977</v>
      </c>
      <c r="M366" s="314"/>
      <c r="N366" s="314"/>
      <c r="O366" s="314"/>
      <c r="P366" s="319">
        <v>434841</v>
      </c>
      <c r="Q366" s="46"/>
      <c r="R366" s="46"/>
      <c r="S366" s="46"/>
      <c r="T366" s="53"/>
      <c r="U366" s="46"/>
      <c r="V366" s="48">
        <v>108520</v>
      </c>
      <c r="W366" s="47"/>
      <c r="X366" s="318">
        <f t="shared" si="128"/>
        <v>180658</v>
      </c>
      <c r="Y366" s="323">
        <f t="shared" si="129"/>
        <v>434841</v>
      </c>
      <c r="Z366" s="323">
        <f t="shared" si="130"/>
        <v>377177</v>
      </c>
      <c r="AA366" s="323">
        <f t="shared" si="131"/>
        <v>454409</v>
      </c>
      <c r="AB366" s="318">
        <f t="shared" si="132"/>
        <v>255436</v>
      </c>
      <c r="AC366" s="49">
        <f t="shared" si="133"/>
        <v>0.42</v>
      </c>
      <c r="AD366" s="49">
        <f t="shared" si="134"/>
        <v>0.48</v>
      </c>
      <c r="AE366" s="49">
        <f t="shared" si="135"/>
        <v>0.4</v>
      </c>
      <c r="AF366" s="49">
        <f t="shared" si="136"/>
        <v>0.71</v>
      </c>
      <c r="AG366" s="50">
        <f t="shared" si="137"/>
        <v>1.6647438260228529</v>
      </c>
      <c r="AH366" s="325">
        <f t="shared" si="143"/>
        <v>255436</v>
      </c>
      <c r="AI366" s="51" t="str">
        <f t="shared" si="145"/>
        <v>MEDIA ARMÓNICA</v>
      </c>
      <c r="AL366" s="52"/>
    </row>
    <row r="367" spans="1:38">
      <c r="A367" s="125">
        <f>+COUNT(B$6:$D367)</f>
        <v>338</v>
      </c>
      <c r="B367" s="30">
        <v>23121600</v>
      </c>
      <c r="C367" s="148" t="s">
        <v>620</v>
      </c>
      <c r="D367" s="146" t="s">
        <v>30</v>
      </c>
      <c r="E367" s="242">
        <v>1</v>
      </c>
      <c r="F367" s="45"/>
      <c r="G367" s="45"/>
      <c r="H367" s="317">
        <v>416128.00000000006</v>
      </c>
      <c r="I367" s="317"/>
      <c r="J367" s="318"/>
      <c r="K367" s="318"/>
      <c r="L367" s="314">
        <v>408630</v>
      </c>
      <c r="M367" s="314"/>
      <c r="N367" s="314"/>
      <c r="O367" s="314"/>
      <c r="P367" s="319">
        <v>374890</v>
      </c>
      <c r="Q367" s="46"/>
      <c r="R367" s="46"/>
      <c r="S367" s="46"/>
      <c r="T367" s="53"/>
      <c r="U367" s="46"/>
      <c r="V367" s="48">
        <v>91410</v>
      </c>
      <c r="W367" s="47"/>
      <c r="X367" s="318">
        <f t="shared" si="128"/>
        <v>155276</v>
      </c>
      <c r="Y367" s="323">
        <f t="shared" si="129"/>
        <v>374890</v>
      </c>
      <c r="Z367" s="323">
        <f t="shared" si="130"/>
        <v>322765</v>
      </c>
      <c r="AA367" s="323">
        <f t="shared" si="131"/>
        <v>391760</v>
      </c>
      <c r="AB367" s="318">
        <f t="shared" si="132"/>
        <v>216714</v>
      </c>
      <c r="AC367" s="49">
        <f t="shared" si="133"/>
        <v>0.41</v>
      </c>
      <c r="AD367" s="49">
        <f t="shared" si="134"/>
        <v>0.48</v>
      </c>
      <c r="AE367" s="49">
        <f t="shared" si="135"/>
        <v>0.4</v>
      </c>
      <c r="AF367" s="49">
        <f t="shared" si="136"/>
        <v>0.72</v>
      </c>
      <c r="AG367" s="50">
        <f t="shared" si="137"/>
        <v>1.698676293622142</v>
      </c>
      <c r="AH367" s="325">
        <f t="shared" si="143"/>
        <v>216714</v>
      </c>
      <c r="AI367" s="51" t="str">
        <f t="shared" si="145"/>
        <v>MEDIA ARMÓNICA</v>
      </c>
      <c r="AL367" s="52"/>
    </row>
    <row r="368" spans="1:38">
      <c r="A368" s="125">
        <f>+COUNT(B$6:$D368)</f>
        <v>339</v>
      </c>
      <c r="B368" s="106">
        <v>23121600</v>
      </c>
      <c r="C368" s="145" t="s">
        <v>621</v>
      </c>
      <c r="D368" s="146" t="s">
        <v>30</v>
      </c>
      <c r="E368" s="242">
        <v>1</v>
      </c>
      <c r="F368" s="45"/>
      <c r="G368" s="45"/>
      <c r="H368" s="317">
        <v>1206756</v>
      </c>
      <c r="I368" s="317"/>
      <c r="J368" s="318"/>
      <c r="K368" s="318"/>
      <c r="L368" s="314">
        <v>1142109</v>
      </c>
      <c r="M368" s="314"/>
      <c r="N368" s="314"/>
      <c r="O368" s="314"/>
      <c r="P368" s="319">
        <v>1077461</v>
      </c>
      <c r="Q368" s="46"/>
      <c r="R368" s="46"/>
      <c r="S368" s="46"/>
      <c r="T368" s="53"/>
      <c r="U368" s="46"/>
      <c r="V368" s="48">
        <v>270750</v>
      </c>
      <c r="W368" s="47"/>
      <c r="X368" s="318">
        <f t="shared" si="128"/>
        <v>438865</v>
      </c>
      <c r="Y368" s="323">
        <f t="shared" si="129"/>
        <v>1077461</v>
      </c>
      <c r="Z368" s="323">
        <f t="shared" si="130"/>
        <v>924269</v>
      </c>
      <c r="AA368" s="323">
        <f t="shared" si="131"/>
        <v>1109785</v>
      </c>
      <c r="AB368" s="318">
        <f t="shared" si="132"/>
        <v>632332</v>
      </c>
      <c r="AC368" s="49">
        <f t="shared" si="133"/>
        <v>0.41</v>
      </c>
      <c r="AD368" s="49">
        <f t="shared" si="134"/>
        <v>0.47</v>
      </c>
      <c r="AE368" s="49">
        <f t="shared" si="135"/>
        <v>0.4</v>
      </c>
      <c r="AF368" s="49">
        <f t="shared" si="136"/>
        <v>0.69</v>
      </c>
      <c r="AG368" s="50">
        <f t="shared" si="137"/>
        <v>1.6209233610341645</v>
      </c>
      <c r="AH368" s="325">
        <f t="shared" si="143"/>
        <v>632332</v>
      </c>
      <c r="AI368" s="51" t="str">
        <f t="shared" si="145"/>
        <v>MEDIA ARMÓNICA</v>
      </c>
      <c r="AL368" s="52"/>
    </row>
    <row r="369" spans="1:38">
      <c r="A369" s="125">
        <f>+COUNT(B$6:$D369)</f>
        <v>340</v>
      </c>
      <c r="B369" s="106">
        <v>23121600</v>
      </c>
      <c r="C369" s="145" t="s">
        <v>622</v>
      </c>
      <c r="D369" s="146" t="s">
        <v>30</v>
      </c>
      <c r="E369" s="242">
        <v>1</v>
      </c>
      <c r="F369" s="45"/>
      <c r="G369" s="45"/>
      <c r="H369" s="317">
        <v>346590</v>
      </c>
      <c r="I369" s="317"/>
      <c r="J369" s="318"/>
      <c r="K369" s="318"/>
      <c r="L369" s="314">
        <v>325308</v>
      </c>
      <c r="M369" s="314"/>
      <c r="N369" s="314"/>
      <c r="O369" s="314"/>
      <c r="P369" s="319">
        <v>304026</v>
      </c>
      <c r="Q369" s="46"/>
      <c r="R369" s="46"/>
      <c r="S369" s="46"/>
      <c r="T369" s="53"/>
      <c r="U369" s="46"/>
      <c r="V369" s="48">
        <v>69880</v>
      </c>
      <c r="W369" s="47"/>
      <c r="X369" s="318">
        <f t="shared" si="128"/>
        <v>128891</v>
      </c>
      <c r="Y369" s="323">
        <f t="shared" si="129"/>
        <v>304026</v>
      </c>
      <c r="Z369" s="323">
        <f t="shared" si="130"/>
        <v>261451</v>
      </c>
      <c r="AA369" s="323">
        <f t="shared" si="131"/>
        <v>314667</v>
      </c>
      <c r="AB369" s="318">
        <f t="shared" si="132"/>
        <v>169789</v>
      </c>
      <c r="AC369" s="49">
        <f t="shared" si="133"/>
        <v>0.42</v>
      </c>
      <c r="AD369" s="49">
        <f t="shared" si="134"/>
        <v>0.49</v>
      </c>
      <c r="AE369" s="49">
        <f t="shared" si="135"/>
        <v>0.41</v>
      </c>
      <c r="AF369" s="49">
        <f t="shared" si="136"/>
        <v>0.76</v>
      </c>
      <c r="AG369" s="50">
        <f t="shared" si="137"/>
        <v>1.8444619347452775</v>
      </c>
      <c r="AH369" s="325">
        <f t="shared" si="143"/>
        <v>169789</v>
      </c>
      <c r="AI369" s="51" t="str">
        <f t="shared" si="145"/>
        <v>MEDIA ARMÓNICA</v>
      </c>
      <c r="AL369" s="52"/>
    </row>
    <row r="370" spans="1:38">
      <c r="A370" s="125">
        <f>+COUNT(B$6:$D370)</f>
        <v>341</v>
      </c>
      <c r="B370" s="106">
        <v>23121600</v>
      </c>
      <c r="C370" s="145" t="s">
        <v>623</v>
      </c>
      <c r="D370" s="146" t="s">
        <v>30</v>
      </c>
      <c r="E370" s="242">
        <v>1</v>
      </c>
      <c r="F370" s="45"/>
      <c r="G370" s="45"/>
      <c r="H370" s="317">
        <v>431812.00000000006</v>
      </c>
      <c r="I370" s="317"/>
      <c r="J370" s="318"/>
      <c r="K370" s="318"/>
      <c r="L370" s="314">
        <v>412361</v>
      </c>
      <c r="M370" s="314"/>
      <c r="N370" s="314"/>
      <c r="O370" s="314"/>
      <c r="P370" s="319">
        <v>389020</v>
      </c>
      <c r="Q370" s="46"/>
      <c r="R370" s="46"/>
      <c r="S370" s="46"/>
      <c r="T370" s="53"/>
      <c r="U370" s="46"/>
      <c r="V370" s="48">
        <v>93300</v>
      </c>
      <c r="W370" s="47"/>
      <c r="X370" s="318">
        <f t="shared" si="128"/>
        <v>159842</v>
      </c>
      <c r="Y370" s="323">
        <f t="shared" si="129"/>
        <v>389020</v>
      </c>
      <c r="Z370" s="323">
        <f t="shared" si="130"/>
        <v>331623</v>
      </c>
      <c r="AA370" s="323">
        <f t="shared" si="131"/>
        <v>400691</v>
      </c>
      <c r="AB370" s="318">
        <f t="shared" si="132"/>
        <v>221858</v>
      </c>
      <c r="AC370" s="49">
        <f t="shared" si="133"/>
        <v>0.41</v>
      </c>
      <c r="AD370" s="49">
        <f t="shared" si="134"/>
        <v>0.48</v>
      </c>
      <c r="AE370" s="49">
        <f t="shared" si="135"/>
        <v>0.4</v>
      </c>
      <c r="AF370" s="49">
        <f t="shared" si="136"/>
        <v>0.72</v>
      </c>
      <c r="AG370" s="50">
        <f t="shared" si="137"/>
        <v>1.7132047159699892</v>
      </c>
      <c r="AH370" s="325">
        <f t="shared" si="143"/>
        <v>221858</v>
      </c>
      <c r="AI370" s="51" t="str">
        <f t="shared" si="145"/>
        <v>MEDIA ARMÓNICA</v>
      </c>
      <c r="AL370" s="52"/>
    </row>
    <row r="371" spans="1:38">
      <c r="A371" s="125">
        <f>+COUNT(B$6:$D371)</f>
        <v>342</v>
      </c>
      <c r="B371" s="106">
        <v>23121600</v>
      </c>
      <c r="C371" s="145" t="s">
        <v>624</v>
      </c>
      <c r="D371" s="146" t="s">
        <v>30</v>
      </c>
      <c r="E371" s="242">
        <v>1</v>
      </c>
      <c r="F371" s="45"/>
      <c r="G371" s="45"/>
      <c r="H371" s="317">
        <v>23532</v>
      </c>
      <c r="I371" s="317"/>
      <c r="J371" s="318"/>
      <c r="K371" s="318"/>
      <c r="L371" s="314">
        <v>23108.000000000004</v>
      </c>
      <c r="M371" s="314"/>
      <c r="N371" s="314"/>
      <c r="O371" s="314"/>
      <c r="P371" s="319">
        <v>21200</v>
      </c>
      <c r="Q371" s="46"/>
      <c r="R371" s="46"/>
      <c r="S371" s="46"/>
      <c r="T371" s="53"/>
      <c r="U371" s="46"/>
      <c r="V371" s="48">
        <v>5090</v>
      </c>
      <c r="W371" s="47"/>
      <c r="X371" s="318">
        <f t="shared" si="128"/>
        <v>8820</v>
      </c>
      <c r="Y371" s="323">
        <f t="shared" si="129"/>
        <v>21200</v>
      </c>
      <c r="Z371" s="323">
        <f t="shared" si="130"/>
        <v>18233</v>
      </c>
      <c r="AA371" s="323">
        <f t="shared" si="131"/>
        <v>22154</v>
      </c>
      <c r="AB371" s="318">
        <f t="shared" si="132"/>
        <v>12143</v>
      </c>
      <c r="AC371" s="49">
        <f t="shared" si="133"/>
        <v>0.42</v>
      </c>
      <c r="AD371" s="49">
        <f t="shared" si="134"/>
        <v>0.48</v>
      </c>
      <c r="AE371" s="49">
        <f t="shared" si="135"/>
        <v>0.4</v>
      </c>
      <c r="AF371" s="49">
        <f t="shared" si="136"/>
        <v>0.73</v>
      </c>
      <c r="AG371" s="50">
        <f t="shared" si="137"/>
        <v>1.7328094302554027</v>
      </c>
      <c r="AH371" s="325">
        <f t="shared" si="143"/>
        <v>12143</v>
      </c>
      <c r="AI371" s="51" t="str">
        <f t="shared" si="145"/>
        <v>MEDIA ARMÓNICA</v>
      </c>
      <c r="AL371" s="52"/>
    </row>
    <row r="372" spans="1:38">
      <c r="A372" s="125">
        <f>+COUNT(B$6:$D372)</f>
        <v>343</v>
      </c>
      <c r="B372" s="137">
        <v>31171504</v>
      </c>
      <c r="C372" s="141" t="s">
        <v>625</v>
      </c>
      <c r="D372" s="137" t="s">
        <v>109</v>
      </c>
      <c r="E372" s="242">
        <v>1</v>
      </c>
      <c r="F372" s="45"/>
      <c r="G372" s="45"/>
      <c r="H372" s="317">
        <v>237245</v>
      </c>
      <c r="I372" s="317"/>
      <c r="J372" s="318"/>
      <c r="K372" s="318"/>
      <c r="L372" s="314">
        <v>226747.00000000003</v>
      </c>
      <c r="M372" s="314"/>
      <c r="N372" s="314"/>
      <c r="O372" s="314"/>
      <c r="P372" s="319">
        <v>209951.00000000003</v>
      </c>
      <c r="Q372" s="46"/>
      <c r="R372" s="46"/>
      <c r="S372" s="46"/>
      <c r="T372" s="53"/>
      <c r="U372" s="46"/>
      <c r="V372" s="48">
        <v>61830</v>
      </c>
      <c r="W372" s="47"/>
      <c r="X372" s="318">
        <f t="shared" si="128"/>
        <v>82181</v>
      </c>
      <c r="Y372" s="323">
        <f t="shared" si="129"/>
        <v>209951</v>
      </c>
      <c r="Z372" s="323">
        <f t="shared" si="130"/>
        <v>183943</v>
      </c>
      <c r="AA372" s="323">
        <f t="shared" si="131"/>
        <v>218349</v>
      </c>
      <c r="AB372" s="318">
        <f t="shared" si="132"/>
        <v>135310</v>
      </c>
      <c r="AC372" s="49">
        <f t="shared" si="133"/>
        <v>0.39</v>
      </c>
      <c r="AD372" s="49">
        <f t="shared" si="134"/>
        <v>0.45</v>
      </c>
      <c r="AE372" s="49">
        <f t="shared" si="135"/>
        <v>0.38</v>
      </c>
      <c r="AF372" s="49">
        <f t="shared" si="136"/>
        <v>0.61</v>
      </c>
      <c r="AG372" s="50">
        <f t="shared" si="137"/>
        <v>1.3291444282710658</v>
      </c>
      <c r="AH372" s="325">
        <f t="shared" si="143"/>
        <v>135310</v>
      </c>
      <c r="AI372" s="51" t="str">
        <f>+IF(AH372=Y372,"MENOR COTIZADO",IF(AH372=Z372,"PROMEDIO",IF(AH372=AA372,"MEDIANA",IF(AH372=AB372,"MEDIA ARMÓNICA",IF(AH372=W372,"HISTÓRICO")))))</f>
        <v>MEDIA ARMÓNICA</v>
      </c>
      <c r="AL372" s="52"/>
    </row>
    <row r="373" spans="1:38">
      <c r="A373" s="132"/>
      <c r="B373" s="132"/>
      <c r="C373" s="198" t="s">
        <v>77</v>
      </c>
      <c r="D373" s="134"/>
      <c r="E373" s="134"/>
      <c r="F373" s="45"/>
      <c r="G373" s="45"/>
      <c r="H373" s="315"/>
      <c r="I373" s="317"/>
      <c r="J373" s="318"/>
      <c r="K373" s="318"/>
      <c r="L373" s="315"/>
      <c r="M373" s="314"/>
      <c r="N373" s="314"/>
      <c r="O373" s="314"/>
      <c r="P373" s="315"/>
      <c r="Q373" s="46"/>
      <c r="R373" s="46"/>
      <c r="S373" s="46"/>
      <c r="T373" s="53"/>
      <c r="U373" s="46"/>
      <c r="V373" s="134"/>
      <c r="W373" s="47"/>
      <c r="X373" s="315"/>
      <c r="Y373" s="315"/>
      <c r="Z373" s="315"/>
      <c r="AA373" s="315"/>
      <c r="AB373" s="315"/>
      <c r="AC373" s="134"/>
      <c r="AD373" s="134"/>
      <c r="AE373" s="134"/>
      <c r="AF373" s="134"/>
      <c r="AG373" s="134"/>
      <c r="AH373" s="134"/>
      <c r="AI373" s="134"/>
      <c r="AL373" s="52"/>
    </row>
    <row r="374" spans="1:38">
      <c r="A374" s="125">
        <f>+COUNT(B$6:$D374)</f>
        <v>344</v>
      </c>
      <c r="B374" s="149">
        <v>23121600</v>
      </c>
      <c r="C374" s="131" t="s">
        <v>78</v>
      </c>
      <c r="D374" s="150" t="s">
        <v>30</v>
      </c>
      <c r="E374" s="242">
        <v>1</v>
      </c>
      <c r="F374" s="45"/>
      <c r="G374" s="45"/>
      <c r="H374" s="317">
        <v>1124655</v>
      </c>
      <c r="I374" s="317"/>
      <c r="J374" s="318"/>
      <c r="K374" s="318"/>
      <c r="L374" s="314">
        <v>1084488</v>
      </c>
      <c r="M374" s="314"/>
      <c r="N374" s="314"/>
      <c r="O374" s="314"/>
      <c r="P374" s="319">
        <v>1004156</v>
      </c>
      <c r="Q374" s="46"/>
      <c r="R374" s="46"/>
      <c r="S374" s="46"/>
      <c r="T374" s="53"/>
      <c r="U374" s="46"/>
      <c r="V374" s="48">
        <v>238970</v>
      </c>
      <c r="W374" s="47"/>
      <c r="X374" s="318">
        <f t="shared" si="128"/>
        <v>419070</v>
      </c>
      <c r="Y374" s="323">
        <f t="shared" si="129"/>
        <v>1004156</v>
      </c>
      <c r="Z374" s="323">
        <f t="shared" si="130"/>
        <v>863067</v>
      </c>
      <c r="AA374" s="323">
        <f t="shared" si="131"/>
        <v>1044322</v>
      </c>
      <c r="AB374" s="318">
        <f t="shared" si="132"/>
        <v>572103</v>
      </c>
      <c r="AC374" s="49">
        <f t="shared" si="133"/>
        <v>0.42</v>
      </c>
      <c r="AD374" s="49">
        <f t="shared" si="134"/>
        <v>0.49</v>
      </c>
      <c r="AE374" s="49">
        <f t="shared" si="135"/>
        <v>0.4</v>
      </c>
      <c r="AF374" s="49">
        <f t="shared" si="136"/>
        <v>0.73</v>
      </c>
      <c r="AG374" s="50">
        <f t="shared" si="137"/>
        <v>1.7536510859103653</v>
      </c>
      <c r="AH374" s="325">
        <f t="shared" ref="AH374:AH390" si="146">+MIN(AA374:AB374)</f>
        <v>572103</v>
      </c>
      <c r="AI374" s="51" t="str">
        <f t="shared" ref="AI374:AI376" si="147">+IF(AH374=Y374,"MENOR COTIZADO",IF(AH374=Z374,"PROMEDIO",IF(AH374=AA374,"MEDIANA",IF(AH374=AB374,"MEDIA ARMÓNICA",IF(AH374=W374,"HISTÓRICO")))))</f>
        <v>MEDIA ARMÓNICA</v>
      </c>
      <c r="AL374" s="52"/>
    </row>
    <row r="375" spans="1:38">
      <c r="A375" s="125">
        <f>+COUNT(B$6:$D375)</f>
        <v>345</v>
      </c>
      <c r="B375" s="149">
        <v>23121600</v>
      </c>
      <c r="C375" s="139" t="s">
        <v>626</v>
      </c>
      <c r="D375" s="150" t="s">
        <v>30</v>
      </c>
      <c r="E375" s="242">
        <v>1</v>
      </c>
      <c r="F375" s="45"/>
      <c r="G375" s="45"/>
      <c r="H375" s="317">
        <v>1765541</v>
      </c>
      <c r="I375" s="317"/>
      <c r="J375" s="318"/>
      <c r="K375" s="318"/>
      <c r="L375" s="314">
        <v>1641643</v>
      </c>
      <c r="M375" s="314"/>
      <c r="N375" s="314"/>
      <c r="O375" s="314"/>
      <c r="P375" s="319">
        <v>1548720</v>
      </c>
      <c r="Q375" s="46"/>
      <c r="R375" s="46"/>
      <c r="S375" s="46"/>
      <c r="T375" s="53"/>
      <c r="U375" s="46"/>
      <c r="V375" s="48">
        <v>371320</v>
      </c>
      <c r="W375" s="47"/>
      <c r="X375" s="318">
        <f t="shared" si="128"/>
        <v>646454</v>
      </c>
      <c r="Y375" s="323">
        <f t="shared" si="129"/>
        <v>1548720</v>
      </c>
      <c r="Z375" s="323">
        <f t="shared" si="130"/>
        <v>1331806</v>
      </c>
      <c r="AA375" s="323">
        <f t="shared" si="131"/>
        <v>1595182</v>
      </c>
      <c r="AB375" s="318">
        <f t="shared" si="132"/>
        <v>886066</v>
      </c>
      <c r="AC375" s="49">
        <f t="shared" si="133"/>
        <v>0.42</v>
      </c>
      <c r="AD375" s="49">
        <f t="shared" si="134"/>
        <v>0.49</v>
      </c>
      <c r="AE375" s="49">
        <f t="shared" si="135"/>
        <v>0.41</v>
      </c>
      <c r="AF375" s="49">
        <f t="shared" si="136"/>
        <v>0.73</v>
      </c>
      <c r="AG375" s="50">
        <f t="shared" si="137"/>
        <v>1.7409619734999462</v>
      </c>
      <c r="AH375" s="325">
        <f t="shared" si="146"/>
        <v>886066</v>
      </c>
      <c r="AI375" s="51" t="str">
        <f t="shared" si="147"/>
        <v>MEDIA ARMÓNICA</v>
      </c>
      <c r="AL375" s="52"/>
    </row>
    <row r="376" spans="1:38">
      <c r="A376" s="125">
        <f>+COUNT(B$6:$D376)</f>
        <v>346</v>
      </c>
      <c r="B376" s="149">
        <v>23121600</v>
      </c>
      <c r="C376" s="131" t="s">
        <v>79</v>
      </c>
      <c r="D376" s="150" t="s">
        <v>30</v>
      </c>
      <c r="E376" s="242">
        <v>1</v>
      </c>
      <c r="F376" s="45"/>
      <c r="G376" s="45"/>
      <c r="H376" s="317">
        <v>1228738</v>
      </c>
      <c r="I376" s="317"/>
      <c r="J376" s="318"/>
      <c r="K376" s="318"/>
      <c r="L376" s="314">
        <v>1131732</v>
      </c>
      <c r="M376" s="314"/>
      <c r="N376" s="314"/>
      <c r="O376" s="314"/>
      <c r="P376" s="319">
        <v>1077840</v>
      </c>
      <c r="Q376" s="46"/>
      <c r="R376" s="46"/>
      <c r="S376" s="46"/>
      <c r="T376" s="53"/>
      <c r="U376" s="46"/>
      <c r="V376" s="48">
        <v>268570</v>
      </c>
      <c r="W376" s="47"/>
      <c r="X376" s="318">
        <f t="shared" si="128"/>
        <v>443187</v>
      </c>
      <c r="Y376" s="323">
        <f t="shared" si="129"/>
        <v>1077840</v>
      </c>
      <c r="Z376" s="323">
        <f t="shared" si="130"/>
        <v>926720</v>
      </c>
      <c r="AA376" s="323">
        <f t="shared" si="131"/>
        <v>1104786</v>
      </c>
      <c r="AB376" s="318">
        <f t="shared" si="132"/>
        <v>630055</v>
      </c>
      <c r="AC376" s="49">
        <f t="shared" si="133"/>
        <v>0.41</v>
      </c>
      <c r="AD376" s="49">
        <f t="shared" si="134"/>
        <v>0.48</v>
      </c>
      <c r="AE376" s="49">
        <f t="shared" si="135"/>
        <v>0.4</v>
      </c>
      <c r="AF376" s="49">
        <f t="shared" si="136"/>
        <v>0.7</v>
      </c>
      <c r="AG376" s="50">
        <f t="shared" si="137"/>
        <v>1.6501731392188257</v>
      </c>
      <c r="AH376" s="325">
        <f t="shared" si="146"/>
        <v>630055</v>
      </c>
      <c r="AI376" s="51" t="str">
        <f t="shared" si="147"/>
        <v>MEDIA ARMÓNICA</v>
      </c>
      <c r="AL376" s="52"/>
    </row>
    <row r="377" spans="1:38">
      <c r="A377" s="125">
        <f>+COUNT(B$6:$D377)</f>
        <v>347</v>
      </c>
      <c r="B377" s="149">
        <v>23121600</v>
      </c>
      <c r="C377" s="131" t="s">
        <v>80</v>
      </c>
      <c r="D377" s="150" t="s">
        <v>30</v>
      </c>
      <c r="E377" s="242">
        <v>1</v>
      </c>
      <c r="F377" s="45"/>
      <c r="G377" s="45"/>
      <c r="H377" s="317">
        <v>467206</v>
      </c>
      <c r="I377" s="317"/>
      <c r="J377" s="318"/>
      <c r="K377" s="318"/>
      <c r="L377" s="314">
        <v>430322</v>
      </c>
      <c r="M377" s="314"/>
      <c r="N377" s="314"/>
      <c r="O377" s="314"/>
      <c r="P377" s="319">
        <v>409830</v>
      </c>
      <c r="Q377" s="46"/>
      <c r="R377" s="46"/>
      <c r="S377" s="46"/>
      <c r="T377" s="53"/>
      <c r="U377" s="46"/>
      <c r="V377" s="48">
        <v>117330</v>
      </c>
      <c r="W377" s="47"/>
      <c r="X377" s="318">
        <f t="shared" si="128"/>
        <v>160988</v>
      </c>
      <c r="Y377" s="323">
        <f t="shared" si="129"/>
        <v>409830</v>
      </c>
      <c r="Z377" s="323">
        <f t="shared" si="130"/>
        <v>356172</v>
      </c>
      <c r="AA377" s="323">
        <f t="shared" si="131"/>
        <v>420076</v>
      </c>
      <c r="AB377" s="318">
        <f t="shared" si="132"/>
        <v>259282</v>
      </c>
      <c r="AC377" s="49">
        <f t="shared" si="133"/>
        <v>0.39</v>
      </c>
      <c r="AD377" s="49">
        <f t="shared" si="134"/>
        <v>0.45</v>
      </c>
      <c r="AE377" s="49">
        <f t="shared" si="135"/>
        <v>0.38</v>
      </c>
      <c r="AF377" s="49">
        <f t="shared" si="136"/>
        <v>0.62</v>
      </c>
      <c r="AG377" s="50">
        <f t="shared" si="137"/>
        <v>1.3720957981760846</v>
      </c>
      <c r="AH377" s="325">
        <f t="shared" si="146"/>
        <v>259282</v>
      </c>
      <c r="AI377" s="51" t="str">
        <f>+IF(AH377=Y377,"MENOR COTIZADO",IF(AH377=Z377,"PROMEDIO",IF(AH377=AA377,"MEDIANA",IF(AH377=AB377,"MEDIA ARMÓNICA",IF(AH377=W377,"HISTÓRICO")))))</f>
        <v>MEDIA ARMÓNICA</v>
      </c>
      <c r="AL377" s="52"/>
    </row>
    <row r="378" spans="1:38">
      <c r="A378" s="125">
        <f>+COUNT(B$6:$D378)</f>
        <v>348</v>
      </c>
      <c r="B378" s="149">
        <v>23121600</v>
      </c>
      <c r="C378" s="131" t="s">
        <v>627</v>
      </c>
      <c r="D378" s="150" t="s">
        <v>30</v>
      </c>
      <c r="E378" s="242">
        <v>1</v>
      </c>
      <c r="F378" s="45"/>
      <c r="G378" s="45"/>
      <c r="H378" s="317">
        <v>861573.00000000012</v>
      </c>
      <c r="I378" s="317"/>
      <c r="J378" s="318"/>
      <c r="K378" s="318"/>
      <c r="L378" s="314">
        <v>815002</v>
      </c>
      <c r="M378" s="314"/>
      <c r="N378" s="314"/>
      <c r="O378" s="314"/>
      <c r="P378" s="319">
        <v>776192</v>
      </c>
      <c r="Q378" s="46"/>
      <c r="R378" s="46"/>
      <c r="S378" s="46"/>
      <c r="T378" s="53"/>
      <c r="U378" s="46"/>
      <c r="V378" s="48">
        <v>177900</v>
      </c>
      <c r="W378" s="9"/>
      <c r="X378" s="318">
        <f t="shared" si="128"/>
        <v>321743</v>
      </c>
      <c r="Y378" s="323">
        <f t="shared" si="129"/>
        <v>776192</v>
      </c>
      <c r="Z378" s="323">
        <f t="shared" si="130"/>
        <v>657667</v>
      </c>
      <c r="AA378" s="323">
        <f t="shared" si="131"/>
        <v>795597</v>
      </c>
      <c r="AB378" s="318">
        <f t="shared" si="132"/>
        <v>430240</v>
      </c>
      <c r="AC378" s="49">
        <f t="shared" si="133"/>
        <v>0.41</v>
      </c>
      <c r="AD378" s="49">
        <f t="shared" si="134"/>
        <v>0.49</v>
      </c>
      <c r="AE378" s="49">
        <f t="shared" si="135"/>
        <v>0.4</v>
      </c>
      <c r="AF378" s="49">
        <f t="shared" si="136"/>
        <v>0.75</v>
      </c>
      <c r="AG378" s="50">
        <f t="shared" si="137"/>
        <v>1.8085609893198427</v>
      </c>
      <c r="AH378" s="325">
        <f t="shared" si="146"/>
        <v>430240</v>
      </c>
      <c r="AI378" s="51" t="str">
        <f t="shared" ref="AI378:AI384" si="148">+IF(AH378=Y378,"MENOR COTIZADO",IF(AH378=Z378,"PROMEDIO",IF(AH378=AA378,"MEDIANA",IF(AH378=AB378,"MEDIA ARMÓNICA",IF(AH378=W378,"HISTÓRICO")))))</f>
        <v>MEDIA ARMÓNICA</v>
      </c>
      <c r="AL378" s="52"/>
    </row>
    <row r="379" spans="1:38">
      <c r="A379" s="125">
        <f>+COUNT(B$6:$D379)</f>
        <v>349</v>
      </c>
      <c r="B379" s="149">
        <v>23121600</v>
      </c>
      <c r="C379" s="131" t="s">
        <v>447</v>
      </c>
      <c r="D379" s="150" t="s">
        <v>30</v>
      </c>
      <c r="E379" s="242">
        <v>1</v>
      </c>
      <c r="F379" s="45"/>
      <c r="G379" s="45"/>
      <c r="H379" s="317">
        <v>623454</v>
      </c>
      <c r="I379" s="317"/>
      <c r="J379" s="318"/>
      <c r="K379" s="318"/>
      <c r="L379" s="314">
        <v>595370</v>
      </c>
      <c r="M379" s="314"/>
      <c r="N379" s="314"/>
      <c r="O379" s="314"/>
      <c r="P379" s="319">
        <v>561670</v>
      </c>
      <c r="Q379" s="46"/>
      <c r="R379" s="46"/>
      <c r="S379" s="46"/>
      <c r="T379" s="53"/>
      <c r="U379" s="46"/>
      <c r="V379" s="48">
        <v>135370</v>
      </c>
      <c r="W379" s="47"/>
      <c r="X379" s="318">
        <f t="shared" si="128"/>
        <v>230452</v>
      </c>
      <c r="Y379" s="323">
        <f t="shared" si="129"/>
        <v>561670</v>
      </c>
      <c r="Z379" s="323">
        <f t="shared" si="130"/>
        <v>478966</v>
      </c>
      <c r="AA379" s="323">
        <f t="shared" si="131"/>
        <v>578520</v>
      </c>
      <c r="AB379" s="318">
        <f t="shared" si="132"/>
        <v>321255</v>
      </c>
      <c r="AC379" s="49">
        <f t="shared" si="133"/>
        <v>0.41</v>
      </c>
      <c r="AD379" s="49">
        <f t="shared" si="134"/>
        <v>0.48</v>
      </c>
      <c r="AE379" s="49">
        <f t="shared" si="135"/>
        <v>0.4</v>
      </c>
      <c r="AF379" s="49">
        <f t="shared" si="136"/>
        <v>0.72</v>
      </c>
      <c r="AG379" s="50">
        <f t="shared" si="137"/>
        <v>1.7023860530398167</v>
      </c>
      <c r="AH379" s="325">
        <f t="shared" si="146"/>
        <v>321255</v>
      </c>
      <c r="AI379" s="51" t="str">
        <f t="shared" si="148"/>
        <v>MEDIA ARMÓNICA</v>
      </c>
      <c r="AL379" s="52"/>
    </row>
    <row r="380" spans="1:38">
      <c r="A380" s="125">
        <f>+COUNT(B$6:$D380)</f>
        <v>350</v>
      </c>
      <c r="B380" s="149">
        <v>23121600</v>
      </c>
      <c r="C380" s="131" t="s">
        <v>81</v>
      </c>
      <c r="D380" s="150" t="s">
        <v>30</v>
      </c>
      <c r="E380" s="242">
        <v>1</v>
      </c>
      <c r="F380" s="45"/>
      <c r="G380" s="45"/>
      <c r="H380" s="317">
        <v>1487257.0000000002</v>
      </c>
      <c r="I380" s="317"/>
      <c r="J380" s="318"/>
      <c r="K380" s="318"/>
      <c r="L380" s="314">
        <v>1460216</v>
      </c>
      <c r="M380" s="314"/>
      <c r="N380" s="314"/>
      <c r="O380" s="314"/>
      <c r="P380" s="319">
        <v>1352052</v>
      </c>
      <c r="Q380" s="46"/>
      <c r="R380" s="46"/>
      <c r="S380" s="46"/>
      <c r="T380" s="53"/>
      <c r="U380" s="46"/>
      <c r="V380" s="48">
        <v>321920</v>
      </c>
      <c r="W380" s="47"/>
      <c r="X380" s="318">
        <f t="shared" si="128"/>
        <v>558690</v>
      </c>
      <c r="Y380" s="323">
        <f t="shared" si="129"/>
        <v>1352052</v>
      </c>
      <c r="Z380" s="323">
        <f t="shared" si="130"/>
        <v>1155361</v>
      </c>
      <c r="AA380" s="323">
        <f t="shared" si="131"/>
        <v>1406134</v>
      </c>
      <c r="AB380" s="318">
        <f t="shared" si="132"/>
        <v>768760</v>
      </c>
      <c r="AC380" s="49">
        <f t="shared" si="133"/>
        <v>0.41</v>
      </c>
      <c r="AD380" s="49">
        <f t="shared" si="134"/>
        <v>0.48</v>
      </c>
      <c r="AE380" s="49">
        <f t="shared" si="135"/>
        <v>0.4</v>
      </c>
      <c r="AF380" s="49">
        <f t="shared" si="136"/>
        <v>0.73</v>
      </c>
      <c r="AG380" s="50">
        <f t="shared" si="137"/>
        <v>1.7354932902584492</v>
      </c>
      <c r="AH380" s="325">
        <f t="shared" si="146"/>
        <v>768760</v>
      </c>
      <c r="AI380" s="51" t="str">
        <f t="shared" si="148"/>
        <v>MEDIA ARMÓNICA</v>
      </c>
      <c r="AL380" s="52"/>
    </row>
    <row r="381" spans="1:38">
      <c r="A381" s="125">
        <f>+COUNT(B$6:$D381)</f>
        <v>351</v>
      </c>
      <c r="B381" s="149">
        <v>23121600</v>
      </c>
      <c r="C381" s="131" t="s">
        <v>82</v>
      </c>
      <c r="D381" s="150" t="s">
        <v>30</v>
      </c>
      <c r="E381" s="242">
        <v>1</v>
      </c>
      <c r="F381" s="45"/>
      <c r="G381" s="45"/>
      <c r="H381" s="317">
        <v>96650.000000000015</v>
      </c>
      <c r="I381" s="317"/>
      <c r="J381" s="318"/>
      <c r="K381" s="318"/>
      <c r="L381" s="314">
        <v>91563</v>
      </c>
      <c r="M381" s="314"/>
      <c r="N381" s="314"/>
      <c r="O381" s="314"/>
      <c r="P381" s="319">
        <v>84781</v>
      </c>
      <c r="Q381" s="46"/>
      <c r="R381" s="46"/>
      <c r="S381" s="46"/>
      <c r="T381" s="53"/>
      <c r="U381" s="46"/>
      <c r="V381" s="48">
        <v>20540</v>
      </c>
      <c r="W381" s="47"/>
      <c r="X381" s="318">
        <f t="shared" si="128"/>
        <v>35563</v>
      </c>
      <c r="Y381" s="323">
        <f t="shared" si="129"/>
        <v>84781</v>
      </c>
      <c r="Z381" s="323">
        <f t="shared" si="130"/>
        <v>73384</v>
      </c>
      <c r="AA381" s="323">
        <f t="shared" si="131"/>
        <v>88172</v>
      </c>
      <c r="AB381" s="318">
        <f t="shared" si="132"/>
        <v>48930</v>
      </c>
      <c r="AC381" s="49">
        <f t="shared" si="133"/>
        <v>0.42</v>
      </c>
      <c r="AD381" s="49">
        <f t="shared" si="134"/>
        <v>0.48</v>
      </c>
      <c r="AE381" s="49">
        <f t="shared" si="135"/>
        <v>0.4</v>
      </c>
      <c r="AF381" s="49">
        <f t="shared" si="136"/>
        <v>0.73</v>
      </c>
      <c r="AG381" s="50">
        <f t="shared" si="137"/>
        <v>1.7314021421616359</v>
      </c>
      <c r="AH381" s="325">
        <f t="shared" si="146"/>
        <v>48930</v>
      </c>
      <c r="AI381" s="51" t="str">
        <f t="shared" si="148"/>
        <v>MEDIA ARMÓNICA</v>
      </c>
      <c r="AL381" s="52"/>
    </row>
    <row r="382" spans="1:38">
      <c r="A382" s="125">
        <f>+COUNT(B$6:$D382)</f>
        <v>352</v>
      </c>
      <c r="B382" s="149">
        <v>23121600</v>
      </c>
      <c r="C382" s="131" t="s">
        <v>83</v>
      </c>
      <c r="D382" s="150" t="s">
        <v>30</v>
      </c>
      <c r="E382" s="242">
        <v>1</v>
      </c>
      <c r="F382" s="45"/>
      <c r="G382" s="45"/>
      <c r="H382" s="317">
        <v>195712</v>
      </c>
      <c r="I382" s="317"/>
      <c r="J382" s="318"/>
      <c r="K382" s="318"/>
      <c r="L382" s="314">
        <v>185411</v>
      </c>
      <c r="M382" s="314"/>
      <c r="N382" s="314"/>
      <c r="O382" s="314"/>
      <c r="P382" s="319">
        <v>171677</v>
      </c>
      <c r="Q382" s="46"/>
      <c r="R382" s="46"/>
      <c r="S382" s="46"/>
      <c r="T382" s="53"/>
      <c r="U382" s="46"/>
      <c r="V382" s="48">
        <v>44190</v>
      </c>
      <c r="W382" s="47"/>
      <c r="X382" s="318">
        <f t="shared" si="128"/>
        <v>70727</v>
      </c>
      <c r="Y382" s="323">
        <f t="shared" si="129"/>
        <v>171677</v>
      </c>
      <c r="Z382" s="323">
        <f t="shared" si="130"/>
        <v>149248</v>
      </c>
      <c r="AA382" s="323">
        <f t="shared" si="131"/>
        <v>178544</v>
      </c>
      <c r="AB382" s="318">
        <f t="shared" si="132"/>
        <v>102676</v>
      </c>
      <c r="AC382" s="49">
        <f t="shared" si="133"/>
        <v>0.41</v>
      </c>
      <c r="AD382" s="49">
        <f t="shared" si="134"/>
        <v>0.47</v>
      </c>
      <c r="AE382" s="49">
        <f t="shared" si="135"/>
        <v>0.4</v>
      </c>
      <c r="AF382" s="49">
        <f t="shared" si="136"/>
        <v>0.69</v>
      </c>
      <c r="AG382" s="50">
        <f t="shared" si="137"/>
        <v>1.6005204797465491</v>
      </c>
      <c r="AH382" s="325">
        <f t="shared" si="146"/>
        <v>102676</v>
      </c>
      <c r="AI382" s="51" t="str">
        <f t="shared" si="148"/>
        <v>MEDIA ARMÓNICA</v>
      </c>
      <c r="AL382" s="52"/>
    </row>
    <row r="383" spans="1:38">
      <c r="A383" s="125">
        <f>+COUNT(B$6:$D383)</f>
        <v>353</v>
      </c>
      <c r="B383" s="149">
        <v>23121600</v>
      </c>
      <c r="C383" s="139" t="s">
        <v>84</v>
      </c>
      <c r="D383" s="150" t="s">
        <v>30</v>
      </c>
      <c r="E383" s="242">
        <v>1</v>
      </c>
      <c r="F383" s="45"/>
      <c r="G383" s="45"/>
      <c r="H383" s="317">
        <v>20676</v>
      </c>
      <c r="I383" s="317"/>
      <c r="J383" s="318"/>
      <c r="K383" s="318"/>
      <c r="L383" s="314">
        <v>19212</v>
      </c>
      <c r="M383" s="314"/>
      <c r="N383" s="314"/>
      <c r="O383" s="314"/>
      <c r="P383" s="319">
        <v>18297</v>
      </c>
      <c r="Q383" s="46"/>
      <c r="R383" s="46"/>
      <c r="S383" s="46"/>
      <c r="T383" s="53"/>
      <c r="U383" s="46"/>
      <c r="V383" s="48">
        <v>6190</v>
      </c>
      <c r="W383" s="47"/>
      <c r="X383" s="318">
        <f t="shared" si="128"/>
        <v>6675</v>
      </c>
      <c r="Y383" s="323">
        <f t="shared" si="129"/>
        <v>18297</v>
      </c>
      <c r="Z383" s="323">
        <f t="shared" si="130"/>
        <v>16094</v>
      </c>
      <c r="AA383" s="323">
        <f t="shared" si="131"/>
        <v>18755</v>
      </c>
      <c r="AB383" s="318">
        <f t="shared" si="132"/>
        <v>12633</v>
      </c>
      <c r="AC383" s="49">
        <f t="shared" si="133"/>
        <v>0.36</v>
      </c>
      <c r="AD383" s="49">
        <f t="shared" si="134"/>
        <v>0.41</v>
      </c>
      <c r="AE383" s="49">
        <f t="shared" si="135"/>
        <v>0.36</v>
      </c>
      <c r="AF383" s="49">
        <f t="shared" si="136"/>
        <v>0.53</v>
      </c>
      <c r="AG383" s="50">
        <f t="shared" si="137"/>
        <v>1.0783521809369951</v>
      </c>
      <c r="AH383" s="325">
        <f t="shared" si="146"/>
        <v>12633</v>
      </c>
      <c r="AI383" s="51" t="str">
        <f t="shared" si="148"/>
        <v>MEDIA ARMÓNICA</v>
      </c>
      <c r="AL383" s="52"/>
    </row>
    <row r="384" spans="1:38">
      <c r="A384" s="125">
        <f>+COUNT(B$6:$D384)</f>
        <v>354</v>
      </c>
      <c r="B384" s="149">
        <v>23121600</v>
      </c>
      <c r="C384" s="131" t="s">
        <v>85</v>
      </c>
      <c r="D384" s="150" t="s">
        <v>30</v>
      </c>
      <c r="E384" s="242">
        <v>1</v>
      </c>
      <c r="F384" s="45"/>
      <c r="G384" s="45"/>
      <c r="H384" s="317">
        <v>228874.00000000003</v>
      </c>
      <c r="I384" s="317"/>
      <c r="J384" s="318"/>
      <c r="K384" s="318"/>
      <c r="L384" s="314">
        <v>216503.00000000003</v>
      </c>
      <c r="M384" s="314"/>
      <c r="N384" s="314"/>
      <c r="O384" s="314"/>
      <c r="P384" s="319">
        <v>206193</v>
      </c>
      <c r="Q384" s="46"/>
      <c r="R384" s="46"/>
      <c r="S384" s="46"/>
      <c r="T384" s="53"/>
      <c r="U384" s="46"/>
      <c r="V384" s="48">
        <v>69720</v>
      </c>
      <c r="W384" s="47"/>
      <c r="X384" s="318">
        <f t="shared" si="128"/>
        <v>74316</v>
      </c>
      <c r="Y384" s="323">
        <f t="shared" si="129"/>
        <v>206193</v>
      </c>
      <c r="Z384" s="323">
        <f t="shared" si="130"/>
        <v>180323</v>
      </c>
      <c r="AA384" s="323">
        <f t="shared" si="131"/>
        <v>211348</v>
      </c>
      <c r="AB384" s="318">
        <f t="shared" si="132"/>
        <v>141940</v>
      </c>
      <c r="AC384" s="49">
        <f t="shared" si="133"/>
        <v>0.36</v>
      </c>
      <c r="AD384" s="49">
        <f t="shared" si="134"/>
        <v>0.41</v>
      </c>
      <c r="AE384" s="49">
        <f t="shared" si="135"/>
        <v>0.35</v>
      </c>
      <c r="AF384" s="49">
        <f t="shared" si="136"/>
        <v>0.52</v>
      </c>
      <c r="AG384" s="50">
        <f t="shared" si="137"/>
        <v>1.0659208261617901</v>
      </c>
      <c r="AH384" s="325">
        <f t="shared" si="146"/>
        <v>141940</v>
      </c>
      <c r="AI384" s="51" t="str">
        <f t="shared" si="148"/>
        <v>MEDIA ARMÓNICA</v>
      </c>
      <c r="AL384" s="52"/>
    </row>
    <row r="385" spans="1:38">
      <c r="A385" s="125">
        <f>+COUNT(B$6:$D385)</f>
        <v>355</v>
      </c>
      <c r="B385" s="149">
        <v>23121600</v>
      </c>
      <c r="C385" s="131" t="s">
        <v>86</v>
      </c>
      <c r="D385" s="150" t="s">
        <v>30</v>
      </c>
      <c r="E385" s="242">
        <v>1</v>
      </c>
      <c r="F385" s="45"/>
      <c r="G385" s="45"/>
      <c r="H385" s="317">
        <v>240166.00000000003</v>
      </c>
      <c r="I385" s="317"/>
      <c r="J385" s="318"/>
      <c r="K385" s="318"/>
      <c r="L385" s="314">
        <v>235800</v>
      </c>
      <c r="M385" s="314"/>
      <c r="N385" s="314"/>
      <c r="O385" s="314"/>
      <c r="P385" s="319">
        <v>218333</v>
      </c>
      <c r="Q385" s="46"/>
      <c r="R385" s="46"/>
      <c r="S385" s="46"/>
      <c r="T385" s="53"/>
      <c r="U385" s="46"/>
      <c r="V385" s="48">
        <v>61880</v>
      </c>
      <c r="W385" s="47"/>
      <c r="X385" s="318">
        <f t="shared" si="128"/>
        <v>85300</v>
      </c>
      <c r="Y385" s="323">
        <f t="shared" si="129"/>
        <v>218333</v>
      </c>
      <c r="Z385" s="323">
        <f t="shared" si="130"/>
        <v>189045</v>
      </c>
      <c r="AA385" s="323">
        <f t="shared" si="131"/>
        <v>227067</v>
      </c>
      <c r="AB385" s="318">
        <f t="shared" si="132"/>
        <v>137244</v>
      </c>
      <c r="AC385" s="49">
        <f t="shared" si="133"/>
        <v>0.39</v>
      </c>
      <c r="AD385" s="49">
        <f t="shared" si="134"/>
        <v>0.45</v>
      </c>
      <c r="AE385" s="49">
        <f t="shared" si="135"/>
        <v>0.38</v>
      </c>
      <c r="AF385" s="49">
        <f t="shared" si="136"/>
        <v>0.62</v>
      </c>
      <c r="AG385" s="50">
        <f t="shared" si="137"/>
        <v>1.3784744667097608</v>
      </c>
      <c r="AH385" s="325">
        <f t="shared" si="146"/>
        <v>137244</v>
      </c>
      <c r="AI385" s="51" t="str">
        <f t="shared" ref="AI385:AI390" si="149">+IF(AH385=Y385,"MENOR COTIZADO",IF(AH385=Z385,"PROMEDIO",IF(AH385=AA385,"MEDIANA",IF(AH385=AB385,"MEDIA ARMÓNICA",IF(AH385=W385,"HISTÓRICO")))))</f>
        <v>MEDIA ARMÓNICA</v>
      </c>
      <c r="AL385" s="52"/>
    </row>
    <row r="386" spans="1:38">
      <c r="A386" s="125">
        <f>+COUNT(B$6:$D386)</f>
        <v>356</v>
      </c>
      <c r="B386" s="149">
        <v>23121600</v>
      </c>
      <c r="C386" s="131" t="s">
        <v>628</v>
      </c>
      <c r="D386" s="150" t="s">
        <v>87</v>
      </c>
      <c r="E386" s="242">
        <v>1</v>
      </c>
      <c r="F386" s="45"/>
      <c r="G386" s="45"/>
      <c r="H386" s="317">
        <v>845505</v>
      </c>
      <c r="I386" s="317"/>
      <c r="J386" s="318"/>
      <c r="K386" s="318"/>
      <c r="L386" s="314">
        <v>771338</v>
      </c>
      <c r="M386" s="314"/>
      <c r="N386" s="314"/>
      <c r="O386" s="314"/>
      <c r="P386" s="319">
        <v>741671</v>
      </c>
      <c r="Q386" s="46"/>
      <c r="R386" s="46"/>
      <c r="S386" s="46"/>
      <c r="T386" s="53"/>
      <c r="U386" s="46"/>
      <c r="V386" s="48">
        <v>169900</v>
      </c>
      <c r="W386" s="47"/>
      <c r="X386" s="318">
        <f t="shared" si="128"/>
        <v>311215</v>
      </c>
      <c r="Y386" s="323">
        <f t="shared" si="129"/>
        <v>741671</v>
      </c>
      <c r="Z386" s="323">
        <f t="shared" si="130"/>
        <v>632104</v>
      </c>
      <c r="AA386" s="323">
        <f t="shared" si="131"/>
        <v>756505</v>
      </c>
      <c r="AB386" s="318">
        <f t="shared" si="132"/>
        <v>411807</v>
      </c>
      <c r="AC386" s="49">
        <f t="shared" si="133"/>
        <v>0.42</v>
      </c>
      <c r="AD386" s="49">
        <f t="shared" si="134"/>
        <v>0.49</v>
      </c>
      <c r="AE386" s="49">
        <f t="shared" si="135"/>
        <v>0.41</v>
      </c>
      <c r="AF386" s="49">
        <f t="shared" si="136"/>
        <v>0.76</v>
      </c>
      <c r="AG386" s="50">
        <f t="shared" si="137"/>
        <v>1.8317539729252501</v>
      </c>
      <c r="AH386" s="325">
        <f t="shared" si="146"/>
        <v>411807</v>
      </c>
      <c r="AI386" s="51" t="str">
        <f t="shared" si="149"/>
        <v>MEDIA ARMÓNICA</v>
      </c>
      <c r="AL386" s="52"/>
    </row>
    <row r="387" spans="1:38">
      <c r="A387" s="125">
        <f>+COUNT(B$6:$D387)</f>
        <v>357</v>
      </c>
      <c r="B387" s="149">
        <v>23121600</v>
      </c>
      <c r="C387" s="131" t="s">
        <v>629</v>
      </c>
      <c r="D387" s="150" t="s">
        <v>30</v>
      </c>
      <c r="E387" s="242">
        <v>1</v>
      </c>
      <c r="F387" s="45"/>
      <c r="G387" s="45"/>
      <c r="H387" s="317">
        <v>72809</v>
      </c>
      <c r="I387" s="317"/>
      <c r="J387" s="318"/>
      <c r="K387" s="318"/>
      <c r="L387" s="314">
        <v>67608</v>
      </c>
      <c r="M387" s="314"/>
      <c r="N387" s="314"/>
      <c r="O387" s="314"/>
      <c r="P387" s="319">
        <v>65008</v>
      </c>
      <c r="Q387" s="46"/>
      <c r="R387" s="46"/>
      <c r="S387" s="46"/>
      <c r="T387" s="53"/>
      <c r="U387" s="46"/>
      <c r="V387" s="48">
        <v>30530</v>
      </c>
      <c r="W387" s="47"/>
      <c r="X387" s="318">
        <f t="shared" si="128"/>
        <v>19248</v>
      </c>
      <c r="Y387" s="323">
        <f t="shared" si="129"/>
        <v>65008</v>
      </c>
      <c r="Z387" s="323">
        <f t="shared" si="130"/>
        <v>58989</v>
      </c>
      <c r="AA387" s="323">
        <f t="shared" si="131"/>
        <v>66308</v>
      </c>
      <c r="AB387" s="318">
        <f t="shared" si="132"/>
        <v>52176</v>
      </c>
      <c r="AC387" s="49">
        <f t="shared" si="133"/>
        <v>0.3</v>
      </c>
      <c r="AD387" s="49">
        <f t="shared" si="134"/>
        <v>0.33</v>
      </c>
      <c r="AE387" s="49">
        <f t="shared" si="135"/>
        <v>0.28999999999999998</v>
      </c>
      <c r="AF387" s="49">
        <f t="shared" si="136"/>
        <v>0.37</v>
      </c>
      <c r="AG387" s="50">
        <f t="shared" si="137"/>
        <v>0.63046184081231571</v>
      </c>
      <c r="AH387" s="325">
        <f>+AA387</f>
        <v>66308</v>
      </c>
      <c r="AI387" s="51" t="str">
        <f t="shared" si="149"/>
        <v>MEDIANA</v>
      </c>
      <c r="AL387" s="52"/>
    </row>
    <row r="388" spans="1:38">
      <c r="A388" s="125">
        <f>+COUNT(B$6:$D388)</f>
        <v>358</v>
      </c>
      <c r="B388" s="30">
        <v>23121600</v>
      </c>
      <c r="C388" s="147" t="s">
        <v>76</v>
      </c>
      <c r="D388" s="146" t="s">
        <v>30</v>
      </c>
      <c r="E388" s="242">
        <v>1</v>
      </c>
      <c r="F388" s="45"/>
      <c r="G388" s="45"/>
      <c r="H388" s="317">
        <v>3403654</v>
      </c>
      <c r="I388" s="317"/>
      <c r="J388" s="318"/>
      <c r="K388" s="318"/>
      <c r="L388" s="314">
        <v>3224514</v>
      </c>
      <c r="M388" s="314"/>
      <c r="N388" s="314"/>
      <c r="O388" s="314"/>
      <c r="P388" s="319">
        <v>2985661.0000000005</v>
      </c>
      <c r="Q388" s="46"/>
      <c r="R388" s="46"/>
      <c r="S388" s="46"/>
      <c r="T388" s="53"/>
      <c r="U388" s="46"/>
      <c r="V388" s="48">
        <v>1067920</v>
      </c>
      <c r="W388" s="47"/>
      <c r="X388" s="318">
        <f t="shared" si="128"/>
        <v>1081979</v>
      </c>
      <c r="Y388" s="323">
        <f t="shared" si="129"/>
        <v>2985661</v>
      </c>
      <c r="Z388" s="323">
        <f t="shared" si="130"/>
        <v>2670437</v>
      </c>
      <c r="AA388" s="323">
        <f t="shared" si="131"/>
        <v>3105088</v>
      </c>
      <c r="AB388" s="318">
        <f t="shared" si="132"/>
        <v>2133037</v>
      </c>
      <c r="AC388" s="49">
        <f t="shared" si="133"/>
        <v>0.36</v>
      </c>
      <c r="AD388" s="49">
        <f t="shared" si="134"/>
        <v>0.41</v>
      </c>
      <c r="AE388" s="49">
        <f t="shared" si="135"/>
        <v>0.35</v>
      </c>
      <c r="AF388" s="49">
        <f t="shared" si="136"/>
        <v>0.51</v>
      </c>
      <c r="AG388" s="50">
        <f t="shared" si="137"/>
        <v>1.013164843808525</v>
      </c>
      <c r="AH388" s="325">
        <f t="shared" si="146"/>
        <v>2133037</v>
      </c>
      <c r="AI388" s="51" t="str">
        <f t="shared" si="149"/>
        <v>MEDIA ARMÓNICA</v>
      </c>
      <c r="AL388" s="52"/>
    </row>
    <row r="389" spans="1:38" ht="156">
      <c r="A389" s="125">
        <f>+COUNT(B$6:$D389)</f>
        <v>359</v>
      </c>
      <c r="B389" s="149">
        <v>23121600</v>
      </c>
      <c r="C389" s="139" t="s">
        <v>630</v>
      </c>
      <c r="D389" s="150" t="s">
        <v>88</v>
      </c>
      <c r="E389" s="242">
        <v>1</v>
      </c>
      <c r="F389" s="45"/>
      <c r="G389" s="45"/>
      <c r="H389" s="317">
        <v>498354</v>
      </c>
      <c r="I389" s="317"/>
      <c r="J389" s="318"/>
      <c r="K389" s="318"/>
      <c r="L389" s="314">
        <v>472125.00000000006</v>
      </c>
      <c r="M389" s="314"/>
      <c r="N389" s="314"/>
      <c r="O389" s="314"/>
      <c r="P389" s="319">
        <v>437153.00000000006</v>
      </c>
      <c r="Q389" s="46"/>
      <c r="R389" s="46"/>
      <c r="S389" s="46"/>
      <c r="T389" s="53"/>
      <c r="U389" s="46"/>
      <c r="V389" s="48">
        <v>111360</v>
      </c>
      <c r="W389" s="47"/>
      <c r="X389" s="318">
        <f t="shared" si="128"/>
        <v>180673</v>
      </c>
      <c r="Y389" s="323">
        <f t="shared" si="129"/>
        <v>437153</v>
      </c>
      <c r="Z389" s="323">
        <f t="shared" si="130"/>
        <v>379748</v>
      </c>
      <c r="AA389" s="323">
        <f t="shared" si="131"/>
        <v>454639</v>
      </c>
      <c r="AB389" s="318">
        <f t="shared" si="132"/>
        <v>259874</v>
      </c>
      <c r="AC389" s="49">
        <f t="shared" si="133"/>
        <v>0.41</v>
      </c>
      <c r="AD389" s="49">
        <f t="shared" si="134"/>
        <v>0.48</v>
      </c>
      <c r="AE389" s="49">
        <f t="shared" si="135"/>
        <v>0.4</v>
      </c>
      <c r="AF389" s="49">
        <f t="shared" si="136"/>
        <v>0.7</v>
      </c>
      <c r="AG389" s="50">
        <f t="shared" si="137"/>
        <v>1.6224227729885057</v>
      </c>
      <c r="AH389" s="325">
        <f t="shared" si="146"/>
        <v>259874</v>
      </c>
      <c r="AI389" s="51" t="str">
        <f t="shared" si="149"/>
        <v>MEDIA ARMÓNICA</v>
      </c>
      <c r="AL389" s="52"/>
    </row>
    <row r="390" spans="1:38">
      <c r="A390" s="125">
        <f>+COUNT(B$6:$D390)</f>
        <v>360</v>
      </c>
      <c r="B390" s="149">
        <v>23121600</v>
      </c>
      <c r="C390" s="139" t="s">
        <v>631</v>
      </c>
      <c r="D390" s="150" t="s">
        <v>30</v>
      </c>
      <c r="E390" s="242">
        <v>1</v>
      </c>
      <c r="F390" s="45"/>
      <c r="G390" s="45"/>
      <c r="H390" s="317">
        <v>190268</v>
      </c>
      <c r="I390" s="317"/>
      <c r="J390" s="318"/>
      <c r="K390" s="318"/>
      <c r="L390" s="314">
        <v>175247</v>
      </c>
      <c r="M390" s="314"/>
      <c r="N390" s="314"/>
      <c r="O390" s="314"/>
      <c r="P390" s="319">
        <v>166902</v>
      </c>
      <c r="Q390" s="46"/>
      <c r="R390" s="46"/>
      <c r="S390" s="46"/>
      <c r="T390" s="53"/>
      <c r="U390" s="46"/>
      <c r="V390" s="48">
        <v>41320</v>
      </c>
      <c r="W390" s="47"/>
      <c r="X390" s="318">
        <f t="shared" si="128"/>
        <v>68759</v>
      </c>
      <c r="Y390" s="323">
        <f t="shared" si="129"/>
        <v>166902</v>
      </c>
      <c r="Z390" s="323">
        <f t="shared" si="130"/>
        <v>143434</v>
      </c>
      <c r="AA390" s="323">
        <f t="shared" si="131"/>
        <v>171075</v>
      </c>
      <c r="AB390" s="318">
        <f t="shared" si="132"/>
        <v>97194</v>
      </c>
      <c r="AC390" s="49">
        <f t="shared" si="133"/>
        <v>0.41</v>
      </c>
      <c r="AD390" s="49">
        <f t="shared" si="134"/>
        <v>0.48</v>
      </c>
      <c r="AE390" s="49">
        <f t="shared" si="135"/>
        <v>0.4</v>
      </c>
      <c r="AF390" s="49">
        <f t="shared" si="136"/>
        <v>0.71</v>
      </c>
      <c r="AG390" s="50">
        <f t="shared" si="137"/>
        <v>1.6640609874152952</v>
      </c>
      <c r="AH390" s="325">
        <f t="shared" si="146"/>
        <v>97194</v>
      </c>
      <c r="AI390" s="51" t="str">
        <f t="shared" si="149"/>
        <v>MEDIA ARMÓNICA</v>
      </c>
      <c r="AL390" s="52"/>
    </row>
    <row r="391" spans="1:38">
      <c r="A391" s="132"/>
      <c r="B391" s="132"/>
      <c r="C391" s="198" t="s">
        <v>89</v>
      </c>
      <c r="D391" s="134"/>
      <c r="E391" s="134"/>
      <c r="F391" s="45"/>
      <c r="G391" s="45"/>
      <c r="H391" s="315"/>
      <c r="I391" s="317"/>
      <c r="J391" s="318"/>
      <c r="K391" s="318"/>
      <c r="L391" s="315"/>
      <c r="M391" s="314"/>
      <c r="N391" s="314"/>
      <c r="O391" s="314"/>
      <c r="P391" s="315"/>
      <c r="Q391" s="46"/>
      <c r="R391" s="46"/>
      <c r="S391" s="46"/>
      <c r="T391" s="53"/>
      <c r="U391" s="46"/>
      <c r="V391" s="134"/>
      <c r="W391" s="47"/>
      <c r="X391" s="315"/>
      <c r="Y391" s="315"/>
      <c r="Z391" s="315"/>
      <c r="AA391" s="315"/>
      <c r="AB391" s="315"/>
      <c r="AC391" s="134"/>
      <c r="AD391" s="134"/>
      <c r="AE391" s="134"/>
      <c r="AF391" s="134"/>
      <c r="AG391" s="134"/>
      <c r="AH391" s="134"/>
      <c r="AI391" s="134"/>
      <c r="AL391" s="52"/>
    </row>
    <row r="392" spans="1:38">
      <c r="A392" s="125">
        <f>+COUNT(B$6:$D392)</f>
        <v>361</v>
      </c>
      <c r="B392" s="149">
        <v>23121600</v>
      </c>
      <c r="C392" s="131" t="s">
        <v>90</v>
      </c>
      <c r="D392" s="149" t="s">
        <v>30</v>
      </c>
      <c r="E392" s="242">
        <v>1</v>
      </c>
      <c r="F392" s="45"/>
      <c r="G392" s="45"/>
      <c r="H392" s="317">
        <v>997223</v>
      </c>
      <c r="I392" s="317"/>
      <c r="J392" s="318"/>
      <c r="K392" s="318"/>
      <c r="L392" s="314">
        <v>943319</v>
      </c>
      <c r="M392" s="314"/>
      <c r="N392" s="314"/>
      <c r="O392" s="314"/>
      <c r="P392" s="319">
        <v>898399</v>
      </c>
      <c r="Q392" s="46"/>
      <c r="R392" s="46"/>
      <c r="S392" s="46"/>
      <c r="T392" s="53"/>
      <c r="U392" s="46"/>
      <c r="V392" s="48">
        <v>220900</v>
      </c>
      <c r="W392" s="47"/>
      <c r="X392" s="318">
        <f t="shared" si="128"/>
        <v>364950</v>
      </c>
      <c r="Y392" s="323">
        <f t="shared" si="129"/>
        <v>898399</v>
      </c>
      <c r="Z392" s="323">
        <f t="shared" si="130"/>
        <v>764960</v>
      </c>
      <c r="AA392" s="323">
        <f t="shared" si="131"/>
        <v>920859</v>
      </c>
      <c r="AB392" s="318">
        <f t="shared" si="132"/>
        <v>519285</v>
      </c>
      <c r="AC392" s="49">
        <f t="shared" si="133"/>
        <v>0.41</v>
      </c>
      <c r="AD392" s="49">
        <f t="shared" si="134"/>
        <v>0.48</v>
      </c>
      <c r="AE392" s="49">
        <f t="shared" si="135"/>
        <v>0.4</v>
      </c>
      <c r="AF392" s="49">
        <f t="shared" si="136"/>
        <v>0.7</v>
      </c>
      <c r="AG392" s="50">
        <f t="shared" si="137"/>
        <v>1.6521050248981439</v>
      </c>
      <c r="AH392" s="325">
        <f t="shared" ref="AH392:AH413" si="150">+MIN(AA392:AB392)</f>
        <v>519285</v>
      </c>
      <c r="AI392" s="51" t="str">
        <f t="shared" ref="AI392:AI396" si="151">+IF(AH392=Y392,"MENOR COTIZADO",IF(AH392=Z392,"PROMEDIO",IF(AH392=AA392,"MEDIANA",IF(AH392=AB392,"MEDIA ARMÓNICA",IF(AH392=W392,"HISTÓRICO")))))</f>
        <v>MEDIA ARMÓNICA</v>
      </c>
      <c r="AL392" s="52"/>
    </row>
    <row r="393" spans="1:38">
      <c r="A393" s="125">
        <f>+COUNT(B$6:$D393)</f>
        <v>362</v>
      </c>
      <c r="B393" s="149">
        <v>23121600</v>
      </c>
      <c r="C393" s="131" t="s">
        <v>91</v>
      </c>
      <c r="D393" s="149" t="s">
        <v>30</v>
      </c>
      <c r="E393" s="242">
        <v>1</v>
      </c>
      <c r="F393" s="45"/>
      <c r="G393" s="45"/>
      <c r="H393" s="317">
        <v>1510482</v>
      </c>
      <c r="I393" s="317"/>
      <c r="J393" s="318"/>
      <c r="K393" s="318"/>
      <c r="L393" s="314">
        <v>1417733</v>
      </c>
      <c r="M393" s="314"/>
      <c r="N393" s="314"/>
      <c r="O393" s="314"/>
      <c r="P393" s="319">
        <v>1324984</v>
      </c>
      <c r="Q393" s="46"/>
      <c r="R393" s="46"/>
      <c r="S393" s="46"/>
      <c r="T393" s="53"/>
      <c r="U393" s="46"/>
      <c r="V393" s="48">
        <v>307010</v>
      </c>
      <c r="W393" s="47"/>
      <c r="X393" s="318">
        <f t="shared" si="128"/>
        <v>560501</v>
      </c>
      <c r="Y393" s="323">
        <f t="shared" si="129"/>
        <v>1324984</v>
      </c>
      <c r="Z393" s="323">
        <f t="shared" si="130"/>
        <v>1140052</v>
      </c>
      <c r="AA393" s="323">
        <f t="shared" si="131"/>
        <v>1371359</v>
      </c>
      <c r="AB393" s="318">
        <f t="shared" si="132"/>
        <v>743586</v>
      </c>
      <c r="AC393" s="49">
        <f t="shared" si="133"/>
        <v>0.42</v>
      </c>
      <c r="AD393" s="49">
        <f t="shared" si="134"/>
        <v>0.49</v>
      </c>
      <c r="AE393" s="49">
        <f t="shared" si="135"/>
        <v>0.41</v>
      </c>
      <c r="AF393" s="49">
        <f t="shared" si="136"/>
        <v>0.75</v>
      </c>
      <c r="AG393" s="50">
        <f t="shared" si="137"/>
        <v>1.8256766880557636</v>
      </c>
      <c r="AH393" s="325">
        <f t="shared" si="150"/>
        <v>743586</v>
      </c>
      <c r="AI393" s="51" t="str">
        <f t="shared" si="151"/>
        <v>MEDIA ARMÓNICA</v>
      </c>
      <c r="AL393" s="52"/>
    </row>
    <row r="394" spans="1:38">
      <c r="A394" s="125">
        <f>+COUNT(B$6:$D394)</f>
        <v>363</v>
      </c>
      <c r="B394" s="149">
        <v>23121600</v>
      </c>
      <c r="C394" s="131" t="s">
        <v>92</v>
      </c>
      <c r="D394" s="149" t="s">
        <v>30</v>
      </c>
      <c r="E394" s="242">
        <v>1</v>
      </c>
      <c r="F394" s="45"/>
      <c r="G394" s="45"/>
      <c r="H394" s="317">
        <v>1330668</v>
      </c>
      <c r="I394" s="317"/>
      <c r="J394" s="318"/>
      <c r="K394" s="318"/>
      <c r="L394" s="314">
        <v>1213943</v>
      </c>
      <c r="M394" s="314"/>
      <c r="N394" s="314"/>
      <c r="O394" s="314"/>
      <c r="P394" s="319">
        <v>1167253</v>
      </c>
      <c r="Q394" s="46"/>
      <c r="R394" s="46"/>
      <c r="S394" s="46"/>
      <c r="T394" s="53"/>
      <c r="U394" s="46"/>
      <c r="V394" s="48">
        <v>279040</v>
      </c>
      <c r="W394" s="47"/>
      <c r="X394" s="318">
        <f t="shared" si="128"/>
        <v>484028</v>
      </c>
      <c r="Y394" s="323">
        <f t="shared" si="129"/>
        <v>1167253</v>
      </c>
      <c r="Z394" s="323">
        <f t="shared" si="130"/>
        <v>997726</v>
      </c>
      <c r="AA394" s="323">
        <f t="shared" si="131"/>
        <v>1190598</v>
      </c>
      <c r="AB394" s="318">
        <f t="shared" si="132"/>
        <v>664928</v>
      </c>
      <c r="AC394" s="49">
        <f t="shared" si="133"/>
        <v>0.41</v>
      </c>
      <c r="AD394" s="49">
        <f t="shared" si="134"/>
        <v>0.49</v>
      </c>
      <c r="AE394" s="49">
        <f t="shared" si="135"/>
        <v>0.41</v>
      </c>
      <c r="AF394" s="49">
        <f t="shared" si="136"/>
        <v>0.73</v>
      </c>
      <c r="AG394" s="50">
        <f t="shared" si="137"/>
        <v>1.7346186926605505</v>
      </c>
      <c r="AH394" s="325">
        <f t="shared" si="150"/>
        <v>664928</v>
      </c>
      <c r="AI394" s="51" t="str">
        <f t="shared" si="151"/>
        <v>MEDIA ARMÓNICA</v>
      </c>
      <c r="AL394" s="52"/>
    </row>
    <row r="395" spans="1:38">
      <c r="A395" s="125">
        <f>+COUNT(B$6:$D395)</f>
        <v>364</v>
      </c>
      <c r="B395" s="149">
        <v>23121600</v>
      </c>
      <c r="C395" s="131" t="s">
        <v>93</v>
      </c>
      <c r="D395" s="149" t="s">
        <v>30</v>
      </c>
      <c r="E395" s="242">
        <v>1</v>
      </c>
      <c r="F395" s="45"/>
      <c r="G395" s="45"/>
      <c r="H395" s="317">
        <v>2223701</v>
      </c>
      <c r="I395" s="317"/>
      <c r="J395" s="318"/>
      <c r="K395" s="318"/>
      <c r="L395" s="314">
        <v>2064865</v>
      </c>
      <c r="M395" s="314"/>
      <c r="N395" s="314"/>
      <c r="O395" s="314"/>
      <c r="P395" s="319">
        <v>1985447.0000000002</v>
      </c>
      <c r="Q395" s="46"/>
      <c r="R395" s="46"/>
      <c r="S395" s="46"/>
      <c r="T395" s="53"/>
      <c r="U395" s="46"/>
      <c r="V395" s="48">
        <v>503750</v>
      </c>
      <c r="W395" s="47"/>
      <c r="X395" s="318">
        <f t="shared" ref="X395:X459" si="152">+ROUND(STDEVA(H395,L395,P395,V395),0)</f>
        <v>799950</v>
      </c>
      <c r="Y395" s="323">
        <f t="shared" ref="Y395:Y459" si="153">+ROUND(MIN(H395,L395,P395),0)</f>
        <v>1985447</v>
      </c>
      <c r="Z395" s="323">
        <f t="shared" ref="Z395:Z459" si="154">+ROUND(AVERAGE(H395,L395,P395,V395),0)</f>
        <v>1694441</v>
      </c>
      <c r="AA395" s="323">
        <f t="shared" ref="AA395:AA459" si="155">+ROUND(MEDIAN(H395,L395,P395,V395),0)</f>
        <v>2025156</v>
      </c>
      <c r="AB395" s="318">
        <f t="shared" ref="AB395:AB459" si="156">+ROUND(HARMEAN(H395,L395,P395,V395),0)</f>
        <v>1168644</v>
      </c>
      <c r="AC395" s="49">
        <f t="shared" ref="AC395:AC459" si="157">ROUND(+X395/Y395,2)</f>
        <v>0.4</v>
      </c>
      <c r="AD395" s="49">
        <f t="shared" ref="AD395:AD459" si="158">ROUND(+X395/Z395,2)</f>
        <v>0.47</v>
      </c>
      <c r="AE395" s="49">
        <f t="shared" ref="AE395:AE459" si="159">ROUND(+X395/AA395,2)</f>
        <v>0.4</v>
      </c>
      <c r="AF395" s="49">
        <f t="shared" ref="AF395:AF459" si="160">ROUND(+X395/AB395,2)</f>
        <v>0.68</v>
      </c>
      <c r="AG395" s="50">
        <f t="shared" ref="AG395:AG459" si="161">+X395/V395</f>
        <v>1.5879900744416873</v>
      </c>
      <c r="AH395" s="325">
        <f t="shared" si="150"/>
        <v>1168644</v>
      </c>
      <c r="AI395" s="51" t="str">
        <f t="shared" si="151"/>
        <v>MEDIA ARMÓNICA</v>
      </c>
      <c r="AL395" s="52"/>
    </row>
    <row r="396" spans="1:38">
      <c r="A396" s="125">
        <f>+COUNT(B$6:$D396)</f>
        <v>365</v>
      </c>
      <c r="B396" s="149">
        <v>23121600</v>
      </c>
      <c r="C396" s="131" t="s">
        <v>94</v>
      </c>
      <c r="D396" s="149" t="s">
        <v>30</v>
      </c>
      <c r="E396" s="242">
        <v>1</v>
      </c>
      <c r="F396" s="45"/>
      <c r="G396" s="45"/>
      <c r="H396" s="317">
        <v>3699893</v>
      </c>
      <c r="I396" s="317"/>
      <c r="J396" s="318"/>
      <c r="K396" s="318"/>
      <c r="L396" s="314">
        <v>3531716</v>
      </c>
      <c r="M396" s="314"/>
      <c r="N396" s="314"/>
      <c r="O396" s="314"/>
      <c r="P396" s="319">
        <v>3363539.0000000005</v>
      </c>
      <c r="Q396" s="46"/>
      <c r="R396" s="46"/>
      <c r="S396" s="46"/>
      <c r="T396" s="53"/>
      <c r="U396" s="46"/>
      <c r="V396" s="48">
        <v>817370</v>
      </c>
      <c r="W396" s="9"/>
      <c r="X396" s="318">
        <f t="shared" si="152"/>
        <v>1364102</v>
      </c>
      <c r="Y396" s="323">
        <f t="shared" si="153"/>
        <v>3363539</v>
      </c>
      <c r="Z396" s="323">
        <f t="shared" si="154"/>
        <v>2853130</v>
      </c>
      <c r="AA396" s="323">
        <f t="shared" si="155"/>
        <v>3447628</v>
      </c>
      <c r="AB396" s="318">
        <f t="shared" si="156"/>
        <v>1928484</v>
      </c>
      <c r="AC396" s="49">
        <f t="shared" si="157"/>
        <v>0.41</v>
      </c>
      <c r="AD396" s="49">
        <f t="shared" si="158"/>
        <v>0.48</v>
      </c>
      <c r="AE396" s="49">
        <f t="shared" si="159"/>
        <v>0.4</v>
      </c>
      <c r="AF396" s="49">
        <f t="shared" si="160"/>
        <v>0.71</v>
      </c>
      <c r="AG396" s="50">
        <f t="shared" si="161"/>
        <v>1.6688916891982823</v>
      </c>
      <c r="AH396" s="325">
        <f t="shared" si="150"/>
        <v>1928484</v>
      </c>
      <c r="AI396" s="51" t="str">
        <f t="shared" si="151"/>
        <v>MEDIA ARMÓNICA</v>
      </c>
      <c r="AL396" s="52"/>
    </row>
    <row r="397" spans="1:38">
      <c r="A397" s="125">
        <f>+COUNT(B$6:$D397)</f>
        <v>366</v>
      </c>
      <c r="B397" s="149">
        <v>23121600</v>
      </c>
      <c r="C397" s="139" t="s">
        <v>632</v>
      </c>
      <c r="D397" s="149" t="s">
        <v>30</v>
      </c>
      <c r="E397" s="242">
        <v>1</v>
      </c>
      <c r="F397" s="45"/>
      <c r="G397" s="45"/>
      <c r="H397" s="317">
        <v>232328.00000000003</v>
      </c>
      <c r="I397" s="317"/>
      <c r="J397" s="318"/>
      <c r="K397" s="318"/>
      <c r="L397" s="314">
        <v>230216</v>
      </c>
      <c r="M397" s="314"/>
      <c r="N397" s="314"/>
      <c r="O397" s="314"/>
      <c r="P397" s="319">
        <v>211207</v>
      </c>
      <c r="Q397" s="46"/>
      <c r="R397" s="46"/>
      <c r="S397" s="46"/>
      <c r="T397" s="53"/>
      <c r="U397" s="46"/>
      <c r="V397" s="48">
        <v>60450</v>
      </c>
      <c r="W397" s="47"/>
      <c r="X397" s="318">
        <f t="shared" si="152"/>
        <v>82615</v>
      </c>
      <c r="Y397" s="323">
        <f t="shared" si="153"/>
        <v>211207</v>
      </c>
      <c r="Z397" s="323">
        <f t="shared" si="154"/>
        <v>183550</v>
      </c>
      <c r="AA397" s="323">
        <f t="shared" si="155"/>
        <v>220712</v>
      </c>
      <c r="AB397" s="318">
        <f t="shared" si="156"/>
        <v>133666</v>
      </c>
      <c r="AC397" s="49">
        <f t="shared" si="157"/>
        <v>0.39</v>
      </c>
      <c r="AD397" s="49">
        <f t="shared" si="158"/>
        <v>0.45</v>
      </c>
      <c r="AE397" s="49">
        <f t="shared" si="159"/>
        <v>0.37</v>
      </c>
      <c r="AF397" s="49">
        <f t="shared" si="160"/>
        <v>0.62</v>
      </c>
      <c r="AG397" s="50">
        <f t="shared" si="161"/>
        <v>1.3666666666666667</v>
      </c>
      <c r="AH397" s="325">
        <f t="shared" si="150"/>
        <v>133666</v>
      </c>
      <c r="AI397" s="51" t="str">
        <f>+IF(AH397=Y397,"MENOR COTIZADO",IF(AH397=Z397,"PROMEDIO",IF(AH397=AA397,"MEDIANA",IF(AH397=AB397,"MEDIA ARMÓNICA",IF(AH397=W397,"HISTÓRICO")))))</f>
        <v>MEDIA ARMÓNICA</v>
      </c>
      <c r="AL397" s="52"/>
    </row>
    <row r="398" spans="1:38">
      <c r="A398" s="125">
        <f>+COUNT(B$6:$D398)</f>
        <v>367</v>
      </c>
      <c r="B398" s="149">
        <v>23121600</v>
      </c>
      <c r="C398" s="131" t="s">
        <v>66</v>
      </c>
      <c r="D398" s="149" t="s">
        <v>88</v>
      </c>
      <c r="E398" s="242">
        <v>1</v>
      </c>
      <c r="F398" s="45"/>
      <c r="G398" s="45"/>
      <c r="H398" s="317">
        <v>1225396</v>
      </c>
      <c r="I398" s="317"/>
      <c r="J398" s="318"/>
      <c r="K398" s="318"/>
      <c r="L398" s="314">
        <v>1159750</v>
      </c>
      <c r="M398" s="314"/>
      <c r="N398" s="314"/>
      <c r="O398" s="314"/>
      <c r="P398" s="319">
        <v>1094104</v>
      </c>
      <c r="Q398" s="46"/>
      <c r="R398" s="46"/>
      <c r="S398" s="46"/>
      <c r="T398" s="53"/>
      <c r="U398" s="46"/>
      <c r="V398" s="48">
        <v>261410</v>
      </c>
      <c r="W398" s="47"/>
      <c r="X398" s="318">
        <f t="shared" si="152"/>
        <v>452357</v>
      </c>
      <c r="Y398" s="323">
        <f t="shared" si="153"/>
        <v>1094104</v>
      </c>
      <c r="Z398" s="323">
        <f t="shared" si="154"/>
        <v>935165</v>
      </c>
      <c r="AA398" s="323">
        <f t="shared" si="155"/>
        <v>1126927</v>
      </c>
      <c r="AB398" s="318">
        <f t="shared" si="156"/>
        <v>623275</v>
      </c>
      <c r="AC398" s="49">
        <f t="shared" si="157"/>
        <v>0.41</v>
      </c>
      <c r="AD398" s="49">
        <f t="shared" si="158"/>
        <v>0.48</v>
      </c>
      <c r="AE398" s="49">
        <f t="shared" si="159"/>
        <v>0.4</v>
      </c>
      <c r="AF398" s="49">
        <f t="shared" si="160"/>
        <v>0.73</v>
      </c>
      <c r="AG398" s="50">
        <f t="shared" si="161"/>
        <v>1.7304502505642478</v>
      </c>
      <c r="AH398" s="325">
        <f t="shared" si="150"/>
        <v>623275</v>
      </c>
      <c r="AI398" s="51" t="str">
        <f t="shared" ref="AI398:AI403" si="162">+IF(AH398=Y398,"MENOR COTIZADO",IF(AH398=Z398,"PROMEDIO",IF(AH398=AA398,"MEDIANA",IF(AH398=AB398,"MEDIA ARMÓNICA",IF(AH398=W398,"HISTÓRICO")))))</f>
        <v>MEDIA ARMÓNICA</v>
      </c>
      <c r="AL398" s="52"/>
    </row>
    <row r="399" spans="1:38">
      <c r="A399" s="125">
        <f>+COUNT(B$6:$D399)</f>
        <v>368</v>
      </c>
      <c r="B399" s="149">
        <v>23121600</v>
      </c>
      <c r="C399" s="131" t="s">
        <v>633</v>
      </c>
      <c r="D399" s="149" t="s">
        <v>30</v>
      </c>
      <c r="E399" s="242">
        <v>1</v>
      </c>
      <c r="F399" s="45"/>
      <c r="G399" s="45"/>
      <c r="H399" s="317">
        <v>1055802</v>
      </c>
      <c r="I399" s="317"/>
      <c r="J399" s="318"/>
      <c r="K399" s="318"/>
      <c r="L399" s="314">
        <v>981055</v>
      </c>
      <c r="M399" s="314"/>
      <c r="N399" s="314"/>
      <c r="O399" s="314"/>
      <c r="P399" s="319">
        <v>934338.00000000012</v>
      </c>
      <c r="Q399" s="46"/>
      <c r="R399" s="46"/>
      <c r="S399" s="46"/>
      <c r="T399" s="53"/>
      <c r="U399" s="46"/>
      <c r="V399" s="48">
        <v>194020</v>
      </c>
      <c r="W399" s="47"/>
      <c r="X399" s="318">
        <f t="shared" si="152"/>
        <v>401319</v>
      </c>
      <c r="Y399" s="323">
        <f t="shared" si="153"/>
        <v>934338</v>
      </c>
      <c r="Z399" s="323">
        <f t="shared" si="154"/>
        <v>791304</v>
      </c>
      <c r="AA399" s="323">
        <f t="shared" si="155"/>
        <v>957697</v>
      </c>
      <c r="AB399" s="318">
        <f t="shared" si="156"/>
        <v>488350</v>
      </c>
      <c r="AC399" s="49">
        <f t="shared" si="157"/>
        <v>0.43</v>
      </c>
      <c r="AD399" s="49">
        <f t="shared" si="158"/>
        <v>0.51</v>
      </c>
      <c r="AE399" s="49">
        <f t="shared" si="159"/>
        <v>0.42</v>
      </c>
      <c r="AF399" s="49">
        <f t="shared" si="160"/>
        <v>0.82</v>
      </c>
      <c r="AG399" s="50">
        <f t="shared" si="161"/>
        <v>2.0684413977940417</v>
      </c>
      <c r="AH399" s="325">
        <f>+Z399</f>
        <v>791304</v>
      </c>
      <c r="AI399" s="51" t="str">
        <f t="shared" si="162"/>
        <v>PROMEDIO</v>
      </c>
      <c r="AL399" s="52"/>
    </row>
    <row r="400" spans="1:38">
      <c r="A400" s="125">
        <f>+COUNT(B$6:$D400)</f>
        <v>369</v>
      </c>
      <c r="B400" s="149">
        <v>23121600</v>
      </c>
      <c r="C400" s="131" t="s">
        <v>95</v>
      </c>
      <c r="D400" s="149" t="s">
        <v>30</v>
      </c>
      <c r="E400" s="242">
        <v>1</v>
      </c>
      <c r="F400" s="45"/>
      <c r="G400" s="45"/>
      <c r="H400" s="317">
        <v>677916</v>
      </c>
      <c r="I400" s="317"/>
      <c r="J400" s="318"/>
      <c r="K400" s="318"/>
      <c r="L400" s="314">
        <v>659594</v>
      </c>
      <c r="M400" s="314"/>
      <c r="N400" s="314"/>
      <c r="O400" s="314"/>
      <c r="P400" s="319">
        <v>610735</v>
      </c>
      <c r="Q400" s="46"/>
      <c r="R400" s="46"/>
      <c r="S400" s="46"/>
      <c r="T400" s="53"/>
      <c r="U400" s="46"/>
      <c r="V400" s="48">
        <v>151340</v>
      </c>
      <c r="W400" s="47"/>
      <c r="X400" s="318">
        <f t="shared" si="152"/>
        <v>250647</v>
      </c>
      <c r="Y400" s="323">
        <f t="shared" si="153"/>
        <v>610735</v>
      </c>
      <c r="Z400" s="323">
        <f t="shared" si="154"/>
        <v>524896</v>
      </c>
      <c r="AA400" s="323">
        <f t="shared" si="155"/>
        <v>635165</v>
      </c>
      <c r="AB400" s="318">
        <f t="shared" si="156"/>
        <v>355992</v>
      </c>
      <c r="AC400" s="49">
        <f t="shared" si="157"/>
        <v>0.41</v>
      </c>
      <c r="AD400" s="49">
        <f t="shared" si="158"/>
        <v>0.48</v>
      </c>
      <c r="AE400" s="49">
        <f t="shared" si="159"/>
        <v>0.39</v>
      </c>
      <c r="AF400" s="49">
        <f t="shared" si="160"/>
        <v>0.7</v>
      </c>
      <c r="AG400" s="50">
        <f t="shared" si="161"/>
        <v>1.6561847495705035</v>
      </c>
      <c r="AH400" s="325">
        <f t="shared" si="150"/>
        <v>355992</v>
      </c>
      <c r="AI400" s="51" t="str">
        <f t="shared" si="162"/>
        <v>MEDIA ARMÓNICA</v>
      </c>
      <c r="AL400" s="52"/>
    </row>
    <row r="401" spans="1:38">
      <c r="A401" s="125">
        <f>+COUNT(B$6:$D401)</f>
        <v>370</v>
      </c>
      <c r="B401" s="149">
        <v>23121600</v>
      </c>
      <c r="C401" s="131" t="s">
        <v>634</v>
      </c>
      <c r="D401" s="149" t="s">
        <v>30</v>
      </c>
      <c r="E401" s="242">
        <v>1</v>
      </c>
      <c r="F401" s="45"/>
      <c r="G401" s="45"/>
      <c r="H401" s="317">
        <v>233070</v>
      </c>
      <c r="I401" s="317"/>
      <c r="J401" s="318"/>
      <c r="K401" s="318"/>
      <c r="L401" s="314">
        <v>228871.00000000003</v>
      </c>
      <c r="M401" s="314"/>
      <c r="N401" s="314"/>
      <c r="O401" s="314"/>
      <c r="P401" s="319">
        <v>209973.00000000003</v>
      </c>
      <c r="Q401" s="46"/>
      <c r="R401" s="46"/>
      <c r="S401" s="46"/>
      <c r="T401" s="53"/>
      <c r="U401" s="46"/>
      <c r="V401" s="48">
        <v>51120</v>
      </c>
      <c r="W401" s="47"/>
      <c r="X401" s="318">
        <f t="shared" si="152"/>
        <v>87008</v>
      </c>
      <c r="Y401" s="323">
        <f t="shared" si="153"/>
        <v>209973</v>
      </c>
      <c r="Z401" s="323">
        <f t="shared" si="154"/>
        <v>180759</v>
      </c>
      <c r="AA401" s="323">
        <f t="shared" si="155"/>
        <v>219422</v>
      </c>
      <c r="AB401" s="318">
        <f t="shared" si="156"/>
        <v>121270</v>
      </c>
      <c r="AC401" s="49">
        <f t="shared" si="157"/>
        <v>0.41</v>
      </c>
      <c r="AD401" s="49">
        <f t="shared" si="158"/>
        <v>0.48</v>
      </c>
      <c r="AE401" s="49">
        <f t="shared" si="159"/>
        <v>0.4</v>
      </c>
      <c r="AF401" s="49">
        <f t="shared" si="160"/>
        <v>0.72</v>
      </c>
      <c r="AG401" s="50">
        <f t="shared" si="161"/>
        <v>1.7020344287949922</v>
      </c>
      <c r="AH401" s="325">
        <f t="shared" si="150"/>
        <v>121270</v>
      </c>
      <c r="AI401" s="51" t="str">
        <f t="shared" si="162"/>
        <v>MEDIA ARMÓNICA</v>
      </c>
      <c r="AL401" s="52"/>
    </row>
    <row r="402" spans="1:38">
      <c r="A402" s="125">
        <f>+COUNT(B$6:$D402)</f>
        <v>371</v>
      </c>
      <c r="B402" s="149">
        <v>23121600</v>
      </c>
      <c r="C402" s="131" t="s">
        <v>84</v>
      </c>
      <c r="D402" s="149" t="s">
        <v>30</v>
      </c>
      <c r="E402" s="242">
        <v>1</v>
      </c>
      <c r="F402" s="45"/>
      <c r="G402" s="45"/>
      <c r="H402" s="317">
        <v>20429.000000000004</v>
      </c>
      <c r="I402" s="317"/>
      <c r="J402" s="318"/>
      <c r="K402" s="318"/>
      <c r="L402" s="314">
        <v>19525</v>
      </c>
      <c r="M402" s="314"/>
      <c r="N402" s="314"/>
      <c r="O402" s="314"/>
      <c r="P402" s="319">
        <v>18079</v>
      </c>
      <c r="Q402" s="46"/>
      <c r="R402" s="46"/>
      <c r="S402" s="46"/>
      <c r="T402" s="53"/>
      <c r="U402" s="46"/>
      <c r="V402" s="48">
        <v>4570</v>
      </c>
      <c r="W402" s="47"/>
      <c r="X402" s="318">
        <f t="shared" si="152"/>
        <v>7450</v>
      </c>
      <c r="Y402" s="323">
        <f t="shared" si="153"/>
        <v>18079</v>
      </c>
      <c r="Z402" s="323">
        <f t="shared" si="154"/>
        <v>15651</v>
      </c>
      <c r="AA402" s="323">
        <f t="shared" si="155"/>
        <v>18802</v>
      </c>
      <c r="AB402" s="318">
        <f t="shared" si="156"/>
        <v>10687</v>
      </c>
      <c r="AC402" s="49">
        <f t="shared" si="157"/>
        <v>0.41</v>
      </c>
      <c r="AD402" s="49">
        <f t="shared" si="158"/>
        <v>0.48</v>
      </c>
      <c r="AE402" s="49">
        <f t="shared" si="159"/>
        <v>0.4</v>
      </c>
      <c r="AF402" s="49">
        <f t="shared" si="160"/>
        <v>0.7</v>
      </c>
      <c r="AG402" s="50">
        <f t="shared" si="161"/>
        <v>1.6301969365426696</v>
      </c>
      <c r="AH402" s="325">
        <f t="shared" si="150"/>
        <v>10687</v>
      </c>
      <c r="AI402" s="51" t="str">
        <f t="shared" si="162"/>
        <v>MEDIA ARMÓNICA</v>
      </c>
      <c r="AL402" s="52"/>
    </row>
    <row r="403" spans="1:38">
      <c r="A403" s="125">
        <f>+COUNT(B$6:$D403)</f>
        <v>372</v>
      </c>
      <c r="B403" s="149">
        <v>23121600</v>
      </c>
      <c r="C403" s="131" t="s">
        <v>96</v>
      </c>
      <c r="D403" s="149" t="s">
        <v>30</v>
      </c>
      <c r="E403" s="242">
        <v>1</v>
      </c>
      <c r="F403" s="45"/>
      <c r="G403" s="45"/>
      <c r="H403" s="317">
        <v>65484</v>
      </c>
      <c r="I403" s="317"/>
      <c r="J403" s="318"/>
      <c r="K403" s="318"/>
      <c r="L403" s="314">
        <v>62561</v>
      </c>
      <c r="M403" s="314"/>
      <c r="N403" s="314"/>
      <c r="O403" s="314"/>
      <c r="P403" s="319">
        <v>58468.000000000007</v>
      </c>
      <c r="Q403" s="46"/>
      <c r="R403" s="46"/>
      <c r="S403" s="46"/>
      <c r="T403" s="53"/>
      <c r="U403" s="46"/>
      <c r="V403" s="48">
        <v>14610</v>
      </c>
      <c r="W403" s="47"/>
      <c r="X403" s="318">
        <f t="shared" si="152"/>
        <v>23954</v>
      </c>
      <c r="Y403" s="323">
        <f t="shared" si="153"/>
        <v>58468</v>
      </c>
      <c r="Z403" s="323">
        <f t="shared" si="154"/>
        <v>50281</v>
      </c>
      <c r="AA403" s="323">
        <f t="shared" si="155"/>
        <v>60515</v>
      </c>
      <c r="AB403" s="318">
        <f t="shared" si="156"/>
        <v>34245</v>
      </c>
      <c r="AC403" s="49">
        <f t="shared" si="157"/>
        <v>0.41</v>
      </c>
      <c r="AD403" s="49">
        <f t="shared" si="158"/>
        <v>0.48</v>
      </c>
      <c r="AE403" s="49">
        <f t="shared" si="159"/>
        <v>0.4</v>
      </c>
      <c r="AF403" s="49">
        <f t="shared" si="160"/>
        <v>0.7</v>
      </c>
      <c r="AG403" s="50">
        <f t="shared" si="161"/>
        <v>1.639561943874059</v>
      </c>
      <c r="AH403" s="325">
        <f t="shared" si="150"/>
        <v>34245</v>
      </c>
      <c r="AI403" s="51" t="str">
        <f t="shared" si="162"/>
        <v>MEDIA ARMÓNICA</v>
      </c>
      <c r="AL403" s="52"/>
    </row>
    <row r="404" spans="1:38">
      <c r="A404" s="125">
        <f>+COUNT(B$6:$D404)</f>
        <v>373</v>
      </c>
      <c r="B404" s="149">
        <v>23121600</v>
      </c>
      <c r="C404" s="131" t="s">
        <v>97</v>
      </c>
      <c r="D404" s="149" t="s">
        <v>30</v>
      </c>
      <c r="E404" s="242">
        <v>1</v>
      </c>
      <c r="F404" s="45"/>
      <c r="G404" s="45"/>
      <c r="H404" s="317">
        <v>97440</v>
      </c>
      <c r="I404" s="317"/>
      <c r="J404" s="318"/>
      <c r="K404" s="318"/>
      <c r="L404" s="314">
        <v>88893</v>
      </c>
      <c r="M404" s="314"/>
      <c r="N404" s="314"/>
      <c r="O404" s="314"/>
      <c r="P404" s="319">
        <v>85474</v>
      </c>
      <c r="Q404" s="46"/>
      <c r="R404" s="46"/>
      <c r="S404" s="46"/>
      <c r="T404" s="53"/>
      <c r="U404" s="46"/>
      <c r="V404" s="48">
        <v>23430</v>
      </c>
      <c r="W404" s="47"/>
      <c r="X404" s="318">
        <f t="shared" si="152"/>
        <v>33961</v>
      </c>
      <c r="Y404" s="323">
        <f t="shared" si="153"/>
        <v>85474</v>
      </c>
      <c r="Z404" s="323">
        <f t="shared" si="154"/>
        <v>73809</v>
      </c>
      <c r="AA404" s="323">
        <f t="shared" si="155"/>
        <v>87184</v>
      </c>
      <c r="AB404" s="318">
        <f t="shared" si="156"/>
        <v>52706</v>
      </c>
      <c r="AC404" s="49">
        <f t="shared" si="157"/>
        <v>0.4</v>
      </c>
      <c r="AD404" s="49">
        <f t="shared" si="158"/>
        <v>0.46</v>
      </c>
      <c r="AE404" s="49">
        <f t="shared" si="159"/>
        <v>0.39</v>
      </c>
      <c r="AF404" s="49">
        <f t="shared" si="160"/>
        <v>0.64</v>
      </c>
      <c r="AG404" s="50">
        <f t="shared" si="161"/>
        <v>1.4494664959453691</v>
      </c>
      <c r="AH404" s="325">
        <f t="shared" si="150"/>
        <v>52706</v>
      </c>
      <c r="AI404" s="51" t="str">
        <f>+IF(AH404=Y404,"MENOR COTIZADO",IF(AH404=Z404,"PROMEDIO",IF(AH404=AA404,"MEDIANA",IF(AH404=AB404,"MEDIA ARMÓNICA",IF(AH404=W404,"HISTÓRICO")))))</f>
        <v>MEDIA ARMÓNICA</v>
      </c>
      <c r="AL404" s="52"/>
    </row>
    <row r="405" spans="1:38">
      <c r="A405" s="125">
        <f>+COUNT(B$6:$D405)</f>
        <v>374</v>
      </c>
      <c r="B405" s="149">
        <v>23121600</v>
      </c>
      <c r="C405" s="139" t="s">
        <v>635</v>
      </c>
      <c r="D405" s="149" t="s">
        <v>30</v>
      </c>
      <c r="E405" s="242">
        <v>1</v>
      </c>
      <c r="F405" s="45"/>
      <c r="G405" s="45"/>
      <c r="H405" s="317">
        <v>312755</v>
      </c>
      <c r="I405" s="317"/>
      <c r="J405" s="318"/>
      <c r="K405" s="318"/>
      <c r="L405" s="314">
        <v>307069</v>
      </c>
      <c r="M405" s="314"/>
      <c r="N405" s="314"/>
      <c r="O405" s="314"/>
      <c r="P405" s="319">
        <v>284323</v>
      </c>
      <c r="Q405" s="46"/>
      <c r="R405" s="46"/>
      <c r="S405" s="46"/>
      <c r="T405" s="53"/>
      <c r="U405" s="46"/>
      <c r="V405" s="48">
        <v>70620</v>
      </c>
      <c r="W405" s="47"/>
      <c r="X405" s="318">
        <f t="shared" si="152"/>
        <v>116033</v>
      </c>
      <c r="Y405" s="323">
        <f t="shared" si="153"/>
        <v>284323</v>
      </c>
      <c r="Z405" s="323">
        <f t="shared" si="154"/>
        <v>243692</v>
      </c>
      <c r="AA405" s="323">
        <f t="shared" si="155"/>
        <v>295696</v>
      </c>
      <c r="AB405" s="318">
        <f t="shared" si="156"/>
        <v>165759</v>
      </c>
      <c r="AC405" s="49">
        <f t="shared" si="157"/>
        <v>0.41</v>
      </c>
      <c r="AD405" s="49">
        <f t="shared" si="158"/>
        <v>0.48</v>
      </c>
      <c r="AE405" s="49">
        <f t="shared" si="159"/>
        <v>0.39</v>
      </c>
      <c r="AF405" s="49">
        <f t="shared" si="160"/>
        <v>0.7</v>
      </c>
      <c r="AG405" s="50">
        <f t="shared" si="161"/>
        <v>1.6430614556782781</v>
      </c>
      <c r="AH405" s="325">
        <f t="shared" si="150"/>
        <v>165759</v>
      </c>
      <c r="AI405" s="51" t="str">
        <f t="shared" ref="AI405:AI408" si="163">+IF(AH405=Y405,"MENOR COTIZADO",IF(AH405=Z405,"PROMEDIO",IF(AH405=AA405,"MEDIANA",IF(AH405=AB405,"MEDIA ARMÓNICA",IF(AH405=W405,"HISTÓRICO")))))</f>
        <v>MEDIA ARMÓNICA</v>
      </c>
      <c r="AL405" s="52"/>
    </row>
    <row r="406" spans="1:38">
      <c r="A406" s="125">
        <f>+COUNT(B$6:$D406)</f>
        <v>375</v>
      </c>
      <c r="B406" s="149">
        <v>23121600</v>
      </c>
      <c r="C406" s="131" t="s">
        <v>98</v>
      </c>
      <c r="D406" s="149" t="s">
        <v>30</v>
      </c>
      <c r="E406" s="242">
        <v>1</v>
      </c>
      <c r="F406" s="45"/>
      <c r="G406" s="45"/>
      <c r="H406" s="317">
        <v>250199</v>
      </c>
      <c r="I406" s="317"/>
      <c r="J406" s="318"/>
      <c r="K406" s="318"/>
      <c r="L406" s="314">
        <v>243376</v>
      </c>
      <c r="M406" s="314"/>
      <c r="N406" s="314"/>
      <c r="O406" s="314"/>
      <c r="P406" s="319">
        <v>227454.00000000003</v>
      </c>
      <c r="Q406" s="46"/>
      <c r="R406" s="46"/>
      <c r="S406" s="46"/>
      <c r="T406" s="53"/>
      <c r="U406" s="46"/>
      <c r="V406" s="48">
        <v>57300</v>
      </c>
      <c r="W406" s="47"/>
      <c r="X406" s="318">
        <f t="shared" si="152"/>
        <v>92016</v>
      </c>
      <c r="Y406" s="323">
        <f t="shared" si="153"/>
        <v>227454</v>
      </c>
      <c r="Z406" s="323">
        <f t="shared" si="154"/>
        <v>194582</v>
      </c>
      <c r="AA406" s="323">
        <f t="shared" si="155"/>
        <v>235415</v>
      </c>
      <c r="AB406" s="318">
        <f t="shared" si="156"/>
        <v>133537</v>
      </c>
      <c r="AC406" s="49">
        <f t="shared" si="157"/>
        <v>0.4</v>
      </c>
      <c r="AD406" s="49">
        <f t="shared" si="158"/>
        <v>0.47</v>
      </c>
      <c r="AE406" s="49">
        <f t="shared" si="159"/>
        <v>0.39</v>
      </c>
      <c r="AF406" s="49">
        <f t="shared" si="160"/>
        <v>0.69</v>
      </c>
      <c r="AG406" s="50">
        <f t="shared" si="161"/>
        <v>1.6058638743455498</v>
      </c>
      <c r="AH406" s="325">
        <f t="shared" si="150"/>
        <v>133537</v>
      </c>
      <c r="AI406" s="51" t="str">
        <f t="shared" si="163"/>
        <v>MEDIA ARMÓNICA</v>
      </c>
      <c r="AL406" s="52"/>
    </row>
    <row r="407" spans="1:38">
      <c r="A407" s="125">
        <f>+COUNT(B$6:$D407)</f>
        <v>376</v>
      </c>
      <c r="B407" s="149">
        <v>23121600</v>
      </c>
      <c r="C407" s="131" t="s">
        <v>99</v>
      </c>
      <c r="D407" s="149" t="s">
        <v>30</v>
      </c>
      <c r="E407" s="242">
        <v>1</v>
      </c>
      <c r="F407" s="45"/>
      <c r="G407" s="45"/>
      <c r="H407" s="317">
        <v>522671</v>
      </c>
      <c r="I407" s="317"/>
      <c r="J407" s="318"/>
      <c r="K407" s="318"/>
      <c r="L407" s="314">
        <v>517919</v>
      </c>
      <c r="M407" s="314"/>
      <c r="N407" s="314"/>
      <c r="O407" s="314"/>
      <c r="P407" s="319">
        <v>475155</v>
      </c>
      <c r="Q407" s="46"/>
      <c r="R407" s="46"/>
      <c r="S407" s="46"/>
      <c r="T407" s="53"/>
      <c r="U407" s="46"/>
      <c r="V407" s="48">
        <v>118000</v>
      </c>
      <c r="W407" s="47"/>
      <c r="X407" s="318">
        <f t="shared" si="152"/>
        <v>194800</v>
      </c>
      <c r="Y407" s="323">
        <f t="shared" si="153"/>
        <v>475155</v>
      </c>
      <c r="Z407" s="323">
        <f t="shared" si="154"/>
        <v>408436</v>
      </c>
      <c r="AA407" s="323">
        <f t="shared" si="155"/>
        <v>496537</v>
      </c>
      <c r="AB407" s="318">
        <f t="shared" si="156"/>
        <v>277331</v>
      </c>
      <c r="AC407" s="49">
        <f t="shared" si="157"/>
        <v>0.41</v>
      </c>
      <c r="AD407" s="49">
        <f t="shared" si="158"/>
        <v>0.48</v>
      </c>
      <c r="AE407" s="49">
        <f t="shared" si="159"/>
        <v>0.39</v>
      </c>
      <c r="AF407" s="49">
        <f t="shared" si="160"/>
        <v>0.7</v>
      </c>
      <c r="AG407" s="50">
        <f t="shared" si="161"/>
        <v>1.6508474576271186</v>
      </c>
      <c r="AH407" s="325">
        <f t="shared" si="150"/>
        <v>277331</v>
      </c>
      <c r="AI407" s="51" t="str">
        <f t="shared" si="163"/>
        <v>MEDIA ARMÓNICA</v>
      </c>
      <c r="AL407" s="52"/>
    </row>
    <row r="408" spans="1:38">
      <c r="A408" s="125">
        <f>+COUNT(B$6:$D408)</f>
        <v>377</v>
      </c>
      <c r="B408" s="149">
        <v>23121600</v>
      </c>
      <c r="C408" s="131" t="s">
        <v>100</v>
      </c>
      <c r="D408" s="149" t="s">
        <v>30</v>
      </c>
      <c r="E408" s="242">
        <v>1</v>
      </c>
      <c r="F408" s="45"/>
      <c r="G408" s="45"/>
      <c r="H408" s="317">
        <v>3283985.0000000005</v>
      </c>
      <c r="I408" s="317"/>
      <c r="J408" s="318"/>
      <c r="K408" s="318"/>
      <c r="L408" s="314">
        <v>3194422</v>
      </c>
      <c r="M408" s="314"/>
      <c r="N408" s="314"/>
      <c r="O408" s="314"/>
      <c r="P408" s="319">
        <v>2985441</v>
      </c>
      <c r="Q408" s="46"/>
      <c r="R408" s="46"/>
      <c r="S408" s="46"/>
      <c r="T408" s="53"/>
      <c r="U408" s="46"/>
      <c r="V408" s="48">
        <v>1058180</v>
      </c>
      <c r="W408" s="47"/>
      <c r="X408" s="318">
        <f t="shared" si="152"/>
        <v>1055655</v>
      </c>
      <c r="Y408" s="323">
        <f t="shared" si="153"/>
        <v>2985441</v>
      </c>
      <c r="Z408" s="323">
        <f t="shared" si="154"/>
        <v>2630507</v>
      </c>
      <c r="AA408" s="323">
        <f t="shared" si="155"/>
        <v>3089932</v>
      </c>
      <c r="AB408" s="318">
        <f t="shared" si="156"/>
        <v>2108002</v>
      </c>
      <c r="AC408" s="49">
        <f t="shared" si="157"/>
        <v>0.35</v>
      </c>
      <c r="AD408" s="49">
        <f t="shared" si="158"/>
        <v>0.4</v>
      </c>
      <c r="AE408" s="49">
        <f t="shared" si="159"/>
        <v>0.34</v>
      </c>
      <c r="AF408" s="49">
        <f t="shared" si="160"/>
        <v>0.5</v>
      </c>
      <c r="AG408" s="50">
        <f t="shared" si="161"/>
        <v>0.99761382751516758</v>
      </c>
      <c r="AH408" s="325">
        <f>+AA408</f>
        <v>3089932</v>
      </c>
      <c r="AI408" s="51" t="str">
        <f t="shared" si="163"/>
        <v>MEDIANA</v>
      </c>
      <c r="AL408" s="52"/>
    </row>
    <row r="409" spans="1:38" ht="24">
      <c r="A409" s="125">
        <f>+COUNT(B$6:$D409)</f>
        <v>378</v>
      </c>
      <c r="B409" s="149">
        <v>23121600</v>
      </c>
      <c r="C409" s="139" t="s">
        <v>636</v>
      </c>
      <c r="D409" s="149" t="s">
        <v>30</v>
      </c>
      <c r="E409" s="242">
        <v>1</v>
      </c>
      <c r="F409" s="45"/>
      <c r="G409" s="45"/>
      <c r="H409" s="317">
        <v>130482</v>
      </c>
      <c r="I409" s="317"/>
      <c r="J409" s="318"/>
      <c r="K409" s="318"/>
      <c r="L409" s="314">
        <v>122399</v>
      </c>
      <c r="M409" s="314"/>
      <c r="N409" s="314"/>
      <c r="O409" s="314"/>
      <c r="P409" s="319">
        <v>115471</v>
      </c>
      <c r="Q409" s="46"/>
      <c r="R409" s="46"/>
      <c r="S409" s="46"/>
      <c r="T409" s="53"/>
      <c r="U409" s="46"/>
      <c r="V409" s="48">
        <v>32090</v>
      </c>
      <c r="W409" s="47"/>
      <c r="X409" s="318">
        <f t="shared" si="152"/>
        <v>45760</v>
      </c>
      <c r="Y409" s="323">
        <f t="shared" si="153"/>
        <v>115471</v>
      </c>
      <c r="Z409" s="323">
        <f t="shared" si="154"/>
        <v>100111</v>
      </c>
      <c r="AA409" s="323">
        <f t="shared" si="155"/>
        <v>118935</v>
      </c>
      <c r="AB409" s="318">
        <f t="shared" si="156"/>
        <v>71870</v>
      </c>
      <c r="AC409" s="49">
        <f t="shared" si="157"/>
        <v>0.4</v>
      </c>
      <c r="AD409" s="49">
        <f t="shared" si="158"/>
        <v>0.46</v>
      </c>
      <c r="AE409" s="49">
        <f t="shared" si="159"/>
        <v>0.38</v>
      </c>
      <c r="AF409" s="49">
        <f t="shared" si="160"/>
        <v>0.64</v>
      </c>
      <c r="AG409" s="50">
        <f t="shared" si="161"/>
        <v>1.4259894047990027</v>
      </c>
      <c r="AH409" s="325">
        <f t="shared" si="150"/>
        <v>71870</v>
      </c>
      <c r="AI409" s="51" t="str">
        <f t="shared" ref="AI409:AI410" si="164">+IF(AH409=Y409,"MENOR COTIZADO",IF(AH409=Z409,"PROMEDIO",IF(AH409=AA409,"MEDIANA",IF(AH409=AB409,"MEDIA ARMÓNICA",IF(AH409=W409,"HISTÓRICO")))))</f>
        <v>MEDIA ARMÓNICA</v>
      </c>
      <c r="AL409" s="52"/>
    </row>
    <row r="410" spans="1:38">
      <c r="A410" s="125">
        <f>+COUNT(B$6:$D410)</f>
        <v>379</v>
      </c>
      <c r="B410" s="149">
        <v>23121600</v>
      </c>
      <c r="C410" s="131" t="s">
        <v>50</v>
      </c>
      <c r="D410" s="149" t="s">
        <v>30</v>
      </c>
      <c r="E410" s="242">
        <v>1</v>
      </c>
      <c r="F410" s="45"/>
      <c r="G410" s="45"/>
      <c r="H410" s="317">
        <v>1024404</v>
      </c>
      <c r="I410" s="317"/>
      <c r="J410" s="318"/>
      <c r="K410" s="318"/>
      <c r="L410" s="314">
        <v>970488</v>
      </c>
      <c r="M410" s="314"/>
      <c r="N410" s="314"/>
      <c r="O410" s="314"/>
      <c r="P410" s="319">
        <v>898600</v>
      </c>
      <c r="Q410" s="46"/>
      <c r="R410" s="46"/>
      <c r="S410" s="46"/>
      <c r="T410" s="53"/>
      <c r="U410" s="46"/>
      <c r="V410" s="48">
        <v>243750</v>
      </c>
      <c r="W410" s="47"/>
      <c r="X410" s="318">
        <f t="shared" si="152"/>
        <v>364040</v>
      </c>
      <c r="Y410" s="323">
        <f t="shared" si="153"/>
        <v>898600</v>
      </c>
      <c r="Z410" s="323">
        <f t="shared" si="154"/>
        <v>784311</v>
      </c>
      <c r="AA410" s="323">
        <f t="shared" si="155"/>
        <v>934544</v>
      </c>
      <c r="AB410" s="318">
        <f t="shared" si="156"/>
        <v>553864</v>
      </c>
      <c r="AC410" s="49">
        <f t="shared" si="157"/>
        <v>0.41</v>
      </c>
      <c r="AD410" s="49">
        <f t="shared" si="158"/>
        <v>0.46</v>
      </c>
      <c r="AE410" s="49">
        <f t="shared" si="159"/>
        <v>0.39</v>
      </c>
      <c r="AF410" s="49">
        <f t="shared" si="160"/>
        <v>0.66</v>
      </c>
      <c r="AG410" s="50">
        <f t="shared" si="161"/>
        <v>1.493497435897436</v>
      </c>
      <c r="AH410" s="325">
        <f t="shared" si="150"/>
        <v>553864</v>
      </c>
      <c r="AI410" s="51" t="str">
        <f t="shared" si="164"/>
        <v>MEDIA ARMÓNICA</v>
      </c>
      <c r="AL410" s="52"/>
    </row>
    <row r="411" spans="1:38">
      <c r="A411" s="125">
        <f>+COUNT(B$6:$D411)</f>
        <v>380</v>
      </c>
      <c r="B411" s="149">
        <v>23121600</v>
      </c>
      <c r="C411" s="131" t="s">
        <v>101</v>
      </c>
      <c r="D411" s="149" t="s">
        <v>30</v>
      </c>
      <c r="E411" s="242">
        <v>1</v>
      </c>
      <c r="F411" s="45"/>
      <c r="G411" s="45"/>
      <c r="H411" s="317">
        <v>1128097</v>
      </c>
      <c r="I411" s="317"/>
      <c r="J411" s="318"/>
      <c r="K411" s="318"/>
      <c r="L411" s="314">
        <v>1058828</v>
      </c>
      <c r="M411" s="314"/>
      <c r="N411" s="314"/>
      <c r="O411" s="314"/>
      <c r="P411" s="319">
        <v>989559</v>
      </c>
      <c r="Q411" s="46"/>
      <c r="R411" s="46"/>
      <c r="S411" s="46"/>
      <c r="T411" s="53"/>
      <c r="U411" s="46"/>
      <c r="V411" s="48">
        <v>431030</v>
      </c>
      <c r="W411" s="47"/>
      <c r="X411" s="318">
        <f t="shared" si="152"/>
        <v>318954</v>
      </c>
      <c r="Y411" s="323">
        <f t="shared" si="153"/>
        <v>989559</v>
      </c>
      <c r="Z411" s="323">
        <f t="shared" si="154"/>
        <v>901879</v>
      </c>
      <c r="AA411" s="323">
        <f t="shared" si="155"/>
        <v>1024194</v>
      </c>
      <c r="AB411" s="318">
        <f t="shared" si="156"/>
        <v>774974</v>
      </c>
      <c r="AC411" s="49">
        <f t="shared" si="157"/>
        <v>0.32</v>
      </c>
      <c r="AD411" s="49">
        <f t="shared" si="158"/>
        <v>0.35</v>
      </c>
      <c r="AE411" s="49">
        <f t="shared" si="159"/>
        <v>0.31</v>
      </c>
      <c r="AF411" s="49">
        <f t="shared" si="160"/>
        <v>0.41</v>
      </c>
      <c r="AG411" s="50">
        <f t="shared" si="161"/>
        <v>0.73998097580214839</v>
      </c>
      <c r="AH411" s="325">
        <f>+AA411</f>
        <v>1024194</v>
      </c>
      <c r="AI411" s="51" t="str">
        <f>+IF(AH411=Y411,"MENOR COTIZADO",IF(AH411=Z411,"PROMEDIO",IF(AH411=AA411,"MEDIANA",IF(AH411=AB411,"MEDIA ARMÓNICA",IF(AH411=W411,"HISTÓRICO")))))</f>
        <v>MEDIANA</v>
      </c>
      <c r="AL411" s="52"/>
    </row>
    <row r="412" spans="1:38">
      <c r="A412" s="125">
        <f>+COUNT(B$6:$D412)</f>
        <v>381</v>
      </c>
      <c r="B412" s="149">
        <v>23121600</v>
      </c>
      <c r="C412" s="131" t="s">
        <v>637</v>
      </c>
      <c r="D412" s="149" t="s">
        <v>30</v>
      </c>
      <c r="E412" s="242">
        <v>1</v>
      </c>
      <c r="F412" s="45"/>
      <c r="G412" s="45"/>
      <c r="H412" s="317">
        <v>136607</v>
      </c>
      <c r="I412" s="317"/>
      <c r="J412" s="318"/>
      <c r="K412" s="318"/>
      <c r="L412" s="314">
        <v>130453.00000000001</v>
      </c>
      <c r="M412" s="314"/>
      <c r="N412" s="314"/>
      <c r="O412" s="314"/>
      <c r="P412" s="319">
        <v>123069.00000000001</v>
      </c>
      <c r="Q412" s="46"/>
      <c r="R412" s="46"/>
      <c r="S412" s="46"/>
      <c r="T412" s="53"/>
      <c r="U412" s="46"/>
      <c r="V412" s="48">
        <v>33590</v>
      </c>
      <c r="W412" s="47"/>
      <c r="X412" s="318">
        <f t="shared" si="152"/>
        <v>48543</v>
      </c>
      <c r="Y412" s="323">
        <f t="shared" si="153"/>
        <v>123069</v>
      </c>
      <c r="Z412" s="323">
        <f t="shared" si="154"/>
        <v>105930</v>
      </c>
      <c r="AA412" s="323">
        <f t="shared" si="155"/>
        <v>126761</v>
      </c>
      <c r="AB412" s="318">
        <f t="shared" si="156"/>
        <v>75640</v>
      </c>
      <c r="AC412" s="49">
        <f t="shared" si="157"/>
        <v>0.39</v>
      </c>
      <c r="AD412" s="49">
        <f t="shared" si="158"/>
        <v>0.46</v>
      </c>
      <c r="AE412" s="49">
        <f t="shared" si="159"/>
        <v>0.38</v>
      </c>
      <c r="AF412" s="49">
        <f t="shared" si="160"/>
        <v>0.64</v>
      </c>
      <c r="AG412" s="50">
        <f t="shared" si="161"/>
        <v>1.4451622506698423</v>
      </c>
      <c r="AH412" s="325">
        <f t="shared" si="150"/>
        <v>75640</v>
      </c>
      <c r="AI412" s="51" t="str">
        <f>+IF(AH412=Y412,"MENOR COTIZADO",IF(AH412=Z412,"PROMEDIO",IF(AH412=AA412,"MEDIANA",IF(AH412=AB412,"MEDIA ARMÓNICA",IF(AH412=W412,"HISTÓRICO")))))</f>
        <v>MEDIA ARMÓNICA</v>
      </c>
      <c r="AL412" s="52"/>
    </row>
    <row r="413" spans="1:38">
      <c r="A413" s="125">
        <f>+COUNT(B$6:$D413)</f>
        <v>382</v>
      </c>
      <c r="B413" s="149">
        <v>23121600</v>
      </c>
      <c r="C413" s="131" t="s">
        <v>102</v>
      </c>
      <c r="D413" s="149" t="s">
        <v>30</v>
      </c>
      <c r="E413" s="242">
        <v>1</v>
      </c>
      <c r="F413" s="45"/>
      <c r="G413" s="45"/>
      <c r="H413" s="317">
        <v>584354</v>
      </c>
      <c r="I413" s="317"/>
      <c r="J413" s="318"/>
      <c r="K413" s="318"/>
      <c r="L413" s="314">
        <v>558032</v>
      </c>
      <c r="M413" s="314"/>
      <c r="N413" s="314"/>
      <c r="O413" s="314"/>
      <c r="P413" s="319">
        <v>526445</v>
      </c>
      <c r="Q413" s="46"/>
      <c r="R413" s="46"/>
      <c r="S413" s="46"/>
      <c r="T413" s="53"/>
      <c r="U413" s="46"/>
      <c r="V413" s="48">
        <v>126240</v>
      </c>
      <c r="W413" s="47"/>
      <c r="X413" s="318">
        <f t="shared" si="152"/>
        <v>216318</v>
      </c>
      <c r="Y413" s="323">
        <f t="shared" si="153"/>
        <v>526445</v>
      </c>
      <c r="Z413" s="323">
        <f t="shared" si="154"/>
        <v>448768</v>
      </c>
      <c r="AA413" s="323">
        <f t="shared" si="155"/>
        <v>542239</v>
      </c>
      <c r="AB413" s="318">
        <f t="shared" si="156"/>
        <v>300204</v>
      </c>
      <c r="AC413" s="49">
        <f t="shared" si="157"/>
        <v>0.41</v>
      </c>
      <c r="AD413" s="49">
        <f t="shared" si="158"/>
        <v>0.48</v>
      </c>
      <c r="AE413" s="49">
        <f t="shared" si="159"/>
        <v>0.4</v>
      </c>
      <c r="AF413" s="49">
        <f t="shared" si="160"/>
        <v>0.72</v>
      </c>
      <c r="AG413" s="50">
        <f t="shared" si="161"/>
        <v>1.7135456273764258</v>
      </c>
      <c r="AH413" s="325">
        <f t="shared" si="150"/>
        <v>300204</v>
      </c>
      <c r="AI413" s="51" t="str">
        <f>+IF(AH413=Y413,"MENOR COTIZADO",IF(AH413=Z413,"PROMEDIO",IF(AH413=AA413,"MEDIANA",IF(AH413=AB413,"MEDIA ARMÓNICA",IF(AH413=W413,"HISTÓRICO")))))</f>
        <v>MEDIA ARMÓNICA</v>
      </c>
      <c r="AL413" s="52"/>
    </row>
    <row r="414" spans="1:38">
      <c r="A414" s="132"/>
      <c r="B414" s="132"/>
      <c r="C414" s="198" t="s">
        <v>103</v>
      </c>
      <c r="D414" s="134"/>
      <c r="E414" s="134"/>
      <c r="F414" s="45"/>
      <c r="G414" s="45"/>
      <c r="H414" s="315"/>
      <c r="I414" s="317"/>
      <c r="J414" s="318"/>
      <c r="K414" s="318"/>
      <c r="L414" s="315"/>
      <c r="M414" s="314"/>
      <c r="N414" s="314"/>
      <c r="O414" s="314"/>
      <c r="P414" s="315"/>
      <c r="Q414" s="46"/>
      <c r="R414" s="46"/>
      <c r="S414" s="46"/>
      <c r="T414" s="53"/>
      <c r="U414" s="46"/>
      <c r="V414" s="134"/>
      <c r="W414" s="47"/>
      <c r="X414" s="315"/>
      <c r="Y414" s="315"/>
      <c r="Z414" s="315"/>
      <c r="AA414" s="315"/>
      <c r="AB414" s="315"/>
      <c r="AC414" s="134"/>
      <c r="AD414" s="134"/>
      <c r="AE414" s="134"/>
      <c r="AF414" s="134"/>
      <c r="AG414" s="134"/>
      <c r="AH414" s="134"/>
      <c r="AI414" s="134"/>
      <c r="AL414" s="52"/>
    </row>
    <row r="415" spans="1:38">
      <c r="A415" s="125">
        <f>+COUNT(B$6:$D415)</f>
        <v>383</v>
      </c>
      <c r="B415" s="149">
        <v>23121600</v>
      </c>
      <c r="C415" s="131" t="s">
        <v>104</v>
      </c>
      <c r="D415" s="149" t="s">
        <v>30</v>
      </c>
      <c r="E415" s="242">
        <v>1</v>
      </c>
      <c r="F415" s="45"/>
      <c r="G415" s="45"/>
      <c r="H415" s="317">
        <v>46376</v>
      </c>
      <c r="I415" s="317"/>
      <c r="J415" s="318"/>
      <c r="K415" s="318"/>
      <c r="L415" s="314">
        <v>44705</v>
      </c>
      <c r="M415" s="314"/>
      <c r="N415" s="314"/>
      <c r="O415" s="314"/>
      <c r="P415" s="319">
        <v>41780.000000000007</v>
      </c>
      <c r="Q415" s="46"/>
      <c r="R415" s="46"/>
      <c r="S415" s="46"/>
      <c r="T415" s="53"/>
      <c r="U415" s="46"/>
      <c r="V415" s="48">
        <v>10290</v>
      </c>
      <c r="W415" s="47"/>
      <c r="X415" s="318">
        <f t="shared" si="152"/>
        <v>17104</v>
      </c>
      <c r="Y415" s="323">
        <f t="shared" si="153"/>
        <v>41780</v>
      </c>
      <c r="Z415" s="323">
        <f t="shared" si="154"/>
        <v>35788</v>
      </c>
      <c r="AA415" s="323">
        <f t="shared" si="155"/>
        <v>43243</v>
      </c>
      <c r="AB415" s="318">
        <f t="shared" si="156"/>
        <v>24235</v>
      </c>
      <c r="AC415" s="49">
        <f t="shared" si="157"/>
        <v>0.41</v>
      </c>
      <c r="AD415" s="49">
        <f t="shared" si="158"/>
        <v>0.48</v>
      </c>
      <c r="AE415" s="49">
        <f t="shared" si="159"/>
        <v>0.4</v>
      </c>
      <c r="AF415" s="49">
        <f t="shared" si="160"/>
        <v>0.71</v>
      </c>
      <c r="AG415" s="50">
        <f t="shared" si="161"/>
        <v>1.6621963070942662</v>
      </c>
      <c r="AH415" s="325">
        <f t="shared" ref="AH415:AH417" si="165">+MIN(AA415:AB415)</f>
        <v>24235</v>
      </c>
      <c r="AI415" s="51" t="str">
        <f t="shared" ref="AI415:AI418" si="166">+IF(AH415=Y415,"MENOR COTIZADO",IF(AH415=Z415,"PROMEDIO",IF(AH415=AA415,"MEDIANA",IF(AH415=AB415,"MEDIA ARMÓNICA",IF(AH415=W415,"HISTÓRICO")))))</f>
        <v>MEDIA ARMÓNICA</v>
      </c>
      <c r="AL415" s="52"/>
    </row>
    <row r="416" spans="1:38">
      <c r="A416" s="125">
        <f>+COUNT(B$6:$D416)</f>
        <v>384</v>
      </c>
      <c r="B416" s="149">
        <v>23121600</v>
      </c>
      <c r="C416" s="131" t="s">
        <v>105</v>
      </c>
      <c r="D416" s="149" t="s">
        <v>30</v>
      </c>
      <c r="E416" s="242">
        <v>1</v>
      </c>
      <c r="F416" s="56"/>
      <c r="G416" s="56"/>
      <c r="H416" s="317">
        <v>62528</v>
      </c>
      <c r="I416" s="317"/>
      <c r="J416" s="318"/>
      <c r="K416" s="318"/>
      <c r="L416" s="314">
        <v>60295</v>
      </c>
      <c r="M416" s="314"/>
      <c r="N416" s="314"/>
      <c r="O416" s="314"/>
      <c r="P416" s="319">
        <v>55829</v>
      </c>
      <c r="Q416" s="46"/>
      <c r="R416" s="46"/>
      <c r="S416" s="46"/>
      <c r="T416" s="53"/>
      <c r="U416" s="46"/>
      <c r="V416" s="48">
        <v>13200</v>
      </c>
      <c r="W416" s="47"/>
      <c r="X416" s="318">
        <f t="shared" si="152"/>
        <v>23342</v>
      </c>
      <c r="Y416" s="323">
        <f t="shared" si="153"/>
        <v>55829</v>
      </c>
      <c r="Z416" s="323">
        <f t="shared" si="154"/>
        <v>47963</v>
      </c>
      <c r="AA416" s="323">
        <f t="shared" si="155"/>
        <v>58062</v>
      </c>
      <c r="AB416" s="318">
        <f t="shared" si="156"/>
        <v>31684</v>
      </c>
      <c r="AC416" s="49">
        <f t="shared" si="157"/>
        <v>0.42</v>
      </c>
      <c r="AD416" s="49">
        <f t="shared" si="158"/>
        <v>0.49</v>
      </c>
      <c r="AE416" s="49">
        <f t="shared" si="159"/>
        <v>0.4</v>
      </c>
      <c r="AF416" s="49">
        <f t="shared" si="160"/>
        <v>0.74</v>
      </c>
      <c r="AG416" s="50">
        <f t="shared" si="161"/>
        <v>1.7683333333333333</v>
      </c>
      <c r="AH416" s="325">
        <f t="shared" si="165"/>
        <v>31684</v>
      </c>
      <c r="AI416" s="51" t="str">
        <f t="shared" si="166"/>
        <v>MEDIA ARMÓNICA</v>
      </c>
      <c r="AL416" s="52"/>
    </row>
    <row r="417" spans="1:38">
      <c r="A417" s="125">
        <f>+COUNT(B$6:$D417)</f>
        <v>385</v>
      </c>
      <c r="B417" s="149">
        <v>23121600</v>
      </c>
      <c r="C417" s="131" t="s">
        <v>50</v>
      </c>
      <c r="D417" s="149" t="s">
        <v>30</v>
      </c>
      <c r="E417" s="242">
        <v>1</v>
      </c>
      <c r="F417" s="56"/>
      <c r="G417" s="56"/>
      <c r="H417" s="317">
        <v>1487086</v>
      </c>
      <c r="I417" s="317"/>
      <c r="J417" s="318"/>
      <c r="K417" s="318"/>
      <c r="L417" s="314">
        <v>1406703.0000000002</v>
      </c>
      <c r="M417" s="314"/>
      <c r="N417" s="314"/>
      <c r="O417" s="314"/>
      <c r="P417" s="319">
        <v>1339717</v>
      </c>
      <c r="Q417" s="46"/>
      <c r="R417" s="46"/>
      <c r="S417" s="46"/>
      <c r="T417" s="53"/>
      <c r="U417" s="46"/>
      <c r="V417" s="48">
        <v>355290</v>
      </c>
      <c r="W417" s="47"/>
      <c r="X417" s="318">
        <f t="shared" si="152"/>
        <v>531366</v>
      </c>
      <c r="Y417" s="323">
        <f t="shared" si="153"/>
        <v>1339717</v>
      </c>
      <c r="Z417" s="323">
        <f t="shared" si="154"/>
        <v>1147199</v>
      </c>
      <c r="AA417" s="323">
        <f t="shared" si="155"/>
        <v>1373210</v>
      </c>
      <c r="AB417" s="318">
        <f t="shared" si="156"/>
        <v>809001</v>
      </c>
      <c r="AC417" s="49">
        <f t="shared" si="157"/>
        <v>0.4</v>
      </c>
      <c r="AD417" s="49">
        <f t="shared" si="158"/>
        <v>0.46</v>
      </c>
      <c r="AE417" s="49">
        <f t="shared" si="159"/>
        <v>0.39</v>
      </c>
      <c r="AF417" s="49">
        <f t="shared" si="160"/>
        <v>0.66</v>
      </c>
      <c r="AG417" s="50">
        <f t="shared" si="161"/>
        <v>1.495583889217259</v>
      </c>
      <c r="AH417" s="325">
        <f t="shared" si="165"/>
        <v>809001</v>
      </c>
      <c r="AI417" s="51" t="str">
        <f t="shared" si="166"/>
        <v>MEDIA ARMÓNICA</v>
      </c>
      <c r="AL417" s="52"/>
    </row>
    <row r="418" spans="1:38">
      <c r="A418" s="125">
        <f>+COUNT(B$6:$D418)</f>
        <v>386</v>
      </c>
      <c r="B418" s="149">
        <v>23121600</v>
      </c>
      <c r="C418" s="131" t="s">
        <v>101</v>
      </c>
      <c r="D418" s="149" t="s">
        <v>30</v>
      </c>
      <c r="E418" s="242">
        <v>1</v>
      </c>
      <c r="F418" s="56"/>
      <c r="G418" s="56"/>
      <c r="H418" s="317">
        <v>1098410</v>
      </c>
      <c r="I418" s="317"/>
      <c r="J418" s="318"/>
      <c r="K418" s="318"/>
      <c r="L418" s="314">
        <v>1048933</v>
      </c>
      <c r="M418" s="314"/>
      <c r="N418" s="314"/>
      <c r="O418" s="314"/>
      <c r="P418" s="319">
        <v>989559</v>
      </c>
      <c r="Q418" s="46"/>
      <c r="R418" s="46"/>
      <c r="S418" s="46"/>
      <c r="T418" s="53"/>
      <c r="U418" s="46"/>
      <c r="V418" s="48">
        <v>619620</v>
      </c>
      <c r="W418" s="47"/>
      <c r="X418" s="318">
        <f t="shared" si="152"/>
        <v>217606</v>
      </c>
      <c r="Y418" s="323">
        <f t="shared" si="153"/>
        <v>989559</v>
      </c>
      <c r="Z418" s="323">
        <f t="shared" si="154"/>
        <v>939131</v>
      </c>
      <c r="AA418" s="323">
        <f t="shared" si="155"/>
        <v>1019246</v>
      </c>
      <c r="AB418" s="318">
        <f t="shared" si="156"/>
        <v>891226</v>
      </c>
      <c r="AC418" s="49">
        <f t="shared" si="157"/>
        <v>0.22</v>
      </c>
      <c r="AD418" s="49">
        <f t="shared" si="158"/>
        <v>0.23</v>
      </c>
      <c r="AE418" s="49">
        <f t="shared" si="159"/>
        <v>0.21</v>
      </c>
      <c r="AF418" s="49">
        <f t="shared" si="160"/>
        <v>0.24</v>
      </c>
      <c r="AG418" s="50">
        <f t="shared" si="161"/>
        <v>0.35119266647299957</v>
      </c>
      <c r="AH418" s="325">
        <f>+Y418</f>
        <v>989559</v>
      </c>
      <c r="AI418" s="51" t="str">
        <f t="shared" si="166"/>
        <v>MENOR COTIZADO</v>
      </c>
      <c r="AL418" s="52"/>
    </row>
    <row r="419" spans="1:38">
      <c r="A419" s="125">
        <f>+COUNT(B$6:$D419)</f>
        <v>387</v>
      </c>
      <c r="B419" s="149">
        <v>23121600</v>
      </c>
      <c r="C419" s="131" t="s">
        <v>638</v>
      </c>
      <c r="D419" s="149" t="s">
        <v>30</v>
      </c>
      <c r="E419" s="242">
        <v>1</v>
      </c>
      <c r="F419" s="56"/>
      <c r="G419" s="56"/>
      <c r="H419" s="317">
        <v>51951.000000000007</v>
      </c>
      <c r="I419" s="317"/>
      <c r="J419" s="318"/>
      <c r="K419" s="318"/>
      <c r="L419" s="314">
        <v>47813</v>
      </c>
      <c r="M419" s="314"/>
      <c r="N419" s="314"/>
      <c r="O419" s="314"/>
      <c r="P419" s="319">
        <v>45974.000000000007</v>
      </c>
      <c r="Q419" s="46"/>
      <c r="R419" s="46"/>
      <c r="S419" s="46"/>
      <c r="T419" s="53"/>
      <c r="U419" s="46"/>
      <c r="V419" s="48">
        <v>12880</v>
      </c>
      <c r="W419" s="9"/>
      <c r="X419" s="318">
        <f t="shared" si="152"/>
        <v>18024</v>
      </c>
      <c r="Y419" s="323">
        <f t="shared" si="153"/>
        <v>45974</v>
      </c>
      <c r="Z419" s="323">
        <f t="shared" si="154"/>
        <v>39655</v>
      </c>
      <c r="AA419" s="323">
        <f t="shared" si="155"/>
        <v>46894</v>
      </c>
      <c r="AB419" s="318">
        <f t="shared" si="156"/>
        <v>28663</v>
      </c>
      <c r="AC419" s="49">
        <f t="shared" si="157"/>
        <v>0.39</v>
      </c>
      <c r="AD419" s="49">
        <f t="shared" si="158"/>
        <v>0.45</v>
      </c>
      <c r="AE419" s="49">
        <f t="shared" si="159"/>
        <v>0.38</v>
      </c>
      <c r="AF419" s="49">
        <f t="shared" si="160"/>
        <v>0.63</v>
      </c>
      <c r="AG419" s="50">
        <f t="shared" si="161"/>
        <v>1.3993788819875776</v>
      </c>
      <c r="AH419" s="325">
        <f t="shared" ref="AH419:AH422" si="167">+MIN(AA419:AB419)</f>
        <v>28663</v>
      </c>
      <c r="AI419" s="51" t="str">
        <f>+IF(AH419=Y419,"MENOR COTIZADO",IF(AH419=Z419,"PROMEDIO",IF(AH419=AA419,"MEDIANA",IF(AH419=AB419,"MEDIA ARMÓNICA",IF(AH419=W419,"HISTÓRICO")))))</f>
        <v>MEDIA ARMÓNICA</v>
      </c>
      <c r="AL419" s="52"/>
    </row>
    <row r="420" spans="1:38">
      <c r="A420" s="125">
        <f>+COUNT(B$6:$D420)</f>
        <v>388</v>
      </c>
      <c r="B420" s="149">
        <v>23121600</v>
      </c>
      <c r="C420" s="131" t="s">
        <v>106</v>
      </c>
      <c r="D420" s="149" t="s">
        <v>30</v>
      </c>
      <c r="E420" s="242">
        <v>1</v>
      </c>
      <c r="F420" s="56"/>
      <c r="G420" s="56"/>
      <c r="H420" s="317">
        <v>316820</v>
      </c>
      <c r="I420" s="317"/>
      <c r="J420" s="318"/>
      <c r="K420" s="318"/>
      <c r="L420" s="314">
        <v>297366</v>
      </c>
      <c r="M420" s="314"/>
      <c r="N420" s="314"/>
      <c r="O420" s="314"/>
      <c r="P420" s="319">
        <v>277912</v>
      </c>
      <c r="Q420" s="46"/>
      <c r="R420" s="46"/>
      <c r="S420" s="46"/>
      <c r="T420" s="53"/>
      <c r="U420" s="46"/>
      <c r="V420" s="48">
        <v>69280</v>
      </c>
      <c r="W420" s="47"/>
      <c r="X420" s="318">
        <f t="shared" si="152"/>
        <v>115144</v>
      </c>
      <c r="Y420" s="323">
        <f t="shared" si="153"/>
        <v>277912</v>
      </c>
      <c r="Z420" s="323">
        <f t="shared" si="154"/>
        <v>240345</v>
      </c>
      <c r="AA420" s="323">
        <f t="shared" si="155"/>
        <v>287639</v>
      </c>
      <c r="AB420" s="318">
        <f t="shared" si="156"/>
        <v>162922</v>
      </c>
      <c r="AC420" s="49">
        <f t="shared" si="157"/>
        <v>0.41</v>
      </c>
      <c r="AD420" s="49">
        <f t="shared" si="158"/>
        <v>0.48</v>
      </c>
      <c r="AE420" s="49">
        <f t="shared" si="159"/>
        <v>0.4</v>
      </c>
      <c r="AF420" s="49">
        <f t="shared" si="160"/>
        <v>0.71</v>
      </c>
      <c r="AG420" s="50">
        <f t="shared" si="161"/>
        <v>1.6620092378752886</v>
      </c>
      <c r="AH420" s="325">
        <f t="shared" si="167"/>
        <v>162922</v>
      </c>
      <c r="AI420" s="51" t="str">
        <f t="shared" ref="AI420:AI423" si="168">+IF(AH420=Y420,"MENOR COTIZADO",IF(AH420=Z420,"PROMEDIO",IF(AH420=AA420,"MEDIANA",IF(AH420=AB420,"MEDIA ARMÓNICA",IF(AH420=W420,"HISTÓRICO")))))</f>
        <v>MEDIA ARMÓNICA</v>
      </c>
      <c r="AL420" s="52"/>
    </row>
    <row r="421" spans="1:38">
      <c r="A421" s="125">
        <f>+COUNT(B$6:$D421)</f>
        <v>389</v>
      </c>
      <c r="B421" s="149">
        <v>23121600</v>
      </c>
      <c r="C421" s="131" t="s">
        <v>107</v>
      </c>
      <c r="D421" s="149" t="s">
        <v>30</v>
      </c>
      <c r="E421" s="242">
        <v>1</v>
      </c>
      <c r="F421" s="56"/>
      <c r="G421" s="56"/>
      <c r="H421" s="317">
        <v>70421</v>
      </c>
      <c r="I421" s="317"/>
      <c r="J421" s="318"/>
      <c r="K421" s="318"/>
      <c r="L421" s="314">
        <v>65980</v>
      </c>
      <c r="M421" s="314"/>
      <c r="N421" s="314"/>
      <c r="O421" s="314"/>
      <c r="P421" s="319">
        <v>63442</v>
      </c>
      <c r="Q421" s="46"/>
      <c r="R421" s="46"/>
      <c r="S421" s="46"/>
      <c r="T421" s="53"/>
      <c r="U421" s="46"/>
      <c r="V421" s="48">
        <v>14710</v>
      </c>
      <c r="W421" s="47"/>
      <c r="X421" s="318">
        <f t="shared" si="152"/>
        <v>26112</v>
      </c>
      <c r="Y421" s="323">
        <f t="shared" si="153"/>
        <v>63442</v>
      </c>
      <c r="Z421" s="323">
        <f t="shared" si="154"/>
        <v>53638</v>
      </c>
      <c r="AA421" s="323">
        <f t="shared" si="155"/>
        <v>64711</v>
      </c>
      <c r="AB421" s="318">
        <f t="shared" si="156"/>
        <v>35367</v>
      </c>
      <c r="AC421" s="49">
        <f t="shared" si="157"/>
        <v>0.41</v>
      </c>
      <c r="AD421" s="49">
        <f t="shared" si="158"/>
        <v>0.49</v>
      </c>
      <c r="AE421" s="49">
        <f t="shared" si="159"/>
        <v>0.4</v>
      </c>
      <c r="AF421" s="49">
        <f t="shared" si="160"/>
        <v>0.74</v>
      </c>
      <c r="AG421" s="50">
        <f t="shared" si="161"/>
        <v>1.775118966689327</v>
      </c>
      <c r="AH421" s="325">
        <f t="shared" si="167"/>
        <v>35367</v>
      </c>
      <c r="AI421" s="51" t="str">
        <f t="shared" si="168"/>
        <v>MEDIA ARMÓNICA</v>
      </c>
      <c r="AL421" s="52"/>
    </row>
    <row r="422" spans="1:38">
      <c r="A422" s="125">
        <f>+COUNT(B$6:$D422)</f>
        <v>390</v>
      </c>
      <c r="B422" s="149">
        <v>23121600</v>
      </c>
      <c r="C422" s="131" t="s">
        <v>108</v>
      </c>
      <c r="D422" s="149" t="s">
        <v>30</v>
      </c>
      <c r="E422" s="242">
        <v>1</v>
      </c>
      <c r="F422" s="56"/>
      <c r="G422" s="56"/>
      <c r="H422" s="317">
        <v>1440224</v>
      </c>
      <c r="I422" s="317"/>
      <c r="J422" s="318"/>
      <c r="K422" s="318"/>
      <c r="L422" s="314">
        <v>1377056.0000000002</v>
      </c>
      <c r="M422" s="314"/>
      <c r="N422" s="314"/>
      <c r="O422" s="314"/>
      <c r="P422" s="319">
        <v>1263354.0000000002</v>
      </c>
      <c r="Q422" s="46"/>
      <c r="R422" s="46"/>
      <c r="S422" s="46"/>
      <c r="T422" s="53"/>
      <c r="U422" s="46"/>
      <c r="V422" s="48">
        <v>302740</v>
      </c>
      <c r="W422" s="47"/>
      <c r="X422" s="318">
        <f t="shared" si="152"/>
        <v>533776</v>
      </c>
      <c r="Y422" s="323">
        <f t="shared" si="153"/>
        <v>1263354</v>
      </c>
      <c r="Z422" s="323">
        <f t="shared" si="154"/>
        <v>1095844</v>
      </c>
      <c r="AA422" s="323">
        <f t="shared" si="155"/>
        <v>1320205</v>
      </c>
      <c r="AB422" s="318">
        <f t="shared" si="156"/>
        <v>725264</v>
      </c>
      <c r="AC422" s="49">
        <f t="shared" si="157"/>
        <v>0.42</v>
      </c>
      <c r="AD422" s="49">
        <f t="shared" si="158"/>
        <v>0.49</v>
      </c>
      <c r="AE422" s="49">
        <f t="shared" si="159"/>
        <v>0.4</v>
      </c>
      <c r="AF422" s="49">
        <f t="shared" si="160"/>
        <v>0.74</v>
      </c>
      <c r="AG422" s="50">
        <f t="shared" si="161"/>
        <v>1.7631498976019027</v>
      </c>
      <c r="AH422" s="325">
        <f t="shared" si="167"/>
        <v>725264</v>
      </c>
      <c r="AI422" s="51" t="str">
        <f t="shared" si="168"/>
        <v>MEDIA ARMÓNICA</v>
      </c>
      <c r="AL422" s="52"/>
    </row>
    <row r="423" spans="1:38">
      <c r="A423" s="125">
        <f>+COUNT(B$6:$D423)</f>
        <v>391</v>
      </c>
      <c r="B423" s="149">
        <v>23121600</v>
      </c>
      <c r="C423" s="131" t="s">
        <v>639</v>
      </c>
      <c r="D423" s="149" t="s">
        <v>88</v>
      </c>
      <c r="E423" s="242">
        <v>1</v>
      </c>
      <c r="F423" s="56"/>
      <c r="G423" s="56"/>
      <c r="H423" s="317">
        <v>887761.00000000012</v>
      </c>
      <c r="I423" s="317"/>
      <c r="J423" s="318"/>
      <c r="K423" s="318"/>
      <c r="L423" s="314">
        <v>871766</v>
      </c>
      <c r="M423" s="314"/>
      <c r="N423" s="314"/>
      <c r="O423" s="314"/>
      <c r="P423" s="319">
        <v>799785.00000000012</v>
      </c>
      <c r="Q423" s="46"/>
      <c r="R423" s="46"/>
      <c r="S423" s="46"/>
      <c r="T423" s="53"/>
      <c r="U423" s="46"/>
      <c r="V423" s="48">
        <v>134050</v>
      </c>
      <c r="W423" s="47"/>
      <c r="X423" s="318">
        <f t="shared" si="152"/>
        <v>361557</v>
      </c>
      <c r="Y423" s="323">
        <f t="shared" si="153"/>
        <v>799785</v>
      </c>
      <c r="Z423" s="323">
        <f t="shared" si="154"/>
        <v>673341</v>
      </c>
      <c r="AA423" s="323">
        <f t="shared" si="155"/>
        <v>835776</v>
      </c>
      <c r="AB423" s="318">
        <f t="shared" si="156"/>
        <v>364174</v>
      </c>
      <c r="AC423" s="49">
        <f t="shared" si="157"/>
        <v>0.45</v>
      </c>
      <c r="AD423" s="49">
        <f t="shared" si="158"/>
        <v>0.54</v>
      </c>
      <c r="AE423" s="49">
        <f t="shared" si="159"/>
        <v>0.43</v>
      </c>
      <c r="AF423" s="49">
        <f t="shared" si="160"/>
        <v>0.99</v>
      </c>
      <c r="AG423" s="50">
        <f t="shared" si="161"/>
        <v>2.6971801566579634</v>
      </c>
      <c r="AH423" s="325">
        <f>+Z423</f>
        <v>673341</v>
      </c>
      <c r="AI423" s="51" t="str">
        <f t="shared" si="168"/>
        <v>PROMEDIO</v>
      </c>
      <c r="AL423" s="52"/>
    </row>
    <row r="424" spans="1:38">
      <c r="A424" s="129"/>
      <c r="B424" s="129"/>
      <c r="C424" s="140" t="s">
        <v>58</v>
      </c>
      <c r="D424" s="130"/>
      <c r="E424" s="130"/>
      <c r="F424" s="56"/>
      <c r="G424" s="56"/>
      <c r="H424" s="121"/>
      <c r="I424" s="317"/>
      <c r="J424" s="318"/>
      <c r="K424" s="318"/>
      <c r="L424" s="121"/>
      <c r="M424" s="314"/>
      <c r="N424" s="314"/>
      <c r="O424" s="314"/>
      <c r="P424" s="121"/>
      <c r="Q424" s="46"/>
      <c r="R424" s="46"/>
      <c r="S424" s="46"/>
      <c r="T424" s="53"/>
      <c r="U424" s="46"/>
      <c r="V424" s="130"/>
      <c r="W424" s="47"/>
      <c r="X424" s="121"/>
      <c r="Y424" s="121"/>
      <c r="Z424" s="121"/>
      <c r="AA424" s="121"/>
      <c r="AB424" s="121"/>
      <c r="AC424" s="130"/>
      <c r="AD424" s="130"/>
      <c r="AE424" s="130"/>
      <c r="AF424" s="130"/>
      <c r="AG424" s="130"/>
      <c r="AH424" s="130"/>
      <c r="AI424" s="130"/>
      <c r="AL424" s="52"/>
    </row>
    <row r="425" spans="1:38">
      <c r="A425" s="125">
        <f>+COUNT(B$6:$D425)</f>
        <v>392</v>
      </c>
      <c r="B425" s="126">
        <v>23191202</v>
      </c>
      <c r="C425" s="131" t="s">
        <v>50</v>
      </c>
      <c r="D425" s="126" t="s">
        <v>30</v>
      </c>
      <c r="E425" s="242">
        <v>1</v>
      </c>
      <c r="F425" s="56"/>
      <c r="G425" s="56"/>
      <c r="H425" s="317">
        <v>1381160</v>
      </c>
      <c r="I425" s="317"/>
      <c r="J425" s="318"/>
      <c r="K425" s="318"/>
      <c r="L425" s="314">
        <v>1356048.0000000002</v>
      </c>
      <c r="M425" s="314"/>
      <c r="N425" s="314"/>
      <c r="O425" s="314"/>
      <c r="P425" s="319">
        <v>1255600</v>
      </c>
      <c r="Q425" s="46"/>
      <c r="R425" s="46"/>
      <c r="S425" s="46"/>
      <c r="T425" s="53"/>
      <c r="U425" s="46"/>
      <c r="V425" s="48">
        <v>285500</v>
      </c>
      <c r="W425" s="47"/>
      <c r="X425" s="318">
        <f t="shared" si="152"/>
        <v>525525</v>
      </c>
      <c r="Y425" s="323">
        <f t="shared" si="153"/>
        <v>1255600</v>
      </c>
      <c r="Z425" s="323">
        <f t="shared" si="154"/>
        <v>1069577</v>
      </c>
      <c r="AA425" s="323">
        <f t="shared" si="155"/>
        <v>1305824</v>
      </c>
      <c r="AB425" s="318">
        <f t="shared" si="156"/>
        <v>694381</v>
      </c>
      <c r="AC425" s="49">
        <f t="shared" si="157"/>
        <v>0.42</v>
      </c>
      <c r="AD425" s="49">
        <f t="shared" si="158"/>
        <v>0.49</v>
      </c>
      <c r="AE425" s="49">
        <f t="shared" si="159"/>
        <v>0.4</v>
      </c>
      <c r="AF425" s="49">
        <f t="shared" si="160"/>
        <v>0.76</v>
      </c>
      <c r="AG425" s="50">
        <f t="shared" si="161"/>
        <v>1.8407180385288966</v>
      </c>
      <c r="AH425" s="325">
        <f>+MIN(AA425:AB425)</f>
        <v>694381</v>
      </c>
      <c r="AI425" s="51" t="str">
        <f t="shared" ref="AI425:AI426" si="169">+IF(AH425=Y425,"MENOR COTIZADO",IF(AH425=Z425,"PROMEDIO",IF(AH425=AA425,"MEDIANA",IF(AH425=AB425,"MEDIA ARMÓNICA",IF(AH425=W425,"HISTÓRICO")))))</f>
        <v>MEDIA ARMÓNICA</v>
      </c>
      <c r="AL425" s="52"/>
    </row>
    <row r="426" spans="1:38">
      <c r="A426" s="125">
        <f>+COUNT(B$6:$D426)</f>
        <v>393</v>
      </c>
      <c r="B426" s="126">
        <v>23191202</v>
      </c>
      <c r="C426" s="131" t="s">
        <v>59</v>
      </c>
      <c r="D426" s="126" t="s">
        <v>30</v>
      </c>
      <c r="E426" s="242">
        <v>1</v>
      </c>
      <c r="F426" s="56"/>
      <c r="G426" s="56"/>
      <c r="H426" s="317">
        <v>773549.00000000012</v>
      </c>
      <c r="I426" s="317"/>
      <c r="J426" s="318"/>
      <c r="K426" s="318"/>
      <c r="L426" s="314">
        <v>718785.00000000012</v>
      </c>
      <c r="M426" s="314"/>
      <c r="N426" s="314"/>
      <c r="O426" s="314"/>
      <c r="P426" s="319">
        <v>684557.00000000012</v>
      </c>
      <c r="Q426" s="46"/>
      <c r="R426" s="46"/>
      <c r="S426" s="46"/>
      <c r="T426" s="53"/>
      <c r="U426" s="46"/>
      <c r="V426" s="48">
        <v>535130</v>
      </c>
      <c r="W426" s="47"/>
      <c r="X426" s="318">
        <f t="shared" si="152"/>
        <v>102059</v>
      </c>
      <c r="Y426" s="323">
        <f t="shared" si="153"/>
        <v>684557</v>
      </c>
      <c r="Z426" s="323">
        <f t="shared" si="154"/>
        <v>678005</v>
      </c>
      <c r="AA426" s="323">
        <f t="shared" si="155"/>
        <v>701671</v>
      </c>
      <c r="AB426" s="318">
        <f t="shared" si="156"/>
        <v>665172</v>
      </c>
      <c r="AC426" s="49">
        <f t="shared" si="157"/>
        <v>0.15</v>
      </c>
      <c r="AD426" s="49">
        <f t="shared" si="158"/>
        <v>0.15</v>
      </c>
      <c r="AE426" s="49">
        <f t="shared" si="159"/>
        <v>0.15</v>
      </c>
      <c r="AF426" s="49">
        <f t="shared" si="160"/>
        <v>0.15</v>
      </c>
      <c r="AG426" s="50">
        <f t="shared" si="161"/>
        <v>0.19071814325491002</v>
      </c>
      <c r="AH426" s="325">
        <f>+Y426</f>
        <v>684557</v>
      </c>
      <c r="AI426" s="51" t="str">
        <f t="shared" si="169"/>
        <v>MENOR COTIZADO</v>
      </c>
      <c r="AL426" s="52"/>
    </row>
    <row r="427" spans="1:38">
      <c r="A427" s="125">
        <f>+COUNT(B$6:$D427)</f>
        <v>394</v>
      </c>
      <c r="B427" s="126">
        <v>23191202</v>
      </c>
      <c r="C427" s="131" t="s">
        <v>640</v>
      </c>
      <c r="D427" s="126" t="s">
        <v>30</v>
      </c>
      <c r="E427" s="242">
        <v>1</v>
      </c>
      <c r="F427" s="56"/>
      <c r="G427" s="56"/>
      <c r="H427" s="317">
        <v>65164.000000000007</v>
      </c>
      <c r="I427" s="317"/>
      <c r="J427" s="318"/>
      <c r="K427" s="318"/>
      <c r="L427" s="314">
        <v>62255</v>
      </c>
      <c r="M427" s="314"/>
      <c r="N427" s="314"/>
      <c r="O427" s="314"/>
      <c r="P427" s="319">
        <v>58182</v>
      </c>
      <c r="Q427" s="46"/>
      <c r="R427" s="46"/>
      <c r="S427" s="46"/>
      <c r="T427" s="53"/>
      <c r="U427" s="46"/>
      <c r="V427" s="48">
        <v>19930</v>
      </c>
      <c r="W427" s="47"/>
      <c r="X427" s="318">
        <f t="shared" si="152"/>
        <v>21163</v>
      </c>
      <c r="Y427" s="323">
        <f t="shared" si="153"/>
        <v>58182</v>
      </c>
      <c r="Z427" s="323">
        <f t="shared" si="154"/>
        <v>51383</v>
      </c>
      <c r="AA427" s="323">
        <f t="shared" si="155"/>
        <v>60219</v>
      </c>
      <c r="AB427" s="318">
        <f t="shared" si="156"/>
        <v>40497</v>
      </c>
      <c r="AC427" s="49">
        <f t="shared" si="157"/>
        <v>0.36</v>
      </c>
      <c r="AD427" s="49">
        <f t="shared" si="158"/>
        <v>0.41</v>
      </c>
      <c r="AE427" s="49">
        <f t="shared" si="159"/>
        <v>0.35</v>
      </c>
      <c r="AF427" s="49">
        <f t="shared" si="160"/>
        <v>0.52</v>
      </c>
      <c r="AG427" s="50">
        <f t="shared" si="161"/>
        <v>1.0618665328650276</v>
      </c>
      <c r="AH427" s="325">
        <f t="shared" ref="AH427:AH437" si="170">+MIN(AA427:AB427)</f>
        <v>40497</v>
      </c>
      <c r="AI427" s="51" t="str">
        <f>+IF(AH427=Y427,"MENOR COTIZADO",IF(AH427=Z427,"PROMEDIO",IF(AH427=AA427,"MEDIANA",IF(AH427=AB427,"MEDIA ARMÓNICA",IF(AH427=W427,"HISTÓRICO")))))</f>
        <v>MEDIA ARMÓNICA</v>
      </c>
      <c r="AL427" s="52"/>
    </row>
    <row r="428" spans="1:38">
      <c r="A428" s="125">
        <f>+COUNT(B$6:$D428)</f>
        <v>395</v>
      </c>
      <c r="B428" s="126">
        <v>23181700</v>
      </c>
      <c r="C428" s="131" t="s">
        <v>60</v>
      </c>
      <c r="D428" s="126" t="s">
        <v>30</v>
      </c>
      <c r="E428" s="242">
        <v>1</v>
      </c>
      <c r="F428" s="56"/>
      <c r="G428" s="56"/>
      <c r="H428" s="317">
        <v>1203533</v>
      </c>
      <c r="I428" s="317"/>
      <c r="J428" s="318"/>
      <c r="K428" s="318"/>
      <c r="L428" s="314">
        <v>1149804</v>
      </c>
      <c r="M428" s="314"/>
      <c r="N428" s="314"/>
      <c r="O428" s="314"/>
      <c r="P428" s="319">
        <v>1074583</v>
      </c>
      <c r="Q428" s="46"/>
      <c r="R428" s="46"/>
      <c r="S428" s="46"/>
      <c r="T428" s="53"/>
      <c r="U428" s="46"/>
      <c r="V428" s="48">
        <v>363970</v>
      </c>
      <c r="W428" s="47"/>
      <c r="X428" s="318">
        <f t="shared" si="152"/>
        <v>392911</v>
      </c>
      <c r="Y428" s="323">
        <f t="shared" si="153"/>
        <v>1074583</v>
      </c>
      <c r="Z428" s="323">
        <f t="shared" si="154"/>
        <v>947973</v>
      </c>
      <c r="AA428" s="323">
        <f t="shared" si="155"/>
        <v>1112194</v>
      </c>
      <c r="AB428" s="318">
        <f t="shared" si="156"/>
        <v>743678</v>
      </c>
      <c r="AC428" s="49">
        <f t="shared" si="157"/>
        <v>0.37</v>
      </c>
      <c r="AD428" s="49">
        <f t="shared" si="158"/>
        <v>0.41</v>
      </c>
      <c r="AE428" s="49">
        <f t="shared" si="159"/>
        <v>0.35</v>
      </c>
      <c r="AF428" s="49">
        <f t="shared" si="160"/>
        <v>0.53</v>
      </c>
      <c r="AG428" s="50">
        <f t="shared" si="161"/>
        <v>1.0795147951754265</v>
      </c>
      <c r="AH428" s="325">
        <f t="shared" si="170"/>
        <v>743678</v>
      </c>
      <c r="AI428" s="51" t="str">
        <f t="shared" ref="AI428:AI429" si="171">+IF(AH428=Y428,"MENOR COTIZADO",IF(AH428=Z428,"PROMEDIO",IF(AH428=AA428,"MEDIANA",IF(AH428=AB428,"MEDIA ARMÓNICA",IF(AH428=W428,"HISTÓRICO")))))</f>
        <v>MEDIA ARMÓNICA</v>
      </c>
      <c r="AL428" s="52"/>
    </row>
    <row r="429" spans="1:38">
      <c r="A429" s="125">
        <f>+COUNT(B$6:$D429)</f>
        <v>396</v>
      </c>
      <c r="B429" s="126">
        <v>23191202</v>
      </c>
      <c r="C429" s="131" t="s">
        <v>51</v>
      </c>
      <c r="D429" s="126" t="s">
        <v>30</v>
      </c>
      <c r="E429" s="242">
        <v>1</v>
      </c>
      <c r="F429" s="56"/>
      <c r="G429" s="56"/>
      <c r="H429" s="317">
        <v>38600</v>
      </c>
      <c r="I429" s="317"/>
      <c r="J429" s="318"/>
      <c r="K429" s="318"/>
      <c r="L429" s="314">
        <v>36495</v>
      </c>
      <c r="M429" s="314"/>
      <c r="N429" s="314"/>
      <c r="O429" s="314"/>
      <c r="P429" s="319">
        <v>35091</v>
      </c>
      <c r="Q429" s="57"/>
      <c r="R429" s="57"/>
      <c r="S429" s="57"/>
      <c r="T429" s="48"/>
      <c r="U429" s="57"/>
      <c r="V429" s="48">
        <v>9120</v>
      </c>
      <c r="W429" s="11"/>
      <c r="X429" s="318">
        <f t="shared" si="152"/>
        <v>13879</v>
      </c>
      <c r="Y429" s="323">
        <f t="shared" si="153"/>
        <v>35091</v>
      </c>
      <c r="Z429" s="323">
        <f t="shared" si="154"/>
        <v>29827</v>
      </c>
      <c r="AA429" s="323">
        <f t="shared" si="155"/>
        <v>35793</v>
      </c>
      <c r="AB429" s="318">
        <f t="shared" si="156"/>
        <v>20893</v>
      </c>
      <c r="AC429" s="49">
        <f t="shared" si="157"/>
        <v>0.4</v>
      </c>
      <c r="AD429" s="49">
        <f t="shared" si="158"/>
        <v>0.47</v>
      </c>
      <c r="AE429" s="49">
        <f t="shared" si="159"/>
        <v>0.39</v>
      </c>
      <c r="AF429" s="49">
        <f t="shared" si="160"/>
        <v>0.66</v>
      </c>
      <c r="AG429" s="50">
        <f t="shared" si="161"/>
        <v>1.5218201754385965</v>
      </c>
      <c r="AH429" s="325">
        <f t="shared" si="170"/>
        <v>20893</v>
      </c>
      <c r="AI429" s="51" t="str">
        <f t="shared" si="171"/>
        <v>MEDIA ARMÓNICA</v>
      </c>
      <c r="AL429" s="52"/>
    </row>
    <row r="430" spans="1:38">
      <c r="A430" s="125">
        <f>+COUNT(B$6:$D430)</f>
        <v>397</v>
      </c>
      <c r="B430" s="126">
        <v>23181700</v>
      </c>
      <c r="C430" s="131" t="s">
        <v>61</v>
      </c>
      <c r="D430" s="126" t="s">
        <v>30</v>
      </c>
      <c r="E430" s="242">
        <v>1</v>
      </c>
      <c r="F430" s="56"/>
      <c r="G430" s="56"/>
      <c r="H430" s="317">
        <v>497320</v>
      </c>
      <c r="I430" s="317"/>
      <c r="J430" s="318"/>
      <c r="K430" s="318"/>
      <c r="L430" s="314">
        <v>457710</v>
      </c>
      <c r="M430" s="314"/>
      <c r="N430" s="314"/>
      <c r="O430" s="314"/>
      <c r="P430" s="319">
        <v>440106</v>
      </c>
      <c r="Q430" s="46"/>
      <c r="R430" s="46"/>
      <c r="S430" s="46"/>
      <c r="T430" s="53"/>
      <c r="U430" s="46"/>
      <c r="V430" s="48">
        <v>120390</v>
      </c>
      <c r="W430" s="47"/>
      <c r="X430" s="318">
        <f t="shared" si="152"/>
        <v>173981</v>
      </c>
      <c r="Y430" s="323">
        <f t="shared" si="153"/>
        <v>440106</v>
      </c>
      <c r="Z430" s="323">
        <f t="shared" si="154"/>
        <v>378882</v>
      </c>
      <c r="AA430" s="323">
        <f t="shared" si="155"/>
        <v>448908</v>
      </c>
      <c r="AB430" s="318">
        <f t="shared" si="156"/>
        <v>270744</v>
      </c>
      <c r="AC430" s="49">
        <f t="shared" si="157"/>
        <v>0.4</v>
      </c>
      <c r="AD430" s="49">
        <f t="shared" si="158"/>
        <v>0.46</v>
      </c>
      <c r="AE430" s="49">
        <f t="shared" si="159"/>
        <v>0.39</v>
      </c>
      <c r="AF430" s="49">
        <f t="shared" si="160"/>
        <v>0.64</v>
      </c>
      <c r="AG430" s="50">
        <f t="shared" si="161"/>
        <v>1.4451449455934879</v>
      </c>
      <c r="AH430" s="325">
        <f t="shared" si="170"/>
        <v>270744</v>
      </c>
      <c r="AI430" s="51" t="str">
        <f>+IF(AH430=Y430,"MENOR COTIZADO",IF(AH430=Z430,"PROMEDIO",IF(AH430=AA430,"MEDIANA",IF(AH430=AB430,"MEDIA ARMÓNICA",IF(AH430=W430,"HISTÓRICO")))))</f>
        <v>MEDIA ARMÓNICA</v>
      </c>
      <c r="AL430" s="52"/>
    </row>
    <row r="431" spans="1:38">
      <c r="A431" s="125">
        <f>+COUNT(B$6:$D431)</f>
        <v>398</v>
      </c>
      <c r="B431" s="126">
        <v>23191202</v>
      </c>
      <c r="C431" s="131" t="s">
        <v>62</v>
      </c>
      <c r="D431" s="126" t="s">
        <v>30</v>
      </c>
      <c r="E431" s="242">
        <v>1</v>
      </c>
      <c r="F431" s="56"/>
      <c r="G431" s="56"/>
      <c r="H431" s="317">
        <v>264838</v>
      </c>
      <c r="I431" s="317"/>
      <c r="J431" s="318"/>
      <c r="K431" s="318"/>
      <c r="L431" s="314">
        <v>250776.00000000003</v>
      </c>
      <c r="M431" s="314"/>
      <c r="N431" s="314"/>
      <c r="O431" s="314"/>
      <c r="P431" s="319">
        <v>234370</v>
      </c>
      <c r="Q431" s="46"/>
      <c r="R431" s="46"/>
      <c r="S431" s="46"/>
      <c r="T431" s="53"/>
      <c r="U431" s="46"/>
      <c r="V431" s="48">
        <v>54860</v>
      </c>
      <c r="W431" s="47"/>
      <c r="X431" s="318">
        <f t="shared" si="152"/>
        <v>98359</v>
      </c>
      <c r="Y431" s="323">
        <f t="shared" si="153"/>
        <v>234370</v>
      </c>
      <c r="Z431" s="323">
        <f t="shared" si="154"/>
        <v>201211</v>
      </c>
      <c r="AA431" s="323">
        <f t="shared" si="155"/>
        <v>242573</v>
      </c>
      <c r="AB431" s="318">
        <f t="shared" si="156"/>
        <v>132194</v>
      </c>
      <c r="AC431" s="49">
        <f t="shared" si="157"/>
        <v>0.42</v>
      </c>
      <c r="AD431" s="49">
        <f t="shared" si="158"/>
        <v>0.49</v>
      </c>
      <c r="AE431" s="49">
        <f t="shared" si="159"/>
        <v>0.41</v>
      </c>
      <c r="AF431" s="49">
        <f t="shared" si="160"/>
        <v>0.74</v>
      </c>
      <c r="AG431" s="50">
        <f t="shared" si="161"/>
        <v>1.7929092234779438</v>
      </c>
      <c r="AH431" s="325">
        <f t="shared" si="170"/>
        <v>132194</v>
      </c>
      <c r="AI431" s="51" t="str">
        <f t="shared" ref="AI431:AI435" si="172">+IF(AH431=Y431,"MENOR COTIZADO",IF(AH431=Z431,"PROMEDIO",IF(AH431=AA431,"MEDIANA",IF(AH431=AB431,"MEDIA ARMÓNICA",IF(AH431=W431,"HISTÓRICO")))))</f>
        <v>MEDIA ARMÓNICA</v>
      </c>
      <c r="AL431" s="52"/>
    </row>
    <row r="432" spans="1:38">
      <c r="A432" s="125">
        <f>+COUNT(B$6:$D432)</f>
        <v>399</v>
      </c>
      <c r="B432" s="126">
        <v>23181700</v>
      </c>
      <c r="C432" s="131" t="s">
        <v>63</v>
      </c>
      <c r="D432" s="126" t="s">
        <v>30</v>
      </c>
      <c r="E432" s="242">
        <v>1</v>
      </c>
      <c r="F432" s="56"/>
      <c r="G432" s="56"/>
      <c r="H432" s="317">
        <v>930721</v>
      </c>
      <c r="I432" s="317"/>
      <c r="J432" s="318"/>
      <c r="K432" s="318"/>
      <c r="L432" s="314">
        <v>905791</v>
      </c>
      <c r="M432" s="314"/>
      <c r="N432" s="314"/>
      <c r="O432" s="314"/>
      <c r="P432" s="319">
        <v>831001</v>
      </c>
      <c r="Q432" s="46"/>
      <c r="R432" s="46"/>
      <c r="S432" s="46"/>
      <c r="T432" s="53"/>
      <c r="U432" s="46"/>
      <c r="V432" s="48">
        <v>198570</v>
      </c>
      <c r="W432" s="47"/>
      <c r="X432" s="318">
        <f t="shared" si="152"/>
        <v>347891</v>
      </c>
      <c r="Y432" s="323">
        <f t="shared" si="153"/>
        <v>831001</v>
      </c>
      <c r="Z432" s="323">
        <f t="shared" si="154"/>
        <v>716521</v>
      </c>
      <c r="AA432" s="323">
        <f t="shared" si="155"/>
        <v>868396</v>
      </c>
      <c r="AB432" s="318">
        <f t="shared" si="156"/>
        <v>475182</v>
      </c>
      <c r="AC432" s="49">
        <f t="shared" si="157"/>
        <v>0.42</v>
      </c>
      <c r="AD432" s="49">
        <f t="shared" si="158"/>
        <v>0.49</v>
      </c>
      <c r="AE432" s="49">
        <f t="shared" si="159"/>
        <v>0.4</v>
      </c>
      <c r="AF432" s="49">
        <f t="shared" si="160"/>
        <v>0.73</v>
      </c>
      <c r="AG432" s="50">
        <f t="shared" si="161"/>
        <v>1.75198166893287</v>
      </c>
      <c r="AH432" s="325">
        <f t="shared" si="170"/>
        <v>475182</v>
      </c>
      <c r="AI432" s="51" t="str">
        <f t="shared" si="172"/>
        <v>MEDIA ARMÓNICA</v>
      </c>
      <c r="AL432" s="52"/>
    </row>
    <row r="433" spans="1:38">
      <c r="A433" s="125">
        <f>+COUNT(B$6:$D433)</f>
        <v>400</v>
      </c>
      <c r="B433" s="126">
        <v>23181700</v>
      </c>
      <c r="C433" s="131" t="s">
        <v>64</v>
      </c>
      <c r="D433" s="126" t="s">
        <v>30</v>
      </c>
      <c r="E433" s="242">
        <v>1</v>
      </c>
      <c r="F433" s="56"/>
      <c r="G433" s="56"/>
      <c r="H433" s="317">
        <v>2749773.0000000005</v>
      </c>
      <c r="I433" s="317"/>
      <c r="J433" s="318"/>
      <c r="K433" s="318"/>
      <c r="L433" s="314">
        <v>2699778</v>
      </c>
      <c r="M433" s="314"/>
      <c r="N433" s="314"/>
      <c r="O433" s="314"/>
      <c r="P433" s="319">
        <v>2499794</v>
      </c>
      <c r="Q433" s="46"/>
      <c r="R433" s="46"/>
      <c r="S433" s="46"/>
      <c r="T433" s="53"/>
      <c r="U433" s="46"/>
      <c r="V433" s="48">
        <v>849350</v>
      </c>
      <c r="W433" s="47"/>
      <c r="X433" s="318">
        <f t="shared" si="152"/>
        <v>906672</v>
      </c>
      <c r="Y433" s="323">
        <f t="shared" si="153"/>
        <v>2499794</v>
      </c>
      <c r="Z433" s="323">
        <f t="shared" si="154"/>
        <v>2199674</v>
      </c>
      <c r="AA433" s="323">
        <f t="shared" si="155"/>
        <v>2599786</v>
      </c>
      <c r="AB433" s="318">
        <f t="shared" si="156"/>
        <v>1730500</v>
      </c>
      <c r="AC433" s="49">
        <f t="shared" si="157"/>
        <v>0.36</v>
      </c>
      <c r="AD433" s="49">
        <f t="shared" si="158"/>
        <v>0.41</v>
      </c>
      <c r="AE433" s="49">
        <f t="shared" si="159"/>
        <v>0.35</v>
      </c>
      <c r="AF433" s="49">
        <f t="shared" si="160"/>
        <v>0.52</v>
      </c>
      <c r="AG433" s="50">
        <f t="shared" si="161"/>
        <v>1.0674892564902572</v>
      </c>
      <c r="AH433" s="325">
        <f t="shared" si="170"/>
        <v>1730500</v>
      </c>
      <c r="AI433" s="51" t="str">
        <f t="shared" si="172"/>
        <v>MEDIA ARMÓNICA</v>
      </c>
      <c r="AL433" s="52"/>
    </row>
    <row r="434" spans="1:38">
      <c r="A434" s="125">
        <f>+COUNT(B$6:$D434)</f>
        <v>401</v>
      </c>
      <c r="B434" s="126">
        <v>23181700</v>
      </c>
      <c r="C434" s="131" t="s">
        <v>65</v>
      </c>
      <c r="D434" s="126" t="s">
        <v>30</v>
      </c>
      <c r="E434" s="242">
        <v>1</v>
      </c>
      <c r="F434" s="56"/>
      <c r="G434" s="56"/>
      <c r="H434" s="317">
        <v>999392</v>
      </c>
      <c r="I434" s="317"/>
      <c r="J434" s="318"/>
      <c r="K434" s="318"/>
      <c r="L434" s="314">
        <v>972622</v>
      </c>
      <c r="M434" s="314"/>
      <c r="N434" s="314"/>
      <c r="O434" s="314"/>
      <c r="P434" s="319">
        <v>892314</v>
      </c>
      <c r="Q434" s="46"/>
      <c r="R434" s="46"/>
      <c r="S434" s="46"/>
      <c r="T434" s="53"/>
      <c r="U434" s="46"/>
      <c r="V434" s="48">
        <v>184120</v>
      </c>
      <c r="W434" s="47"/>
      <c r="X434" s="318">
        <f t="shared" si="152"/>
        <v>388005</v>
      </c>
      <c r="Y434" s="323">
        <f t="shared" si="153"/>
        <v>892314</v>
      </c>
      <c r="Z434" s="323">
        <f t="shared" si="154"/>
        <v>762112</v>
      </c>
      <c r="AA434" s="323">
        <f t="shared" si="155"/>
        <v>932468</v>
      </c>
      <c r="AB434" s="318">
        <f t="shared" si="156"/>
        <v>466164</v>
      </c>
      <c r="AC434" s="49">
        <f t="shared" si="157"/>
        <v>0.43</v>
      </c>
      <c r="AD434" s="49">
        <f t="shared" si="158"/>
        <v>0.51</v>
      </c>
      <c r="AE434" s="49">
        <f t="shared" si="159"/>
        <v>0.42</v>
      </c>
      <c r="AF434" s="49">
        <f t="shared" si="160"/>
        <v>0.83</v>
      </c>
      <c r="AG434" s="50">
        <f t="shared" si="161"/>
        <v>2.1073484683901804</v>
      </c>
      <c r="AH434" s="325">
        <f>+Z434</f>
        <v>762112</v>
      </c>
      <c r="AI434" s="51" t="str">
        <f t="shared" si="172"/>
        <v>PROMEDIO</v>
      </c>
      <c r="AL434" s="52"/>
    </row>
    <row r="435" spans="1:38">
      <c r="A435" s="125">
        <f>+COUNT(B$6:$D435)</f>
        <v>402</v>
      </c>
      <c r="B435" s="126">
        <v>23181700</v>
      </c>
      <c r="C435" s="131" t="s">
        <v>66</v>
      </c>
      <c r="D435" s="126" t="s">
        <v>30</v>
      </c>
      <c r="E435" s="242">
        <v>1</v>
      </c>
      <c r="F435" s="56"/>
      <c r="G435" s="56"/>
      <c r="H435" s="317">
        <v>1314072.0000000002</v>
      </c>
      <c r="I435" s="317"/>
      <c r="J435" s="318"/>
      <c r="K435" s="318"/>
      <c r="L435" s="314">
        <v>1254342.0000000002</v>
      </c>
      <c r="M435" s="314"/>
      <c r="N435" s="314"/>
      <c r="O435" s="314"/>
      <c r="P435" s="319">
        <v>1194611</v>
      </c>
      <c r="Q435" s="46"/>
      <c r="R435" s="46"/>
      <c r="S435" s="46"/>
      <c r="T435" s="53"/>
      <c r="U435" s="46"/>
      <c r="V435" s="48">
        <v>281040</v>
      </c>
      <c r="W435" s="47"/>
      <c r="X435" s="318">
        <f t="shared" si="152"/>
        <v>489088</v>
      </c>
      <c r="Y435" s="323">
        <f t="shared" si="153"/>
        <v>1194611</v>
      </c>
      <c r="Z435" s="323">
        <f t="shared" si="154"/>
        <v>1011016</v>
      </c>
      <c r="AA435" s="323">
        <f t="shared" si="155"/>
        <v>1224477</v>
      </c>
      <c r="AB435" s="318">
        <f t="shared" si="156"/>
        <v>671870</v>
      </c>
      <c r="AC435" s="49">
        <f t="shared" si="157"/>
        <v>0.41</v>
      </c>
      <c r="AD435" s="49">
        <f t="shared" si="158"/>
        <v>0.48</v>
      </c>
      <c r="AE435" s="49">
        <f t="shared" si="159"/>
        <v>0.4</v>
      </c>
      <c r="AF435" s="49">
        <f t="shared" si="160"/>
        <v>0.73</v>
      </c>
      <c r="AG435" s="50">
        <f t="shared" si="161"/>
        <v>1.7402789638485625</v>
      </c>
      <c r="AH435" s="325">
        <f t="shared" si="170"/>
        <v>671870</v>
      </c>
      <c r="AI435" s="51" t="str">
        <f t="shared" si="172"/>
        <v>MEDIA ARMÓNICA</v>
      </c>
      <c r="AL435" s="52"/>
    </row>
    <row r="436" spans="1:38">
      <c r="A436" s="125">
        <f>+COUNT(B$6:$D436)</f>
        <v>403</v>
      </c>
      <c r="B436" s="126">
        <v>23181700</v>
      </c>
      <c r="C436" s="139" t="s">
        <v>67</v>
      </c>
      <c r="D436" s="126" t="s">
        <v>30</v>
      </c>
      <c r="E436" s="242">
        <v>1</v>
      </c>
      <c r="F436" s="56"/>
      <c r="G436" s="56"/>
      <c r="H436" s="317">
        <v>53949.000000000007</v>
      </c>
      <c r="I436" s="317"/>
      <c r="J436" s="318"/>
      <c r="K436" s="318"/>
      <c r="L436" s="314">
        <v>49217.000000000007</v>
      </c>
      <c r="M436" s="314"/>
      <c r="N436" s="314"/>
      <c r="O436" s="314"/>
      <c r="P436" s="319">
        <v>47324</v>
      </c>
      <c r="Q436" s="46"/>
      <c r="R436" s="46"/>
      <c r="S436" s="46"/>
      <c r="T436" s="53"/>
      <c r="U436" s="46"/>
      <c r="V436" s="48">
        <v>13000</v>
      </c>
      <c r="W436" s="47"/>
      <c r="X436" s="318">
        <f t="shared" si="152"/>
        <v>18789</v>
      </c>
      <c r="Y436" s="323">
        <f t="shared" si="153"/>
        <v>47324</v>
      </c>
      <c r="Z436" s="323">
        <f t="shared" si="154"/>
        <v>40873</v>
      </c>
      <c r="AA436" s="323">
        <f t="shared" si="155"/>
        <v>48271</v>
      </c>
      <c r="AB436" s="318">
        <f t="shared" si="156"/>
        <v>29217</v>
      </c>
      <c r="AC436" s="49">
        <f t="shared" si="157"/>
        <v>0.4</v>
      </c>
      <c r="AD436" s="49">
        <f t="shared" si="158"/>
        <v>0.46</v>
      </c>
      <c r="AE436" s="49">
        <f t="shared" si="159"/>
        <v>0.39</v>
      </c>
      <c r="AF436" s="49">
        <f t="shared" si="160"/>
        <v>0.64</v>
      </c>
      <c r="AG436" s="50">
        <f t="shared" si="161"/>
        <v>1.4453076923076924</v>
      </c>
      <c r="AH436" s="325">
        <f t="shared" si="170"/>
        <v>29217</v>
      </c>
      <c r="AI436" s="51" t="str">
        <f>+IF(AH436=Y436,"MENOR COTIZADO",IF(AH436=Z436,"PROMEDIO",IF(AH436=AA436,"MEDIANA",IF(AH436=AB436,"MEDIA ARMÓNICA",IF(AH436=W436,"HISTÓRICO")))))</f>
        <v>MEDIA ARMÓNICA</v>
      </c>
      <c r="AL436" s="52"/>
    </row>
    <row r="437" spans="1:38">
      <c r="A437" s="125">
        <f>+COUNT(B$6:$D437)</f>
        <v>404</v>
      </c>
      <c r="B437" s="126">
        <v>23181700</v>
      </c>
      <c r="C437" s="139" t="s">
        <v>641</v>
      </c>
      <c r="D437" s="126" t="s">
        <v>30</v>
      </c>
      <c r="E437" s="242">
        <v>1</v>
      </c>
      <c r="F437" s="56"/>
      <c r="G437" s="56"/>
      <c r="H437" s="317">
        <v>215924</v>
      </c>
      <c r="I437" s="317"/>
      <c r="J437" s="318"/>
      <c r="K437" s="318"/>
      <c r="L437" s="314">
        <v>204356.00000000003</v>
      </c>
      <c r="M437" s="314"/>
      <c r="N437" s="314"/>
      <c r="O437" s="314"/>
      <c r="P437" s="319">
        <v>192789</v>
      </c>
      <c r="Q437" s="46"/>
      <c r="R437" s="46"/>
      <c r="S437" s="46"/>
      <c r="T437" s="53"/>
      <c r="U437" s="46"/>
      <c r="V437" s="48">
        <v>46700</v>
      </c>
      <c r="W437" s="47"/>
      <c r="X437" s="318">
        <f t="shared" si="152"/>
        <v>79392</v>
      </c>
      <c r="Y437" s="323">
        <f t="shared" si="153"/>
        <v>192789</v>
      </c>
      <c r="Z437" s="323">
        <f t="shared" si="154"/>
        <v>164942</v>
      </c>
      <c r="AA437" s="323">
        <f t="shared" si="155"/>
        <v>198573</v>
      </c>
      <c r="AB437" s="318">
        <f t="shared" si="156"/>
        <v>110727</v>
      </c>
      <c r="AC437" s="49">
        <f t="shared" si="157"/>
        <v>0.41</v>
      </c>
      <c r="AD437" s="49">
        <f t="shared" si="158"/>
        <v>0.48</v>
      </c>
      <c r="AE437" s="49">
        <f t="shared" si="159"/>
        <v>0.4</v>
      </c>
      <c r="AF437" s="49">
        <f t="shared" si="160"/>
        <v>0.72</v>
      </c>
      <c r="AG437" s="50">
        <f t="shared" si="161"/>
        <v>1.7000428265524625</v>
      </c>
      <c r="AH437" s="325">
        <f t="shared" si="170"/>
        <v>110727</v>
      </c>
      <c r="AI437" s="51" t="str">
        <f>+IF(AH437=Y437,"MENOR COTIZADO",IF(AH437=Z437,"PROMEDIO",IF(AH437=AA437,"MEDIANA",IF(AH437=AB437,"MEDIA ARMÓNICA",IF(AH437=W437,"HISTÓRICO")))))</f>
        <v>MEDIA ARMÓNICA</v>
      </c>
      <c r="AL437" s="52"/>
    </row>
    <row r="438" spans="1:38">
      <c r="A438" s="119"/>
      <c r="B438" s="119"/>
      <c r="C438" s="120" t="s">
        <v>1131</v>
      </c>
      <c r="D438" s="121"/>
      <c r="E438" s="121"/>
      <c r="F438" s="56"/>
      <c r="G438" s="56"/>
      <c r="H438" s="121"/>
      <c r="I438" s="320"/>
      <c r="J438" s="321"/>
      <c r="K438" s="321"/>
      <c r="L438" s="121"/>
      <c r="M438" s="316"/>
      <c r="N438" s="316"/>
      <c r="O438" s="316"/>
      <c r="P438" s="121"/>
      <c r="Q438" s="295"/>
      <c r="R438" s="295"/>
      <c r="S438" s="295"/>
      <c r="T438" s="299"/>
      <c r="U438" s="295"/>
      <c r="V438" s="121"/>
      <c r="W438" s="296"/>
      <c r="X438" s="121"/>
      <c r="Y438" s="121"/>
      <c r="Z438" s="121"/>
      <c r="AA438" s="121"/>
      <c r="AB438" s="121"/>
      <c r="AC438" s="121"/>
      <c r="AD438" s="121"/>
      <c r="AE438" s="121"/>
      <c r="AF438" s="121"/>
      <c r="AG438" s="121"/>
      <c r="AH438" s="121"/>
      <c r="AI438" s="121"/>
      <c r="AL438" s="52"/>
    </row>
    <row r="439" spans="1:38">
      <c r="A439" s="119"/>
      <c r="B439" s="119"/>
      <c r="C439" s="140" t="s">
        <v>642</v>
      </c>
      <c r="D439" s="121"/>
      <c r="E439" s="121"/>
      <c r="F439" s="56"/>
      <c r="G439" s="56"/>
      <c r="H439" s="121"/>
      <c r="I439" s="317"/>
      <c r="J439" s="318"/>
      <c r="K439" s="318"/>
      <c r="L439" s="121"/>
      <c r="M439" s="314"/>
      <c r="N439" s="314"/>
      <c r="O439" s="314"/>
      <c r="P439" s="121"/>
      <c r="Q439" s="46"/>
      <c r="R439" s="46"/>
      <c r="S439" s="46"/>
      <c r="T439" s="53"/>
      <c r="U439" s="46"/>
      <c r="V439" s="121"/>
      <c r="W439" s="47"/>
      <c r="X439" s="121"/>
      <c r="Y439" s="121"/>
      <c r="Z439" s="121"/>
      <c r="AA439" s="121"/>
      <c r="AB439" s="121"/>
      <c r="AC439" s="121"/>
      <c r="AD439" s="121"/>
      <c r="AE439" s="121"/>
      <c r="AF439" s="121"/>
      <c r="AG439" s="121"/>
      <c r="AH439" s="121"/>
      <c r="AI439" s="121"/>
      <c r="AL439" s="52"/>
    </row>
    <row r="440" spans="1:38" ht="24">
      <c r="A440" s="125">
        <f>+COUNT(B$6:$D440)</f>
        <v>405</v>
      </c>
      <c r="B440" s="125">
        <v>48101811</v>
      </c>
      <c r="C440" s="127" t="s">
        <v>643</v>
      </c>
      <c r="D440" s="126" t="s">
        <v>30</v>
      </c>
      <c r="E440" s="242">
        <v>1</v>
      </c>
      <c r="F440" s="56"/>
      <c r="G440" s="56"/>
      <c r="H440" s="317">
        <v>2904588.0000000005</v>
      </c>
      <c r="I440" s="317"/>
      <c r="J440" s="318"/>
      <c r="K440" s="318"/>
      <c r="L440" s="314">
        <v>2675278</v>
      </c>
      <c r="M440" s="314"/>
      <c r="N440" s="314"/>
      <c r="O440" s="314"/>
      <c r="P440" s="319">
        <v>2547884</v>
      </c>
      <c r="Q440" s="46"/>
      <c r="R440" s="46"/>
      <c r="S440" s="46"/>
      <c r="T440" s="53"/>
      <c r="U440" s="46"/>
      <c r="V440" s="48">
        <v>1310350</v>
      </c>
      <c r="W440" s="47"/>
      <c r="X440" s="318">
        <f t="shared" si="152"/>
        <v>714852</v>
      </c>
      <c r="Y440" s="323">
        <f t="shared" si="153"/>
        <v>2547884</v>
      </c>
      <c r="Z440" s="323">
        <f t="shared" si="154"/>
        <v>2359525</v>
      </c>
      <c r="AA440" s="323">
        <f t="shared" si="155"/>
        <v>2611581</v>
      </c>
      <c r="AB440" s="318">
        <f t="shared" si="156"/>
        <v>2134798</v>
      </c>
      <c r="AC440" s="49">
        <f t="shared" si="157"/>
        <v>0.28000000000000003</v>
      </c>
      <c r="AD440" s="49">
        <f t="shared" si="158"/>
        <v>0.3</v>
      </c>
      <c r="AE440" s="49">
        <f t="shared" si="159"/>
        <v>0.27</v>
      </c>
      <c r="AF440" s="49">
        <f t="shared" si="160"/>
        <v>0.33</v>
      </c>
      <c r="AG440" s="50">
        <f t="shared" si="161"/>
        <v>0.54554279391002403</v>
      </c>
      <c r="AH440" s="325">
        <f>+AA440</f>
        <v>2611581</v>
      </c>
      <c r="AI440" s="51" t="str">
        <f t="shared" ref="AI440:AI442" si="173">+IF(AH440=Y440,"MENOR COTIZADO",IF(AH440=Z440,"PROMEDIO",IF(AH440=AA440,"MEDIANA",IF(AH440=AB440,"MEDIA ARMÓNICA",IF(AH440=W440,"HISTÓRICO")))))</f>
        <v>MEDIANA</v>
      </c>
      <c r="AL440" s="52"/>
    </row>
    <row r="441" spans="1:38">
      <c r="A441" s="125">
        <f>+COUNT(B$6:$D441)</f>
        <v>406</v>
      </c>
      <c r="B441" s="126">
        <v>23181500</v>
      </c>
      <c r="C441" s="127" t="s">
        <v>644</v>
      </c>
      <c r="D441" s="126" t="s">
        <v>30</v>
      </c>
      <c r="E441" s="242">
        <v>1</v>
      </c>
      <c r="F441" s="56"/>
      <c r="G441" s="56"/>
      <c r="H441" s="317">
        <v>438735</v>
      </c>
      <c r="I441" s="317"/>
      <c r="J441" s="318"/>
      <c r="K441" s="318"/>
      <c r="L441" s="314">
        <v>415643</v>
      </c>
      <c r="M441" s="314"/>
      <c r="N441" s="314"/>
      <c r="O441" s="314"/>
      <c r="P441" s="319">
        <v>384855</v>
      </c>
      <c r="Q441" s="46"/>
      <c r="R441" s="46"/>
      <c r="S441" s="46"/>
      <c r="T441" s="53"/>
      <c r="U441" s="46"/>
      <c r="V441" s="48">
        <v>96230</v>
      </c>
      <c r="W441" s="47"/>
      <c r="X441" s="318">
        <f t="shared" si="152"/>
        <v>159954</v>
      </c>
      <c r="Y441" s="323">
        <f t="shared" si="153"/>
        <v>384855</v>
      </c>
      <c r="Z441" s="323">
        <f t="shared" si="154"/>
        <v>333866</v>
      </c>
      <c r="AA441" s="323">
        <f t="shared" si="155"/>
        <v>400249</v>
      </c>
      <c r="AB441" s="318">
        <f t="shared" si="156"/>
        <v>226304</v>
      </c>
      <c r="AC441" s="49">
        <f t="shared" si="157"/>
        <v>0.42</v>
      </c>
      <c r="AD441" s="49">
        <f t="shared" si="158"/>
        <v>0.48</v>
      </c>
      <c r="AE441" s="49">
        <f t="shared" si="159"/>
        <v>0.4</v>
      </c>
      <c r="AF441" s="49">
        <f t="shared" si="160"/>
        <v>0.71</v>
      </c>
      <c r="AG441" s="50">
        <f t="shared" si="161"/>
        <v>1.6622051335342409</v>
      </c>
      <c r="AH441" s="325">
        <f t="shared" ref="AH441:AH442" si="174">+MIN(AA441:AB441)</f>
        <v>226304</v>
      </c>
      <c r="AI441" s="51" t="str">
        <f t="shared" si="173"/>
        <v>MEDIA ARMÓNICA</v>
      </c>
      <c r="AL441" s="52"/>
    </row>
    <row r="442" spans="1:38">
      <c r="A442" s="125">
        <f>+COUNT(B$6:$D442)</f>
        <v>407</v>
      </c>
      <c r="B442" s="125">
        <v>31171804</v>
      </c>
      <c r="C442" s="127" t="s">
        <v>645</v>
      </c>
      <c r="D442" s="126" t="s">
        <v>30</v>
      </c>
      <c r="E442" s="242">
        <v>1</v>
      </c>
      <c r="F442" s="56"/>
      <c r="G442" s="56"/>
      <c r="H442" s="317">
        <v>944973.00000000012</v>
      </c>
      <c r="I442" s="317"/>
      <c r="J442" s="318"/>
      <c r="K442" s="318"/>
      <c r="L442" s="314">
        <v>902787.00000000012</v>
      </c>
      <c r="M442" s="314"/>
      <c r="N442" s="314"/>
      <c r="O442" s="314"/>
      <c r="P442" s="319">
        <v>843726</v>
      </c>
      <c r="Q442" s="46"/>
      <c r="R442" s="46"/>
      <c r="S442" s="46"/>
      <c r="T442" s="53"/>
      <c r="U442" s="46"/>
      <c r="V442" s="48">
        <v>195220</v>
      </c>
      <c r="W442" s="47"/>
      <c r="X442" s="318">
        <f t="shared" si="152"/>
        <v>353419</v>
      </c>
      <c r="Y442" s="323">
        <f t="shared" si="153"/>
        <v>843726</v>
      </c>
      <c r="Z442" s="323">
        <f t="shared" si="154"/>
        <v>721677</v>
      </c>
      <c r="AA442" s="323">
        <f t="shared" si="155"/>
        <v>873257</v>
      </c>
      <c r="AB442" s="318">
        <f t="shared" si="156"/>
        <v>472057</v>
      </c>
      <c r="AC442" s="49">
        <f t="shared" si="157"/>
        <v>0.42</v>
      </c>
      <c r="AD442" s="49">
        <f t="shared" si="158"/>
        <v>0.49</v>
      </c>
      <c r="AE442" s="49">
        <f t="shared" si="159"/>
        <v>0.4</v>
      </c>
      <c r="AF442" s="49">
        <f t="shared" si="160"/>
        <v>0.75</v>
      </c>
      <c r="AG442" s="50">
        <f t="shared" si="161"/>
        <v>1.8103626677594509</v>
      </c>
      <c r="AH442" s="325">
        <f t="shared" si="174"/>
        <v>472057</v>
      </c>
      <c r="AI442" s="51" t="str">
        <f t="shared" si="173"/>
        <v>MEDIA ARMÓNICA</v>
      </c>
      <c r="AL442" s="52"/>
    </row>
    <row r="443" spans="1:38">
      <c r="A443" s="125">
        <f>+COUNT(B$6:$D443)</f>
        <v>408</v>
      </c>
      <c r="B443" s="126">
        <v>23181500</v>
      </c>
      <c r="C443" s="127" t="s">
        <v>646</v>
      </c>
      <c r="D443" s="126" t="s">
        <v>30</v>
      </c>
      <c r="E443" s="242">
        <v>1</v>
      </c>
      <c r="F443" s="56"/>
      <c r="G443" s="56"/>
      <c r="H443" s="317">
        <v>477028.00000000006</v>
      </c>
      <c r="I443" s="317"/>
      <c r="J443" s="318"/>
      <c r="K443" s="318"/>
      <c r="L443" s="314">
        <v>451008</v>
      </c>
      <c r="M443" s="314"/>
      <c r="N443" s="314"/>
      <c r="O443" s="314"/>
      <c r="P443" s="319">
        <v>433662</v>
      </c>
      <c r="Q443" s="46"/>
      <c r="R443" s="46"/>
      <c r="S443" s="46"/>
      <c r="T443" s="53"/>
      <c r="U443" s="46"/>
      <c r="V443" s="48">
        <v>321690</v>
      </c>
      <c r="W443" s="47"/>
      <c r="X443" s="318">
        <f t="shared" si="152"/>
        <v>68465</v>
      </c>
      <c r="Y443" s="323">
        <f t="shared" si="153"/>
        <v>433662</v>
      </c>
      <c r="Z443" s="323">
        <f t="shared" si="154"/>
        <v>420847</v>
      </c>
      <c r="AA443" s="323">
        <f t="shared" si="155"/>
        <v>442335</v>
      </c>
      <c r="AB443" s="318">
        <f t="shared" si="156"/>
        <v>411180</v>
      </c>
      <c r="AC443" s="49">
        <f t="shared" si="157"/>
        <v>0.16</v>
      </c>
      <c r="AD443" s="49">
        <f t="shared" si="158"/>
        <v>0.16</v>
      </c>
      <c r="AE443" s="49">
        <f t="shared" si="159"/>
        <v>0.15</v>
      </c>
      <c r="AF443" s="49">
        <f t="shared" si="160"/>
        <v>0.17</v>
      </c>
      <c r="AG443" s="50">
        <f t="shared" si="161"/>
        <v>0.21282912120364325</v>
      </c>
      <c r="AH443" s="325">
        <f>+Y443</f>
        <v>433662</v>
      </c>
      <c r="AI443" s="51" t="str">
        <f>+IF(AH443=Y443,"MENOR COTIZADO",IF(AH443=Z443,"PROMEDIO",IF(AH443=AA443,"MEDIANA",IF(AH443=AB443,"MEDIA ARMÓNICA",IF(AH443=W443,"HISTÓRICO")))))</f>
        <v>MENOR COTIZADO</v>
      </c>
      <c r="AL443" s="52"/>
    </row>
    <row r="444" spans="1:38">
      <c r="A444" s="125">
        <f>+COUNT(B$6:$D444)</f>
        <v>409</v>
      </c>
      <c r="B444" s="126">
        <v>23181500</v>
      </c>
      <c r="C444" s="127" t="s">
        <v>647</v>
      </c>
      <c r="D444" s="126" t="s">
        <v>30</v>
      </c>
      <c r="E444" s="242">
        <v>1</v>
      </c>
      <c r="F444" s="56"/>
      <c r="G444" s="56"/>
      <c r="H444" s="317">
        <v>624777</v>
      </c>
      <c r="I444" s="317"/>
      <c r="J444" s="318"/>
      <c r="K444" s="318"/>
      <c r="L444" s="314">
        <v>580150</v>
      </c>
      <c r="M444" s="314"/>
      <c r="N444" s="314"/>
      <c r="O444" s="314"/>
      <c r="P444" s="319">
        <v>557837</v>
      </c>
      <c r="Q444" s="57"/>
      <c r="R444" s="57"/>
      <c r="S444" s="57"/>
      <c r="T444" s="48"/>
      <c r="U444" s="57"/>
      <c r="V444" s="48">
        <v>109420</v>
      </c>
      <c r="W444" s="6"/>
      <c r="X444" s="318">
        <f t="shared" si="152"/>
        <v>240698</v>
      </c>
      <c r="Y444" s="323">
        <f t="shared" si="153"/>
        <v>557837</v>
      </c>
      <c r="Z444" s="323">
        <f t="shared" si="154"/>
        <v>468046</v>
      </c>
      <c r="AA444" s="323">
        <f t="shared" si="155"/>
        <v>568994</v>
      </c>
      <c r="AB444" s="318">
        <f t="shared" si="156"/>
        <v>280584</v>
      </c>
      <c r="AC444" s="49">
        <f t="shared" si="157"/>
        <v>0.43</v>
      </c>
      <c r="AD444" s="49">
        <f t="shared" si="158"/>
        <v>0.51</v>
      </c>
      <c r="AE444" s="49">
        <f t="shared" si="159"/>
        <v>0.42</v>
      </c>
      <c r="AF444" s="49">
        <f t="shared" si="160"/>
        <v>0.86</v>
      </c>
      <c r="AG444" s="50">
        <f t="shared" si="161"/>
        <v>2.1997623834765125</v>
      </c>
      <c r="AH444" s="325">
        <f>+Z444</f>
        <v>468046</v>
      </c>
      <c r="AI444" s="51" t="str">
        <f>+IF(AH444=Y444,"MENOR COTIZADO",IF(AH444=Z444,"PROMEDIO",IF(AH444=AA444,"MEDIANA",IF(AH444=AB444,"MEDIA ARMÓNICA",IF(AH444=W444,"HISTÓRICO")))))</f>
        <v>PROMEDIO</v>
      </c>
      <c r="AL444" s="52"/>
    </row>
    <row r="445" spans="1:38">
      <c r="A445" s="125">
        <f>+COUNT(B$6:$D445)</f>
        <v>410</v>
      </c>
      <c r="B445" s="126">
        <v>23181700</v>
      </c>
      <c r="C445" s="127" t="s">
        <v>648</v>
      </c>
      <c r="D445" s="126" t="s">
        <v>30</v>
      </c>
      <c r="E445" s="242">
        <v>1</v>
      </c>
      <c r="F445" s="56"/>
      <c r="G445" s="56"/>
      <c r="H445" s="317">
        <v>288840</v>
      </c>
      <c r="I445" s="317"/>
      <c r="J445" s="318"/>
      <c r="K445" s="318"/>
      <c r="L445" s="314">
        <v>273504</v>
      </c>
      <c r="M445" s="314"/>
      <c r="N445" s="314"/>
      <c r="O445" s="314"/>
      <c r="P445" s="319">
        <v>255611</v>
      </c>
      <c r="Q445" s="57"/>
      <c r="R445" s="57"/>
      <c r="S445" s="57"/>
      <c r="T445" s="48"/>
      <c r="U445" s="57"/>
      <c r="V445" s="48">
        <v>72590</v>
      </c>
      <c r="W445" s="10"/>
      <c r="X445" s="318">
        <f t="shared" si="152"/>
        <v>100948</v>
      </c>
      <c r="Y445" s="323">
        <f t="shared" si="153"/>
        <v>255611</v>
      </c>
      <c r="Z445" s="323">
        <f t="shared" si="154"/>
        <v>222636</v>
      </c>
      <c r="AA445" s="323">
        <f t="shared" si="155"/>
        <v>264558</v>
      </c>
      <c r="AB445" s="318">
        <f t="shared" si="156"/>
        <v>161248</v>
      </c>
      <c r="AC445" s="49">
        <f t="shared" si="157"/>
        <v>0.39</v>
      </c>
      <c r="AD445" s="49">
        <f t="shared" si="158"/>
        <v>0.45</v>
      </c>
      <c r="AE445" s="49">
        <f t="shared" si="159"/>
        <v>0.38</v>
      </c>
      <c r="AF445" s="49">
        <f t="shared" si="160"/>
        <v>0.63</v>
      </c>
      <c r="AG445" s="50">
        <f t="shared" si="161"/>
        <v>1.3906598705055793</v>
      </c>
      <c r="AH445" s="325">
        <f t="shared" ref="AH445:AH449" si="175">+MIN(AA445:AB445)</f>
        <v>161248</v>
      </c>
      <c r="AI445" s="51" t="str">
        <f t="shared" ref="AI445:AI449" si="176">+IF(AH445=Y445,"MENOR COTIZADO",IF(AH445=Z445,"PROMEDIO",IF(AH445=AA445,"MEDIANA",IF(AH445=AB445,"MEDIA ARMÓNICA",IF(AH445=W445,"HISTÓRICO")))))</f>
        <v>MEDIA ARMÓNICA</v>
      </c>
      <c r="AL445" s="52"/>
    </row>
    <row r="446" spans="1:38">
      <c r="A446" s="125">
        <f>+COUNT(B$6:$D446)</f>
        <v>411</v>
      </c>
      <c r="B446" s="126">
        <v>23181700</v>
      </c>
      <c r="C446" s="127" t="s">
        <v>649</v>
      </c>
      <c r="D446" s="126" t="s">
        <v>30</v>
      </c>
      <c r="E446" s="242">
        <v>1</v>
      </c>
      <c r="F446" s="56"/>
      <c r="G446" s="56"/>
      <c r="H446" s="317">
        <v>56952.000000000007</v>
      </c>
      <c r="I446" s="317"/>
      <c r="J446" s="318"/>
      <c r="K446" s="318"/>
      <c r="L446" s="314">
        <v>53360</v>
      </c>
      <c r="M446" s="314"/>
      <c r="N446" s="314"/>
      <c r="O446" s="314"/>
      <c r="P446" s="319">
        <v>51308</v>
      </c>
      <c r="Q446" s="46"/>
      <c r="R446" s="46"/>
      <c r="S446" s="46"/>
      <c r="T446" s="53"/>
      <c r="U446" s="46"/>
      <c r="V446" s="48">
        <v>17340</v>
      </c>
      <c r="W446" s="47"/>
      <c r="X446" s="318">
        <f t="shared" si="152"/>
        <v>18415</v>
      </c>
      <c r="Y446" s="323">
        <f t="shared" si="153"/>
        <v>51308</v>
      </c>
      <c r="Z446" s="323">
        <f t="shared" si="154"/>
        <v>44740</v>
      </c>
      <c r="AA446" s="323">
        <f t="shared" si="155"/>
        <v>52334</v>
      </c>
      <c r="AB446" s="318">
        <f t="shared" si="156"/>
        <v>35255</v>
      </c>
      <c r="AC446" s="49">
        <f t="shared" si="157"/>
        <v>0.36</v>
      </c>
      <c r="AD446" s="49">
        <f t="shared" si="158"/>
        <v>0.41</v>
      </c>
      <c r="AE446" s="49">
        <f t="shared" si="159"/>
        <v>0.35</v>
      </c>
      <c r="AF446" s="49">
        <f t="shared" si="160"/>
        <v>0.52</v>
      </c>
      <c r="AG446" s="50">
        <f t="shared" si="161"/>
        <v>1.0619953863898501</v>
      </c>
      <c r="AH446" s="325">
        <f t="shared" si="175"/>
        <v>35255</v>
      </c>
      <c r="AI446" s="51" t="str">
        <f>+IF(AH446=Y446,"MENOR COTIZADO",IF(AH446=Z446,"PROMEDIO",IF(AH446=AA446,"MEDIANA",IF(AH446=AB446,"MEDIA ARMÓNICA",IF(AH446=W446,"HISTÓRICO")))))</f>
        <v>MEDIA ARMÓNICA</v>
      </c>
      <c r="AL446" s="52"/>
    </row>
    <row r="447" spans="1:38">
      <c r="A447" s="125">
        <f>+COUNT(B$6:$D447)</f>
        <v>412</v>
      </c>
      <c r="B447" s="125">
        <v>32101625</v>
      </c>
      <c r="C447" s="127" t="s">
        <v>650</v>
      </c>
      <c r="D447" s="126" t="s">
        <v>30</v>
      </c>
      <c r="E447" s="242">
        <v>1</v>
      </c>
      <c r="F447" s="56"/>
      <c r="G447" s="56"/>
      <c r="H447" s="317">
        <v>354702.00000000006</v>
      </c>
      <c r="I447" s="317"/>
      <c r="J447" s="318"/>
      <c r="K447" s="318"/>
      <c r="L447" s="314">
        <v>342147</v>
      </c>
      <c r="M447" s="314"/>
      <c r="N447" s="314"/>
      <c r="O447" s="314"/>
      <c r="P447" s="319">
        <v>313896</v>
      </c>
      <c r="Q447" s="46"/>
      <c r="R447" s="46"/>
      <c r="S447" s="46"/>
      <c r="T447" s="53"/>
      <c r="U447" s="46"/>
      <c r="V447" s="48">
        <v>87910</v>
      </c>
      <c r="W447" s="47"/>
      <c r="X447" s="318">
        <f t="shared" si="152"/>
        <v>125667</v>
      </c>
      <c r="Y447" s="323">
        <f t="shared" si="153"/>
        <v>313896</v>
      </c>
      <c r="Z447" s="323">
        <f t="shared" si="154"/>
        <v>274664</v>
      </c>
      <c r="AA447" s="323">
        <f t="shared" si="155"/>
        <v>328022</v>
      </c>
      <c r="AB447" s="318">
        <f t="shared" si="156"/>
        <v>197015</v>
      </c>
      <c r="AC447" s="49">
        <f t="shared" si="157"/>
        <v>0.4</v>
      </c>
      <c r="AD447" s="49">
        <f t="shared" si="158"/>
        <v>0.46</v>
      </c>
      <c r="AE447" s="49">
        <f t="shared" si="159"/>
        <v>0.38</v>
      </c>
      <c r="AF447" s="49">
        <f t="shared" si="160"/>
        <v>0.64</v>
      </c>
      <c r="AG447" s="50">
        <f t="shared" si="161"/>
        <v>1.4294960755317938</v>
      </c>
      <c r="AH447" s="325">
        <f t="shared" si="175"/>
        <v>197015</v>
      </c>
      <c r="AI447" s="51" t="str">
        <f t="shared" si="176"/>
        <v>MEDIA ARMÓNICA</v>
      </c>
      <c r="AL447" s="52"/>
    </row>
    <row r="448" spans="1:38">
      <c r="A448" s="125">
        <f>+COUNT(B$6:$D448)</f>
        <v>413</v>
      </c>
      <c r="B448" s="125">
        <v>39121633</v>
      </c>
      <c r="C448" s="127" t="s">
        <v>651</v>
      </c>
      <c r="D448" s="126" t="s">
        <v>30</v>
      </c>
      <c r="E448" s="242">
        <v>1</v>
      </c>
      <c r="F448" s="56"/>
      <c r="G448" s="56"/>
      <c r="H448" s="317">
        <v>195376</v>
      </c>
      <c r="I448" s="317"/>
      <c r="J448" s="318"/>
      <c r="K448" s="318"/>
      <c r="L448" s="314">
        <v>185002</v>
      </c>
      <c r="M448" s="314"/>
      <c r="N448" s="314"/>
      <c r="O448" s="314"/>
      <c r="P448" s="319">
        <v>172899</v>
      </c>
      <c r="Q448" s="46"/>
      <c r="R448" s="46"/>
      <c r="S448" s="46"/>
      <c r="T448" s="53"/>
      <c r="U448" s="46"/>
      <c r="V448" s="48">
        <v>39710</v>
      </c>
      <c r="W448" s="47"/>
      <c r="X448" s="318">
        <f t="shared" si="152"/>
        <v>72938</v>
      </c>
      <c r="Y448" s="323">
        <f t="shared" si="153"/>
        <v>172899</v>
      </c>
      <c r="Z448" s="323">
        <f t="shared" si="154"/>
        <v>148247</v>
      </c>
      <c r="AA448" s="323">
        <f t="shared" si="155"/>
        <v>178951</v>
      </c>
      <c r="AB448" s="318">
        <f t="shared" si="156"/>
        <v>96409</v>
      </c>
      <c r="AC448" s="49">
        <f t="shared" si="157"/>
        <v>0.42</v>
      </c>
      <c r="AD448" s="49">
        <f t="shared" si="158"/>
        <v>0.49</v>
      </c>
      <c r="AE448" s="49">
        <f t="shared" si="159"/>
        <v>0.41</v>
      </c>
      <c r="AF448" s="49">
        <f t="shared" si="160"/>
        <v>0.76</v>
      </c>
      <c r="AG448" s="50">
        <f t="shared" si="161"/>
        <v>1.8367665575421808</v>
      </c>
      <c r="AH448" s="325">
        <f t="shared" si="175"/>
        <v>96409</v>
      </c>
      <c r="AI448" s="51" t="str">
        <f t="shared" si="176"/>
        <v>MEDIA ARMÓNICA</v>
      </c>
      <c r="AL448" s="52"/>
    </row>
    <row r="449" spans="1:38">
      <c r="A449" s="125">
        <f>+COUNT(B$6:$D449)</f>
        <v>414</v>
      </c>
      <c r="B449" s="125">
        <v>26111513</v>
      </c>
      <c r="C449" s="127" t="s">
        <v>652</v>
      </c>
      <c r="D449" s="126" t="s">
        <v>30</v>
      </c>
      <c r="E449" s="242">
        <v>1</v>
      </c>
      <c r="F449" s="56"/>
      <c r="G449" s="56"/>
      <c r="H449" s="317">
        <v>558246</v>
      </c>
      <c r="I449" s="317"/>
      <c r="J449" s="318"/>
      <c r="K449" s="318"/>
      <c r="L449" s="314">
        <v>518371</v>
      </c>
      <c r="M449" s="314"/>
      <c r="N449" s="314"/>
      <c r="O449" s="314"/>
      <c r="P449" s="319">
        <v>498434.00000000006</v>
      </c>
      <c r="Q449" s="46"/>
      <c r="R449" s="46"/>
      <c r="S449" s="46"/>
      <c r="T449" s="53"/>
      <c r="U449" s="46"/>
      <c r="V449" s="48">
        <v>126120</v>
      </c>
      <c r="W449" s="47"/>
      <c r="X449" s="318">
        <f t="shared" si="152"/>
        <v>200993</v>
      </c>
      <c r="Y449" s="323">
        <f t="shared" si="153"/>
        <v>498434</v>
      </c>
      <c r="Z449" s="323">
        <f t="shared" si="154"/>
        <v>425293</v>
      </c>
      <c r="AA449" s="323">
        <f t="shared" si="155"/>
        <v>508403</v>
      </c>
      <c r="AB449" s="318">
        <f t="shared" si="156"/>
        <v>292918</v>
      </c>
      <c r="AC449" s="49">
        <f t="shared" si="157"/>
        <v>0.4</v>
      </c>
      <c r="AD449" s="49">
        <f t="shared" si="158"/>
        <v>0.47</v>
      </c>
      <c r="AE449" s="49">
        <f t="shared" si="159"/>
        <v>0.4</v>
      </c>
      <c r="AF449" s="49">
        <f t="shared" si="160"/>
        <v>0.69</v>
      </c>
      <c r="AG449" s="50">
        <f t="shared" si="161"/>
        <v>1.5936647637170949</v>
      </c>
      <c r="AH449" s="325">
        <f t="shared" si="175"/>
        <v>292918</v>
      </c>
      <c r="AI449" s="51" t="str">
        <f t="shared" si="176"/>
        <v>MEDIA ARMÓNICA</v>
      </c>
      <c r="AL449" s="52"/>
    </row>
    <row r="450" spans="1:38" ht="24">
      <c r="A450" s="119"/>
      <c r="B450" s="119"/>
      <c r="C450" s="140" t="s">
        <v>653</v>
      </c>
      <c r="D450" s="121"/>
      <c r="E450" s="121"/>
      <c r="F450" s="56"/>
      <c r="G450" s="56"/>
      <c r="H450" s="121"/>
      <c r="I450" s="317"/>
      <c r="J450" s="318"/>
      <c r="K450" s="318"/>
      <c r="L450" s="121"/>
      <c r="M450" s="314"/>
      <c r="N450" s="314"/>
      <c r="O450" s="314"/>
      <c r="P450" s="121"/>
      <c r="Q450" s="46"/>
      <c r="R450" s="46"/>
      <c r="S450" s="46"/>
      <c r="T450" s="53"/>
      <c r="U450" s="46"/>
      <c r="V450" s="121"/>
      <c r="W450" s="47"/>
      <c r="X450" s="121"/>
      <c r="Y450" s="121"/>
      <c r="Z450" s="121"/>
      <c r="AA450" s="121"/>
      <c r="AB450" s="121"/>
      <c r="AC450" s="121"/>
      <c r="AD450" s="121"/>
      <c r="AE450" s="121"/>
      <c r="AF450" s="121"/>
      <c r="AG450" s="121"/>
      <c r="AH450" s="121"/>
      <c r="AI450" s="121"/>
      <c r="AL450" s="52"/>
    </row>
    <row r="451" spans="1:38">
      <c r="A451" s="125">
        <f>+COUNT(B$6:$D451)</f>
        <v>415</v>
      </c>
      <c r="B451" s="126">
        <v>23181500</v>
      </c>
      <c r="C451" s="128" t="s">
        <v>654</v>
      </c>
      <c r="D451" s="126" t="s">
        <v>30</v>
      </c>
      <c r="E451" s="242">
        <v>1</v>
      </c>
      <c r="F451" s="56"/>
      <c r="G451" s="56"/>
      <c r="H451" s="317">
        <v>490321</v>
      </c>
      <c r="I451" s="317"/>
      <c r="J451" s="318"/>
      <c r="K451" s="318"/>
      <c r="L451" s="314">
        <v>451611</v>
      </c>
      <c r="M451" s="314"/>
      <c r="N451" s="314"/>
      <c r="O451" s="314"/>
      <c r="P451" s="319">
        <v>430106</v>
      </c>
      <c r="Q451" s="46"/>
      <c r="R451" s="46"/>
      <c r="S451" s="46"/>
      <c r="T451" s="53"/>
      <c r="U451" s="46"/>
      <c r="V451" s="48">
        <v>99810</v>
      </c>
      <c r="W451" s="47"/>
      <c r="X451" s="318">
        <f t="shared" si="152"/>
        <v>180496</v>
      </c>
      <c r="Y451" s="323">
        <f t="shared" si="153"/>
        <v>430106</v>
      </c>
      <c r="Z451" s="323">
        <f t="shared" si="154"/>
        <v>367962</v>
      </c>
      <c r="AA451" s="323">
        <f t="shared" si="155"/>
        <v>440859</v>
      </c>
      <c r="AB451" s="318">
        <f t="shared" si="156"/>
        <v>240996</v>
      </c>
      <c r="AC451" s="49">
        <f t="shared" si="157"/>
        <v>0.42</v>
      </c>
      <c r="AD451" s="49">
        <f t="shared" si="158"/>
        <v>0.49</v>
      </c>
      <c r="AE451" s="49">
        <f t="shared" si="159"/>
        <v>0.41</v>
      </c>
      <c r="AF451" s="49">
        <f t="shared" si="160"/>
        <v>0.75</v>
      </c>
      <c r="AG451" s="50">
        <f t="shared" si="161"/>
        <v>1.8083959523093878</v>
      </c>
      <c r="AH451" s="325">
        <f t="shared" ref="AH451:AH453" si="177">+MIN(AA451:AB451)</f>
        <v>240996</v>
      </c>
      <c r="AI451" s="51" t="str">
        <f t="shared" ref="AI451:AI453" si="178">+IF(AH451=Y451,"MENOR COTIZADO",IF(AH451=Z451,"PROMEDIO",IF(AH451=AA451,"MEDIANA",IF(AH451=AB451,"MEDIA ARMÓNICA",IF(AH451=W451,"HISTÓRICO")))))</f>
        <v>MEDIA ARMÓNICA</v>
      </c>
      <c r="AL451" s="52"/>
    </row>
    <row r="452" spans="1:38">
      <c r="A452" s="125">
        <f>+COUNT(B$6:$D452)</f>
        <v>416</v>
      </c>
      <c r="B452" s="126">
        <v>23181700</v>
      </c>
      <c r="C452" s="128" t="s">
        <v>655</v>
      </c>
      <c r="D452" s="126" t="s">
        <v>30</v>
      </c>
      <c r="E452" s="242">
        <v>1</v>
      </c>
      <c r="F452" s="56"/>
      <c r="G452" s="56"/>
      <c r="H452" s="317">
        <v>144264</v>
      </c>
      <c r="I452" s="317"/>
      <c r="J452" s="318"/>
      <c r="K452" s="318"/>
      <c r="L452" s="314">
        <v>139112</v>
      </c>
      <c r="M452" s="314"/>
      <c r="N452" s="314"/>
      <c r="O452" s="314"/>
      <c r="P452" s="319">
        <v>128807</v>
      </c>
      <c r="Q452" s="46"/>
      <c r="R452" s="46"/>
      <c r="S452" s="46"/>
      <c r="T452" s="53"/>
      <c r="U452" s="46"/>
      <c r="V452" s="48">
        <v>29350</v>
      </c>
      <c r="W452" s="47"/>
      <c r="X452" s="318">
        <f t="shared" si="152"/>
        <v>54403</v>
      </c>
      <c r="Y452" s="323">
        <f t="shared" si="153"/>
        <v>128807</v>
      </c>
      <c r="Z452" s="323">
        <f t="shared" si="154"/>
        <v>110383</v>
      </c>
      <c r="AA452" s="323">
        <f t="shared" si="155"/>
        <v>133960</v>
      </c>
      <c r="AB452" s="318">
        <f t="shared" si="156"/>
        <v>71486</v>
      </c>
      <c r="AC452" s="49">
        <f t="shared" si="157"/>
        <v>0.42</v>
      </c>
      <c r="AD452" s="49">
        <f t="shared" si="158"/>
        <v>0.49</v>
      </c>
      <c r="AE452" s="49">
        <f t="shared" si="159"/>
        <v>0.41</v>
      </c>
      <c r="AF452" s="49">
        <f t="shared" si="160"/>
        <v>0.76</v>
      </c>
      <c r="AG452" s="50">
        <f t="shared" si="161"/>
        <v>1.8535945485519592</v>
      </c>
      <c r="AH452" s="325">
        <f t="shared" si="177"/>
        <v>71486</v>
      </c>
      <c r="AI452" s="51" t="str">
        <f t="shared" si="178"/>
        <v>MEDIA ARMÓNICA</v>
      </c>
      <c r="AL452" s="52"/>
    </row>
    <row r="453" spans="1:38">
      <c r="A453" s="125">
        <f>+COUNT(B$6:$D453)</f>
        <v>417</v>
      </c>
      <c r="B453" s="125">
        <v>23191202</v>
      </c>
      <c r="C453" s="127" t="s">
        <v>656</v>
      </c>
      <c r="D453" s="126" t="s">
        <v>30</v>
      </c>
      <c r="E453" s="242">
        <v>1</v>
      </c>
      <c r="F453" s="56"/>
      <c r="G453" s="56"/>
      <c r="H453" s="317">
        <v>521146</v>
      </c>
      <c r="I453" s="317"/>
      <c r="J453" s="318"/>
      <c r="K453" s="318"/>
      <c r="L453" s="314">
        <v>479639</v>
      </c>
      <c r="M453" s="314"/>
      <c r="N453" s="314"/>
      <c r="O453" s="314"/>
      <c r="P453" s="319">
        <v>461191.00000000006</v>
      </c>
      <c r="Q453" s="46"/>
      <c r="R453" s="46"/>
      <c r="S453" s="46"/>
      <c r="T453" s="53"/>
      <c r="U453" s="46"/>
      <c r="V453" s="48">
        <v>105650</v>
      </c>
      <c r="W453" s="47"/>
      <c r="X453" s="318">
        <f t="shared" si="152"/>
        <v>192478</v>
      </c>
      <c r="Y453" s="323">
        <f t="shared" si="153"/>
        <v>461191</v>
      </c>
      <c r="Z453" s="323">
        <f t="shared" si="154"/>
        <v>391907</v>
      </c>
      <c r="AA453" s="323">
        <f t="shared" si="155"/>
        <v>470415</v>
      </c>
      <c r="AB453" s="318">
        <f t="shared" si="156"/>
        <v>255799</v>
      </c>
      <c r="AC453" s="49">
        <f t="shared" si="157"/>
        <v>0.42</v>
      </c>
      <c r="AD453" s="49">
        <f t="shared" si="158"/>
        <v>0.49</v>
      </c>
      <c r="AE453" s="49">
        <f t="shared" si="159"/>
        <v>0.41</v>
      </c>
      <c r="AF453" s="49">
        <f t="shared" si="160"/>
        <v>0.75</v>
      </c>
      <c r="AG453" s="50">
        <f t="shared" si="161"/>
        <v>1.8218457169900615</v>
      </c>
      <c r="AH453" s="325">
        <f t="shared" si="177"/>
        <v>255799</v>
      </c>
      <c r="AI453" s="51" t="str">
        <f t="shared" si="178"/>
        <v>MEDIA ARMÓNICA</v>
      </c>
      <c r="AL453" s="52"/>
    </row>
    <row r="454" spans="1:38" ht="24">
      <c r="A454" s="122"/>
      <c r="B454" s="122"/>
      <c r="C454" s="123" t="s">
        <v>657</v>
      </c>
      <c r="D454" s="124"/>
      <c r="E454" s="124"/>
      <c r="F454" s="56"/>
      <c r="G454" s="56"/>
      <c r="H454" s="124"/>
      <c r="I454" s="317"/>
      <c r="J454" s="318"/>
      <c r="K454" s="318"/>
      <c r="L454" s="124"/>
      <c r="M454" s="314"/>
      <c r="N454" s="314"/>
      <c r="O454" s="314"/>
      <c r="P454" s="124"/>
      <c r="Q454" s="46"/>
      <c r="R454" s="46"/>
      <c r="S454" s="46"/>
      <c r="T454" s="53"/>
      <c r="U454" s="46"/>
      <c r="V454" s="124"/>
      <c r="W454" s="47"/>
      <c r="X454" s="124"/>
      <c r="Y454" s="124"/>
      <c r="Z454" s="124"/>
      <c r="AA454" s="124"/>
      <c r="AB454" s="124"/>
      <c r="AC454" s="124"/>
      <c r="AD454" s="124"/>
      <c r="AE454" s="124"/>
      <c r="AF454" s="124"/>
      <c r="AG454" s="124"/>
      <c r="AH454" s="124"/>
      <c r="AI454" s="124"/>
      <c r="AL454" s="52"/>
    </row>
    <row r="455" spans="1:38" ht="24">
      <c r="A455" s="125">
        <f>+COUNT(B$6:$D455)</f>
        <v>418</v>
      </c>
      <c r="B455" s="125">
        <v>48101811</v>
      </c>
      <c r="C455" s="127" t="s">
        <v>643</v>
      </c>
      <c r="D455" s="126" t="s">
        <v>30</v>
      </c>
      <c r="E455" s="242">
        <v>1</v>
      </c>
      <c r="F455" s="56"/>
      <c r="G455" s="56"/>
      <c r="H455" s="317">
        <v>5673217</v>
      </c>
      <c r="I455" s="317"/>
      <c r="J455" s="318"/>
      <c r="K455" s="318"/>
      <c r="L455" s="314">
        <v>5363769</v>
      </c>
      <c r="M455" s="314"/>
      <c r="N455" s="314"/>
      <c r="O455" s="314"/>
      <c r="P455" s="319">
        <v>5157470</v>
      </c>
      <c r="Q455" s="46"/>
      <c r="R455" s="46"/>
      <c r="S455" s="46"/>
      <c r="T455" s="53"/>
      <c r="U455" s="46"/>
      <c r="V455" s="48">
        <v>1273070</v>
      </c>
      <c r="W455" s="47"/>
      <c r="X455" s="318">
        <f t="shared" si="152"/>
        <v>2073403</v>
      </c>
      <c r="Y455" s="323">
        <f t="shared" si="153"/>
        <v>5157470</v>
      </c>
      <c r="Z455" s="323">
        <f t="shared" si="154"/>
        <v>4366882</v>
      </c>
      <c r="AA455" s="323">
        <f t="shared" si="155"/>
        <v>5260620</v>
      </c>
      <c r="AB455" s="318">
        <f t="shared" si="156"/>
        <v>2980406</v>
      </c>
      <c r="AC455" s="49">
        <f t="shared" si="157"/>
        <v>0.4</v>
      </c>
      <c r="AD455" s="49">
        <f t="shared" si="158"/>
        <v>0.47</v>
      </c>
      <c r="AE455" s="49">
        <f t="shared" si="159"/>
        <v>0.39</v>
      </c>
      <c r="AF455" s="49">
        <f t="shared" si="160"/>
        <v>0.7</v>
      </c>
      <c r="AG455" s="50">
        <f t="shared" si="161"/>
        <v>1.628663781253191</v>
      </c>
      <c r="AH455" s="325">
        <f t="shared" ref="AH455:AH461" si="179">+MIN(AA455:AB455)</f>
        <v>2980406</v>
      </c>
      <c r="AI455" s="51" t="str">
        <f t="shared" ref="AI455:AI460" si="180">+IF(AH455=Y455,"MENOR COTIZADO",IF(AH455=Z455,"PROMEDIO",IF(AH455=AA455,"MEDIANA",IF(AH455=AB455,"MEDIA ARMÓNICA",IF(AH455=W455,"HISTÓRICO")))))</f>
        <v>MEDIA ARMÓNICA</v>
      </c>
      <c r="AL455" s="52"/>
    </row>
    <row r="456" spans="1:38">
      <c r="A456" s="125">
        <f>+COUNT(B$6:$D456)</f>
        <v>419</v>
      </c>
      <c r="B456" s="126">
        <v>23181700</v>
      </c>
      <c r="C456" s="127" t="s">
        <v>658</v>
      </c>
      <c r="D456" s="126" t="s">
        <v>30</v>
      </c>
      <c r="E456" s="242">
        <v>1</v>
      </c>
      <c r="F456" s="56"/>
      <c r="G456" s="56"/>
      <c r="H456" s="317">
        <v>380298</v>
      </c>
      <c r="I456" s="317"/>
      <c r="J456" s="318"/>
      <c r="K456" s="318"/>
      <c r="L456" s="314">
        <v>350275</v>
      </c>
      <c r="M456" s="314"/>
      <c r="N456" s="314"/>
      <c r="O456" s="314"/>
      <c r="P456" s="319">
        <v>333595</v>
      </c>
      <c r="Q456" s="57"/>
      <c r="R456" s="57"/>
      <c r="S456" s="57"/>
      <c r="T456" s="48"/>
      <c r="U456" s="57"/>
      <c r="V456" s="48">
        <v>82360</v>
      </c>
      <c r="W456" s="10"/>
      <c r="X456" s="318">
        <f t="shared" si="152"/>
        <v>137546</v>
      </c>
      <c r="Y456" s="323">
        <f t="shared" si="153"/>
        <v>333595</v>
      </c>
      <c r="Z456" s="323">
        <f t="shared" si="154"/>
        <v>286632</v>
      </c>
      <c r="AA456" s="323">
        <f t="shared" si="155"/>
        <v>341935</v>
      </c>
      <c r="AB456" s="318">
        <f t="shared" si="156"/>
        <v>193950</v>
      </c>
      <c r="AC456" s="49">
        <f t="shared" si="157"/>
        <v>0.41</v>
      </c>
      <c r="AD456" s="49">
        <f t="shared" si="158"/>
        <v>0.48</v>
      </c>
      <c r="AE456" s="49">
        <f t="shared" si="159"/>
        <v>0.4</v>
      </c>
      <c r="AF456" s="49">
        <f t="shared" si="160"/>
        <v>0.71</v>
      </c>
      <c r="AG456" s="50">
        <f t="shared" si="161"/>
        <v>1.6700582807187956</v>
      </c>
      <c r="AH456" s="325">
        <f t="shared" si="179"/>
        <v>193950</v>
      </c>
      <c r="AI456" s="51" t="str">
        <f t="shared" si="180"/>
        <v>MEDIA ARMÓNICA</v>
      </c>
      <c r="AL456" s="52"/>
    </row>
    <row r="457" spans="1:38">
      <c r="A457" s="125">
        <f>+COUNT(B$6:$D457)</f>
        <v>420</v>
      </c>
      <c r="B457" s="126">
        <v>23181500</v>
      </c>
      <c r="C457" s="127" t="s">
        <v>659</v>
      </c>
      <c r="D457" s="126" t="s">
        <v>30</v>
      </c>
      <c r="E457" s="242">
        <v>1</v>
      </c>
      <c r="F457" s="56"/>
      <c r="G457" s="56"/>
      <c r="H457" s="317">
        <v>457978.00000000006</v>
      </c>
      <c r="I457" s="317"/>
      <c r="J457" s="318"/>
      <c r="K457" s="318"/>
      <c r="L457" s="314">
        <v>433223</v>
      </c>
      <c r="M457" s="314"/>
      <c r="N457" s="314"/>
      <c r="O457" s="314"/>
      <c r="P457" s="319">
        <v>412593</v>
      </c>
      <c r="Q457" s="46"/>
      <c r="R457" s="46"/>
      <c r="S457" s="46"/>
      <c r="T457" s="53"/>
      <c r="U457" s="46"/>
      <c r="V457" s="48">
        <v>79210</v>
      </c>
      <c r="W457" s="47"/>
      <c r="X457" s="318">
        <f t="shared" si="152"/>
        <v>178660</v>
      </c>
      <c r="Y457" s="323">
        <f t="shared" si="153"/>
        <v>412593</v>
      </c>
      <c r="Z457" s="323">
        <f t="shared" si="154"/>
        <v>345751</v>
      </c>
      <c r="AA457" s="323">
        <f t="shared" si="155"/>
        <v>422908</v>
      </c>
      <c r="AB457" s="318">
        <f t="shared" si="156"/>
        <v>204707</v>
      </c>
      <c r="AC457" s="49">
        <f t="shared" si="157"/>
        <v>0.43</v>
      </c>
      <c r="AD457" s="49">
        <f t="shared" si="158"/>
        <v>0.52</v>
      </c>
      <c r="AE457" s="49">
        <f t="shared" si="159"/>
        <v>0.42</v>
      </c>
      <c r="AF457" s="49">
        <f t="shared" si="160"/>
        <v>0.87</v>
      </c>
      <c r="AG457" s="50">
        <f t="shared" si="161"/>
        <v>2.2555232925135713</v>
      </c>
      <c r="AH457" s="325">
        <f>+Z457</f>
        <v>345751</v>
      </c>
      <c r="AI457" s="51" t="str">
        <f t="shared" si="180"/>
        <v>PROMEDIO</v>
      </c>
      <c r="AL457" s="52"/>
    </row>
    <row r="458" spans="1:38">
      <c r="A458" s="125">
        <f>+COUNT(B$6:$D458)</f>
        <v>421</v>
      </c>
      <c r="B458" s="125">
        <v>39121633</v>
      </c>
      <c r="C458" s="127" t="s">
        <v>660</v>
      </c>
      <c r="D458" s="126" t="s">
        <v>30</v>
      </c>
      <c r="E458" s="242">
        <v>1</v>
      </c>
      <c r="F458" s="56"/>
      <c r="G458" s="56"/>
      <c r="H458" s="317">
        <v>265125</v>
      </c>
      <c r="I458" s="317"/>
      <c r="J458" s="318"/>
      <c r="K458" s="318"/>
      <c r="L458" s="314">
        <v>248701</v>
      </c>
      <c r="M458" s="314"/>
      <c r="N458" s="314"/>
      <c r="O458" s="314"/>
      <c r="P458" s="319">
        <v>234624</v>
      </c>
      <c r="Q458" s="46"/>
      <c r="R458" s="46"/>
      <c r="S458" s="46"/>
      <c r="T458" s="53"/>
      <c r="U458" s="46"/>
      <c r="V458" s="48">
        <v>55050</v>
      </c>
      <c r="W458" s="47"/>
      <c r="X458" s="318">
        <f t="shared" si="152"/>
        <v>98012</v>
      </c>
      <c r="Y458" s="323">
        <f t="shared" si="153"/>
        <v>234624</v>
      </c>
      <c r="Z458" s="323">
        <f t="shared" si="154"/>
        <v>200875</v>
      </c>
      <c r="AA458" s="323">
        <f t="shared" si="155"/>
        <v>241663</v>
      </c>
      <c r="AB458" s="318">
        <f t="shared" si="156"/>
        <v>132362</v>
      </c>
      <c r="AC458" s="49">
        <f t="shared" si="157"/>
        <v>0.42</v>
      </c>
      <c r="AD458" s="49">
        <f t="shared" si="158"/>
        <v>0.49</v>
      </c>
      <c r="AE458" s="49">
        <f t="shared" si="159"/>
        <v>0.41</v>
      </c>
      <c r="AF458" s="49">
        <f t="shared" si="160"/>
        <v>0.74</v>
      </c>
      <c r="AG458" s="50">
        <f t="shared" si="161"/>
        <v>1.7804178019981836</v>
      </c>
      <c r="AH458" s="325">
        <f t="shared" si="179"/>
        <v>132362</v>
      </c>
      <c r="AI458" s="51" t="str">
        <f t="shared" si="180"/>
        <v>MEDIA ARMÓNICA</v>
      </c>
      <c r="AL458" s="52"/>
    </row>
    <row r="459" spans="1:38">
      <c r="A459" s="125">
        <f>+COUNT(B$6:$D459)</f>
        <v>422</v>
      </c>
      <c r="B459" s="105">
        <v>30264700</v>
      </c>
      <c r="C459" s="127" t="s">
        <v>118</v>
      </c>
      <c r="D459" s="126" t="s">
        <v>31</v>
      </c>
      <c r="E459" s="242">
        <v>1</v>
      </c>
      <c r="F459" s="56"/>
      <c r="G459" s="56"/>
      <c r="H459" s="317">
        <v>1225817</v>
      </c>
      <c r="I459" s="317"/>
      <c r="J459" s="318"/>
      <c r="K459" s="318"/>
      <c r="L459" s="314">
        <v>1181242</v>
      </c>
      <c r="M459" s="314"/>
      <c r="N459" s="314"/>
      <c r="O459" s="314"/>
      <c r="P459" s="319">
        <v>1114379</v>
      </c>
      <c r="Q459" s="46"/>
      <c r="R459" s="46"/>
      <c r="S459" s="46"/>
      <c r="T459" s="53"/>
      <c r="U459" s="46"/>
      <c r="V459" s="48">
        <v>265020</v>
      </c>
      <c r="W459" s="47"/>
      <c r="X459" s="318">
        <f t="shared" si="152"/>
        <v>456698</v>
      </c>
      <c r="Y459" s="323">
        <f t="shared" si="153"/>
        <v>1114379</v>
      </c>
      <c r="Z459" s="323">
        <f t="shared" si="154"/>
        <v>946615</v>
      </c>
      <c r="AA459" s="323">
        <f t="shared" si="155"/>
        <v>1147811</v>
      </c>
      <c r="AB459" s="318">
        <f t="shared" si="156"/>
        <v>631611</v>
      </c>
      <c r="AC459" s="49">
        <f t="shared" si="157"/>
        <v>0.41</v>
      </c>
      <c r="AD459" s="49">
        <f t="shared" si="158"/>
        <v>0.48</v>
      </c>
      <c r="AE459" s="49">
        <f t="shared" si="159"/>
        <v>0.4</v>
      </c>
      <c r="AF459" s="49">
        <f t="shared" si="160"/>
        <v>0.72</v>
      </c>
      <c r="AG459" s="50">
        <f t="shared" si="161"/>
        <v>1.723258621990793</v>
      </c>
      <c r="AH459" s="325">
        <f t="shared" si="179"/>
        <v>631611</v>
      </c>
      <c r="AI459" s="51" t="str">
        <f t="shared" si="180"/>
        <v>MEDIA ARMÓNICA</v>
      </c>
      <c r="AL459" s="52"/>
    </row>
    <row r="460" spans="1:38">
      <c r="A460" s="125">
        <f>+COUNT(B$6:$D460)</f>
        <v>423</v>
      </c>
      <c r="B460" s="126">
        <v>23181700</v>
      </c>
      <c r="C460" s="127" t="s">
        <v>661</v>
      </c>
      <c r="D460" s="126" t="s">
        <v>30</v>
      </c>
      <c r="E460" s="242">
        <v>1</v>
      </c>
      <c r="F460" s="56"/>
      <c r="G460" s="56"/>
      <c r="H460" s="317">
        <v>1241275</v>
      </c>
      <c r="I460" s="317"/>
      <c r="J460" s="318"/>
      <c r="K460" s="318"/>
      <c r="L460" s="314">
        <v>1173569</v>
      </c>
      <c r="M460" s="314"/>
      <c r="N460" s="314"/>
      <c r="O460" s="314"/>
      <c r="P460" s="319">
        <v>1128432</v>
      </c>
      <c r="Q460" s="57"/>
      <c r="R460" s="57"/>
      <c r="S460" s="57"/>
      <c r="T460" s="48"/>
      <c r="U460" s="57"/>
      <c r="V460" s="48">
        <v>272730</v>
      </c>
      <c r="W460" s="7"/>
      <c r="X460" s="318">
        <f t="shared" ref="X460:X524" si="181">+ROUND(STDEVA(H460,L460,P460,V460),0)</f>
        <v>456542</v>
      </c>
      <c r="Y460" s="323">
        <f t="shared" ref="Y460:Y524" si="182">+ROUND(MIN(H460,L460,P460),0)</f>
        <v>1128432</v>
      </c>
      <c r="Z460" s="323">
        <f t="shared" ref="Z460:Z524" si="183">+ROUND(AVERAGE(H460,L460,P460,V460),0)</f>
        <v>954002</v>
      </c>
      <c r="AA460" s="323">
        <f t="shared" ref="AA460:AA524" si="184">+ROUND(MEDIAN(H460,L460,P460,V460),0)</f>
        <v>1151001</v>
      </c>
      <c r="AB460" s="318">
        <f t="shared" ref="AB460:AB524" si="185">+ROUND(HARMEAN(H460,L460,P460,V460),0)</f>
        <v>644066</v>
      </c>
      <c r="AC460" s="49">
        <f t="shared" ref="AC460:AC524" si="186">ROUND(+X460/Y460,2)</f>
        <v>0.4</v>
      </c>
      <c r="AD460" s="49">
        <f t="shared" ref="AD460:AD524" si="187">ROUND(+X460/Z460,2)</f>
        <v>0.48</v>
      </c>
      <c r="AE460" s="49">
        <f t="shared" ref="AE460:AE524" si="188">ROUND(+X460/AA460,2)</f>
        <v>0.4</v>
      </c>
      <c r="AF460" s="49">
        <f t="shared" ref="AF460:AF524" si="189">ROUND(+X460/AB460,2)</f>
        <v>0.71</v>
      </c>
      <c r="AG460" s="50">
        <f t="shared" ref="AG460:AG524" si="190">+X460/V460</f>
        <v>1.673970593627397</v>
      </c>
      <c r="AH460" s="325">
        <f t="shared" si="179"/>
        <v>644066</v>
      </c>
      <c r="AI460" s="51" t="str">
        <f t="shared" si="180"/>
        <v>MEDIA ARMÓNICA</v>
      </c>
      <c r="AL460" s="52"/>
    </row>
    <row r="461" spans="1:38" ht="36">
      <c r="A461" s="125">
        <f>+COUNT(B$6:$D461)</f>
        <v>424</v>
      </c>
      <c r="B461" s="126">
        <v>23181500</v>
      </c>
      <c r="C461" s="127" t="s">
        <v>593</v>
      </c>
      <c r="D461" s="126" t="s">
        <v>30</v>
      </c>
      <c r="E461" s="242">
        <v>1</v>
      </c>
      <c r="F461" s="56"/>
      <c r="G461" s="56"/>
      <c r="H461" s="317">
        <v>275325</v>
      </c>
      <c r="I461" s="317"/>
      <c r="J461" s="318"/>
      <c r="K461" s="318"/>
      <c r="L461" s="314">
        <v>260576</v>
      </c>
      <c r="M461" s="314"/>
      <c r="N461" s="314"/>
      <c r="O461" s="314"/>
      <c r="P461" s="319">
        <v>245826</v>
      </c>
      <c r="Q461" s="46"/>
      <c r="R461" s="46"/>
      <c r="S461" s="46"/>
      <c r="T461" s="53"/>
      <c r="U461" s="46"/>
      <c r="V461" s="48">
        <v>69480</v>
      </c>
      <c r="W461" s="47"/>
      <c r="X461" s="318">
        <f t="shared" si="181"/>
        <v>96304</v>
      </c>
      <c r="Y461" s="323">
        <f t="shared" si="182"/>
        <v>245826</v>
      </c>
      <c r="Z461" s="323">
        <f t="shared" si="183"/>
        <v>212802</v>
      </c>
      <c r="AA461" s="323">
        <f t="shared" si="184"/>
        <v>253201</v>
      </c>
      <c r="AB461" s="318">
        <f t="shared" si="185"/>
        <v>154260</v>
      </c>
      <c r="AC461" s="49">
        <f t="shared" si="186"/>
        <v>0.39</v>
      </c>
      <c r="AD461" s="49">
        <f t="shared" si="187"/>
        <v>0.45</v>
      </c>
      <c r="AE461" s="49">
        <f t="shared" si="188"/>
        <v>0.38</v>
      </c>
      <c r="AF461" s="49">
        <f t="shared" si="189"/>
        <v>0.62</v>
      </c>
      <c r="AG461" s="50">
        <f t="shared" si="190"/>
        <v>1.3860679332181922</v>
      </c>
      <c r="AH461" s="325">
        <f t="shared" si="179"/>
        <v>154260</v>
      </c>
      <c r="AI461" s="51" t="str">
        <f>+IF(AH461=Y461,"MENOR COTIZADO",IF(AH461=Z461,"PROMEDIO",IF(AH461=AA461,"MEDIANA",IF(AH461=AB461,"MEDIA ARMÓNICA",IF(AH461=W461,"HISTÓRICO")))))</f>
        <v>MEDIA ARMÓNICA</v>
      </c>
      <c r="AL461" s="52"/>
    </row>
    <row r="462" spans="1:38">
      <c r="A462" s="122"/>
      <c r="B462" s="122"/>
      <c r="C462" s="123" t="s">
        <v>662</v>
      </c>
      <c r="D462" s="124"/>
      <c r="E462" s="124"/>
      <c r="F462" s="56"/>
      <c r="G462" s="56"/>
      <c r="H462" s="124"/>
      <c r="I462" s="317"/>
      <c r="J462" s="318"/>
      <c r="K462" s="318"/>
      <c r="L462" s="124"/>
      <c r="M462" s="314"/>
      <c r="N462" s="314"/>
      <c r="O462" s="314"/>
      <c r="P462" s="124"/>
      <c r="Q462" s="46"/>
      <c r="R462" s="46"/>
      <c r="S462" s="46"/>
      <c r="T462" s="53"/>
      <c r="U462" s="46"/>
      <c r="V462" s="124"/>
      <c r="W462" s="47"/>
      <c r="X462" s="124"/>
      <c r="Y462" s="124"/>
      <c r="Z462" s="124"/>
      <c r="AA462" s="124"/>
      <c r="AB462" s="124"/>
      <c r="AC462" s="124"/>
      <c r="AD462" s="124"/>
      <c r="AE462" s="124"/>
      <c r="AF462" s="124"/>
      <c r="AG462" s="124"/>
      <c r="AH462" s="124"/>
      <c r="AI462" s="124"/>
      <c r="AL462" s="52"/>
    </row>
    <row r="463" spans="1:38">
      <c r="A463" s="125">
        <f>+COUNT(B$6:$D463)</f>
        <v>425</v>
      </c>
      <c r="B463" s="126">
        <v>26101700</v>
      </c>
      <c r="C463" s="127" t="s">
        <v>663</v>
      </c>
      <c r="D463" s="126" t="s">
        <v>30</v>
      </c>
      <c r="E463" s="242">
        <v>1</v>
      </c>
      <c r="F463" s="56"/>
      <c r="G463" s="56"/>
      <c r="H463" s="317">
        <v>853101.00000000012</v>
      </c>
      <c r="I463" s="317"/>
      <c r="J463" s="318"/>
      <c r="K463" s="318"/>
      <c r="L463" s="314">
        <v>808201</v>
      </c>
      <c r="M463" s="314"/>
      <c r="N463" s="314"/>
      <c r="O463" s="314"/>
      <c r="P463" s="319">
        <v>748334</v>
      </c>
      <c r="Q463" s="46"/>
      <c r="R463" s="46"/>
      <c r="S463" s="46"/>
      <c r="T463" s="53"/>
      <c r="U463" s="46"/>
      <c r="V463" s="48">
        <v>253450</v>
      </c>
      <c r="W463" s="47"/>
      <c r="X463" s="318">
        <f t="shared" si="181"/>
        <v>278211</v>
      </c>
      <c r="Y463" s="323">
        <f t="shared" si="182"/>
        <v>748334</v>
      </c>
      <c r="Z463" s="323">
        <f t="shared" si="183"/>
        <v>665772</v>
      </c>
      <c r="AA463" s="323">
        <f t="shared" si="184"/>
        <v>778268</v>
      </c>
      <c r="AB463" s="318">
        <f t="shared" si="185"/>
        <v>520064</v>
      </c>
      <c r="AC463" s="49">
        <f t="shared" si="186"/>
        <v>0.37</v>
      </c>
      <c r="AD463" s="49">
        <f t="shared" si="187"/>
        <v>0.42</v>
      </c>
      <c r="AE463" s="49">
        <f t="shared" si="188"/>
        <v>0.36</v>
      </c>
      <c r="AF463" s="49">
        <f t="shared" si="189"/>
        <v>0.53</v>
      </c>
      <c r="AG463" s="50">
        <f t="shared" si="190"/>
        <v>1.0976957979877688</v>
      </c>
      <c r="AH463" s="325">
        <f t="shared" ref="AH463:AH471" si="191">+MIN(AA463:AB463)</f>
        <v>520064</v>
      </c>
      <c r="AI463" s="51" t="str">
        <f>+IF(AH463=Y463,"MENOR COTIZADO",IF(AH463=Z463,"PROMEDIO",IF(AH463=AA463,"MEDIANA",IF(AH463=AB463,"MEDIA ARMÓNICA",IF(AH463=W463,"HISTÓRICO")))))</f>
        <v>MEDIA ARMÓNICA</v>
      </c>
      <c r="AL463" s="52"/>
    </row>
    <row r="464" spans="1:38">
      <c r="A464" s="125">
        <f>+COUNT(B$6:$D464)</f>
        <v>426</v>
      </c>
      <c r="B464" s="126">
        <v>26101700</v>
      </c>
      <c r="C464" s="127" t="s">
        <v>664</v>
      </c>
      <c r="D464" s="126" t="s">
        <v>30</v>
      </c>
      <c r="E464" s="242">
        <v>1</v>
      </c>
      <c r="F464" s="56"/>
      <c r="G464" s="56"/>
      <c r="H464" s="317">
        <v>80800</v>
      </c>
      <c r="I464" s="317"/>
      <c r="J464" s="318"/>
      <c r="K464" s="318"/>
      <c r="L464" s="314">
        <v>74421</v>
      </c>
      <c r="M464" s="314"/>
      <c r="N464" s="314"/>
      <c r="O464" s="314"/>
      <c r="P464" s="319">
        <v>70877</v>
      </c>
      <c r="Q464" s="46"/>
      <c r="R464" s="46"/>
      <c r="S464" s="46"/>
      <c r="T464" s="53"/>
      <c r="U464" s="46"/>
      <c r="V464" s="48">
        <v>19620</v>
      </c>
      <c r="W464" s="47"/>
      <c r="X464" s="318">
        <f t="shared" si="181"/>
        <v>28174</v>
      </c>
      <c r="Y464" s="323">
        <f t="shared" si="182"/>
        <v>70877</v>
      </c>
      <c r="Z464" s="323">
        <f t="shared" si="183"/>
        <v>61430</v>
      </c>
      <c r="AA464" s="323">
        <f t="shared" si="184"/>
        <v>72649</v>
      </c>
      <c r="AB464" s="318">
        <f t="shared" si="185"/>
        <v>44009</v>
      </c>
      <c r="AC464" s="49">
        <f t="shared" si="186"/>
        <v>0.4</v>
      </c>
      <c r="AD464" s="49">
        <f t="shared" si="187"/>
        <v>0.46</v>
      </c>
      <c r="AE464" s="49">
        <f t="shared" si="188"/>
        <v>0.39</v>
      </c>
      <c r="AF464" s="49">
        <f t="shared" si="189"/>
        <v>0.64</v>
      </c>
      <c r="AG464" s="50">
        <f t="shared" si="190"/>
        <v>1.4359836901121306</v>
      </c>
      <c r="AH464" s="325">
        <f t="shared" si="191"/>
        <v>44009</v>
      </c>
      <c r="AI464" s="51" t="str">
        <f t="shared" ref="AI464" si="192">+IF(AH464=Y464,"MENOR COTIZADO",IF(AH464=Z464,"PROMEDIO",IF(AH464=AA464,"MEDIANA",IF(AH464=AB464,"MEDIA ARMÓNICA",IF(AH464=W464,"HISTÓRICO")))))</f>
        <v>MEDIA ARMÓNICA</v>
      </c>
      <c r="AL464" s="52"/>
    </row>
    <row r="465" spans="1:38">
      <c r="A465" s="125">
        <f>+COUNT(B$6:$D465)</f>
        <v>427</v>
      </c>
      <c r="B465" s="126">
        <v>26101700</v>
      </c>
      <c r="C465" s="127" t="s">
        <v>665</v>
      </c>
      <c r="D465" s="126" t="s">
        <v>30</v>
      </c>
      <c r="E465" s="242">
        <v>1</v>
      </c>
      <c r="F465" s="56"/>
      <c r="G465" s="56"/>
      <c r="H465" s="317">
        <v>586387</v>
      </c>
      <c r="I465" s="317"/>
      <c r="J465" s="318"/>
      <c r="K465" s="318"/>
      <c r="L465" s="314">
        <v>565445</v>
      </c>
      <c r="M465" s="314"/>
      <c r="N465" s="314"/>
      <c r="O465" s="314"/>
      <c r="P465" s="319">
        <v>523560</v>
      </c>
      <c r="Q465" s="46"/>
      <c r="R465" s="46"/>
      <c r="S465" s="46"/>
      <c r="T465" s="53"/>
      <c r="U465" s="46"/>
      <c r="V465" s="48">
        <v>135210</v>
      </c>
      <c r="W465" s="47"/>
      <c r="X465" s="318">
        <f t="shared" si="181"/>
        <v>213233</v>
      </c>
      <c r="Y465" s="323">
        <f t="shared" si="182"/>
        <v>523560</v>
      </c>
      <c r="Z465" s="323">
        <f t="shared" si="183"/>
        <v>452651</v>
      </c>
      <c r="AA465" s="323">
        <f t="shared" si="184"/>
        <v>544503</v>
      </c>
      <c r="AB465" s="318">
        <f t="shared" si="185"/>
        <v>312994</v>
      </c>
      <c r="AC465" s="49">
        <f t="shared" si="186"/>
        <v>0.41</v>
      </c>
      <c r="AD465" s="49">
        <f t="shared" si="187"/>
        <v>0.47</v>
      </c>
      <c r="AE465" s="49">
        <f t="shared" si="188"/>
        <v>0.39</v>
      </c>
      <c r="AF465" s="49">
        <f t="shared" si="189"/>
        <v>0.68</v>
      </c>
      <c r="AG465" s="50">
        <f t="shared" si="190"/>
        <v>1.5770505140152355</v>
      </c>
      <c r="AH465" s="325">
        <f t="shared" si="191"/>
        <v>312994</v>
      </c>
      <c r="AI465" s="51" t="str">
        <f>+IF(AH465=Y465,"MENOR COTIZADO",IF(AH465=Z465,"PROMEDIO",IF(AH465=AA465,"MEDIANA",IF(AH465=AB465,"MEDIA ARMÓNICA",IF(AH465=W465,"HISTÓRICO")))))</f>
        <v>MEDIA ARMÓNICA</v>
      </c>
      <c r="AL465" s="52"/>
    </row>
    <row r="466" spans="1:38">
      <c r="A466" s="125">
        <f>+COUNT(B$6:$D466)</f>
        <v>428</v>
      </c>
      <c r="B466" s="126">
        <v>26101700</v>
      </c>
      <c r="C466" s="127" t="s">
        <v>666</v>
      </c>
      <c r="D466" s="126" t="s">
        <v>30</v>
      </c>
      <c r="E466" s="242">
        <v>1</v>
      </c>
      <c r="F466" s="56"/>
      <c r="G466" s="56"/>
      <c r="H466" s="317">
        <v>87165</v>
      </c>
      <c r="I466" s="317"/>
      <c r="J466" s="318"/>
      <c r="K466" s="318"/>
      <c r="L466" s="314">
        <v>85594</v>
      </c>
      <c r="M466" s="314"/>
      <c r="N466" s="314"/>
      <c r="O466" s="314"/>
      <c r="P466" s="319">
        <v>78527</v>
      </c>
      <c r="Q466" s="46"/>
      <c r="R466" s="46"/>
      <c r="S466" s="46"/>
      <c r="T466" s="53"/>
      <c r="U466" s="46"/>
      <c r="V466" s="48">
        <v>21320</v>
      </c>
      <c r="W466" s="47"/>
      <c r="X466" s="318">
        <f t="shared" si="181"/>
        <v>31446</v>
      </c>
      <c r="Y466" s="323">
        <f t="shared" si="182"/>
        <v>78527</v>
      </c>
      <c r="Z466" s="323">
        <f t="shared" si="183"/>
        <v>68152</v>
      </c>
      <c r="AA466" s="323">
        <f t="shared" si="184"/>
        <v>82061</v>
      </c>
      <c r="AB466" s="318">
        <f t="shared" si="185"/>
        <v>48312</v>
      </c>
      <c r="AC466" s="49">
        <f t="shared" si="186"/>
        <v>0.4</v>
      </c>
      <c r="AD466" s="49">
        <f t="shared" si="187"/>
        <v>0.46</v>
      </c>
      <c r="AE466" s="49">
        <f t="shared" si="188"/>
        <v>0.38</v>
      </c>
      <c r="AF466" s="49">
        <f t="shared" si="189"/>
        <v>0.65</v>
      </c>
      <c r="AG466" s="50">
        <f t="shared" si="190"/>
        <v>1.4749530956848029</v>
      </c>
      <c r="AH466" s="325">
        <f t="shared" si="191"/>
        <v>48312</v>
      </c>
      <c r="AI466" s="51" t="str">
        <f>+IF(AH466=Y466,"MENOR COTIZADO",IF(AH466=Z466,"PROMEDIO",IF(AH466=AA466,"MEDIANA",IF(AH466=AB466,"MEDIA ARMÓNICA",IF(AH466=W466,"HISTÓRICO")))))</f>
        <v>MEDIA ARMÓNICA</v>
      </c>
      <c r="AL466" s="52"/>
    </row>
    <row r="467" spans="1:38">
      <c r="A467" s="125">
        <f>+COUNT(B$6:$D467)</f>
        <v>429</v>
      </c>
      <c r="B467" s="105">
        <v>30264700</v>
      </c>
      <c r="C467" s="127" t="s">
        <v>667</v>
      </c>
      <c r="D467" s="126" t="s">
        <v>30</v>
      </c>
      <c r="E467" s="242">
        <v>1</v>
      </c>
      <c r="F467" s="56"/>
      <c r="G467" s="56"/>
      <c r="H467" s="317">
        <v>186351</v>
      </c>
      <c r="I467" s="317"/>
      <c r="J467" s="318"/>
      <c r="K467" s="318"/>
      <c r="L467" s="314">
        <v>181269.00000000003</v>
      </c>
      <c r="M467" s="314"/>
      <c r="N467" s="314"/>
      <c r="O467" s="314"/>
      <c r="P467" s="319">
        <v>169410</v>
      </c>
      <c r="Q467" s="46"/>
      <c r="R467" s="46"/>
      <c r="S467" s="46"/>
      <c r="T467" s="53"/>
      <c r="U467" s="46"/>
      <c r="V467" s="48">
        <v>40760</v>
      </c>
      <c r="W467" s="47"/>
      <c r="X467" s="318">
        <f t="shared" si="181"/>
        <v>69488</v>
      </c>
      <c r="Y467" s="323">
        <f t="shared" si="182"/>
        <v>169410</v>
      </c>
      <c r="Z467" s="323">
        <f t="shared" si="183"/>
        <v>144448</v>
      </c>
      <c r="AA467" s="323">
        <f t="shared" si="184"/>
        <v>175340</v>
      </c>
      <c r="AB467" s="318">
        <f t="shared" si="185"/>
        <v>96806</v>
      </c>
      <c r="AC467" s="49">
        <f t="shared" si="186"/>
        <v>0.41</v>
      </c>
      <c r="AD467" s="49">
        <f t="shared" si="187"/>
        <v>0.48</v>
      </c>
      <c r="AE467" s="49">
        <f t="shared" si="188"/>
        <v>0.4</v>
      </c>
      <c r="AF467" s="49">
        <f t="shared" si="189"/>
        <v>0.72</v>
      </c>
      <c r="AG467" s="50">
        <f t="shared" si="190"/>
        <v>1.7048086359175663</v>
      </c>
      <c r="AH467" s="325">
        <f t="shared" si="191"/>
        <v>96806</v>
      </c>
      <c r="AI467" s="51" t="str">
        <f t="shared" ref="AI467:AI470" si="193">+IF(AH467=Y467,"MENOR COTIZADO",IF(AH467=Z467,"PROMEDIO",IF(AH467=AA467,"MEDIANA",IF(AH467=AB467,"MEDIA ARMÓNICA",IF(AH467=W467,"HISTÓRICO")))))</f>
        <v>MEDIA ARMÓNICA</v>
      </c>
      <c r="AL467" s="52"/>
    </row>
    <row r="468" spans="1:38">
      <c r="A468" s="125">
        <f>+COUNT(B$6:$D468)</f>
        <v>430</v>
      </c>
      <c r="B468" s="126">
        <v>23181700</v>
      </c>
      <c r="C468" s="127" t="s">
        <v>34</v>
      </c>
      <c r="D468" s="126" t="s">
        <v>30</v>
      </c>
      <c r="E468" s="242">
        <v>1</v>
      </c>
      <c r="F468" s="56"/>
      <c r="G468" s="56"/>
      <c r="H468" s="317">
        <v>131199</v>
      </c>
      <c r="I468" s="317"/>
      <c r="J468" s="318"/>
      <c r="K468" s="318"/>
      <c r="L468" s="314">
        <v>120841</v>
      </c>
      <c r="M468" s="314"/>
      <c r="N468" s="314"/>
      <c r="O468" s="314"/>
      <c r="P468" s="319">
        <v>115087.00000000001</v>
      </c>
      <c r="Q468" s="57"/>
      <c r="R468" s="57"/>
      <c r="S468" s="57"/>
      <c r="T468" s="48"/>
      <c r="U468" s="57"/>
      <c r="V468" s="48">
        <v>27520</v>
      </c>
      <c r="W468" s="7"/>
      <c r="X468" s="318">
        <f t="shared" si="181"/>
        <v>47894</v>
      </c>
      <c r="Y468" s="323">
        <f t="shared" si="182"/>
        <v>115087</v>
      </c>
      <c r="Z468" s="323">
        <f t="shared" si="183"/>
        <v>98662</v>
      </c>
      <c r="AA468" s="323">
        <f t="shared" si="184"/>
        <v>117964</v>
      </c>
      <c r="AB468" s="318">
        <f t="shared" si="185"/>
        <v>65656</v>
      </c>
      <c r="AC468" s="49">
        <f t="shared" si="186"/>
        <v>0.42</v>
      </c>
      <c r="AD468" s="49">
        <f t="shared" si="187"/>
        <v>0.49</v>
      </c>
      <c r="AE468" s="49">
        <f t="shared" si="188"/>
        <v>0.41</v>
      </c>
      <c r="AF468" s="49">
        <f t="shared" si="189"/>
        <v>0.73</v>
      </c>
      <c r="AG468" s="50">
        <f t="shared" si="190"/>
        <v>1.7403343023255815</v>
      </c>
      <c r="AH468" s="325">
        <f t="shared" si="191"/>
        <v>65656</v>
      </c>
      <c r="AI468" s="51" t="str">
        <f t="shared" si="193"/>
        <v>MEDIA ARMÓNICA</v>
      </c>
      <c r="AL468" s="52"/>
    </row>
    <row r="469" spans="1:38">
      <c r="A469" s="125">
        <f>+COUNT(B$6:$D469)</f>
        <v>431</v>
      </c>
      <c r="B469" s="126">
        <v>26101700</v>
      </c>
      <c r="C469" s="127" t="s">
        <v>668</v>
      </c>
      <c r="D469" s="126" t="s">
        <v>30</v>
      </c>
      <c r="E469" s="242">
        <v>1</v>
      </c>
      <c r="F469" s="56"/>
      <c r="G469" s="56"/>
      <c r="H469" s="317">
        <v>98793.000000000015</v>
      </c>
      <c r="I469" s="317"/>
      <c r="J469" s="318"/>
      <c r="K469" s="318"/>
      <c r="L469" s="314">
        <v>95201</v>
      </c>
      <c r="M469" s="314"/>
      <c r="N469" s="314"/>
      <c r="O469" s="314"/>
      <c r="P469" s="319">
        <v>89812.000000000015</v>
      </c>
      <c r="Q469" s="46"/>
      <c r="R469" s="46"/>
      <c r="S469" s="46"/>
      <c r="T469" s="53"/>
      <c r="U469" s="46"/>
      <c r="V469" s="48">
        <v>20640</v>
      </c>
      <c r="W469" s="47"/>
      <c r="X469" s="318">
        <f t="shared" si="181"/>
        <v>37165</v>
      </c>
      <c r="Y469" s="323">
        <f t="shared" si="182"/>
        <v>89812</v>
      </c>
      <c r="Z469" s="323">
        <f t="shared" si="183"/>
        <v>76112</v>
      </c>
      <c r="AA469" s="323">
        <f t="shared" si="184"/>
        <v>92507</v>
      </c>
      <c r="AB469" s="318">
        <f t="shared" si="185"/>
        <v>49869</v>
      </c>
      <c r="AC469" s="49">
        <f t="shared" si="186"/>
        <v>0.41</v>
      </c>
      <c r="AD469" s="49">
        <f t="shared" si="187"/>
        <v>0.49</v>
      </c>
      <c r="AE469" s="49">
        <f t="shared" si="188"/>
        <v>0.4</v>
      </c>
      <c r="AF469" s="49">
        <f t="shared" si="189"/>
        <v>0.75</v>
      </c>
      <c r="AG469" s="50">
        <f t="shared" si="190"/>
        <v>1.8006298449612403</v>
      </c>
      <c r="AH469" s="325">
        <f t="shared" si="191"/>
        <v>49869</v>
      </c>
      <c r="AI469" s="51" t="str">
        <f t="shared" si="193"/>
        <v>MEDIA ARMÓNICA</v>
      </c>
      <c r="AL469" s="52"/>
    </row>
    <row r="470" spans="1:38">
      <c r="A470" s="125">
        <f>+COUNT(B$6:$D470)</f>
        <v>432</v>
      </c>
      <c r="B470" s="126">
        <v>26101700</v>
      </c>
      <c r="C470" s="127" t="s">
        <v>669</v>
      </c>
      <c r="D470" s="126" t="s">
        <v>30</v>
      </c>
      <c r="E470" s="242">
        <v>1</v>
      </c>
      <c r="F470" s="56"/>
      <c r="G470" s="56"/>
      <c r="H470" s="317">
        <v>74228</v>
      </c>
      <c r="I470" s="317"/>
      <c r="J470" s="318"/>
      <c r="K470" s="318"/>
      <c r="L470" s="314">
        <v>72240</v>
      </c>
      <c r="M470" s="314"/>
      <c r="N470" s="314"/>
      <c r="O470" s="314"/>
      <c r="P470" s="319">
        <v>66275</v>
      </c>
      <c r="Q470" s="46"/>
      <c r="R470" s="46"/>
      <c r="S470" s="46"/>
      <c r="T470" s="53"/>
      <c r="U470" s="46"/>
      <c r="V470" s="48">
        <v>15420</v>
      </c>
      <c r="W470" s="47"/>
      <c r="X470" s="318">
        <f t="shared" si="181"/>
        <v>27952</v>
      </c>
      <c r="Y470" s="323">
        <f t="shared" si="182"/>
        <v>66275</v>
      </c>
      <c r="Z470" s="323">
        <f t="shared" si="183"/>
        <v>57041</v>
      </c>
      <c r="AA470" s="323">
        <f t="shared" si="184"/>
        <v>69258</v>
      </c>
      <c r="AB470" s="318">
        <f t="shared" si="185"/>
        <v>37295</v>
      </c>
      <c r="AC470" s="49">
        <f t="shared" si="186"/>
        <v>0.42</v>
      </c>
      <c r="AD470" s="49">
        <f t="shared" si="187"/>
        <v>0.49</v>
      </c>
      <c r="AE470" s="49">
        <f t="shared" si="188"/>
        <v>0.4</v>
      </c>
      <c r="AF470" s="49">
        <f t="shared" si="189"/>
        <v>0.75</v>
      </c>
      <c r="AG470" s="50">
        <f t="shared" si="190"/>
        <v>1.8127107652399481</v>
      </c>
      <c r="AH470" s="325">
        <f t="shared" si="191"/>
        <v>37295</v>
      </c>
      <c r="AI470" s="51" t="str">
        <f t="shared" si="193"/>
        <v>MEDIA ARMÓNICA</v>
      </c>
      <c r="AL470" s="52"/>
    </row>
    <row r="471" spans="1:38" ht="48">
      <c r="A471" s="125">
        <f>+COUNT(B$6:$D471)</f>
        <v>433</v>
      </c>
      <c r="B471" s="126">
        <v>26101700</v>
      </c>
      <c r="C471" s="127" t="s">
        <v>670</v>
      </c>
      <c r="D471" s="126" t="s">
        <v>30</v>
      </c>
      <c r="E471" s="242">
        <v>1</v>
      </c>
      <c r="F471" s="56"/>
      <c r="G471" s="56"/>
      <c r="H471" s="317">
        <v>1380508</v>
      </c>
      <c r="I471" s="317"/>
      <c r="J471" s="318"/>
      <c r="K471" s="318"/>
      <c r="L471" s="314">
        <v>1355408</v>
      </c>
      <c r="M471" s="314"/>
      <c r="N471" s="314"/>
      <c r="O471" s="314"/>
      <c r="P471" s="319">
        <v>1255007</v>
      </c>
      <c r="Q471" s="46"/>
      <c r="R471" s="46"/>
      <c r="S471" s="46"/>
      <c r="T471" s="53"/>
      <c r="U471" s="46"/>
      <c r="V471" s="48">
        <v>354570</v>
      </c>
      <c r="W471" s="47"/>
      <c r="X471" s="318">
        <f t="shared" si="181"/>
        <v>490873</v>
      </c>
      <c r="Y471" s="323">
        <f t="shared" si="182"/>
        <v>1255007</v>
      </c>
      <c r="Z471" s="323">
        <f t="shared" si="183"/>
        <v>1086373</v>
      </c>
      <c r="AA471" s="323">
        <f t="shared" si="184"/>
        <v>1305208</v>
      </c>
      <c r="AB471" s="318">
        <f t="shared" si="185"/>
        <v>787513</v>
      </c>
      <c r="AC471" s="49">
        <f t="shared" si="186"/>
        <v>0.39</v>
      </c>
      <c r="AD471" s="49">
        <f t="shared" si="187"/>
        <v>0.45</v>
      </c>
      <c r="AE471" s="49">
        <f t="shared" si="188"/>
        <v>0.38</v>
      </c>
      <c r="AF471" s="49">
        <f t="shared" si="189"/>
        <v>0.62</v>
      </c>
      <c r="AG471" s="50">
        <f t="shared" si="190"/>
        <v>1.3844177454381363</v>
      </c>
      <c r="AH471" s="325">
        <f t="shared" si="191"/>
        <v>787513</v>
      </c>
      <c r="AI471" s="51" t="str">
        <f>+IF(AH471=Y471,"MENOR COTIZADO",IF(AH471=Z471,"PROMEDIO",IF(AH471=AA471,"MEDIANA",IF(AH471=AB471,"MEDIA ARMÓNICA",IF(AH471=W471,"HISTÓRICO")))))</f>
        <v>MEDIA ARMÓNICA</v>
      </c>
      <c r="AL471" s="52"/>
    </row>
    <row r="472" spans="1:38">
      <c r="A472" s="122"/>
      <c r="B472" s="122"/>
      <c r="C472" s="123" t="s">
        <v>671</v>
      </c>
      <c r="D472" s="124"/>
      <c r="E472" s="124"/>
      <c r="F472" s="56"/>
      <c r="G472" s="56"/>
      <c r="H472" s="124"/>
      <c r="I472" s="317"/>
      <c r="J472" s="318"/>
      <c r="K472" s="318"/>
      <c r="L472" s="124"/>
      <c r="M472" s="314"/>
      <c r="N472" s="314"/>
      <c r="O472" s="314"/>
      <c r="P472" s="124"/>
      <c r="Q472" s="46"/>
      <c r="R472" s="46"/>
      <c r="S472" s="46"/>
      <c r="T472" s="53"/>
      <c r="U472" s="46"/>
      <c r="V472" s="124"/>
      <c r="W472" s="47"/>
      <c r="X472" s="124"/>
      <c r="Y472" s="124"/>
      <c r="Z472" s="124"/>
      <c r="AA472" s="124"/>
      <c r="AB472" s="124"/>
      <c r="AC472" s="124"/>
      <c r="AD472" s="124"/>
      <c r="AE472" s="124"/>
      <c r="AF472" s="124"/>
      <c r="AG472" s="124"/>
      <c r="AH472" s="124"/>
      <c r="AI472" s="124"/>
      <c r="AL472" s="52"/>
    </row>
    <row r="473" spans="1:38">
      <c r="A473" s="125">
        <v>434</v>
      </c>
      <c r="B473" s="126">
        <v>26101700</v>
      </c>
      <c r="C473" s="127" t="s">
        <v>672</v>
      </c>
      <c r="D473" s="126" t="s">
        <v>30</v>
      </c>
      <c r="E473" s="242">
        <v>1</v>
      </c>
      <c r="F473" s="56"/>
      <c r="G473" s="56"/>
      <c r="H473" s="317">
        <v>79528</v>
      </c>
      <c r="I473" s="317"/>
      <c r="J473" s="318"/>
      <c r="K473" s="318"/>
      <c r="L473" s="314">
        <v>76039</v>
      </c>
      <c r="M473" s="314"/>
      <c r="N473" s="314"/>
      <c r="O473" s="314"/>
      <c r="P473" s="319">
        <v>69761</v>
      </c>
      <c r="Q473" s="46"/>
      <c r="R473" s="46"/>
      <c r="S473" s="46"/>
      <c r="T473" s="53"/>
      <c r="U473" s="46"/>
      <c r="V473" s="48">
        <v>18880</v>
      </c>
      <c r="W473" s="47"/>
      <c r="X473" s="318">
        <f t="shared" si="181"/>
        <v>28404</v>
      </c>
      <c r="Y473" s="323">
        <f t="shared" si="182"/>
        <v>69761</v>
      </c>
      <c r="Z473" s="323">
        <f t="shared" si="183"/>
        <v>61052</v>
      </c>
      <c r="AA473" s="323">
        <f t="shared" si="184"/>
        <v>72900</v>
      </c>
      <c r="AB473" s="318">
        <f t="shared" si="185"/>
        <v>42999</v>
      </c>
      <c r="AC473" s="49">
        <f t="shared" si="186"/>
        <v>0.41</v>
      </c>
      <c r="AD473" s="49">
        <f t="shared" si="187"/>
        <v>0.47</v>
      </c>
      <c r="AE473" s="49">
        <f t="shared" si="188"/>
        <v>0.39</v>
      </c>
      <c r="AF473" s="49">
        <f t="shared" si="189"/>
        <v>0.66</v>
      </c>
      <c r="AG473" s="50">
        <f t="shared" si="190"/>
        <v>1.5044491525423729</v>
      </c>
      <c r="AH473" s="325">
        <f t="shared" ref="AH473:AH491" si="194">+MIN(AA473:AB473)</f>
        <v>42999</v>
      </c>
      <c r="AI473" s="51" t="str">
        <f>+IF(AH473=Y473,"MENOR COTIZADO",IF(AH473=Z473,"PROMEDIO",IF(AH473=AA473,"MEDIANA",IF(AH473=AB473,"MEDIA ARMÓNICA",IF(AH473=W473,"HISTÓRICO")))))</f>
        <v>MEDIA ARMÓNICA</v>
      </c>
      <c r="AL473" s="52"/>
    </row>
    <row r="474" spans="1:38">
      <c r="A474" s="125">
        <v>435</v>
      </c>
      <c r="B474" s="105">
        <v>30264700</v>
      </c>
      <c r="C474" s="127" t="s">
        <v>673</v>
      </c>
      <c r="D474" s="126" t="s">
        <v>31</v>
      </c>
      <c r="E474" s="242">
        <v>1</v>
      </c>
      <c r="F474" s="56"/>
      <c r="G474" s="56"/>
      <c r="H474" s="317">
        <v>49031</v>
      </c>
      <c r="I474" s="317"/>
      <c r="J474" s="318"/>
      <c r="K474" s="318"/>
      <c r="L474" s="314">
        <v>47248</v>
      </c>
      <c r="M474" s="314"/>
      <c r="N474" s="314"/>
      <c r="O474" s="314"/>
      <c r="P474" s="319">
        <v>44574.000000000007</v>
      </c>
      <c r="Q474" s="46"/>
      <c r="R474" s="46"/>
      <c r="S474" s="46"/>
      <c r="T474" s="53"/>
      <c r="U474" s="46"/>
      <c r="V474" s="48">
        <v>10280</v>
      </c>
      <c r="W474" s="47"/>
      <c r="X474" s="318">
        <f t="shared" si="181"/>
        <v>18427</v>
      </c>
      <c r="Y474" s="323">
        <f t="shared" si="182"/>
        <v>44574</v>
      </c>
      <c r="Z474" s="323">
        <f t="shared" si="183"/>
        <v>37783</v>
      </c>
      <c r="AA474" s="323">
        <f t="shared" si="184"/>
        <v>45911</v>
      </c>
      <c r="AB474" s="318">
        <f t="shared" si="185"/>
        <v>24803</v>
      </c>
      <c r="AC474" s="49">
        <f t="shared" si="186"/>
        <v>0.41</v>
      </c>
      <c r="AD474" s="49">
        <f t="shared" si="187"/>
        <v>0.49</v>
      </c>
      <c r="AE474" s="49">
        <f t="shared" si="188"/>
        <v>0.4</v>
      </c>
      <c r="AF474" s="49">
        <f t="shared" si="189"/>
        <v>0.74</v>
      </c>
      <c r="AG474" s="50">
        <f t="shared" si="190"/>
        <v>1.7925097276264592</v>
      </c>
      <c r="AH474" s="325">
        <f t="shared" si="194"/>
        <v>24803</v>
      </c>
      <c r="AI474" s="51" t="str">
        <f t="shared" ref="AI474:AI476" si="195">+IF(AH474=Y474,"MENOR COTIZADO",IF(AH474=Z474,"PROMEDIO",IF(AH474=AA474,"MEDIANA",IF(AH474=AB474,"MEDIA ARMÓNICA",IF(AH474=W474,"HISTÓRICO")))))</f>
        <v>MEDIA ARMÓNICA</v>
      </c>
      <c r="AL474" s="52"/>
    </row>
    <row r="475" spans="1:38">
      <c r="A475" s="125">
        <v>436</v>
      </c>
      <c r="B475" s="126">
        <v>26101700</v>
      </c>
      <c r="C475" s="127" t="s">
        <v>674</v>
      </c>
      <c r="D475" s="126" t="s">
        <v>30</v>
      </c>
      <c r="E475" s="242">
        <v>1</v>
      </c>
      <c r="F475" s="56"/>
      <c r="G475" s="56"/>
      <c r="H475" s="317">
        <v>871704.00000000012</v>
      </c>
      <c r="I475" s="317"/>
      <c r="J475" s="318"/>
      <c r="K475" s="318"/>
      <c r="L475" s="314">
        <v>795239.00000000012</v>
      </c>
      <c r="M475" s="314"/>
      <c r="N475" s="314"/>
      <c r="O475" s="314"/>
      <c r="P475" s="319">
        <v>764653</v>
      </c>
      <c r="Q475" s="46"/>
      <c r="R475" s="46"/>
      <c r="S475" s="46"/>
      <c r="T475" s="53"/>
      <c r="U475" s="46"/>
      <c r="V475" s="48">
        <v>187330</v>
      </c>
      <c r="W475" s="47"/>
      <c r="X475" s="318">
        <f t="shared" si="181"/>
        <v>314837</v>
      </c>
      <c r="Y475" s="323">
        <f t="shared" si="182"/>
        <v>764653</v>
      </c>
      <c r="Z475" s="323">
        <f t="shared" si="183"/>
        <v>654732</v>
      </c>
      <c r="AA475" s="323">
        <f t="shared" si="184"/>
        <v>779946</v>
      </c>
      <c r="AB475" s="318">
        <f t="shared" si="185"/>
        <v>441959</v>
      </c>
      <c r="AC475" s="49">
        <f t="shared" si="186"/>
        <v>0.41</v>
      </c>
      <c r="AD475" s="49">
        <f t="shared" si="187"/>
        <v>0.48</v>
      </c>
      <c r="AE475" s="49">
        <f t="shared" si="188"/>
        <v>0.4</v>
      </c>
      <c r="AF475" s="49">
        <f t="shared" si="189"/>
        <v>0.71</v>
      </c>
      <c r="AG475" s="50">
        <f t="shared" si="190"/>
        <v>1.6806544600437729</v>
      </c>
      <c r="AH475" s="325">
        <f t="shared" si="194"/>
        <v>441959</v>
      </c>
      <c r="AI475" s="51" t="str">
        <f t="shared" si="195"/>
        <v>MEDIA ARMÓNICA</v>
      </c>
      <c r="AL475" s="52"/>
    </row>
    <row r="476" spans="1:38">
      <c r="A476" s="125">
        <v>437</v>
      </c>
      <c r="B476" s="126">
        <v>26101700</v>
      </c>
      <c r="C476" s="127" t="s">
        <v>664</v>
      </c>
      <c r="D476" s="126" t="s">
        <v>30</v>
      </c>
      <c r="E476" s="242">
        <v>1</v>
      </c>
      <c r="F476" s="56"/>
      <c r="G476" s="56"/>
      <c r="H476" s="317">
        <v>178364</v>
      </c>
      <c r="I476" s="317"/>
      <c r="J476" s="318"/>
      <c r="K476" s="318"/>
      <c r="L476" s="314">
        <v>176742</v>
      </c>
      <c r="M476" s="314"/>
      <c r="N476" s="314"/>
      <c r="O476" s="314"/>
      <c r="P476" s="319">
        <v>162149</v>
      </c>
      <c r="Q476" s="46"/>
      <c r="R476" s="46"/>
      <c r="S476" s="46"/>
      <c r="T476" s="53"/>
      <c r="U476" s="46"/>
      <c r="V476" s="48">
        <v>36720</v>
      </c>
      <c r="W476" s="47"/>
      <c r="X476" s="318">
        <f t="shared" si="181"/>
        <v>68240</v>
      </c>
      <c r="Y476" s="323">
        <f t="shared" si="182"/>
        <v>162149</v>
      </c>
      <c r="Z476" s="323">
        <f t="shared" si="183"/>
        <v>138494</v>
      </c>
      <c r="AA476" s="323">
        <f t="shared" si="184"/>
        <v>169446</v>
      </c>
      <c r="AB476" s="318">
        <f t="shared" si="185"/>
        <v>89556</v>
      </c>
      <c r="AC476" s="49">
        <f t="shared" si="186"/>
        <v>0.42</v>
      </c>
      <c r="AD476" s="49">
        <f t="shared" si="187"/>
        <v>0.49</v>
      </c>
      <c r="AE476" s="49">
        <f t="shared" si="188"/>
        <v>0.4</v>
      </c>
      <c r="AF476" s="49">
        <f t="shared" si="189"/>
        <v>0.76</v>
      </c>
      <c r="AG476" s="50">
        <f t="shared" si="190"/>
        <v>1.8583877995642701</v>
      </c>
      <c r="AH476" s="325">
        <f t="shared" si="194"/>
        <v>89556</v>
      </c>
      <c r="AI476" s="51" t="str">
        <f t="shared" si="195"/>
        <v>MEDIA ARMÓNICA</v>
      </c>
      <c r="AL476" s="52"/>
    </row>
    <row r="477" spans="1:38">
      <c r="A477" s="125">
        <v>438</v>
      </c>
      <c r="B477" s="126">
        <v>26101700</v>
      </c>
      <c r="C477" s="127" t="s">
        <v>665</v>
      </c>
      <c r="D477" s="126" t="s">
        <v>30</v>
      </c>
      <c r="E477" s="242">
        <v>1</v>
      </c>
      <c r="F477" s="56"/>
      <c r="G477" s="56"/>
      <c r="H477" s="317">
        <v>298968</v>
      </c>
      <c r="I477" s="317"/>
      <c r="J477" s="318"/>
      <c r="K477" s="318"/>
      <c r="L477" s="314">
        <v>285378</v>
      </c>
      <c r="M477" s="314"/>
      <c r="N477" s="314"/>
      <c r="O477" s="314"/>
      <c r="P477" s="319">
        <v>271789</v>
      </c>
      <c r="Q477" s="46"/>
      <c r="R477" s="46"/>
      <c r="S477" s="46"/>
      <c r="T477" s="53"/>
      <c r="U477" s="46"/>
      <c r="V477" s="48">
        <v>77230</v>
      </c>
      <c r="W477" s="47"/>
      <c r="X477" s="318">
        <f t="shared" si="181"/>
        <v>104664</v>
      </c>
      <c r="Y477" s="323">
        <f t="shared" si="182"/>
        <v>271789</v>
      </c>
      <c r="Z477" s="323">
        <f t="shared" si="183"/>
        <v>233341</v>
      </c>
      <c r="AA477" s="323">
        <f t="shared" si="184"/>
        <v>278584</v>
      </c>
      <c r="AB477" s="318">
        <f t="shared" si="185"/>
        <v>170382</v>
      </c>
      <c r="AC477" s="49">
        <f t="shared" si="186"/>
        <v>0.39</v>
      </c>
      <c r="AD477" s="49">
        <f t="shared" si="187"/>
        <v>0.45</v>
      </c>
      <c r="AE477" s="49">
        <f t="shared" si="188"/>
        <v>0.38</v>
      </c>
      <c r="AF477" s="49">
        <f t="shared" si="189"/>
        <v>0.61</v>
      </c>
      <c r="AG477" s="50">
        <f t="shared" si="190"/>
        <v>1.3552246536320083</v>
      </c>
      <c r="AH477" s="325">
        <f t="shared" si="194"/>
        <v>170382</v>
      </c>
      <c r="AI477" s="51" t="str">
        <f t="shared" ref="AI477:AI491" si="196">+IF(AH477=Y477,"MENOR COTIZADO",IF(AH477=Z477,"PROMEDIO",IF(AH477=AA477,"MEDIANA",IF(AH477=AB477,"MEDIA ARMÓNICA",IF(AH477=W477,"HISTÓRICO")))))</f>
        <v>MEDIA ARMÓNICA</v>
      </c>
      <c r="AL477" s="52"/>
    </row>
    <row r="478" spans="1:38">
      <c r="A478" s="125">
        <v>439</v>
      </c>
      <c r="B478" s="126">
        <v>26101700</v>
      </c>
      <c r="C478" s="127" t="s">
        <v>666</v>
      </c>
      <c r="D478" s="126" t="s">
        <v>30</v>
      </c>
      <c r="E478" s="242">
        <v>1</v>
      </c>
      <c r="F478" s="56"/>
      <c r="G478" s="56"/>
      <c r="H478" s="317">
        <v>143496</v>
      </c>
      <c r="I478" s="317"/>
      <c r="J478" s="318"/>
      <c r="K478" s="318"/>
      <c r="L478" s="314">
        <v>136974</v>
      </c>
      <c r="M478" s="314"/>
      <c r="N478" s="314"/>
      <c r="O478" s="314"/>
      <c r="P478" s="319">
        <v>130451.00000000001</v>
      </c>
      <c r="Q478" s="57"/>
      <c r="R478" s="57"/>
      <c r="S478" s="57"/>
      <c r="T478" s="48"/>
      <c r="U478" s="57"/>
      <c r="V478" s="48">
        <v>36110</v>
      </c>
      <c r="W478" s="7"/>
      <c r="X478" s="318">
        <f t="shared" si="181"/>
        <v>50712</v>
      </c>
      <c r="Y478" s="323">
        <f t="shared" si="182"/>
        <v>130451</v>
      </c>
      <c r="Z478" s="323">
        <f t="shared" si="183"/>
        <v>111758</v>
      </c>
      <c r="AA478" s="323">
        <f t="shared" si="184"/>
        <v>133713</v>
      </c>
      <c r="AB478" s="318">
        <f t="shared" si="185"/>
        <v>80599</v>
      </c>
      <c r="AC478" s="49">
        <f t="shared" si="186"/>
        <v>0.39</v>
      </c>
      <c r="AD478" s="49">
        <f t="shared" si="187"/>
        <v>0.45</v>
      </c>
      <c r="AE478" s="49">
        <f t="shared" si="188"/>
        <v>0.38</v>
      </c>
      <c r="AF478" s="49">
        <f t="shared" si="189"/>
        <v>0.63</v>
      </c>
      <c r="AG478" s="50">
        <f t="shared" si="190"/>
        <v>1.404375519246746</v>
      </c>
      <c r="AH478" s="325">
        <f t="shared" si="194"/>
        <v>80599</v>
      </c>
      <c r="AI478" s="51" t="str">
        <f t="shared" si="196"/>
        <v>MEDIA ARMÓNICA</v>
      </c>
      <c r="AL478" s="52"/>
    </row>
    <row r="479" spans="1:38">
      <c r="A479" s="125">
        <v>440</v>
      </c>
      <c r="B479" s="105">
        <v>30264700</v>
      </c>
      <c r="C479" s="127" t="s">
        <v>675</v>
      </c>
      <c r="D479" s="126" t="s">
        <v>31</v>
      </c>
      <c r="E479" s="242">
        <v>1</v>
      </c>
      <c r="F479" s="56"/>
      <c r="G479" s="56"/>
      <c r="H479" s="317">
        <v>252376</v>
      </c>
      <c r="I479" s="317"/>
      <c r="J479" s="318"/>
      <c r="K479" s="318"/>
      <c r="L479" s="314">
        <v>236743.00000000003</v>
      </c>
      <c r="M479" s="314"/>
      <c r="N479" s="314"/>
      <c r="O479" s="314"/>
      <c r="P479" s="319">
        <v>223342</v>
      </c>
      <c r="Q479" s="46"/>
      <c r="R479" s="46"/>
      <c r="S479" s="46"/>
      <c r="T479" s="53"/>
      <c r="U479" s="46"/>
      <c r="V479" s="48">
        <v>62830</v>
      </c>
      <c r="W479" s="47"/>
      <c r="X479" s="318">
        <f t="shared" si="181"/>
        <v>88131</v>
      </c>
      <c r="Y479" s="323">
        <f t="shared" si="182"/>
        <v>223342</v>
      </c>
      <c r="Z479" s="323">
        <f t="shared" si="183"/>
        <v>193823</v>
      </c>
      <c r="AA479" s="323">
        <f t="shared" si="184"/>
        <v>230043</v>
      </c>
      <c r="AB479" s="318">
        <f t="shared" si="185"/>
        <v>139959</v>
      </c>
      <c r="AC479" s="49">
        <f t="shared" si="186"/>
        <v>0.39</v>
      </c>
      <c r="AD479" s="49">
        <f t="shared" si="187"/>
        <v>0.45</v>
      </c>
      <c r="AE479" s="49">
        <f t="shared" si="188"/>
        <v>0.38</v>
      </c>
      <c r="AF479" s="49">
        <f t="shared" si="189"/>
        <v>0.63</v>
      </c>
      <c r="AG479" s="50">
        <f t="shared" si="190"/>
        <v>1.4026897978672608</v>
      </c>
      <c r="AH479" s="325">
        <f t="shared" si="194"/>
        <v>139959</v>
      </c>
      <c r="AI479" s="51" t="str">
        <f t="shared" si="196"/>
        <v>MEDIA ARMÓNICA</v>
      </c>
      <c r="AL479" s="52"/>
    </row>
    <row r="480" spans="1:38">
      <c r="A480" s="125">
        <v>441</v>
      </c>
      <c r="B480" s="105">
        <v>30264700</v>
      </c>
      <c r="C480" s="127" t="s">
        <v>676</v>
      </c>
      <c r="D480" s="126" t="s">
        <v>37</v>
      </c>
      <c r="E480" s="242">
        <v>1</v>
      </c>
      <c r="F480" s="56"/>
      <c r="G480" s="56"/>
      <c r="H480" s="317">
        <v>19815</v>
      </c>
      <c r="I480" s="317"/>
      <c r="J480" s="318"/>
      <c r="K480" s="318"/>
      <c r="L480" s="314">
        <v>18773</v>
      </c>
      <c r="M480" s="314"/>
      <c r="N480" s="314"/>
      <c r="O480" s="314"/>
      <c r="P480" s="319">
        <v>17382</v>
      </c>
      <c r="Q480" s="46"/>
      <c r="R480" s="46"/>
      <c r="S480" s="46"/>
      <c r="T480" s="53"/>
      <c r="U480" s="46"/>
      <c r="V480" s="48">
        <v>5020</v>
      </c>
      <c r="W480" s="47"/>
      <c r="X480" s="318">
        <f t="shared" si="181"/>
        <v>6891</v>
      </c>
      <c r="Y480" s="323">
        <f t="shared" si="182"/>
        <v>17382</v>
      </c>
      <c r="Z480" s="323">
        <f t="shared" si="183"/>
        <v>15248</v>
      </c>
      <c r="AA480" s="323">
        <f t="shared" si="184"/>
        <v>18078</v>
      </c>
      <c r="AB480" s="318">
        <f t="shared" si="185"/>
        <v>11097</v>
      </c>
      <c r="AC480" s="49">
        <f t="shared" si="186"/>
        <v>0.4</v>
      </c>
      <c r="AD480" s="49">
        <f t="shared" si="187"/>
        <v>0.45</v>
      </c>
      <c r="AE480" s="49">
        <f t="shared" si="188"/>
        <v>0.38</v>
      </c>
      <c r="AF480" s="49">
        <f t="shared" si="189"/>
        <v>0.62</v>
      </c>
      <c r="AG480" s="50">
        <f t="shared" si="190"/>
        <v>1.3727091633466135</v>
      </c>
      <c r="AH480" s="325">
        <f t="shared" si="194"/>
        <v>11097</v>
      </c>
      <c r="AI480" s="51" t="str">
        <f t="shared" si="196"/>
        <v>MEDIA ARMÓNICA</v>
      </c>
      <c r="AL480" s="52"/>
    </row>
    <row r="481" spans="1:38">
      <c r="A481" s="125">
        <v>442</v>
      </c>
      <c r="B481" s="126">
        <v>23181700</v>
      </c>
      <c r="C481" s="127" t="s">
        <v>34</v>
      </c>
      <c r="D481" s="126" t="s">
        <v>30</v>
      </c>
      <c r="E481" s="242">
        <v>1</v>
      </c>
      <c r="F481" s="56"/>
      <c r="G481" s="56"/>
      <c r="H481" s="317">
        <v>151351</v>
      </c>
      <c r="I481" s="317"/>
      <c r="J481" s="318"/>
      <c r="K481" s="318"/>
      <c r="L481" s="314">
        <v>143315</v>
      </c>
      <c r="M481" s="314"/>
      <c r="N481" s="314"/>
      <c r="O481" s="314"/>
      <c r="P481" s="319">
        <v>133939</v>
      </c>
      <c r="Q481" s="46"/>
      <c r="R481" s="46"/>
      <c r="S481" s="46"/>
      <c r="T481" s="53"/>
      <c r="U481" s="46"/>
      <c r="V481" s="48">
        <v>31090</v>
      </c>
      <c r="W481" s="47"/>
      <c r="X481" s="318">
        <f t="shared" si="181"/>
        <v>56340</v>
      </c>
      <c r="Y481" s="323">
        <f t="shared" si="182"/>
        <v>133939</v>
      </c>
      <c r="Z481" s="323">
        <f t="shared" si="183"/>
        <v>114924</v>
      </c>
      <c r="AA481" s="323">
        <f t="shared" si="184"/>
        <v>138627</v>
      </c>
      <c r="AB481" s="318">
        <f t="shared" si="185"/>
        <v>75166</v>
      </c>
      <c r="AC481" s="49">
        <f t="shared" si="186"/>
        <v>0.42</v>
      </c>
      <c r="AD481" s="49">
        <f t="shared" si="187"/>
        <v>0.49</v>
      </c>
      <c r="AE481" s="49">
        <f t="shared" si="188"/>
        <v>0.41</v>
      </c>
      <c r="AF481" s="49">
        <f t="shared" si="189"/>
        <v>0.75</v>
      </c>
      <c r="AG481" s="50">
        <f t="shared" si="190"/>
        <v>1.8121582502412352</v>
      </c>
      <c r="AH481" s="325">
        <f t="shared" si="194"/>
        <v>75166</v>
      </c>
      <c r="AI481" s="51" t="str">
        <f t="shared" si="196"/>
        <v>MEDIA ARMÓNICA</v>
      </c>
      <c r="AL481" s="52"/>
    </row>
    <row r="482" spans="1:38">
      <c r="A482" s="125">
        <v>443</v>
      </c>
      <c r="B482" s="126">
        <v>26101700</v>
      </c>
      <c r="C482" s="127" t="s">
        <v>677</v>
      </c>
      <c r="D482" s="126" t="s">
        <v>30</v>
      </c>
      <c r="E482" s="242">
        <v>1</v>
      </c>
      <c r="F482" s="56"/>
      <c r="G482" s="56"/>
      <c r="H482" s="317">
        <v>144631</v>
      </c>
      <c r="I482" s="317"/>
      <c r="J482" s="318"/>
      <c r="K482" s="318"/>
      <c r="L482" s="314">
        <v>138287</v>
      </c>
      <c r="M482" s="314"/>
      <c r="N482" s="314"/>
      <c r="O482" s="314"/>
      <c r="P482" s="319">
        <v>126869.00000000001</v>
      </c>
      <c r="Q482" s="46"/>
      <c r="R482" s="46"/>
      <c r="S482" s="46"/>
      <c r="T482" s="53"/>
      <c r="U482" s="46"/>
      <c r="V482" s="48">
        <v>32330</v>
      </c>
      <c r="W482" s="47"/>
      <c r="X482" s="318">
        <f t="shared" si="181"/>
        <v>52648</v>
      </c>
      <c r="Y482" s="323">
        <f t="shared" si="182"/>
        <v>126869</v>
      </c>
      <c r="Z482" s="323">
        <f t="shared" si="183"/>
        <v>110529</v>
      </c>
      <c r="AA482" s="323">
        <f t="shared" si="184"/>
        <v>132578</v>
      </c>
      <c r="AB482" s="318">
        <f t="shared" si="185"/>
        <v>75531</v>
      </c>
      <c r="AC482" s="49">
        <f t="shared" si="186"/>
        <v>0.41</v>
      </c>
      <c r="AD482" s="49">
        <f t="shared" si="187"/>
        <v>0.48</v>
      </c>
      <c r="AE482" s="49">
        <f t="shared" si="188"/>
        <v>0.4</v>
      </c>
      <c r="AF482" s="49">
        <f t="shared" si="189"/>
        <v>0.7</v>
      </c>
      <c r="AG482" s="50">
        <f t="shared" si="190"/>
        <v>1.6284565419115373</v>
      </c>
      <c r="AH482" s="325">
        <f t="shared" si="194"/>
        <v>75531</v>
      </c>
      <c r="AI482" s="51" t="str">
        <f t="shared" si="196"/>
        <v>MEDIA ARMÓNICA</v>
      </c>
      <c r="AL482" s="52"/>
    </row>
    <row r="483" spans="1:38">
      <c r="A483" s="125">
        <v>444</v>
      </c>
      <c r="B483" s="126">
        <v>26101700</v>
      </c>
      <c r="C483" s="127" t="s">
        <v>678</v>
      </c>
      <c r="D483" s="126" t="s">
        <v>30</v>
      </c>
      <c r="E483" s="242">
        <v>1</v>
      </c>
      <c r="F483" s="56"/>
      <c r="G483" s="56"/>
      <c r="H483" s="317">
        <v>120574.00000000001</v>
      </c>
      <c r="I483" s="317"/>
      <c r="J483" s="318"/>
      <c r="K483" s="318"/>
      <c r="L483" s="314">
        <v>114056</v>
      </c>
      <c r="M483" s="314"/>
      <c r="N483" s="314"/>
      <c r="O483" s="314"/>
      <c r="P483" s="319">
        <v>108625</v>
      </c>
      <c r="Q483" s="46"/>
      <c r="R483" s="46"/>
      <c r="S483" s="46"/>
      <c r="T483" s="53"/>
      <c r="U483" s="46"/>
      <c r="V483" s="48">
        <v>25730</v>
      </c>
      <c r="W483" s="47"/>
      <c r="X483" s="318">
        <f t="shared" si="181"/>
        <v>44612</v>
      </c>
      <c r="Y483" s="323">
        <f t="shared" si="182"/>
        <v>108625</v>
      </c>
      <c r="Z483" s="323">
        <f t="shared" si="183"/>
        <v>92246</v>
      </c>
      <c r="AA483" s="323">
        <f t="shared" si="184"/>
        <v>111341</v>
      </c>
      <c r="AB483" s="318">
        <f t="shared" si="185"/>
        <v>61413</v>
      </c>
      <c r="AC483" s="49">
        <f t="shared" si="186"/>
        <v>0.41</v>
      </c>
      <c r="AD483" s="49">
        <f t="shared" si="187"/>
        <v>0.48</v>
      </c>
      <c r="AE483" s="49">
        <f t="shared" si="188"/>
        <v>0.4</v>
      </c>
      <c r="AF483" s="49">
        <f t="shared" si="189"/>
        <v>0.73</v>
      </c>
      <c r="AG483" s="50">
        <f t="shared" si="190"/>
        <v>1.7338515351729498</v>
      </c>
      <c r="AH483" s="325">
        <f t="shared" si="194"/>
        <v>61413</v>
      </c>
      <c r="AI483" s="51" t="str">
        <f t="shared" si="196"/>
        <v>MEDIA ARMÓNICA</v>
      </c>
      <c r="AL483" s="52"/>
    </row>
    <row r="484" spans="1:38">
      <c r="A484" s="125">
        <v>445</v>
      </c>
      <c r="B484" s="126">
        <v>23181500</v>
      </c>
      <c r="C484" s="127" t="s">
        <v>38</v>
      </c>
      <c r="D484" s="126" t="s">
        <v>30</v>
      </c>
      <c r="E484" s="242">
        <v>1</v>
      </c>
      <c r="F484" s="56"/>
      <c r="G484" s="56"/>
      <c r="H484" s="317">
        <v>562292</v>
      </c>
      <c r="I484" s="317"/>
      <c r="J484" s="318"/>
      <c r="K484" s="318"/>
      <c r="L484" s="314">
        <v>552160</v>
      </c>
      <c r="M484" s="314"/>
      <c r="N484" s="314"/>
      <c r="O484" s="314"/>
      <c r="P484" s="319">
        <v>506569</v>
      </c>
      <c r="Q484" s="46"/>
      <c r="R484" s="46"/>
      <c r="S484" s="46"/>
      <c r="T484" s="53"/>
      <c r="U484" s="46"/>
      <c r="V484" s="48">
        <v>105400</v>
      </c>
      <c r="W484" s="47"/>
      <c r="X484" s="318">
        <f t="shared" si="181"/>
        <v>218816</v>
      </c>
      <c r="Y484" s="323">
        <f t="shared" si="182"/>
        <v>506569</v>
      </c>
      <c r="Z484" s="323">
        <f t="shared" si="183"/>
        <v>431605</v>
      </c>
      <c r="AA484" s="323">
        <f t="shared" si="184"/>
        <v>529365</v>
      </c>
      <c r="AB484" s="318">
        <f t="shared" si="185"/>
        <v>265759</v>
      </c>
      <c r="AC484" s="49">
        <f t="shared" si="186"/>
        <v>0.43</v>
      </c>
      <c r="AD484" s="49">
        <f t="shared" si="187"/>
        <v>0.51</v>
      </c>
      <c r="AE484" s="49">
        <f t="shared" si="188"/>
        <v>0.41</v>
      </c>
      <c r="AF484" s="49">
        <f t="shared" si="189"/>
        <v>0.82</v>
      </c>
      <c r="AG484" s="50">
        <f t="shared" si="190"/>
        <v>2.0760531309297914</v>
      </c>
      <c r="AH484" s="325">
        <f>+Z484</f>
        <v>431605</v>
      </c>
      <c r="AI484" s="51" t="str">
        <f t="shared" si="196"/>
        <v>PROMEDIO</v>
      </c>
      <c r="AL484" s="52"/>
    </row>
    <row r="485" spans="1:38">
      <c r="A485" s="125">
        <v>446</v>
      </c>
      <c r="B485" s="126">
        <v>23181700</v>
      </c>
      <c r="C485" s="127" t="s">
        <v>679</v>
      </c>
      <c r="D485" s="126" t="s">
        <v>30</v>
      </c>
      <c r="E485" s="242">
        <v>1</v>
      </c>
      <c r="F485" s="56"/>
      <c r="G485" s="56"/>
      <c r="H485" s="317">
        <v>1076339</v>
      </c>
      <c r="I485" s="317"/>
      <c r="J485" s="318"/>
      <c r="K485" s="318"/>
      <c r="L485" s="314">
        <v>1000806</v>
      </c>
      <c r="M485" s="314"/>
      <c r="N485" s="314"/>
      <c r="O485" s="314"/>
      <c r="P485" s="319">
        <v>944157</v>
      </c>
      <c r="Q485" s="46"/>
      <c r="R485" s="46"/>
      <c r="S485" s="46"/>
      <c r="T485" s="53"/>
      <c r="U485" s="46"/>
      <c r="V485" s="48">
        <v>222180</v>
      </c>
      <c r="W485" s="47"/>
      <c r="X485" s="318">
        <f t="shared" si="181"/>
        <v>396178</v>
      </c>
      <c r="Y485" s="323">
        <f t="shared" si="182"/>
        <v>944157</v>
      </c>
      <c r="Z485" s="323">
        <f t="shared" si="183"/>
        <v>810871</v>
      </c>
      <c r="AA485" s="323">
        <f t="shared" si="184"/>
        <v>972482</v>
      </c>
      <c r="AB485" s="318">
        <f t="shared" si="185"/>
        <v>534169</v>
      </c>
      <c r="AC485" s="49">
        <f t="shared" si="186"/>
        <v>0.42</v>
      </c>
      <c r="AD485" s="49">
        <f t="shared" si="187"/>
        <v>0.49</v>
      </c>
      <c r="AE485" s="49">
        <f t="shared" si="188"/>
        <v>0.41</v>
      </c>
      <c r="AF485" s="49">
        <f t="shared" si="189"/>
        <v>0.74</v>
      </c>
      <c r="AG485" s="50">
        <f t="shared" si="190"/>
        <v>1.7831397965613467</v>
      </c>
      <c r="AH485" s="325">
        <f t="shared" si="194"/>
        <v>534169</v>
      </c>
      <c r="AI485" s="51" t="str">
        <f t="shared" si="196"/>
        <v>MEDIA ARMÓNICA</v>
      </c>
      <c r="AL485" s="52"/>
    </row>
    <row r="486" spans="1:38">
      <c r="A486" s="125">
        <v>447</v>
      </c>
      <c r="B486" s="126">
        <v>23181700</v>
      </c>
      <c r="C486" s="127" t="s">
        <v>680</v>
      </c>
      <c r="D486" s="126" t="s">
        <v>30</v>
      </c>
      <c r="E486" s="242">
        <v>1</v>
      </c>
      <c r="F486" s="56"/>
      <c r="G486" s="56"/>
      <c r="H486" s="317">
        <v>2739079.0000000005</v>
      </c>
      <c r="I486" s="317"/>
      <c r="J486" s="318"/>
      <c r="K486" s="318"/>
      <c r="L486" s="314">
        <v>2567886</v>
      </c>
      <c r="M486" s="314"/>
      <c r="N486" s="314"/>
      <c r="O486" s="314"/>
      <c r="P486" s="319">
        <v>2445606</v>
      </c>
      <c r="Q486" s="46"/>
      <c r="R486" s="46"/>
      <c r="S486" s="46"/>
      <c r="T486" s="53"/>
      <c r="U486" s="46"/>
      <c r="V486" s="48">
        <v>583580</v>
      </c>
      <c r="W486" s="47"/>
      <c r="X486" s="318">
        <f t="shared" si="181"/>
        <v>1007521</v>
      </c>
      <c r="Y486" s="323">
        <f t="shared" si="182"/>
        <v>2445606</v>
      </c>
      <c r="Z486" s="323">
        <f t="shared" si="183"/>
        <v>2084038</v>
      </c>
      <c r="AA486" s="323">
        <f t="shared" si="184"/>
        <v>2506746</v>
      </c>
      <c r="AB486" s="318">
        <f t="shared" si="185"/>
        <v>1390352</v>
      </c>
      <c r="AC486" s="49">
        <f t="shared" si="186"/>
        <v>0.41</v>
      </c>
      <c r="AD486" s="49">
        <f t="shared" si="187"/>
        <v>0.48</v>
      </c>
      <c r="AE486" s="49">
        <f t="shared" si="188"/>
        <v>0.4</v>
      </c>
      <c r="AF486" s="49">
        <f t="shared" si="189"/>
        <v>0.72</v>
      </c>
      <c r="AG486" s="50">
        <f t="shared" si="190"/>
        <v>1.7264488159292641</v>
      </c>
      <c r="AH486" s="325">
        <f t="shared" si="194"/>
        <v>1390352</v>
      </c>
      <c r="AI486" s="51" t="str">
        <f t="shared" si="196"/>
        <v>MEDIA ARMÓNICA</v>
      </c>
      <c r="AL486" s="52"/>
    </row>
    <row r="487" spans="1:38">
      <c r="A487" s="125">
        <v>448</v>
      </c>
      <c r="B487" s="126">
        <v>23181700</v>
      </c>
      <c r="C487" s="127" t="s">
        <v>681</v>
      </c>
      <c r="D487" s="126" t="s">
        <v>30</v>
      </c>
      <c r="E487" s="242">
        <v>1</v>
      </c>
      <c r="F487" s="56"/>
      <c r="G487" s="56"/>
      <c r="H487" s="317">
        <v>1506678.0000000002</v>
      </c>
      <c r="I487" s="317"/>
      <c r="J487" s="318"/>
      <c r="K487" s="318"/>
      <c r="L487" s="314">
        <v>1440010</v>
      </c>
      <c r="M487" s="314"/>
      <c r="N487" s="314"/>
      <c r="O487" s="314"/>
      <c r="P487" s="319">
        <v>1333343.0000000002</v>
      </c>
      <c r="Q487" s="46"/>
      <c r="R487" s="46"/>
      <c r="S487" s="46"/>
      <c r="T487" s="53"/>
      <c r="U487" s="46"/>
      <c r="V487" s="48">
        <v>306550</v>
      </c>
      <c r="W487" s="47"/>
      <c r="X487" s="318">
        <f t="shared" si="181"/>
        <v>564595</v>
      </c>
      <c r="Y487" s="323">
        <f t="shared" si="182"/>
        <v>1333343</v>
      </c>
      <c r="Z487" s="323">
        <f t="shared" si="183"/>
        <v>1146645</v>
      </c>
      <c r="AA487" s="323">
        <f t="shared" si="184"/>
        <v>1386677</v>
      </c>
      <c r="AB487" s="318">
        <f t="shared" si="185"/>
        <v>744843</v>
      </c>
      <c r="AC487" s="49">
        <f t="shared" si="186"/>
        <v>0.42</v>
      </c>
      <c r="AD487" s="49">
        <f t="shared" si="187"/>
        <v>0.49</v>
      </c>
      <c r="AE487" s="49">
        <f t="shared" si="188"/>
        <v>0.41</v>
      </c>
      <c r="AF487" s="49">
        <f t="shared" si="189"/>
        <v>0.76</v>
      </c>
      <c r="AG487" s="50">
        <f t="shared" si="190"/>
        <v>1.8417713260479531</v>
      </c>
      <c r="AH487" s="325">
        <f t="shared" si="194"/>
        <v>744843</v>
      </c>
      <c r="AI487" s="51" t="str">
        <f t="shared" si="196"/>
        <v>MEDIA ARMÓNICA</v>
      </c>
      <c r="AL487" s="52"/>
    </row>
    <row r="488" spans="1:38">
      <c r="A488" s="125">
        <v>449</v>
      </c>
      <c r="B488" s="126">
        <v>23181700</v>
      </c>
      <c r="C488" s="127" t="s">
        <v>39</v>
      </c>
      <c r="D488" s="126" t="s">
        <v>30</v>
      </c>
      <c r="E488" s="242">
        <v>1</v>
      </c>
      <c r="F488" s="56"/>
      <c r="G488" s="56"/>
      <c r="H488" s="317">
        <v>1176892</v>
      </c>
      <c r="I488" s="317"/>
      <c r="J488" s="318"/>
      <c r="K488" s="318"/>
      <c r="L488" s="314">
        <v>1093572</v>
      </c>
      <c r="M488" s="314"/>
      <c r="N488" s="314"/>
      <c r="O488" s="314"/>
      <c r="P488" s="319">
        <v>1041497.0000000001</v>
      </c>
      <c r="Q488" s="46"/>
      <c r="R488" s="46"/>
      <c r="S488" s="46"/>
      <c r="T488" s="53"/>
      <c r="U488" s="46"/>
      <c r="V488" s="48">
        <v>253300</v>
      </c>
      <c r="W488" s="47"/>
      <c r="X488" s="318">
        <f t="shared" si="181"/>
        <v>428983</v>
      </c>
      <c r="Y488" s="323">
        <f t="shared" si="182"/>
        <v>1041497</v>
      </c>
      <c r="Z488" s="323">
        <f t="shared" si="183"/>
        <v>891315</v>
      </c>
      <c r="AA488" s="323">
        <f t="shared" si="184"/>
        <v>1067535</v>
      </c>
      <c r="AB488" s="318">
        <f t="shared" si="185"/>
        <v>599505</v>
      </c>
      <c r="AC488" s="49">
        <f t="shared" si="186"/>
        <v>0.41</v>
      </c>
      <c r="AD488" s="49">
        <f t="shared" si="187"/>
        <v>0.48</v>
      </c>
      <c r="AE488" s="49">
        <f t="shared" si="188"/>
        <v>0.4</v>
      </c>
      <c r="AF488" s="49">
        <f t="shared" si="189"/>
        <v>0.72</v>
      </c>
      <c r="AG488" s="50">
        <f t="shared" si="190"/>
        <v>1.6935767864192657</v>
      </c>
      <c r="AH488" s="325">
        <f t="shared" si="194"/>
        <v>599505</v>
      </c>
      <c r="AI488" s="51" t="str">
        <f t="shared" si="196"/>
        <v>MEDIA ARMÓNICA</v>
      </c>
      <c r="AL488" s="52"/>
    </row>
    <row r="489" spans="1:38">
      <c r="A489" s="125">
        <v>450</v>
      </c>
      <c r="B489" s="126">
        <v>26101700</v>
      </c>
      <c r="C489" s="127" t="s">
        <v>40</v>
      </c>
      <c r="D489" s="126" t="s">
        <v>30</v>
      </c>
      <c r="E489" s="242">
        <v>1</v>
      </c>
      <c r="F489" s="56"/>
      <c r="G489" s="56"/>
      <c r="H489" s="317">
        <v>911486.00000000012</v>
      </c>
      <c r="I489" s="317"/>
      <c r="J489" s="318"/>
      <c r="K489" s="318"/>
      <c r="L489" s="314">
        <v>878640</v>
      </c>
      <c r="M489" s="314"/>
      <c r="N489" s="314"/>
      <c r="O489" s="314"/>
      <c r="P489" s="319">
        <v>821159</v>
      </c>
      <c r="Q489" s="46"/>
      <c r="R489" s="46"/>
      <c r="S489" s="46"/>
      <c r="T489" s="53"/>
      <c r="U489" s="46"/>
      <c r="V489" s="48">
        <v>202830</v>
      </c>
      <c r="W489" s="47"/>
      <c r="X489" s="318">
        <f t="shared" si="181"/>
        <v>335880</v>
      </c>
      <c r="Y489" s="323">
        <f t="shared" si="182"/>
        <v>821159</v>
      </c>
      <c r="Z489" s="323">
        <f t="shared" si="183"/>
        <v>703529</v>
      </c>
      <c r="AA489" s="323">
        <f t="shared" si="184"/>
        <v>849900</v>
      </c>
      <c r="AB489" s="318">
        <f t="shared" si="185"/>
        <v>477141</v>
      </c>
      <c r="AC489" s="49">
        <f t="shared" si="186"/>
        <v>0.41</v>
      </c>
      <c r="AD489" s="49">
        <f t="shared" si="187"/>
        <v>0.48</v>
      </c>
      <c r="AE489" s="49">
        <f t="shared" si="188"/>
        <v>0.4</v>
      </c>
      <c r="AF489" s="49">
        <f t="shared" si="189"/>
        <v>0.7</v>
      </c>
      <c r="AG489" s="50">
        <f t="shared" si="190"/>
        <v>1.6559680520633042</v>
      </c>
      <c r="AH489" s="325">
        <f t="shared" si="194"/>
        <v>477141</v>
      </c>
      <c r="AI489" s="51" t="str">
        <f t="shared" si="196"/>
        <v>MEDIA ARMÓNICA</v>
      </c>
      <c r="AL489" s="52"/>
    </row>
    <row r="490" spans="1:38">
      <c r="A490" s="125">
        <v>451</v>
      </c>
      <c r="B490" s="126">
        <v>23181700</v>
      </c>
      <c r="C490" s="127" t="s">
        <v>340</v>
      </c>
      <c r="D490" s="126" t="s">
        <v>30</v>
      </c>
      <c r="E490" s="242">
        <v>1</v>
      </c>
      <c r="F490" s="56"/>
      <c r="G490" s="56"/>
      <c r="H490" s="317">
        <v>63360</v>
      </c>
      <c r="I490" s="317"/>
      <c r="J490" s="318"/>
      <c r="K490" s="318"/>
      <c r="L490" s="314">
        <v>62218.000000000007</v>
      </c>
      <c r="M490" s="314"/>
      <c r="N490" s="314"/>
      <c r="O490" s="314"/>
      <c r="P490" s="319">
        <v>57081</v>
      </c>
      <c r="Q490" s="46"/>
      <c r="R490" s="46"/>
      <c r="S490" s="46"/>
      <c r="T490" s="53"/>
      <c r="U490" s="46"/>
      <c r="V490" s="48">
        <v>14640</v>
      </c>
      <c r="W490" s="47"/>
      <c r="X490" s="318">
        <f t="shared" si="181"/>
        <v>23284</v>
      </c>
      <c r="Y490" s="323">
        <f t="shared" si="182"/>
        <v>57081</v>
      </c>
      <c r="Z490" s="323">
        <f t="shared" si="183"/>
        <v>49325</v>
      </c>
      <c r="AA490" s="323">
        <f t="shared" si="184"/>
        <v>59650</v>
      </c>
      <c r="AB490" s="318">
        <f t="shared" si="185"/>
        <v>33990</v>
      </c>
      <c r="AC490" s="49">
        <f t="shared" si="186"/>
        <v>0.41</v>
      </c>
      <c r="AD490" s="49">
        <f t="shared" si="187"/>
        <v>0.47</v>
      </c>
      <c r="AE490" s="49">
        <f t="shared" si="188"/>
        <v>0.39</v>
      </c>
      <c r="AF490" s="49">
        <f t="shared" si="189"/>
        <v>0.69</v>
      </c>
      <c r="AG490" s="50">
        <f t="shared" si="190"/>
        <v>1.5904371584699453</v>
      </c>
      <c r="AH490" s="325">
        <f t="shared" si="194"/>
        <v>33990</v>
      </c>
      <c r="AI490" s="51" t="str">
        <f t="shared" si="196"/>
        <v>MEDIA ARMÓNICA</v>
      </c>
      <c r="AL490" s="52"/>
    </row>
    <row r="491" spans="1:38">
      <c r="A491" s="125">
        <v>452</v>
      </c>
      <c r="B491" s="126">
        <v>24131500</v>
      </c>
      <c r="C491" s="127" t="s">
        <v>682</v>
      </c>
      <c r="D491" s="126" t="s">
        <v>30</v>
      </c>
      <c r="E491" s="242">
        <v>1</v>
      </c>
      <c r="F491" s="56"/>
      <c r="G491" s="56"/>
      <c r="H491" s="317">
        <v>4004474</v>
      </c>
      <c r="I491" s="317"/>
      <c r="J491" s="318"/>
      <c r="K491" s="318"/>
      <c r="L491" s="314">
        <v>3685533</v>
      </c>
      <c r="M491" s="314"/>
      <c r="N491" s="314"/>
      <c r="O491" s="314"/>
      <c r="P491" s="319">
        <v>3543782</v>
      </c>
      <c r="Q491" s="46"/>
      <c r="R491" s="46"/>
      <c r="S491" s="46"/>
      <c r="T491" s="53"/>
      <c r="U491" s="46"/>
      <c r="V491" s="48">
        <v>826380</v>
      </c>
      <c r="W491" s="47"/>
      <c r="X491" s="318">
        <f t="shared" si="181"/>
        <v>1471772</v>
      </c>
      <c r="Y491" s="323">
        <f t="shared" si="182"/>
        <v>3543782</v>
      </c>
      <c r="Z491" s="323">
        <f t="shared" si="183"/>
        <v>3015042</v>
      </c>
      <c r="AA491" s="323">
        <f t="shared" si="184"/>
        <v>3614658</v>
      </c>
      <c r="AB491" s="318">
        <f t="shared" si="185"/>
        <v>1986755</v>
      </c>
      <c r="AC491" s="49">
        <f t="shared" si="186"/>
        <v>0.42</v>
      </c>
      <c r="AD491" s="49">
        <f t="shared" si="187"/>
        <v>0.49</v>
      </c>
      <c r="AE491" s="49">
        <f t="shared" si="188"/>
        <v>0.41</v>
      </c>
      <c r="AF491" s="49">
        <f t="shared" si="189"/>
        <v>0.74</v>
      </c>
      <c r="AG491" s="50">
        <f t="shared" si="190"/>
        <v>1.7809869551538033</v>
      </c>
      <c r="AH491" s="325">
        <f t="shared" si="194"/>
        <v>1986755</v>
      </c>
      <c r="AI491" s="51" t="str">
        <f t="shared" si="196"/>
        <v>MEDIA ARMÓNICA</v>
      </c>
      <c r="AL491" s="52"/>
    </row>
    <row r="492" spans="1:38">
      <c r="A492" s="122"/>
      <c r="B492" s="122"/>
      <c r="C492" s="123" t="s">
        <v>683</v>
      </c>
      <c r="D492" s="124"/>
      <c r="E492" s="124"/>
      <c r="F492" s="56"/>
      <c r="G492" s="56"/>
      <c r="H492" s="124"/>
      <c r="I492" s="317"/>
      <c r="J492" s="318"/>
      <c r="K492" s="318"/>
      <c r="L492" s="124"/>
      <c r="M492" s="314"/>
      <c r="N492" s="314"/>
      <c r="O492" s="314"/>
      <c r="P492" s="124"/>
      <c r="Q492" s="46"/>
      <c r="R492" s="46"/>
      <c r="S492" s="46"/>
      <c r="T492" s="53"/>
      <c r="U492" s="46"/>
      <c r="V492" s="124"/>
      <c r="W492" s="47"/>
      <c r="X492" s="124"/>
      <c r="Y492" s="124"/>
      <c r="Z492" s="124"/>
      <c r="AA492" s="124"/>
      <c r="AB492" s="124"/>
      <c r="AC492" s="124"/>
      <c r="AD492" s="124"/>
      <c r="AE492" s="124"/>
      <c r="AF492" s="124"/>
      <c r="AG492" s="124"/>
      <c r="AH492" s="124"/>
      <c r="AI492" s="124"/>
      <c r="AL492" s="52"/>
    </row>
    <row r="493" spans="1:38">
      <c r="A493" s="125">
        <f>+COUNT(B$6:$D493)</f>
        <v>453</v>
      </c>
      <c r="B493" s="126">
        <v>24101500</v>
      </c>
      <c r="C493" s="127" t="s">
        <v>684</v>
      </c>
      <c r="D493" s="126" t="s">
        <v>30</v>
      </c>
      <c r="E493" s="242">
        <v>1</v>
      </c>
      <c r="F493" s="56"/>
      <c r="G493" s="56"/>
      <c r="H493" s="317">
        <v>398927</v>
      </c>
      <c r="I493" s="317"/>
      <c r="J493" s="318"/>
      <c r="K493" s="318"/>
      <c r="L493" s="314">
        <v>373994.00000000006</v>
      </c>
      <c r="M493" s="314"/>
      <c r="N493" s="314"/>
      <c r="O493" s="314"/>
      <c r="P493" s="319">
        <v>356185</v>
      </c>
      <c r="Q493" s="46"/>
      <c r="R493" s="46"/>
      <c r="S493" s="46"/>
      <c r="T493" s="53"/>
      <c r="U493" s="46"/>
      <c r="V493" s="48">
        <v>91840</v>
      </c>
      <c r="W493" s="47"/>
      <c r="X493" s="318">
        <f t="shared" si="181"/>
        <v>143340</v>
      </c>
      <c r="Y493" s="323">
        <f t="shared" si="182"/>
        <v>356185</v>
      </c>
      <c r="Z493" s="323">
        <f t="shared" si="183"/>
        <v>305237</v>
      </c>
      <c r="AA493" s="323">
        <f t="shared" si="184"/>
        <v>365090</v>
      </c>
      <c r="AB493" s="318">
        <f t="shared" si="185"/>
        <v>211903</v>
      </c>
      <c r="AC493" s="49">
        <f t="shared" si="186"/>
        <v>0.4</v>
      </c>
      <c r="AD493" s="49">
        <f t="shared" si="187"/>
        <v>0.47</v>
      </c>
      <c r="AE493" s="49">
        <f t="shared" si="188"/>
        <v>0.39</v>
      </c>
      <c r="AF493" s="49">
        <f t="shared" si="189"/>
        <v>0.68</v>
      </c>
      <c r="AG493" s="50">
        <f t="shared" si="190"/>
        <v>1.5607578397212543</v>
      </c>
      <c r="AH493" s="325">
        <f t="shared" ref="AH493:AH497" si="197">+MIN(AA493:AB493)</f>
        <v>211903</v>
      </c>
      <c r="AI493" s="51" t="str">
        <f t="shared" ref="AI493:AI497" si="198">+IF(AH493=Y493,"MENOR COTIZADO",IF(AH493=Z493,"PROMEDIO",IF(AH493=AA493,"MEDIANA",IF(AH493=AB493,"MEDIA ARMÓNICA",IF(AH493=W493,"HISTÓRICO")))))</f>
        <v>MEDIA ARMÓNICA</v>
      </c>
      <c r="AL493" s="52"/>
    </row>
    <row r="494" spans="1:38">
      <c r="A494" s="125">
        <f>+COUNT(B$6:$D494)</f>
        <v>454</v>
      </c>
      <c r="B494" s="126">
        <v>24101500</v>
      </c>
      <c r="C494" s="127" t="s">
        <v>685</v>
      </c>
      <c r="D494" s="126" t="s">
        <v>30</v>
      </c>
      <c r="E494" s="242">
        <v>1</v>
      </c>
      <c r="F494" s="56"/>
      <c r="G494" s="56"/>
      <c r="H494" s="317">
        <v>186236</v>
      </c>
      <c r="I494" s="317"/>
      <c r="J494" s="318"/>
      <c r="K494" s="318"/>
      <c r="L494" s="314">
        <v>173052</v>
      </c>
      <c r="M494" s="314"/>
      <c r="N494" s="314"/>
      <c r="O494" s="314"/>
      <c r="P494" s="319">
        <v>164811</v>
      </c>
      <c r="Q494" s="46"/>
      <c r="R494" s="46"/>
      <c r="S494" s="46"/>
      <c r="T494" s="53"/>
      <c r="U494" s="46"/>
      <c r="V494" s="48">
        <v>56030</v>
      </c>
      <c r="W494" s="47"/>
      <c r="X494" s="318">
        <f t="shared" si="181"/>
        <v>59987</v>
      </c>
      <c r="Y494" s="323">
        <f t="shared" si="182"/>
        <v>164811</v>
      </c>
      <c r="Z494" s="323">
        <f t="shared" si="183"/>
        <v>145032</v>
      </c>
      <c r="AA494" s="323">
        <f t="shared" si="184"/>
        <v>168932</v>
      </c>
      <c r="AB494" s="318">
        <f t="shared" si="185"/>
        <v>114079</v>
      </c>
      <c r="AC494" s="49">
        <f t="shared" si="186"/>
        <v>0.36</v>
      </c>
      <c r="AD494" s="49">
        <f t="shared" si="187"/>
        <v>0.41</v>
      </c>
      <c r="AE494" s="49">
        <f t="shared" si="188"/>
        <v>0.36</v>
      </c>
      <c r="AF494" s="49">
        <f t="shared" si="189"/>
        <v>0.53</v>
      </c>
      <c r="AG494" s="50">
        <f t="shared" si="190"/>
        <v>1.0706228805996787</v>
      </c>
      <c r="AH494" s="325">
        <f t="shared" si="197"/>
        <v>114079</v>
      </c>
      <c r="AI494" s="51" t="str">
        <f t="shared" si="198"/>
        <v>MEDIA ARMÓNICA</v>
      </c>
      <c r="AL494" s="52"/>
    </row>
    <row r="495" spans="1:38">
      <c r="A495" s="125">
        <f>+COUNT(B$6:$D495)</f>
        <v>455</v>
      </c>
      <c r="B495" s="126">
        <v>26101700</v>
      </c>
      <c r="C495" s="127" t="s">
        <v>686</v>
      </c>
      <c r="D495" s="126" t="s">
        <v>30</v>
      </c>
      <c r="E495" s="242">
        <v>1</v>
      </c>
      <c r="F495" s="56"/>
      <c r="G495" s="56"/>
      <c r="H495" s="317">
        <v>16448</v>
      </c>
      <c r="I495" s="317"/>
      <c r="J495" s="318"/>
      <c r="K495" s="318"/>
      <c r="L495" s="314">
        <v>16008.000000000002</v>
      </c>
      <c r="M495" s="314"/>
      <c r="N495" s="314"/>
      <c r="O495" s="314"/>
      <c r="P495" s="319">
        <v>14686</v>
      </c>
      <c r="Q495" s="46"/>
      <c r="R495" s="46"/>
      <c r="S495" s="46"/>
      <c r="T495" s="53"/>
      <c r="U495" s="46"/>
      <c r="V495" s="48">
        <v>3870</v>
      </c>
      <c r="W495" s="47"/>
      <c r="X495" s="318">
        <f t="shared" si="181"/>
        <v>5969</v>
      </c>
      <c r="Y495" s="323">
        <f t="shared" si="182"/>
        <v>14686</v>
      </c>
      <c r="Z495" s="323">
        <f t="shared" si="183"/>
        <v>12753</v>
      </c>
      <c r="AA495" s="323">
        <f t="shared" si="184"/>
        <v>15347</v>
      </c>
      <c r="AB495" s="318">
        <f t="shared" si="185"/>
        <v>8894</v>
      </c>
      <c r="AC495" s="49">
        <f t="shared" si="186"/>
        <v>0.41</v>
      </c>
      <c r="AD495" s="49">
        <f t="shared" si="187"/>
        <v>0.47</v>
      </c>
      <c r="AE495" s="49">
        <f t="shared" si="188"/>
        <v>0.39</v>
      </c>
      <c r="AF495" s="49">
        <f t="shared" si="189"/>
        <v>0.67</v>
      </c>
      <c r="AG495" s="50">
        <f t="shared" si="190"/>
        <v>1.5423772609819122</v>
      </c>
      <c r="AH495" s="325">
        <f t="shared" si="197"/>
        <v>8894</v>
      </c>
      <c r="AI495" s="51" t="str">
        <f t="shared" si="198"/>
        <v>MEDIA ARMÓNICA</v>
      </c>
      <c r="AL495" s="52"/>
    </row>
    <row r="496" spans="1:38">
      <c r="A496" s="125">
        <f>+COUNT(B$6:$D496)</f>
        <v>456</v>
      </c>
      <c r="B496" s="126">
        <v>24101500</v>
      </c>
      <c r="C496" s="127" t="s">
        <v>687</v>
      </c>
      <c r="D496" s="126" t="s">
        <v>30</v>
      </c>
      <c r="E496" s="242">
        <v>1</v>
      </c>
      <c r="F496" s="56"/>
      <c r="G496" s="56"/>
      <c r="H496" s="317">
        <v>22532</v>
      </c>
      <c r="I496" s="317"/>
      <c r="J496" s="318"/>
      <c r="K496" s="318"/>
      <c r="L496" s="314">
        <v>21303</v>
      </c>
      <c r="M496" s="314"/>
      <c r="N496" s="314"/>
      <c r="O496" s="314"/>
      <c r="P496" s="319">
        <v>20484</v>
      </c>
      <c r="Q496" s="46"/>
      <c r="R496" s="46"/>
      <c r="S496" s="46"/>
      <c r="T496" s="53"/>
      <c r="U496" s="46"/>
      <c r="V496" s="48">
        <v>4770</v>
      </c>
      <c r="W496" s="47"/>
      <c r="X496" s="318">
        <f t="shared" si="181"/>
        <v>8377</v>
      </c>
      <c r="Y496" s="323">
        <f t="shared" si="182"/>
        <v>20484</v>
      </c>
      <c r="Z496" s="323">
        <f t="shared" si="183"/>
        <v>17272</v>
      </c>
      <c r="AA496" s="323">
        <f t="shared" si="184"/>
        <v>20894</v>
      </c>
      <c r="AB496" s="318">
        <f t="shared" si="185"/>
        <v>11436</v>
      </c>
      <c r="AC496" s="49">
        <f t="shared" si="186"/>
        <v>0.41</v>
      </c>
      <c r="AD496" s="49">
        <f t="shared" si="187"/>
        <v>0.49</v>
      </c>
      <c r="AE496" s="49">
        <f t="shared" si="188"/>
        <v>0.4</v>
      </c>
      <c r="AF496" s="49">
        <f t="shared" si="189"/>
        <v>0.73</v>
      </c>
      <c r="AG496" s="50">
        <f t="shared" si="190"/>
        <v>1.7561844863731657</v>
      </c>
      <c r="AH496" s="325">
        <f t="shared" si="197"/>
        <v>11436</v>
      </c>
      <c r="AI496" s="51" t="str">
        <f t="shared" si="198"/>
        <v>MEDIA ARMÓNICA</v>
      </c>
      <c r="AL496" s="52"/>
    </row>
    <row r="497" spans="1:38">
      <c r="A497" s="125">
        <f>+COUNT(B$6:$D497)</f>
        <v>457</v>
      </c>
      <c r="B497" s="126">
        <v>24101500</v>
      </c>
      <c r="C497" s="127" t="s">
        <v>688</v>
      </c>
      <c r="D497" s="126" t="s">
        <v>30</v>
      </c>
      <c r="E497" s="242">
        <v>1</v>
      </c>
      <c r="F497" s="56"/>
      <c r="G497" s="56"/>
      <c r="H497" s="317">
        <v>23890</v>
      </c>
      <c r="I497" s="317"/>
      <c r="J497" s="318"/>
      <c r="K497" s="318"/>
      <c r="L497" s="314">
        <v>23021</v>
      </c>
      <c r="M497" s="314"/>
      <c r="N497" s="314"/>
      <c r="O497" s="314"/>
      <c r="P497" s="319">
        <v>21718</v>
      </c>
      <c r="Q497" s="46"/>
      <c r="R497" s="46"/>
      <c r="S497" s="46"/>
      <c r="T497" s="53"/>
      <c r="U497" s="46"/>
      <c r="V497" s="48">
        <v>5290</v>
      </c>
      <c r="W497" s="47"/>
      <c r="X497" s="318">
        <f t="shared" si="181"/>
        <v>8838</v>
      </c>
      <c r="Y497" s="323">
        <f t="shared" si="182"/>
        <v>21718</v>
      </c>
      <c r="Z497" s="323">
        <f t="shared" si="183"/>
        <v>18480</v>
      </c>
      <c r="AA497" s="323">
        <f t="shared" si="184"/>
        <v>22370</v>
      </c>
      <c r="AB497" s="318">
        <f t="shared" si="185"/>
        <v>12485</v>
      </c>
      <c r="AC497" s="49">
        <f t="shared" si="186"/>
        <v>0.41</v>
      </c>
      <c r="AD497" s="49">
        <f t="shared" si="187"/>
        <v>0.48</v>
      </c>
      <c r="AE497" s="49">
        <f t="shared" si="188"/>
        <v>0.4</v>
      </c>
      <c r="AF497" s="49">
        <f t="shared" si="189"/>
        <v>0.71</v>
      </c>
      <c r="AG497" s="50">
        <f t="shared" si="190"/>
        <v>1.6706994328922495</v>
      </c>
      <c r="AH497" s="325">
        <f t="shared" si="197"/>
        <v>12485</v>
      </c>
      <c r="AI497" s="51" t="str">
        <f t="shared" si="198"/>
        <v>MEDIA ARMÓNICA</v>
      </c>
      <c r="AL497" s="52"/>
    </row>
    <row r="498" spans="1:38">
      <c r="A498" s="119"/>
      <c r="B498" s="119"/>
      <c r="C498" s="151" t="s">
        <v>41</v>
      </c>
      <c r="D498" s="121"/>
      <c r="E498" s="121"/>
      <c r="F498" s="56"/>
      <c r="G498" s="56"/>
      <c r="H498" s="121"/>
      <c r="I498" s="317"/>
      <c r="J498" s="318"/>
      <c r="K498" s="318"/>
      <c r="L498" s="121"/>
      <c r="M498" s="314"/>
      <c r="N498" s="314"/>
      <c r="O498" s="314"/>
      <c r="P498" s="121"/>
      <c r="Q498" s="57"/>
      <c r="R498" s="57"/>
      <c r="S498" s="57"/>
      <c r="T498" s="48"/>
      <c r="U498" s="57"/>
      <c r="V498" s="121"/>
      <c r="W498" s="7"/>
      <c r="X498" s="121"/>
      <c r="Y498" s="121"/>
      <c r="Z498" s="121"/>
      <c r="AA498" s="121"/>
      <c r="AB498" s="121"/>
      <c r="AC498" s="121"/>
      <c r="AD498" s="121"/>
      <c r="AE498" s="121"/>
      <c r="AF498" s="121"/>
      <c r="AG498" s="121"/>
      <c r="AH498" s="121"/>
      <c r="AI498" s="121"/>
      <c r="AL498" s="52"/>
    </row>
    <row r="499" spans="1:38">
      <c r="A499" s="125">
        <f>+COUNT(B$6:$D499)</f>
        <v>458</v>
      </c>
      <c r="B499" s="126">
        <v>26101700</v>
      </c>
      <c r="C499" s="127" t="s">
        <v>689</v>
      </c>
      <c r="D499" s="126" t="s">
        <v>30</v>
      </c>
      <c r="E499" s="242">
        <v>1</v>
      </c>
      <c r="F499" s="56"/>
      <c r="G499" s="56"/>
      <c r="H499" s="317">
        <v>71837</v>
      </c>
      <c r="I499" s="317"/>
      <c r="J499" s="318"/>
      <c r="K499" s="318"/>
      <c r="L499" s="314">
        <v>66116</v>
      </c>
      <c r="M499" s="314"/>
      <c r="N499" s="314"/>
      <c r="O499" s="314"/>
      <c r="P499" s="319">
        <v>63573</v>
      </c>
      <c r="Q499" s="46"/>
      <c r="R499" s="46"/>
      <c r="S499" s="46"/>
      <c r="T499" s="53"/>
      <c r="U499" s="46"/>
      <c r="V499" s="48">
        <v>14380</v>
      </c>
      <c r="W499" s="47"/>
      <c r="X499" s="318">
        <f t="shared" si="181"/>
        <v>26623</v>
      </c>
      <c r="Y499" s="323">
        <f t="shared" si="182"/>
        <v>63573</v>
      </c>
      <c r="Z499" s="323">
        <f t="shared" si="183"/>
        <v>53977</v>
      </c>
      <c r="AA499" s="323">
        <f t="shared" si="184"/>
        <v>64845</v>
      </c>
      <c r="AB499" s="318">
        <f t="shared" si="185"/>
        <v>34991</v>
      </c>
      <c r="AC499" s="49">
        <f t="shared" si="186"/>
        <v>0.42</v>
      </c>
      <c r="AD499" s="49">
        <f t="shared" si="187"/>
        <v>0.49</v>
      </c>
      <c r="AE499" s="49">
        <f t="shared" si="188"/>
        <v>0.41</v>
      </c>
      <c r="AF499" s="49">
        <f t="shared" si="189"/>
        <v>0.76</v>
      </c>
      <c r="AG499" s="50">
        <f t="shared" si="190"/>
        <v>1.8513908205841447</v>
      </c>
      <c r="AH499" s="325">
        <f t="shared" ref="AH499:AH500" si="199">+MIN(AA499:AB499)</f>
        <v>34991</v>
      </c>
      <c r="AI499" s="51" t="str">
        <f t="shared" ref="AI499:AI500" si="200">+IF(AH499=Y499,"MENOR COTIZADO",IF(AH499=Z499,"PROMEDIO",IF(AH499=AA499,"MEDIANA",IF(AH499=AB499,"MEDIA ARMÓNICA",IF(AH499=W499,"HISTÓRICO")))))</f>
        <v>MEDIA ARMÓNICA</v>
      </c>
      <c r="AL499" s="52"/>
    </row>
    <row r="500" spans="1:38">
      <c r="A500" s="125">
        <f>+COUNT(B$6:$D500)</f>
        <v>459</v>
      </c>
      <c r="B500" s="105">
        <v>30264700</v>
      </c>
      <c r="C500" s="127" t="s">
        <v>690</v>
      </c>
      <c r="D500" s="126" t="s">
        <v>31</v>
      </c>
      <c r="E500" s="242">
        <v>1</v>
      </c>
      <c r="F500" s="56"/>
      <c r="G500" s="56"/>
      <c r="H500" s="317">
        <v>66172</v>
      </c>
      <c r="I500" s="317"/>
      <c r="J500" s="318"/>
      <c r="K500" s="318"/>
      <c r="L500" s="314">
        <v>63270</v>
      </c>
      <c r="M500" s="314"/>
      <c r="N500" s="314"/>
      <c r="O500" s="314"/>
      <c r="P500" s="319">
        <v>58046</v>
      </c>
      <c r="Q500" s="46"/>
      <c r="R500" s="46"/>
      <c r="S500" s="46"/>
      <c r="T500" s="53"/>
      <c r="U500" s="46"/>
      <c r="V500" s="48">
        <v>13510</v>
      </c>
      <c r="W500" s="47"/>
      <c r="X500" s="318">
        <f t="shared" si="181"/>
        <v>24723</v>
      </c>
      <c r="Y500" s="323">
        <f t="shared" si="182"/>
        <v>58046</v>
      </c>
      <c r="Z500" s="323">
        <f t="shared" si="183"/>
        <v>50250</v>
      </c>
      <c r="AA500" s="323">
        <f t="shared" si="184"/>
        <v>60658</v>
      </c>
      <c r="AB500" s="318">
        <f t="shared" si="185"/>
        <v>32743</v>
      </c>
      <c r="AC500" s="49">
        <f t="shared" si="186"/>
        <v>0.43</v>
      </c>
      <c r="AD500" s="49">
        <f t="shared" si="187"/>
        <v>0.49</v>
      </c>
      <c r="AE500" s="49">
        <f t="shared" si="188"/>
        <v>0.41</v>
      </c>
      <c r="AF500" s="49">
        <f t="shared" si="189"/>
        <v>0.76</v>
      </c>
      <c r="AG500" s="50">
        <f t="shared" si="190"/>
        <v>1.829977794226499</v>
      </c>
      <c r="AH500" s="325">
        <f t="shared" si="199"/>
        <v>32743</v>
      </c>
      <c r="AI500" s="51" t="str">
        <f t="shared" si="200"/>
        <v>MEDIA ARMÓNICA</v>
      </c>
      <c r="AL500" s="52"/>
    </row>
    <row r="501" spans="1:38">
      <c r="A501" s="152"/>
      <c r="B501" s="152"/>
      <c r="C501" s="151" t="s">
        <v>691</v>
      </c>
      <c r="D501" s="153"/>
      <c r="E501" s="153"/>
      <c r="F501" s="56"/>
      <c r="G501" s="56"/>
      <c r="H501" s="153"/>
      <c r="I501" s="317"/>
      <c r="J501" s="318"/>
      <c r="K501" s="318"/>
      <c r="L501" s="153"/>
      <c r="M501" s="314"/>
      <c r="N501" s="314"/>
      <c r="O501" s="314"/>
      <c r="P501" s="153"/>
      <c r="Q501" s="46"/>
      <c r="R501" s="46"/>
      <c r="S501" s="46"/>
      <c r="T501" s="53"/>
      <c r="U501" s="46"/>
      <c r="V501" s="153"/>
      <c r="W501" s="47"/>
      <c r="X501" s="153"/>
      <c r="Y501" s="153"/>
      <c r="Z501" s="153"/>
      <c r="AA501" s="153"/>
      <c r="AB501" s="153"/>
      <c r="AC501" s="153"/>
      <c r="AD501" s="153"/>
      <c r="AE501" s="153"/>
      <c r="AF501" s="153"/>
      <c r="AG501" s="153"/>
      <c r="AH501" s="153"/>
      <c r="AI501" s="153"/>
      <c r="AL501" s="52"/>
    </row>
    <row r="502" spans="1:38">
      <c r="A502" s="125">
        <f>+COUNT(B$6:$D502)</f>
        <v>460</v>
      </c>
      <c r="B502" s="125">
        <v>30102005</v>
      </c>
      <c r="C502" s="127" t="s">
        <v>692</v>
      </c>
      <c r="D502" s="126" t="s">
        <v>33</v>
      </c>
      <c r="E502" s="242">
        <v>1</v>
      </c>
      <c r="F502" s="56"/>
      <c r="G502" s="56"/>
      <c r="H502" s="317">
        <v>1756030.0000000002</v>
      </c>
      <c r="I502" s="317"/>
      <c r="J502" s="318"/>
      <c r="K502" s="318"/>
      <c r="L502" s="314">
        <v>1661957.0000000002</v>
      </c>
      <c r="M502" s="314"/>
      <c r="N502" s="314"/>
      <c r="O502" s="314"/>
      <c r="P502" s="319">
        <v>1567884.0000000002</v>
      </c>
      <c r="Q502" s="46"/>
      <c r="R502" s="46"/>
      <c r="S502" s="46"/>
      <c r="T502" s="53"/>
      <c r="U502" s="46"/>
      <c r="V502" s="48">
        <v>578080</v>
      </c>
      <c r="W502" s="47"/>
      <c r="X502" s="318">
        <f t="shared" si="181"/>
        <v>547355</v>
      </c>
      <c r="Y502" s="323">
        <f t="shared" si="182"/>
        <v>1567884</v>
      </c>
      <c r="Z502" s="323">
        <f t="shared" si="183"/>
        <v>1390988</v>
      </c>
      <c r="AA502" s="323">
        <f t="shared" si="184"/>
        <v>1614921</v>
      </c>
      <c r="AB502" s="318">
        <f t="shared" si="185"/>
        <v>1130316</v>
      </c>
      <c r="AC502" s="49">
        <f t="shared" si="186"/>
        <v>0.35</v>
      </c>
      <c r="AD502" s="49">
        <f t="shared" si="187"/>
        <v>0.39</v>
      </c>
      <c r="AE502" s="49">
        <f t="shared" si="188"/>
        <v>0.34</v>
      </c>
      <c r="AF502" s="49">
        <f t="shared" si="189"/>
        <v>0.48</v>
      </c>
      <c r="AG502" s="50">
        <f t="shared" si="190"/>
        <v>0.94684991696650977</v>
      </c>
      <c r="AH502" s="325">
        <f>+AA502</f>
        <v>1614921</v>
      </c>
      <c r="AI502" s="51" t="str">
        <f t="shared" ref="AI502:AI503" si="201">+IF(AH502=Y502,"MENOR COTIZADO",IF(AH502=Z502,"PROMEDIO",IF(AH502=AA502,"MEDIANA",IF(AH502=AB502,"MEDIA ARMÓNICA",IF(AH502=W502,"HISTÓRICO")))))</f>
        <v>MEDIANA</v>
      </c>
      <c r="AL502" s="52"/>
    </row>
    <row r="503" spans="1:38">
      <c r="A503" s="125">
        <f>+COUNT(B$6:$D503)</f>
        <v>461</v>
      </c>
      <c r="B503" s="125">
        <v>30102005</v>
      </c>
      <c r="C503" s="127" t="s">
        <v>693</v>
      </c>
      <c r="D503" s="126" t="s">
        <v>30</v>
      </c>
      <c r="E503" s="242">
        <v>1</v>
      </c>
      <c r="F503" s="56"/>
      <c r="G503" s="56"/>
      <c r="H503" s="317">
        <v>289576</v>
      </c>
      <c r="I503" s="317"/>
      <c r="J503" s="318"/>
      <c r="K503" s="318"/>
      <c r="L503" s="314">
        <v>276763</v>
      </c>
      <c r="M503" s="314"/>
      <c r="N503" s="314"/>
      <c r="O503" s="314"/>
      <c r="P503" s="319">
        <v>256262.00000000003</v>
      </c>
      <c r="Q503" s="46"/>
      <c r="R503" s="46"/>
      <c r="S503" s="46"/>
      <c r="T503" s="53"/>
      <c r="U503" s="46"/>
      <c r="V503" s="48">
        <v>66030</v>
      </c>
      <c r="W503" s="47"/>
      <c r="X503" s="318">
        <f t="shared" si="181"/>
        <v>104986</v>
      </c>
      <c r="Y503" s="323">
        <f t="shared" si="182"/>
        <v>256262</v>
      </c>
      <c r="Z503" s="323">
        <f t="shared" si="183"/>
        <v>222158</v>
      </c>
      <c r="AA503" s="323">
        <f t="shared" si="184"/>
        <v>266513</v>
      </c>
      <c r="AB503" s="318">
        <f t="shared" si="185"/>
        <v>153178</v>
      </c>
      <c r="AC503" s="49">
        <f t="shared" si="186"/>
        <v>0.41</v>
      </c>
      <c r="AD503" s="49">
        <f t="shared" si="187"/>
        <v>0.47</v>
      </c>
      <c r="AE503" s="49">
        <f t="shared" si="188"/>
        <v>0.39</v>
      </c>
      <c r="AF503" s="49">
        <f t="shared" si="189"/>
        <v>0.69</v>
      </c>
      <c r="AG503" s="50">
        <f t="shared" si="190"/>
        <v>1.589974254126912</v>
      </c>
      <c r="AH503" s="325">
        <f t="shared" ref="AH503" si="202">+MIN(AA503:AB503)</f>
        <v>153178</v>
      </c>
      <c r="AI503" s="51" t="str">
        <f t="shared" si="201"/>
        <v>MEDIA ARMÓNICA</v>
      </c>
      <c r="AL503" s="52"/>
    </row>
    <row r="504" spans="1:38">
      <c r="A504" s="119"/>
      <c r="B504" s="119"/>
      <c r="C504" s="140" t="s">
        <v>694</v>
      </c>
      <c r="D504" s="121"/>
      <c r="E504" s="121"/>
      <c r="F504" s="56"/>
      <c r="G504" s="56"/>
      <c r="H504" s="121"/>
      <c r="I504" s="317"/>
      <c r="J504" s="318"/>
      <c r="K504" s="318"/>
      <c r="L504" s="121"/>
      <c r="M504" s="314"/>
      <c r="N504" s="314"/>
      <c r="O504" s="314"/>
      <c r="P504" s="121"/>
      <c r="Q504" s="57"/>
      <c r="R504" s="57"/>
      <c r="S504" s="57"/>
      <c r="T504" s="48"/>
      <c r="U504" s="57"/>
      <c r="V504" s="121"/>
      <c r="W504" s="10"/>
      <c r="X504" s="121"/>
      <c r="Y504" s="121"/>
      <c r="Z504" s="121"/>
      <c r="AA504" s="121"/>
      <c r="AB504" s="121"/>
      <c r="AC504" s="121"/>
      <c r="AD504" s="121"/>
      <c r="AE504" s="121"/>
      <c r="AF504" s="121"/>
      <c r="AG504" s="121"/>
      <c r="AH504" s="121"/>
      <c r="AI504" s="121"/>
      <c r="AL504" s="52"/>
    </row>
    <row r="505" spans="1:38">
      <c r="A505" s="125">
        <f>+COUNT(B$6:$D505)</f>
        <v>462</v>
      </c>
      <c r="B505" s="126">
        <v>41122808</v>
      </c>
      <c r="C505" s="127" t="s">
        <v>695</v>
      </c>
      <c r="D505" s="126" t="s">
        <v>30</v>
      </c>
      <c r="E505" s="242">
        <v>1</v>
      </c>
      <c r="F505" s="56"/>
      <c r="G505" s="56"/>
      <c r="H505" s="317">
        <v>656161</v>
      </c>
      <c r="I505" s="317"/>
      <c r="J505" s="318"/>
      <c r="K505" s="318"/>
      <c r="L505" s="314">
        <v>638266.00000000012</v>
      </c>
      <c r="M505" s="314"/>
      <c r="N505" s="314"/>
      <c r="O505" s="314"/>
      <c r="P505" s="319">
        <v>596510</v>
      </c>
      <c r="Q505" s="46"/>
      <c r="R505" s="46"/>
      <c r="S505" s="46"/>
      <c r="T505" s="53"/>
      <c r="U505" s="46"/>
      <c r="V505" s="48">
        <v>143450</v>
      </c>
      <c r="W505" s="47"/>
      <c r="X505" s="318">
        <f t="shared" si="181"/>
        <v>244711</v>
      </c>
      <c r="Y505" s="323">
        <f t="shared" si="182"/>
        <v>596510</v>
      </c>
      <c r="Z505" s="323">
        <f t="shared" si="183"/>
        <v>508597</v>
      </c>
      <c r="AA505" s="323">
        <f t="shared" si="184"/>
        <v>617388</v>
      </c>
      <c r="AB505" s="318">
        <f t="shared" si="185"/>
        <v>340766</v>
      </c>
      <c r="AC505" s="49">
        <f t="shared" si="186"/>
        <v>0.41</v>
      </c>
      <c r="AD505" s="49">
        <f t="shared" si="187"/>
        <v>0.48</v>
      </c>
      <c r="AE505" s="49">
        <f t="shared" si="188"/>
        <v>0.4</v>
      </c>
      <c r="AF505" s="49">
        <f t="shared" si="189"/>
        <v>0.72</v>
      </c>
      <c r="AG505" s="50">
        <f t="shared" si="190"/>
        <v>1.7058975252701289</v>
      </c>
      <c r="AH505" s="325">
        <f>+MIN(AA505:AB505)</f>
        <v>340766</v>
      </c>
      <c r="AI505" s="51" t="str">
        <f>+IF(AH505=Y505,"MENOR COTIZADO",IF(AH505=Z505,"PROMEDIO",IF(AH505=AA505,"MEDIANA",IF(AH505=AB505,"MEDIA ARMÓNICA",IF(AH505=W505,"HISTÓRICO")))))</f>
        <v>MEDIA ARMÓNICA</v>
      </c>
      <c r="AL505" s="52"/>
    </row>
    <row r="506" spans="1:38">
      <c r="A506" s="119"/>
      <c r="B506" s="119"/>
      <c r="C506" s="140" t="s">
        <v>56</v>
      </c>
      <c r="D506" s="121"/>
      <c r="E506" s="121"/>
      <c r="F506" s="56"/>
      <c r="G506" s="56"/>
      <c r="H506" s="121"/>
      <c r="I506" s="317"/>
      <c r="J506" s="318"/>
      <c r="K506" s="318"/>
      <c r="L506" s="121"/>
      <c r="M506" s="314"/>
      <c r="N506" s="314"/>
      <c r="O506" s="314"/>
      <c r="P506" s="121"/>
      <c r="Q506" s="46"/>
      <c r="R506" s="46"/>
      <c r="S506" s="46"/>
      <c r="T506" s="53"/>
      <c r="U506" s="46"/>
      <c r="V506" s="121"/>
      <c r="W506" s="47"/>
      <c r="X506" s="121"/>
      <c r="Y506" s="121"/>
      <c r="Z506" s="121"/>
      <c r="AA506" s="121"/>
      <c r="AB506" s="121"/>
      <c r="AC506" s="121"/>
      <c r="AD506" s="121"/>
      <c r="AE506" s="121"/>
      <c r="AF506" s="121"/>
      <c r="AG506" s="121"/>
      <c r="AH506" s="121"/>
      <c r="AI506" s="121"/>
      <c r="AL506" s="52"/>
    </row>
    <row r="507" spans="1:38">
      <c r="A507" s="125">
        <f>+COUNT(B$6:$D507)</f>
        <v>463</v>
      </c>
      <c r="B507" s="126">
        <v>23181500</v>
      </c>
      <c r="C507" s="128" t="s">
        <v>654</v>
      </c>
      <c r="D507" s="126" t="s">
        <v>30</v>
      </c>
      <c r="E507" s="242">
        <v>1</v>
      </c>
      <c r="F507" s="56"/>
      <c r="G507" s="56"/>
      <c r="H507" s="317">
        <v>135299</v>
      </c>
      <c r="I507" s="317"/>
      <c r="J507" s="318"/>
      <c r="K507" s="318"/>
      <c r="L507" s="314">
        <v>129149</v>
      </c>
      <c r="M507" s="314"/>
      <c r="N507" s="314"/>
      <c r="O507" s="314"/>
      <c r="P507" s="319">
        <v>122999.00000000001</v>
      </c>
      <c r="Q507" s="57"/>
      <c r="R507" s="57"/>
      <c r="S507" s="57"/>
      <c r="T507" s="48"/>
      <c r="U507" s="57"/>
      <c r="V507" s="48">
        <v>29500</v>
      </c>
      <c r="W507" s="13"/>
      <c r="X507" s="318">
        <f t="shared" si="181"/>
        <v>50077</v>
      </c>
      <c r="Y507" s="323">
        <f t="shared" si="182"/>
        <v>122999</v>
      </c>
      <c r="Z507" s="323">
        <f t="shared" si="183"/>
        <v>104237</v>
      </c>
      <c r="AA507" s="323">
        <f t="shared" si="184"/>
        <v>126074</v>
      </c>
      <c r="AB507" s="318">
        <f t="shared" si="185"/>
        <v>69976</v>
      </c>
      <c r="AC507" s="49">
        <f t="shared" si="186"/>
        <v>0.41</v>
      </c>
      <c r="AD507" s="49">
        <f t="shared" si="187"/>
        <v>0.48</v>
      </c>
      <c r="AE507" s="49">
        <f t="shared" si="188"/>
        <v>0.4</v>
      </c>
      <c r="AF507" s="49">
        <f t="shared" si="189"/>
        <v>0.72</v>
      </c>
      <c r="AG507" s="50">
        <f t="shared" si="190"/>
        <v>1.6975254237288135</v>
      </c>
      <c r="AH507" s="325">
        <f t="shared" ref="AH507:AH509" si="203">+MIN(AA507:AB507)</f>
        <v>69976</v>
      </c>
      <c r="AI507" s="51" t="str">
        <f t="shared" ref="AI507:AI508" si="204">+IF(AH507=Y507,"MENOR COTIZADO",IF(AH507=Z507,"PROMEDIO",IF(AH507=AA507,"MEDIANA",IF(AH507=AB507,"MEDIA ARMÓNICA",IF(AH507=W507,"HISTÓRICO")))))</f>
        <v>MEDIA ARMÓNICA</v>
      </c>
      <c r="AL507" s="52"/>
    </row>
    <row r="508" spans="1:38">
      <c r="A508" s="125">
        <f>+COUNT(B$6:$D508)</f>
        <v>464</v>
      </c>
      <c r="B508" s="126">
        <v>23181700</v>
      </c>
      <c r="C508" s="128" t="s">
        <v>655</v>
      </c>
      <c r="D508" s="126" t="s">
        <v>30</v>
      </c>
      <c r="E508" s="242">
        <v>1</v>
      </c>
      <c r="F508" s="56"/>
      <c r="G508" s="56"/>
      <c r="H508" s="317">
        <v>101697</v>
      </c>
      <c r="I508" s="317"/>
      <c r="J508" s="318"/>
      <c r="K508" s="318"/>
      <c r="L508" s="314">
        <v>99865.000000000015</v>
      </c>
      <c r="M508" s="314"/>
      <c r="N508" s="314"/>
      <c r="O508" s="314"/>
      <c r="P508" s="319">
        <v>91619</v>
      </c>
      <c r="Q508" s="46"/>
      <c r="R508" s="46"/>
      <c r="S508" s="46"/>
      <c r="T508" s="53"/>
      <c r="U508" s="46"/>
      <c r="V508" s="48">
        <v>21650</v>
      </c>
      <c r="W508" s="47"/>
      <c r="X508" s="318">
        <f t="shared" si="181"/>
        <v>38290</v>
      </c>
      <c r="Y508" s="323">
        <f t="shared" si="182"/>
        <v>91619</v>
      </c>
      <c r="Z508" s="323">
        <f t="shared" si="183"/>
        <v>78708</v>
      </c>
      <c r="AA508" s="323">
        <f t="shared" si="184"/>
        <v>95742</v>
      </c>
      <c r="AB508" s="318">
        <f t="shared" si="185"/>
        <v>51981</v>
      </c>
      <c r="AC508" s="49">
        <f t="shared" si="186"/>
        <v>0.42</v>
      </c>
      <c r="AD508" s="49">
        <f t="shared" si="187"/>
        <v>0.49</v>
      </c>
      <c r="AE508" s="49">
        <f t="shared" si="188"/>
        <v>0.4</v>
      </c>
      <c r="AF508" s="49">
        <f t="shared" si="189"/>
        <v>0.74</v>
      </c>
      <c r="AG508" s="50">
        <f t="shared" si="190"/>
        <v>1.7685912240184758</v>
      </c>
      <c r="AH508" s="325">
        <f t="shared" si="203"/>
        <v>51981</v>
      </c>
      <c r="AI508" s="51" t="str">
        <f t="shared" si="204"/>
        <v>MEDIA ARMÓNICA</v>
      </c>
      <c r="AL508" s="52"/>
    </row>
    <row r="509" spans="1:38">
      <c r="A509" s="125">
        <f>+COUNT(B$6:$D509)</f>
        <v>465</v>
      </c>
      <c r="B509" s="125">
        <v>23191202</v>
      </c>
      <c r="C509" s="127" t="s">
        <v>568</v>
      </c>
      <c r="D509" s="126" t="s">
        <v>30</v>
      </c>
      <c r="E509" s="242">
        <v>1</v>
      </c>
      <c r="F509" s="56"/>
      <c r="G509" s="56"/>
      <c r="H509" s="317">
        <v>367172</v>
      </c>
      <c r="I509" s="317"/>
      <c r="J509" s="318"/>
      <c r="K509" s="318"/>
      <c r="L509" s="314">
        <v>350780</v>
      </c>
      <c r="M509" s="314"/>
      <c r="N509" s="314"/>
      <c r="O509" s="314"/>
      <c r="P509" s="319">
        <v>327832.00000000006</v>
      </c>
      <c r="Q509" s="46"/>
      <c r="R509" s="46"/>
      <c r="S509" s="46"/>
      <c r="T509" s="53"/>
      <c r="U509" s="46"/>
      <c r="V509" s="48">
        <v>93030</v>
      </c>
      <c r="W509" s="47"/>
      <c r="X509" s="318">
        <f t="shared" si="181"/>
        <v>128797</v>
      </c>
      <c r="Y509" s="323">
        <f t="shared" si="182"/>
        <v>327832</v>
      </c>
      <c r="Z509" s="323">
        <f t="shared" si="183"/>
        <v>284704</v>
      </c>
      <c r="AA509" s="323">
        <f t="shared" si="184"/>
        <v>339306</v>
      </c>
      <c r="AB509" s="318">
        <f t="shared" si="185"/>
        <v>206464</v>
      </c>
      <c r="AC509" s="49">
        <f t="shared" si="186"/>
        <v>0.39</v>
      </c>
      <c r="AD509" s="49">
        <f t="shared" si="187"/>
        <v>0.45</v>
      </c>
      <c r="AE509" s="49">
        <f t="shared" si="188"/>
        <v>0.38</v>
      </c>
      <c r="AF509" s="49">
        <f t="shared" si="189"/>
        <v>0.62</v>
      </c>
      <c r="AG509" s="50">
        <f t="shared" si="190"/>
        <v>1.3844673761152317</v>
      </c>
      <c r="AH509" s="325">
        <f t="shared" si="203"/>
        <v>206464</v>
      </c>
      <c r="AI509" s="51" t="str">
        <f>+IF(AH509=Y509,"MENOR COTIZADO",IF(AH509=Z509,"PROMEDIO",IF(AH509=AA509,"MEDIANA",IF(AH509=AB509,"MEDIA ARMÓNICA",IF(AH509=W509,"HISTÓRICO")))))</f>
        <v>MEDIA ARMÓNICA</v>
      </c>
      <c r="AL509" s="52"/>
    </row>
    <row r="510" spans="1:38">
      <c r="A510" s="119"/>
      <c r="B510" s="119"/>
      <c r="C510" s="140" t="s">
        <v>54</v>
      </c>
      <c r="D510" s="121"/>
      <c r="E510" s="121"/>
      <c r="F510" s="56"/>
      <c r="G510" s="56"/>
      <c r="H510" s="121"/>
      <c r="I510" s="317"/>
      <c r="J510" s="318"/>
      <c r="K510" s="318"/>
      <c r="L510" s="121"/>
      <c r="M510" s="314"/>
      <c r="N510" s="314"/>
      <c r="O510" s="314"/>
      <c r="P510" s="121"/>
      <c r="Q510" s="57"/>
      <c r="R510" s="57"/>
      <c r="S510" s="57"/>
      <c r="T510" s="48"/>
      <c r="U510" s="57"/>
      <c r="V510" s="121"/>
      <c r="W510" s="10"/>
      <c r="X510" s="121"/>
      <c r="Y510" s="121"/>
      <c r="Z510" s="121"/>
      <c r="AA510" s="121"/>
      <c r="AB510" s="121"/>
      <c r="AC510" s="121"/>
      <c r="AD510" s="121"/>
      <c r="AE510" s="121"/>
      <c r="AF510" s="121"/>
      <c r="AG510" s="121"/>
      <c r="AH510" s="121"/>
      <c r="AI510" s="121"/>
      <c r="AL510" s="52"/>
    </row>
    <row r="511" spans="1:38">
      <c r="A511" s="125">
        <f>+COUNT(B$6:$D511)</f>
        <v>466</v>
      </c>
      <c r="B511" s="125">
        <v>23181500</v>
      </c>
      <c r="C511" s="127" t="s">
        <v>696</v>
      </c>
      <c r="D511" s="126" t="s">
        <v>30</v>
      </c>
      <c r="E511" s="242">
        <v>1</v>
      </c>
      <c r="F511" s="56"/>
      <c r="G511" s="56"/>
      <c r="H511" s="317">
        <v>443536</v>
      </c>
      <c r="I511" s="317"/>
      <c r="J511" s="318"/>
      <c r="K511" s="318"/>
      <c r="L511" s="314">
        <v>423735</v>
      </c>
      <c r="M511" s="314"/>
      <c r="N511" s="314"/>
      <c r="O511" s="314"/>
      <c r="P511" s="319">
        <v>396014</v>
      </c>
      <c r="Q511" s="57"/>
      <c r="R511" s="57"/>
      <c r="S511" s="57"/>
      <c r="T511" s="48"/>
      <c r="U511" s="57"/>
      <c r="V511" s="48">
        <v>96650</v>
      </c>
      <c r="W511" s="47"/>
      <c r="X511" s="318">
        <f t="shared" si="181"/>
        <v>163389</v>
      </c>
      <c r="Y511" s="323">
        <f t="shared" si="182"/>
        <v>396014</v>
      </c>
      <c r="Z511" s="323">
        <f t="shared" si="183"/>
        <v>339984</v>
      </c>
      <c r="AA511" s="323">
        <f t="shared" si="184"/>
        <v>409875</v>
      </c>
      <c r="AB511" s="318">
        <f t="shared" si="185"/>
        <v>228750</v>
      </c>
      <c r="AC511" s="49">
        <f t="shared" si="186"/>
        <v>0.41</v>
      </c>
      <c r="AD511" s="49">
        <f t="shared" si="187"/>
        <v>0.48</v>
      </c>
      <c r="AE511" s="49">
        <f t="shared" si="188"/>
        <v>0.4</v>
      </c>
      <c r="AF511" s="49">
        <f t="shared" si="189"/>
        <v>0.71</v>
      </c>
      <c r="AG511" s="50">
        <f t="shared" si="190"/>
        <v>1.6905225038799794</v>
      </c>
      <c r="AH511" s="325">
        <f t="shared" ref="AH511:AH521" si="205">+MIN(AA511:AB511)</f>
        <v>228750</v>
      </c>
      <c r="AI511" s="51" t="str">
        <f t="shared" ref="AI511:AI521" si="206">+IF(AH511=Y511,"MENOR COTIZADO",IF(AH511=Z511,"PROMEDIO",IF(AH511=AA511,"MEDIANA",IF(AH511=AB511,"MEDIA ARMÓNICA",IF(AH511=W511,"HISTÓRICO")))))</f>
        <v>MEDIA ARMÓNICA</v>
      </c>
      <c r="AL511" s="52"/>
    </row>
    <row r="512" spans="1:38">
      <c r="A512" s="125">
        <f>+COUNT(B$6:$D512)</f>
        <v>467</v>
      </c>
      <c r="B512" s="125">
        <v>23181500</v>
      </c>
      <c r="C512" s="127" t="s">
        <v>697</v>
      </c>
      <c r="D512" s="126" t="s">
        <v>30</v>
      </c>
      <c r="E512" s="242">
        <v>1</v>
      </c>
      <c r="F512" s="56"/>
      <c r="G512" s="56"/>
      <c r="H512" s="317">
        <v>1113598</v>
      </c>
      <c r="I512" s="317"/>
      <c r="J512" s="318"/>
      <c r="K512" s="318"/>
      <c r="L512" s="314">
        <v>1043998</v>
      </c>
      <c r="M512" s="314"/>
      <c r="N512" s="314"/>
      <c r="O512" s="314"/>
      <c r="P512" s="319">
        <v>994284</v>
      </c>
      <c r="Q512" s="57"/>
      <c r="R512" s="57"/>
      <c r="S512" s="57"/>
      <c r="T512" s="48"/>
      <c r="U512" s="57"/>
      <c r="V512" s="48">
        <v>241490</v>
      </c>
      <c r="W512" s="10"/>
      <c r="X512" s="318">
        <f t="shared" si="181"/>
        <v>407517</v>
      </c>
      <c r="Y512" s="323">
        <f t="shared" si="182"/>
        <v>994284</v>
      </c>
      <c r="Z512" s="323">
        <f t="shared" si="183"/>
        <v>848343</v>
      </c>
      <c r="AA512" s="323">
        <f t="shared" si="184"/>
        <v>1019141</v>
      </c>
      <c r="AB512" s="318">
        <f t="shared" si="185"/>
        <v>571220</v>
      </c>
      <c r="AC512" s="49">
        <f t="shared" si="186"/>
        <v>0.41</v>
      </c>
      <c r="AD512" s="49">
        <f t="shared" si="187"/>
        <v>0.48</v>
      </c>
      <c r="AE512" s="49">
        <f t="shared" si="188"/>
        <v>0.4</v>
      </c>
      <c r="AF512" s="49">
        <f t="shared" si="189"/>
        <v>0.71</v>
      </c>
      <c r="AG512" s="50">
        <f t="shared" si="190"/>
        <v>1.6875108700153216</v>
      </c>
      <c r="AH512" s="325">
        <f t="shared" si="205"/>
        <v>571220</v>
      </c>
      <c r="AI512" s="51" t="str">
        <f t="shared" si="206"/>
        <v>MEDIA ARMÓNICA</v>
      </c>
      <c r="AL512" s="52"/>
    </row>
    <row r="513" spans="1:38" ht="24">
      <c r="A513" s="125">
        <f>+COUNT(B$6:$D513)</f>
        <v>468</v>
      </c>
      <c r="B513" s="125">
        <v>23181500</v>
      </c>
      <c r="C513" s="127" t="s">
        <v>698</v>
      </c>
      <c r="D513" s="126" t="s">
        <v>30</v>
      </c>
      <c r="E513" s="242">
        <v>1</v>
      </c>
      <c r="F513" s="56"/>
      <c r="G513" s="56"/>
      <c r="H513" s="317">
        <v>14653</v>
      </c>
      <c r="I513" s="317"/>
      <c r="J513" s="318"/>
      <c r="K513" s="318"/>
      <c r="L513" s="314">
        <v>13854</v>
      </c>
      <c r="M513" s="314"/>
      <c r="N513" s="314"/>
      <c r="O513" s="314"/>
      <c r="P513" s="319">
        <v>13321</v>
      </c>
      <c r="Q513" s="57"/>
      <c r="R513" s="57"/>
      <c r="S513" s="57"/>
      <c r="T513" s="48"/>
      <c r="U513" s="57"/>
      <c r="V513" s="48">
        <v>3350</v>
      </c>
      <c r="W513" s="47"/>
      <c r="X513" s="318">
        <f t="shared" si="181"/>
        <v>5325</v>
      </c>
      <c r="Y513" s="323">
        <f t="shared" si="182"/>
        <v>13321</v>
      </c>
      <c r="Z513" s="323">
        <f t="shared" si="183"/>
        <v>11295</v>
      </c>
      <c r="AA513" s="323">
        <f t="shared" si="184"/>
        <v>13588</v>
      </c>
      <c r="AB513" s="318">
        <f t="shared" si="185"/>
        <v>7782</v>
      </c>
      <c r="AC513" s="49">
        <f t="shared" si="186"/>
        <v>0.4</v>
      </c>
      <c r="AD513" s="49">
        <f t="shared" si="187"/>
        <v>0.47</v>
      </c>
      <c r="AE513" s="49">
        <f t="shared" si="188"/>
        <v>0.39</v>
      </c>
      <c r="AF513" s="49">
        <f t="shared" si="189"/>
        <v>0.68</v>
      </c>
      <c r="AG513" s="50">
        <f t="shared" si="190"/>
        <v>1.5895522388059702</v>
      </c>
      <c r="AH513" s="325">
        <f t="shared" si="205"/>
        <v>7782</v>
      </c>
      <c r="AI513" s="51" t="str">
        <f t="shared" si="206"/>
        <v>MEDIA ARMÓNICA</v>
      </c>
      <c r="AL513" s="52"/>
    </row>
    <row r="514" spans="1:38" ht="24">
      <c r="A514" s="125">
        <f>+COUNT(B$6:$D514)</f>
        <v>469</v>
      </c>
      <c r="B514" s="125">
        <v>23181500</v>
      </c>
      <c r="C514" s="127" t="s">
        <v>699</v>
      </c>
      <c r="D514" s="126" t="s">
        <v>30</v>
      </c>
      <c r="E514" s="242">
        <v>1</v>
      </c>
      <c r="F514" s="56"/>
      <c r="G514" s="56"/>
      <c r="H514" s="317">
        <v>2637014.0000000005</v>
      </c>
      <c r="I514" s="317"/>
      <c r="J514" s="318"/>
      <c r="K514" s="318"/>
      <c r="L514" s="314">
        <v>2405697</v>
      </c>
      <c r="M514" s="314"/>
      <c r="N514" s="314"/>
      <c r="O514" s="314"/>
      <c r="P514" s="319">
        <v>2313170</v>
      </c>
      <c r="Q514" s="57"/>
      <c r="R514" s="57"/>
      <c r="S514" s="57"/>
      <c r="T514" s="48"/>
      <c r="U514" s="57"/>
      <c r="V514" s="48">
        <v>537610</v>
      </c>
      <c r="W514" s="47"/>
      <c r="X514" s="318">
        <f t="shared" si="181"/>
        <v>966816</v>
      </c>
      <c r="Y514" s="323">
        <f t="shared" si="182"/>
        <v>2313170</v>
      </c>
      <c r="Z514" s="323">
        <f t="shared" si="183"/>
        <v>1973373</v>
      </c>
      <c r="AA514" s="323">
        <f t="shared" si="184"/>
        <v>2359434</v>
      </c>
      <c r="AB514" s="318">
        <f t="shared" si="185"/>
        <v>1295635</v>
      </c>
      <c r="AC514" s="49">
        <f t="shared" si="186"/>
        <v>0.42</v>
      </c>
      <c r="AD514" s="49">
        <f t="shared" si="187"/>
        <v>0.49</v>
      </c>
      <c r="AE514" s="49">
        <f t="shared" si="188"/>
        <v>0.41</v>
      </c>
      <c r="AF514" s="49">
        <f t="shared" si="189"/>
        <v>0.75</v>
      </c>
      <c r="AG514" s="50">
        <f t="shared" si="190"/>
        <v>1.7983594055170105</v>
      </c>
      <c r="AH514" s="325">
        <f t="shared" si="205"/>
        <v>1295635</v>
      </c>
      <c r="AI514" s="51" t="str">
        <f t="shared" si="206"/>
        <v>MEDIA ARMÓNICA</v>
      </c>
      <c r="AL514" s="52"/>
    </row>
    <row r="515" spans="1:38">
      <c r="A515" s="125">
        <f>+COUNT(B$6:$D515)</f>
        <v>470</v>
      </c>
      <c r="B515" s="125">
        <v>23181500</v>
      </c>
      <c r="C515" s="127" t="s">
        <v>700</v>
      </c>
      <c r="D515" s="126" t="s">
        <v>30</v>
      </c>
      <c r="E515" s="242">
        <v>1</v>
      </c>
      <c r="F515" s="56"/>
      <c r="G515" s="56"/>
      <c r="H515" s="317">
        <v>59682</v>
      </c>
      <c r="I515" s="317"/>
      <c r="J515" s="318"/>
      <c r="K515" s="318"/>
      <c r="L515" s="314">
        <v>55494.000000000007</v>
      </c>
      <c r="M515" s="314"/>
      <c r="N515" s="314"/>
      <c r="O515" s="314"/>
      <c r="P515" s="319">
        <v>52353</v>
      </c>
      <c r="Q515" s="57"/>
      <c r="R515" s="57"/>
      <c r="S515" s="57"/>
      <c r="T515" s="48"/>
      <c r="U515" s="57"/>
      <c r="V515" s="48">
        <v>17680</v>
      </c>
      <c r="W515" s="47"/>
      <c r="X515" s="318">
        <f t="shared" si="181"/>
        <v>19316</v>
      </c>
      <c r="Y515" s="323">
        <f t="shared" si="182"/>
        <v>52353</v>
      </c>
      <c r="Z515" s="323">
        <f t="shared" si="183"/>
        <v>46302</v>
      </c>
      <c r="AA515" s="323">
        <f t="shared" si="184"/>
        <v>53924</v>
      </c>
      <c r="AB515" s="318">
        <f t="shared" si="185"/>
        <v>36220</v>
      </c>
      <c r="AC515" s="49">
        <f t="shared" si="186"/>
        <v>0.37</v>
      </c>
      <c r="AD515" s="49">
        <f t="shared" si="187"/>
        <v>0.42</v>
      </c>
      <c r="AE515" s="49">
        <f t="shared" si="188"/>
        <v>0.36</v>
      </c>
      <c r="AF515" s="49">
        <f t="shared" si="189"/>
        <v>0.53</v>
      </c>
      <c r="AG515" s="50">
        <f t="shared" si="190"/>
        <v>1.0925339366515836</v>
      </c>
      <c r="AH515" s="325">
        <f t="shared" si="205"/>
        <v>36220</v>
      </c>
      <c r="AI515" s="51" t="str">
        <f t="shared" si="206"/>
        <v>MEDIA ARMÓNICA</v>
      </c>
      <c r="AL515" s="52"/>
    </row>
    <row r="516" spans="1:38">
      <c r="A516" s="125">
        <f>+COUNT(B$6:$D516)</f>
        <v>471</v>
      </c>
      <c r="B516" s="125">
        <v>23181500</v>
      </c>
      <c r="C516" s="127" t="s">
        <v>701</v>
      </c>
      <c r="D516" s="126" t="s">
        <v>30</v>
      </c>
      <c r="E516" s="242">
        <v>1</v>
      </c>
      <c r="F516" s="56"/>
      <c r="G516" s="56"/>
      <c r="H516" s="317">
        <v>1814667</v>
      </c>
      <c r="I516" s="317"/>
      <c r="J516" s="318"/>
      <c r="K516" s="318"/>
      <c r="L516" s="314">
        <v>1701250.0000000002</v>
      </c>
      <c r="M516" s="314"/>
      <c r="N516" s="314"/>
      <c r="O516" s="314"/>
      <c r="P516" s="319">
        <v>1620238</v>
      </c>
      <c r="Q516" s="57"/>
      <c r="R516" s="57"/>
      <c r="S516" s="57"/>
      <c r="T516" s="48"/>
      <c r="U516" s="57"/>
      <c r="V516" s="48">
        <v>547830</v>
      </c>
      <c r="W516" s="10"/>
      <c r="X516" s="318">
        <f t="shared" si="181"/>
        <v>587547</v>
      </c>
      <c r="Y516" s="323">
        <f t="shared" si="182"/>
        <v>1620238</v>
      </c>
      <c r="Z516" s="323">
        <f t="shared" si="183"/>
        <v>1420996</v>
      </c>
      <c r="AA516" s="323">
        <f t="shared" si="184"/>
        <v>1660744</v>
      </c>
      <c r="AB516" s="318">
        <f t="shared" si="185"/>
        <v>1116867</v>
      </c>
      <c r="AC516" s="49">
        <f t="shared" si="186"/>
        <v>0.36</v>
      </c>
      <c r="AD516" s="49">
        <f t="shared" si="187"/>
        <v>0.41</v>
      </c>
      <c r="AE516" s="49">
        <f t="shared" si="188"/>
        <v>0.35</v>
      </c>
      <c r="AF516" s="49">
        <f t="shared" si="189"/>
        <v>0.53</v>
      </c>
      <c r="AG516" s="50">
        <f t="shared" si="190"/>
        <v>1.0724987678659439</v>
      </c>
      <c r="AH516" s="325">
        <f t="shared" si="205"/>
        <v>1116867</v>
      </c>
      <c r="AI516" s="51" t="str">
        <f t="shared" si="206"/>
        <v>MEDIA ARMÓNICA</v>
      </c>
      <c r="AL516" s="52"/>
    </row>
    <row r="517" spans="1:38">
      <c r="A517" s="125">
        <f>+COUNT(B$6:$D517)</f>
        <v>472</v>
      </c>
      <c r="B517" s="125">
        <v>23181500</v>
      </c>
      <c r="C517" s="127" t="s">
        <v>702</v>
      </c>
      <c r="D517" s="126" t="s">
        <v>30</v>
      </c>
      <c r="E517" s="242">
        <v>1</v>
      </c>
      <c r="F517" s="56"/>
      <c r="G517" s="56"/>
      <c r="H517" s="317">
        <v>98251.000000000015</v>
      </c>
      <c r="I517" s="317"/>
      <c r="J517" s="318"/>
      <c r="K517" s="318"/>
      <c r="L517" s="314">
        <v>93080.000000000015</v>
      </c>
      <c r="M517" s="314"/>
      <c r="N517" s="314"/>
      <c r="O517" s="314"/>
      <c r="P517" s="319">
        <v>86185.000000000015</v>
      </c>
      <c r="Q517" s="57"/>
      <c r="R517" s="57"/>
      <c r="S517" s="57"/>
      <c r="T517" s="48"/>
      <c r="U517" s="57"/>
      <c r="V517" s="48">
        <v>21660</v>
      </c>
      <c r="W517" s="47"/>
      <c r="X517" s="318">
        <f t="shared" si="181"/>
        <v>35766</v>
      </c>
      <c r="Y517" s="323">
        <f t="shared" si="182"/>
        <v>86185</v>
      </c>
      <c r="Z517" s="323">
        <f t="shared" si="183"/>
        <v>74794</v>
      </c>
      <c r="AA517" s="323">
        <f t="shared" si="184"/>
        <v>89633</v>
      </c>
      <c r="AB517" s="318">
        <f t="shared" si="185"/>
        <v>50831</v>
      </c>
      <c r="AC517" s="49">
        <f t="shared" si="186"/>
        <v>0.41</v>
      </c>
      <c r="AD517" s="49">
        <f t="shared" si="187"/>
        <v>0.48</v>
      </c>
      <c r="AE517" s="49">
        <f t="shared" si="188"/>
        <v>0.4</v>
      </c>
      <c r="AF517" s="49">
        <f t="shared" si="189"/>
        <v>0.7</v>
      </c>
      <c r="AG517" s="50">
        <f t="shared" si="190"/>
        <v>1.6512465373961218</v>
      </c>
      <c r="AH517" s="325">
        <f t="shared" si="205"/>
        <v>50831</v>
      </c>
      <c r="AI517" s="51" t="str">
        <f t="shared" si="206"/>
        <v>MEDIA ARMÓNICA</v>
      </c>
      <c r="AL517" s="52"/>
    </row>
    <row r="518" spans="1:38" ht="60">
      <c r="A518" s="125">
        <f>+COUNT(B$6:$D518)</f>
        <v>473</v>
      </c>
      <c r="B518" s="125">
        <v>23181500</v>
      </c>
      <c r="C518" s="127" t="s">
        <v>703</v>
      </c>
      <c r="D518" s="126" t="s">
        <v>30</v>
      </c>
      <c r="E518" s="242">
        <v>1</v>
      </c>
      <c r="F518" s="56"/>
      <c r="G518" s="56"/>
      <c r="H518" s="317">
        <v>1161845</v>
      </c>
      <c r="I518" s="317"/>
      <c r="J518" s="318"/>
      <c r="K518" s="318"/>
      <c r="L518" s="314">
        <v>1130159</v>
      </c>
      <c r="M518" s="314"/>
      <c r="N518" s="314"/>
      <c r="O518" s="314"/>
      <c r="P518" s="319">
        <v>1056223</v>
      </c>
      <c r="Q518" s="57"/>
      <c r="R518" s="57"/>
      <c r="S518" s="57"/>
      <c r="T518" s="48"/>
      <c r="U518" s="57"/>
      <c r="V518" s="48">
        <v>548690</v>
      </c>
      <c r="W518" s="47"/>
      <c r="X518" s="318">
        <f t="shared" si="181"/>
        <v>287124</v>
      </c>
      <c r="Y518" s="323">
        <f t="shared" si="182"/>
        <v>1056223</v>
      </c>
      <c r="Z518" s="323">
        <f t="shared" si="183"/>
        <v>974229</v>
      </c>
      <c r="AA518" s="323">
        <f t="shared" si="184"/>
        <v>1093191</v>
      </c>
      <c r="AB518" s="318">
        <f t="shared" si="185"/>
        <v>885970</v>
      </c>
      <c r="AC518" s="49">
        <f t="shared" si="186"/>
        <v>0.27</v>
      </c>
      <c r="AD518" s="49">
        <f t="shared" si="187"/>
        <v>0.28999999999999998</v>
      </c>
      <c r="AE518" s="49">
        <f t="shared" si="188"/>
        <v>0.26</v>
      </c>
      <c r="AF518" s="49">
        <f t="shared" si="189"/>
        <v>0.32</v>
      </c>
      <c r="AG518" s="50">
        <f t="shared" si="190"/>
        <v>0.52329001804297504</v>
      </c>
      <c r="AH518" s="325">
        <f>+AA518</f>
        <v>1093191</v>
      </c>
      <c r="AI518" s="51" t="str">
        <f t="shared" si="206"/>
        <v>MEDIANA</v>
      </c>
      <c r="AL518" s="52"/>
    </row>
    <row r="519" spans="1:38">
      <c r="A519" s="125">
        <f>+COUNT(B$6:$D519)</f>
        <v>474</v>
      </c>
      <c r="B519" s="125">
        <v>23181500</v>
      </c>
      <c r="C519" s="127" t="s">
        <v>704</v>
      </c>
      <c r="D519" s="126" t="s">
        <v>30</v>
      </c>
      <c r="E519" s="242">
        <v>1</v>
      </c>
      <c r="F519" s="56"/>
      <c r="G519" s="56"/>
      <c r="H519" s="317">
        <v>150407</v>
      </c>
      <c r="I519" s="317"/>
      <c r="J519" s="318"/>
      <c r="K519" s="318"/>
      <c r="L519" s="314">
        <v>139852</v>
      </c>
      <c r="M519" s="314"/>
      <c r="N519" s="314"/>
      <c r="O519" s="314"/>
      <c r="P519" s="319">
        <v>131936</v>
      </c>
      <c r="Q519" s="57"/>
      <c r="R519" s="57"/>
      <c r="S519" s="57"/>
      <c r="T519" s="48"/>
      <c r="U519" s="57"/>
      <c r="V519" s="48">
        <v>31770</v>
      </c>
      <c r="W519" s="47"/>
      <c r="X519" s="318">
        <f t="shared" si="181"/>
        <v>55004</v>
      </c>
      <c r="Y519" s="323">
        <f t="shared" si="182"/>
        <v>131936</v>
      </c>
      <c r="Z519" s="323">
        <f t="shared" si="183"/>
        <v>113491</v>
      </c>
      <c r="AA519" s="323">
        <f t="shared" si="184"/>
        <v>135894</v>
      </c>
      <c r="AB519" s="318">
        <f t="shared" si="185"/>
        <v>75679</v>
      </c>
      <c r="AC519" s="49">
        <f t="shared" si="186"/>
        <v>0.42</v>
      </c>
      <c r="AD519" s="49">
        <f t="shared" si="187"/>
        <v>0.48</v>
      </c>
      <c r="AE519" s="49">
        <f t="shared" si="188"/>
        <v>0.4</v>
      </c>
      <c r="AF519" s="49">
        <f t="shared" si="189"/>
        <v>0.73</v>
      </c>
      <c r="AG519" s="50">
        <f t="shared" si="190"/>
        <v>1.73131885426503</v>
      </c>
      <c r="AH519" s="325">
        <f t="shared" si="205"/>
        <v>75679</v>
      </c>
      <c r="AI519" s="51" t="str">
        <f t="shared" si="206"/>
        <v>MEDIA ARMÓNICA</v>
      </c>
      <c r="AL519" s="52"/>
    </row>
    <row r="520" spans="1:38" ht="24">
      <c r="A520" s="125">
        <f>+COUNT(B$6:$D520)</f>
        <v>475</v>
      </c>
      <c r="B520" s="125">
        <v>23181500</v>
      </c>
      <c r="C520" s="127" t="s">
        <v>591</v>
      </c>
      <c r="D520" s="126" t="s">
        <v>30</v>
      </c>
      <c r="E520" s="242">
        <v>1</v>
      </c>
      <c r="F520" s="56"/>
      <c r="G520" s="56"/>
      <c r="H520" s="317">
        <v>248731</v>
      </c>
      <c r="I520" s="317"/>
      <c r="J520" s="318"/>
      <c r="K520" s="318"/>
      <c r="L520" s="314">
        <v>244209</v>
      </c>
      <c r="M520" s="314"/>
      <c r="N520" s="314"/>
      <c r="O520" s="314"/>
      <c r="P520" s="319">
        <v>226119</v>
      </c>
      <c r="Q520" s="57"/>
      <c r="R520" s="57"/>
      <c r="S520" s="57"/>
      <c r="T520" s="48"/>
      <c r="U520" s="57"/>
      <c r="V520" s="48">
        <v>423560</v>
      </c>
      <c r="W520" s="47"/>
      <c r="X520" s="318">
        <f t="shared" si="181"/>
        <v>92454</v>
      </c>
      <c r="Y520" s="323">
        <f t="shared" si="182"/>
        <v>226119</v>
      </c>
      <c r="Z520" s="323">
        <f t="shared" si="183"/>
        <v>285655</v>
      </c>
      <c r="AA520" s="323">
        <f t="shared" si="184"/>
        <v>246470</v>
      </c>
      <c r="AB520" s="318">
        <f t="shared" si="185"/>
        <v>268481</v>
      </c>
      <c r="AC520" s="49">
        <f t="shared" si="186"/>
        <v>0.41</v>
      </c>
      <c r="AD520" s="49">
        <f t="shared" si="187"/>
        <v>0.32</v>
      </c>
      <c r="AE520" s="49">
        <f t="shared" si="188"/>
        <v>0.38</v>
      </c>
      <c r="AF520" s="49">
        <f t="shared" si="189"/>
        <v>0.34</v>
      </c>
      <c r="AG520" s="50">
        <f t="shared" si="190"/>
        <v>0.21827840211540278</v>
      </c>
      <c r="AH520" s="325">
        <f t="shared" si="205"/>
        <v>246470</v>
      </c>
      <c r="AI520" s="51" t="str">
        <f t="shared" si="206"/>
        <v>MEDIANA</v>
      </c>
      <c r="AL520" s="52"/>
    </row>
    <row r="521" spans="1:38" ht="24">
      <c r="A521" s="125">
        <f>+COUNT(B$6:$D521)</f>
        <v>476</v>
      </c>
      <c r="B521" s="125">
        <v>23181500</v>
      </c>
      <c r="C521" s="127" t="s">
        <v>705</v>
      </c>
      <c r="D521" s="126" t="s">
        <v>30</v>
      </c>
      <c r="E521" s="242">
        <v>1</v>
      </c>
      <c r="F521" s="56"/>
      <c r="G521" s="56"/>
      <c r="H521" s="317">
        <v>485516</v>
      </c>
      <c r="I521" s="317"/>
      <c r="J521" s="318"/>
      <c r="K521" s="318"/>
      <c r="L521" s="314">
        <v>472274.00000000006</v>
      </c>
      <c r="M521" s="314"/>
      <c r="N521" s="314"/>
      <c r="O521" s="314"/>
      <c r="P521" s="319">
        <v>441378</v>
      </c>
      <c r="Q521" s="57"/>
      <c r="R521" s="57"/>
      <c r="S521" s="57"/>
      <c r="T521" s="48"/>
      <c r="U521" s="57"/>
      <c r="V521" s="48">
        <v>111610</v>
      </c>
      <c r="W521" s="47"/>
      <c r="X521" s="318">
        <f t="shared" si="181"/>
        <v>178351</v>
      </c>
      <c r="Y521" s="323">
        <f t="shared" si="182"/>
        <v>441378</v>
      </c>
      <c r="Z521" s="323">
        <f t="shared" si="183"/>
        <v>377695</v>
      </c>
      <c r="AA521" s="323">
        <f t="shared" si="184"/>
        <v>456826</v>
      </c>
      <c r="AB521" s="318">
        <f t="shared" si="185"/>
        <v>259698</v>
      </c>
      <c r="AC521" s="49">
        <f t="shared" si="186"/>
        <v>0.4</v>
      </c>
      <c r="AD521" s="49">
        <f t="shared" si="187"/>
        <v>0.47</v>
      </c>
      <c r="AE521" s="49">
        <f t="shared" si="188"/>
        <v>0.39</v>
      </c>
      <c r="AF521" s="49">
        <f t="shared" si="189"/>
        <v>0.69</v>
      </c>
      <c r="AG521" s="50">
        <f t="shared" si="190"/>
        <v>1.5979840516082788</v>
      </c>
      <c r="AH521" s="325">
        <f t="shared" si="205"/>
        <v>259698</v>
      </c>
      <c r="AI521" s="51" t="str">
        <f t="shared" si="206"/>
        <v>MEDIA ARMÓNICA</v>
      </c>
      <c r="AL521" s="52"/>
    </row>
    <row r="522" spans="1:38">
      <c r="A522" s="119"/>
      <c r="B522" s="119"/>
      <c r="C522" s="120" t="s">
        <v>1132</v>
      </c>
      <c r="D522" s="121"/>
      <c r="E522" s="121"/>
      <c r="F522" s="56"/>
      <c r="G522" s="56"/>
      <c r="H522" s="121"/>
      <c r="I522" s="320"/>
      <c r="J522" s="321"/>
      <c r="K522" s="321"/>
      <c r="L522" s="121"/>
      <c r="M522" s="316"/>
      <c r="N522" s="316"/>
      <c r="O522" s="316"/>
      <c r="P522" s="121"/>
      <c r="Q522" s="295"/>
      <c r="R522" s="295"/>
      <c r="S522" s="295"/>
      <c r="T522" s="299"/>
      <c r="U522" s="295"/>
      <c r="V522" s="121"/>
      <c r="W522" s="296"/>
      <c r="X522" s="121"/>
      <c r="Y522" s="121"/>
      <c r="Z522" s="121"/>
      <c r="AA522" s="121"/>
      <c r="AB522" s="121"/>
      <c r="AC522" s="121"/>
      <c r="AD522" s="121"/>
      <c r="AE522" s="121"/>
      <c r="AF522" s="121"/>
      <c r="AG522" s="121"/>
      <c r="AH522" s="121"/>
      <c r="AI522" s="121"/>
      <c r="AL522" s="52"/>
    </row>
    <row r="523" spans="1:38" ht="24">
      <c r="A523" s="129"/>
      <c r="B523" s="129"/>
      <c r="C523" s="140" t="s">
        <v>706</v>
      </c>
      <c r="D523" s="130"/>
      <c r="E523" s="130"/>
      <c r="F523" s="56"/>
      <c r="G523" s="56"/>
      <c r="H523" s="121"/>
      <c r="I523" s="317"/>
      <c r="J523" s="318"/>
      <c r="K523" s="318"/>
      <c r="L523" s="121"/>
      <c r="M523" s="314"/>
      <c r="N523" s="314"/>
      <c r="O523" s="314"/>
      <c r="P523" s="121"/>
      <c r="Q523" s="57"/>
      <c r="R523" s="57"/>
      <c r="S523" s="57"/>
      <c r="T523" s="48"/>
      <c r="U523" s="57"/>
      <c r="V523" s="130"/>
      <c r="W523" s="47"/>
      <c r="X523" s="121"/>
      <c r="Y523" s="121"/>
      <c r="Z523" s="121"/>
      <c r="AA523" s="121"/>
      <c r="AB523" s="121"/>
      <c r="AC523" s="130"/>
      <c r="AD523" s="130"/>
      <c r="AE523" s="130"/>
      <c r="AF523" s="130"/>
      <c r="AG523" s="130"/>
      <c r="AH523" s="130"/>
      <c r="AI523" s="130"/>
      <c r="AL523" s="52"/>
    </row>
    <row r="524" spans="1:38" ht="24">
      <c r="A524" s="125">
        <f>+COUNT(B$6:$D524)</f>
        <v>477</v>
      </c>
      <c r="B524" s="137">
        <v>40142008</v>
      </c>
      <c r="C524" s="127" t="s">
        <v>707</v>
      </c>
      <c r="D524" s="136" t="s">
        <v>109</v>
      </c>
      <c r="E524" s="242">
        <v>1</v>
      </c>
      <c r="F524" s="56"/>
      <c r="G524" s="56"/>
      <c r="H524" s="317">
        <v>3024514</v>
      </c>
      <c r="I524" s="317"/>
      <c r="J524" s="318"/>
      <c r="K524" s="318"/>
      <c r="L524" s="314">
        <v>2861026</v>
      </c>
      <c r="M524" s="314"/>
      <c r="N524" s="314"/>
      <c r="O524" s="314"/>
      <c r="P524" s="319">
        <v>2724787</v>
      </c>
      <c r="Q524" s="57"/>
      <c r="R524" s="57"/>
      <c r="S524" s="57"/>
      <c r="T524" s="48"/>
      <c r="U524" s="57"/>
      <c r="V524" s="48">
        <v>796460</v>
      </c>
      <c r="W524" s="47"/>
      <c r="X524" s="318">
        <f t="shared" si="181"/>
        <v>1044040</v>
      </c>
      <c r="Y524" s="323">
        <f t="shared" si="182"/>
        <v>2724787</v>
      </c>
      <c r="Z524" s="323">
        <f t="shared" si="183"/>
        <v>2351697</v>
      </c>
      <c r="AA524" s="323">
        <f t="shared" si="184"/>
        <v>2792907</v>
      </c>
      <c r="AB524" s="318">
        <f t="shared" si="185"/>
        <v>1737081</v>
      </c>
      <c r="AC524" s="49">
        <f t="shared" si="186"/>
        <v>0.38</v>
      </c>
      <c r="AD524" s="49">
        <f t="shared" si="187"/>
        <v>0.44</v>
      </c>
      <c r="AE524" s="49">
        <f t="shared" si="188"/>
        <v>0.37</v>
      </c>
      <c r="AF524" s="49">
        <f t="shared" si="189"/>
        <v>0.6</v>
      </c>
      <c r="AG524" s="50">
        <f t="shared" si="190"/>
        <v>1.3108505135223363</v>
      </c>
      <c r="AH524" s="325">
        <f t="shared" ref="AH524:AH535" si="207">+MIN(AA524:AB524)</f>
        <v>1737081</v>
      </c>
      <c r="AI524" s="51" t="str">
        <f>+IF(AH524=Y524,"MENOR COTIZADO",IF(AH524=Z524,"PROMEDIO",IF(AH524=AA524,"MEDIANA",IF(AH524=AB524,"MEDIA ARMÓNICA",IF(AH524=W524,"HISTÓRICO")))))</f>
        <v>MEDIA ARMÓNICA</v>
      </c>
      <c r="AL524" s="52"/>
    </row>
    <row r="525" spans="1:38">
      <c r="A525" s="125">
        <f>+COUNT(B$6:$D525)</f>
        <v>478</v>
      </c>
      <c r="B525" s="137">
        <v>31162906</v>
      </c>
      <c r="C525" s="127" t="s">
        <v>708</v>
      </c>
      <c r="D525" s="136" t="s">
        <v>109</v>
      </c>
      <c r="E525" s="242">
        <v>1</v>
      </c>
      <c r="F525" s="56"/>
      <c r="G525" s="56"/>
      <c r="H525" s="317">
        <v>198534.00000000003</v>
      </c>
      <c r="I525" s="317"/>
      <c r="J525" s="318"/>
      <c r="K525" s="318"/>
      <c r="L525" s="314">
        <v>181119</v>
      </c>
      <c r="M525" s="314"/>
      <c r="N525" s="314"/>
      <c r="O525" s="314"/>
      <c r="P525" s="319">
        <v>174153.00000000003</v>
      </c>
      <c r="Q525" s="57"/>
      <c r="R525" s="57"/>
      <c r="S525" s="57"/>
      <c r="T525" s="48"/>
      <c r="U525" s="57"/>
      <c r="V525" s="48">
        <v>33240</v>
      </c>
      <c r="W525" s="47"/>
      <c r="X525" s="318">
        <f t="shared" ref="X525:X588" si="208">+ROUND(STDEVA(H525,L525,P525,V525),0)</f>
        <v>76372</v>
      </c>
      <c r="Y525" s="323">
        <f t="shared" ref="Y525:Y588" si="209">+ROUND(MIN(H525,L525,P525),0)</f>
        <v>174153</v>
      </c>
      <c r="Z525" s="323">
        <f t="shared" ref="Z525:Z588" si="210">+ROUND(AVERAGE(H525,L525,P525,V525),0)</f>
        <v>146762</v>
      </c>
      <c r="AA525" s="323">
        <f t="shared" ref="AA525:AA588" si="211">+ROUND(MEDIAN(H525,L525,P525,V525),0)</f>
        <v>177636</v>
      </c>
      <c r="AB525" s="318">
        <f t="shared" ref="AB525:AB588" si="212">+ROUND(HARMEAN(H525,L525,P525,V525),0)</f>
        <v>86236</v>
      </c>
      <c r="AC525" s="49">
        <f t="shared" ref="AC525:AC588" si="213">ROUND(+X525/Y525,2)</f>
        <v>0.44</v>
      </c>
      <c r="AD525" s="49">
        <f t="shared" ref="AD525:AD588" si="214">ROUND(+X525/Z525,2)</f>
        <v>0.52</v>
      </c>
      <c r="AE525" s="49">
        <f t="shared" ref="AE525:AE588" si="215">ROUND(+X525/AA525,2)</f>
        <v>0.43</v>
      </c>
      <c r="AF525" s="49">
        <f t="shared" ref="AF525:AF588" si="216">ROUND(+X525/AB525,2)</f>
        <v>0.89</v>
      </c>
      <c r="AG525" s="50">
        <f t="shared" ref="AG525:AG588" si="217">+X525/V525</f>
        <v>2.2975932611311674</v>
      </c>
      <c r="AH525" s="325">
        <f>+Z525</f>
        <v>146762</v>
      </c>
      <c r="AI525" s="51" t="str">
        <f>+IF(AH525=Y525,"MENOR COTIZADO",IF(AH525=Z525,"PROMEDIO",IF(AH525=AA525,"MEDIANA",IF(AH525=AB525,"MEDIA ARMÓNICA",IF(AH525=W525,"HISTÓRICO")))))</f>
        <v>PROMEDIO</v>
      </c>
      <c r="AL525" s="52"/>
    </row>
    <row r="526" spans="1:38">
      <c r="A526" s="125">
        <f>+COUNT(B$6:$D526)</f>
        <v>479</v>
      </c>
      <c r="B526" s="137">
        <v>40172600</v>
      </c>
      <c r="C526" s="128" t="s">
        <v>709</v>
      </c>
      <c r="D526" s="136" t="s">
        <v>109</v>
      </c>
      <c r="E526" s="242">
        <v>1</v>
      </c>
      <c r="F526" s="56"/>
      <c r="G526" s="56"/>
      <c r="H526" s="317">
        <v>279097</v>
      </c>
      <c r="I526" s="317"/>
      <c r="J526" s="318"/>
      <c r="K526" s="318"/>
      <c r="L526" s="314">
        <v>269040</v>
      </c>
      <c r="M526" s="314"/>
      <c r="N526" s="314"/>
      <c r="O526" s="314"/>
      <c r="P526" s="319">
        <v>251439</v>
      </c>
      <c r="Q526" s="57"/>
      <c r="R526" s="57"/>
      <c r="S526" s="57"/>
      <c r="T526" s="48"/>
      <c r="U526" s="57"/>
      <c r="V526" s="48">
        <v>71170</v>
      </c>
      <c r="W526" s="47"/>
      <c r="X526" s="318">
        <f t="shared" si="208"/>
        <v>98344</v>
      </c>
      <c r="Y526" s="323">
        <f t="shared" si="209"/>
        <v>251439</v>
      </c>
      <c r="Z526" s="323">
        <f t="shared" si="210"/>
        <v>217687</v>
      </c>
      <c r="AA526" s="323">
        <f t="shared" si="211"/>
        <v>260240</v>
      </c>
      <c r="AB526" s="318">
        <f t="shared" si="212"/>
        <v>157929</v>
      </c>
      <c r="AC526" s="49">
        <f t="shared" si="213"/>
        <v>0.39</v>
      </c>
      <c r="AD526" s="49">
        <f t="shared" si="214"/>
        <v>0.45</v>
      </c>
      <c r="AE526" s="49">
        <f t="shared" si="215"/>
        <v>0.38</v>
      </c>
      <c r="AF526" s="49">
        <f t="shared" si="216"/>
        <v>0.62</v>
      </c>
      <c r="AG526" s="50">
        <f t="shared" si="217"/>
        <v>1.3818181818181818</v>
      </c>
      <c r="AH526" s="325">
        <f t="shared" si="207"/>
        <v>157929</v>
      </c>
      <c r="AI526" s="51" t="str">
        <f>+IF(AH526=Y526,"MENOR COTIZADO",IF(AH526=Z526,"PROMEDIO",IF(AH526=AA526,"MEDIANA",IF(AH526=AB526,"MEDIA ARMÓNICA",IF(AH526=W526,"HISTÓRICO")))))</f>
        <v>MEDIA ARMÓNICA</v>
      </c>
      <c r="AL526" s="52"/>
    </row>
    <row r="527" spans="1:38">
      <c r="A527" s="125">
        <f>+COUNT(B$6:$D527)</f>
        <v>480</v>
      </c>
      <c r="B527" s="137">
        <v>25173304</v>
      </c>
      <c r="C527" s="127" t="s">
        <v>110</v>
      </c>
      <c r="D527" s="136" t="s">
        <v>109</v>
      </c>
      <c r="E527" s="242">
        <v>1</v>
      </c>
      <c r="F527" s="56"/>
      <c r="G527" s="56"/>
      <c r="H527" s="317">
        <v>306548</v>
      </c>
      <c r="I527" s="317"/>
      <c r="J527" s="318"/>
      <c r="K527" s="318"/>
      <c r="L527" s="314">
        <v>290126</v>
      </c>
      <c r="M527" s="314"/>
      <c r="N527" s="314"/>
      <c r="O527" s="314"/>
      <c r="P527" s="319">
        <v>273704</v>
      </c>
      <c r="Q527" s="57"/>
      <c r="R527" s="57"/>
      <c r="S527" s="57"/>
      <c r="T527" s="48"/>
      <c r="U527" s="57"/>
      <c r="V527" s="48">
        <v>46220</v>
      </c>
      <c r="W527" s="47"/>
      <c r="X527" s="318">
        <f t="shared" si="208"/>
        <v>122688</v>
      </c>
      <c r="Y527" s="323">
        <f t="shared" si="209"/>
        <v>273704</v>
      </c>
      <c r="Z527" s="323">
        <f t="shared" si="210"/>
        <v>229150</v>
      </c>
      <c r="AA527" s="323">
        <f t="shared" si="211"/>
        <v>281915</v>
      </c>
      <c r="AB527" s="318">
        <f t="shared" si="212"/>
        <v>125007</v>
      </c>
      <c r="AC527" s="49">
        <f t="shared" si="213"/>
        <v>0.45</v>
      </c>
      <c r="AD527" s="49">
        <f t="shared" si="214"/>
        <v>0.54</v>
      </c>
      <c r="AE527" s="49">
        <f t="shared" si="215"/>
        <v>0.44</v>
      </c>
      <c r="AF527" s="49">
        <f t="shared" si="216"/>
        <v>0.98</v>
      </c>
      <c r="AG527" s="50">
        <f t="shared" si="217"/>
        <v>2.6544353093898745</v>
      </c>
      <c r="AH527" s="325">
        <f>+Z527</f>
        <v>229150</v>
      </c>
      <c r="AI527" s="51" t="str">
        <f>+IF(AH527=Y527,"MENOR COTIZADO",IF(AH527=Z527,"PROMEDIO",IF(AH527=AA527,"MEDIANA",IF(AH527=AB527,"MEDIA ARMÓNICA",IF(AH527=W527,"HISTÓRICO")))))</f>
        <v>PROMEDIO</v>
      </c>
      <c r="AL527" s="52"/>
    </row>
    <row r="528" spans="1:38">
      <c r="A528" s="125">
        <f>+COUNT(B$6:$D528)</f>
        <v>481</v>
      </c>
      <c r="B528" s="137">
        <v>25173304</v>
      </c>
      <c r="C528" s="127" t="s">
        <v>710</v>
      </c>
      <c r="D528" s="136" t="s">
        <v>109</v>
      </c>
      <c r="E528" s="242">
        <v>1</v>
      </c>
      <c r="F528" s="56"/>
      <c r="G528" s="56"/>
      <c r="H528" s="317">
        <v>211431</v>
      </c>
      <c r="I528" s="317"/>
      <c r="J528" s="318"/>
      <c r="K528" s="318"/>
      <c r="L528" s="314">
        <v>198217</v>
      </c>
      <c r="M528" s="314"/>
      <c r="N528" s="314"/>
      <c r="O528" s="314"/>
      <c r="P528" s="319">
        <v>188778.00000000003</v>
      </c>
      <c r="Q528" s="57"/>
      <c r="R528" s="57"/>
      <c r="S528" s="57"/>
      <c r="T528" s="48"/>
      <c r="U528" s="57"/>
      <c r="V528" s="48">
        <v>54660</v>
      </c>
      <c r="W528" s="47"/>
      <c r="X528" s="318">
        <f t="shared" si="208"/>
        <v>73001</v>
      </c>
      <c r="Y528" s="323">
        <f t="shared" si="209"/>
        <v>188778</v>
      </c>
      <c r="Z528" s="323">
        <f t="shared" si="210"/>
        <v>163272</v>
      </c>
      <c r="AA528" s="323">
        <f t="shared" si="211"/>
        <v>193498</v>
      </c>
      <c r="AB528" s="318">
        <f t="shared" si="212"/>
        <v>119880</v>
      </c>
      <c r="AC528" s="49">
        <f t="shared" si="213"/>
        <v>0.39</v>
      </c>
      <c r="AD528" s="49">
        <f t="shared" si="214"/>
        <v>0.45</v>
      </c>
      <c r="AE528" s="49">
        <f t="shared" si="215"/>
        <v>0.38</v>
      </c>
      <c r="AF528" s="49">
        <f t="shared" si="216"/>
        <v>0.61</v>
      </c>
      <c r="AG528" s="50">
        <f t="shared" si="217"/>
        <v>1.3355470179290156</v>
      </c>
      <c r="AH528" s="325">
        <f t="shared" si="207"/>
        <v>119880</v>
      </c>
      <c r="AI528" s="51" t="str">
        <f t="shared" ref="AI528:AI531" si="218">+IF(AH528=Y528,"MENOR COTIZADO",IF(AH528=Z528,"PROMEDIO",IF(AH528=AA528,"MEDIANA",IF(AH528=AB528,"MEDIA ARMÓNICA",IF(AH528=W528,"HISTÓRICO")))))</f>
        <v>MEDIA ARMÓNICA</v>
      </c>
      <c r="AL528" s="52"/>
    </row>
    <row r="529" spans="1:38">
      <c r="A529" s="125">
        <f>+COUNT(B$6:$D529)</f>
        <v>482</v>
      </c>
      <c r="B529" s="137">
        <v>25173304</v>
      </c>
      <c r="C529" s="127" t="s">
        <v>711</v>
      </c>
      <c r="D529" s="136" t="s">
        <v>109</v>
      </c>
      <c r="E529" s="242">
        <v>1</v>
      </c>
      <c r="F529" s="56"/>
      <c r="G529" s="56"/>
      <c r="H529" s="317">
        <v>517010.00000000006</v>
      </c>
      <c r="I529" s="317"/>
      <c r="J529" s="318"/>
      <c r="K529" s="318"/>
      <c r="L529" s="314">
        <v>498379</v>
      </c>
      <c r="M529" s="314"/>
      <c r="N529" s="314"/>
      <c r="O529" s="314"/>
      <c r="P529" s="319">
        <v>465775</v>
      </c>
      <c r="Q529" s="57"/>
      <c r="R529" s="57"/>
      <c r="S529" s="57"/>
      <c r="T529" s="48"/>
      <c r="U529" s="57"/>
      <c r="V529" s="48">
        <v>131590</v>
      </c>
      <c r="W529" s="6"/>
      <c r="X529" s="318">
        <f t="shared" si="208"/>
        <v>182300</v>
      </c>
      <c r="Y529" s="323">
        <f t="shared" si="209"/>
        <v>465775</v>
      </c>
      <c r="Z529" s="323">
        <f t="shared" si="210"/>
        <v>403189</v>
      </c>
      <c r="AA529" s="323">
        <f t="shared" si="211"/>
        <v>482077</v>
      </c>
      <c r="AB529" s="318">
        <f t="shared" si="212"/>
        <v>292248</v>
      </c>
      <c r="AC529" s="49">
        <f t="shared" si="213"/>
        <v>0.39</v>
      </c>
      <c r="AD529" s="49">
        <f t="shared" si="214"/>
        <v>0.45</v>
      </c>
      <c r="AE529" s="49">
        <f t="shared" si="215"/>
        <v>0.38</v>
      </c>
      <c r="AF529" s="49">
        <f t="shared" si="216"/>
        <v>0.62</v>
      </c>
      <c r="AG529" s="50">
        <f t="shared" si="217"/>
        <v>1.3853636294551257</v>
      </c>
      <c r="AH529" s="325">
        <f t="shared" si="207"/>
        <v>292248</v>
      </c>
      <c r="AI529" s="51" t="str">
        <f t="shared" si="218"/>
        <v>MEDIA ARMÓNICA</v>
      </c>
      <c r="AL529" s="52"/>
    </row>
    <row r="530" spans="1:38">
      <c r="A530" s="125">
        <f>+COUNT(B$6:$D530)</f>
        <v>483</v>
      </c>
      <c r="B530" s="137">
        <v>25173304</v>
      </c>
      <c r="C530" s="127" t="s">
        <v>712</v>
      </c>
      <c r="D530" s="136" t="s">
        <v>109</v>
      </c>
      <c r="E530" s="242">
        <v>1</v>
      </c>
      <c r="F530" s="56"/>
      <c r="G530" s="56"/>
      <c r="H530" s="317">
        <v>293067</v>
      </c>
      <c r="I530" s="317"/>
      <c r="J530" s="318"/>
      <c r="K530" s="318"/>
      <c r="L530" s="314">
        <v>274912</v>
      </c>
      <c r="M530" s="314"/>
      <c r="N530" s="314"/>
      <c r="O530" s="314"/>
      <c r="P530" s="319">
        <v>259351.00000000003</v>
      </c>
      <c r="Q530" s="57"/>
      <c r="R530" s="57"/>
      <c r="S530" s="57"/>
      <c r="T530" s="48"/>
      <c r="U530" s="57"/>
      <c r="V530" s="48">
        <v>76350</v>
      </c>
      <c r="W530" s="8"/>
      <c r="X530" s="318">
        <f t="shared" si="208"/>
        <v>100661</v>
      </c>
      <c r="Y530" s="323">
        <f t="shared" si="209"/>
        <v>259351</v>
      </c>
      <c r="Z530" s="323">
        <f t="shared" si="210"/>
        <v>225920</v>
      </c>
      <c r="AA530" s="323">
        <f t="shared" si="211"/>
        <v>267132</v>
      </c>
      <c r="AB530" s="318">
        <f t="shared" si="212"/>
        <v>166645</v>
      </c>
      <c r="AC530" s="49">
        <f t="shared" si="213"/>
        <v>0.39</v>
      </c>
      <c r="AD530" s="49">
        <f t="shared" si="214"/>
        <v>0.45</v>
      </c>
      <c r="AE530" s="49">
        <f t="shared" si="215"/>
        <v>0.38</v>
      </c>
      <c r="AF530" s="49">
        <f t="shared" si="216"/>
        <v>0.6</v>
      </c>
      <c r="AG530" s="50">
        <f t="shared" si="217"/>
        <v>1.31841519318926</v>
      </c>
      <c r="AH530" s="325">
        <f t="shared" si="207"/>
        <v>166645</v>
      </c>
      <c r="AI530" s="51" t="str">
        <f t="shared" si="218"/>
        <v>MEDIA ARMÓNICA</v>
      </c>
      <c r="AL530" s="52"/>
    </row>
    <row r="531" spans="1:38">
      <c r="A531" s="125">
        <f>+COUNT(B$6:$D531)</f>
        <v>484</v>
      </c>
      <c r="B531" s="137">
        <v>25173304</v>
      </c>
      <c r="C531" s="127" t="s">
        <v>713</v>
      </c>
      <c r="D531" s="136" t="s">
        <v>109</v>
      </c>
      <c r="E531" s="242">
        <v>1</v>
      </c>
      <c r="F531" s="56"/>
      <c r="G531" s="56"/>
      <c r="H531" s="317">
        <v>329151.00000000006</v>
      </c>
      <c r="I531" s="317"/>
      <c r="J531" s="318"/>
      <c r="K531" s="318"/>
      <c r="L531" s="314">
        <v>320174</v>
      </c>
      <c r="M531" s="314"/>
      <c r="N531" s="314"/>
      <c r="O531" s="314"/>
      <c r="P531" s="319">
        <v>299228</v>
      </c>
      <c r="Q531" s="57"/>
      <c r="R531" s="57"/>
      <c r="S531" s="57"/>
      <c r="T531" s="48"/>
      <c r="U531" s="57"/>
      <c r="V531" s="48">
        <v>87370</v>
      </c>
      <c r="W531" s="47"/>
      <c r="X531" s="318">
        <f t="shared" si="208"/>
        <v>115092</v>
      </c>
      <c r="Y531" s="323">
        <f t="shared" si="209"/>
        <v>299228</v>
      </c>
      <c r="Z531" s="323">
        <f t="shared" si="210"/>
        <v>258981</v>
      </c>
      <c r="AA531" s="323">
        <f t="shared" si="211"/>
        <v>309701</v>
      </c>
      <c r="AB531" s="318">
        <f t="shared" si="212"/>
        <v>190941</v>
      </c>
      <c r="AC531" s="49">
        <f t="shared" si="213"/>
        <v>0.38</v>
      </c>
      <c r="AD531" s="49">
        <f t="shared" si="214"/>
        <v>0.44</v>
      </c>
      <c r="AE531" s="49">
        <f t="shared" si="215"/>
        <v>0.37</v>
      </c>
      <c r="AF531" s="49">
        <f t="shared" si="216"/>
        <v>0.6</v>
      </c>
      <c r="AG531" s="50">
        <f t="shared" si="217"/>
        <v>1.3172942657662814</v>
      </c>
      <c r="AH531" s="325">
        <f t="shared" si="207"/>
        <v>190941</v>
      </c>
      <c r="AI531" s="51" t="str">
        <f t="shared" si="218"/>
        <v>MEDIA ARMÓNICA</v>
      </c>
      <c r="AL531" s="52"/>
    </row>
    <row r="532" spans="1:38">
      <c r="A532" s="125">
        <f>+COUNT(B$6:$D532)</f>
        <v>485</v>
      </c>
      <c r="B532" s="137">
        <v>25173304</v>
      </c>
      <c r="C532" s="127" t="s">
        <v>714</v>
      </c>
      <c r="D532" s="136" t="s">
        <v>109</v>
      </c>
      <c r="E532" s="242">
        <v>1</v>
      </c>
      <c r="F532" s="56"/>
      <c r="G532" s="56"/>
      <c r="H532" s="317">
        <v>329452</v>
      </c>
      <c r="I532" s="317"/>
      <c r="J532" s="318"/>
      <c r="K532" s="318"/>
      <c r="L532" s="314">
        <v>312112.00000000006</v>
      </c>
      <c r="M532" s="314"/>
      <c r="N532" s="314"/>
      <c r="O532" s="314"/>
      <c r="P532" s="319">
        <v>288993</v>
      </c>
      <c r="Q532" s="57"/>
      <c r="R532" s="57"/>
      <c r="S532" s="57"/>
      <c r="T532" s="48"/>
      <c r="U532" s="57"/>
      <c r="V532" s="48">
        <v>96710</v>
      </c>
      <c r="W532" s="47"/>
      <c r="X532" s="318">
        <f t="shared" si="208"/>
        <v>108017</v>
      </c>
      <c r="Y532" s="323">
        <f t="shared" si="209"/>
        <v>288993</v>
      </c>
      <c r="Z532" s="323">
        <f t="shared" si="210"/>
        <v>256817</v>
      </c>
      <c r="AA532" s="323">
        <f t="shared" si="211"/>
        <v>300553</v>
      </c>
      <c r="AB532" s="318">
        <f t="shared" si="212"/>
        <v>199603</v>
      </c>
      <c r="AC532" s="49">
        <f t="shared" si="213"/>
        <v>0.37</v>
      </c>
      <c r="AD532" s="49">
        <f t="shared" si="214"/>
        <v>0.42</v>
      </c>
      <c r="AE532" s="49">
        <f t="shared" si="215"/>
        <v>0.36</v>
      </c>
      <c r="AF532" s="49">
        <f t="shared" si="216"/>
        <v>0.54</v>
      </c>
      <c r="AG532" s="50">
        <f t="shared" si="217"/>
        <v>1.1169165546479165</v>
      </c>
      <c r="AH532" s="325">
        <f t="shared" si="207"/>
        <v>199603</v>
      </c>
      <c r="AI532" s="51" t="str">
        <f>+IF(AH532=Y532,"MENOR COTIZADO",IF(AH532=Z532,"PROMEDIO",IF(AH532=AA532,"MEDIANA",IF(AH532=AB532,"MEDIA ARMÓNICA",IF(AH532=W532,"HISTÓRICO")))))</f>
        <v>MEDIA ARMÓNICA</v>
      </c>
      <c r="AL532" s="52"/>
    </row>
    <row r="533" spans="1:38">
      <c r="A533" s="125">
        <f>+COUNT(B$6:$D533)</f>
        <v>486</v>
      </c>
      <c r="B533" s="137">
        <v>25173304</v>
      </c>
      <c r="C533" s="127" t="s">
        <v>715</v>
      </c>
      <c r="D533" s="136" t="s">
        <v>109</v>
      </c>
      <c r="E533" s="242">
        <v>1</v>
      </c>
      <c r="F533" s="56"/>
      <c r="G533" s="56"/>
      <c r="H533" s="317">
        <v>124594</v>
      </c>
      <c r="I533" s="317"/>
      <c r="J533" s="318"/>
      <c r="K533" s="318"/>
      <c r="L533" s="314">
        <v>123461</v>
      </c>
      <c r="M533" s="314"/>
      <c r="N533" s="314"/>
      <c r="O533" s="314"/>
      <c r="P533" s="319">
        <v>113267</v>
      </c>
      <c r="Q533" s="57"/>
      <c r="R533" s="57"/>
      <c r="S533" s="57"/>
      <c r="T533" s="48"/>
      <c r="U533" s="57"/>
      <c r="V533" s="48">
        <v>32790</v>
      </c>
      <c r="W533" s="47"/>
      <c r="X533" s="318">
        <f t="shared" si="208"/>
        <v>44120</v>
      </c>
      <c r="Y533" s="323">
        <f t="shared" si="209"/>
        <v>113267</v>
      </c>
      <c r="Z533" s="323">
        <f t="shared" si="210"/>
        <v>98528</v>
      </c>
      <c r="AA533" s="323">
        <f t="shared" si="211"/>
        <v>118364</v>
      </c>
      <c r="AB533" s="318">
        <f t="shared" si="212"/>
        <v>72135</v>
      </c>
      <c r="AC533" s="49">
        <f t="shared" si="213"/>
        <v>0.39</v>
      </c>
      <c r="AD533" s="49">
        <f t="shared" si="214"/>
        <v>0.45</v>
      </c>
      <c r="AE533" s="49">
        <f t="shared" si="215"/>
        <v>0.37</v>
      </c>
      <c r="AF533" s="49">
        <f t="shared" si="216"/>
        <v>0.61</v>
      </c>
      <c r="AG533" s="50">
        <f t="shared" si="217"/>
        <v>1.3455321744434279</v>
      </c>
      <c r="AH533" s="325">
        <f t="shared" si="207"/>
        <v>72135</v>
      </c>
      <c r="AI533" s="51" t="str">
        <f t="shared" ref="AI533:AI534" si="219">+IF(AH533=Y533,"MENOR COTIZADO",IF(AH533=Z533,"PROMEDIO",IF(AH533=AA533,"MEDIANA",IF(AH533=AB533,"MEDIA ARMÓNICA",IF(AH533=W533,"HISTÓRICO")))))</f>
        <v>MEDIA ARMÓNICA</v>
      </c>
      <c r="AL533" s="52"/>
    </row>
    <row r="534" spans="1:38">
      <c r="A534" s="125">
        <f>+COUNT(B$6:$D534)</f>
        <v>487</v>
      </c>
      <c r="B534" s="137">
        <v>25173304</v>
      </c>
      <c r="C534" s="127" t="s">
        <v>716</v>
      </c>
      <c r="D534" s="136" t="s">
        <v>109</v>
      </c>
      <c r="E534" s="242">
        <v>1</v>
      </c>
      <c r="F534" s="56"/>
      <c r="G534" s="56"/>
      <c r="H534" s="317">
        <v>603080</v>
      </c>
      <c r="I534" s="317"/>
      <c r="J534" s="318"/>
      <c r="K534" s="318"/>
      <c r="L534" s="314">
        <v>565387</v>
      </c>
      <c r="M534" s="314"/>
      <c r="N534" s="314"/>
      <c r="O534" s="314"/>
      <c r="P534" s="319">
        <v>538464</v>
      </c>
      <c r="Q534" s="57"/>
      <c r="R534" s="57"/>
      <c r="S534" s="57"/>
      <c r="T534" s="48"/>
      <c r="U534" s="57"/>
      <c r="V534" s="48">
        <v>153380</v>
      </c>
      <c r="W534" s="47"/>
      <c r="X534" s="318">
        <f t="shared" si="208"/>
        <v>209482</v>
      </c>
      <c r="Y534" s="323">
        <f t="shared" si="209"/>
        <v>538464</v>
      </c>
      <c r="Z534" s="323">
        <f t="shared" si="210"/>
        <v>465078</v>
      </c>
      <c r="AA534" s="323">
        <f t="shared" si="211"/>
        <v>551926</v>
      </c>
      <c r="AB534" s="318">
        <f t="shared" si="212"/>
        <v>338876</v>
      </c>
      <c r="AC534" s="49">
        <f t="shared" si="213"/>
        <v>0.39</v>
      </c>
      <c r="AD534" s="49">
        <f t="shared" si="214"/>
        <v>0.45</v>
      </c>
      <c r="AE534" s="49">
        <f t="shared" si="215"/>
        <v>0.38</v>
      </c>
      <c r="AF534" s="49">
        <f t="shared" si="216"/>
        <v>0.62</v>
      </c>
      <c r="AG534" s="50">
        <f t="shared" si="217"/>
        <v>1.3657712869996088</v>
      </c>
      <c r="AH534" s="325">
        <f t="shared" si="207"/>
        <v>338876</v>
      </c>
      <c r="AI534" s="51" t="str">
        <f t="shared" si="219"/>
        <v>MEDIA ARMÓNICA</v>
      </c>
      <c r="AL534" s="52"/>
    </row>
    <row r="535" spans="1:38" ht="24">
      <c r="A535" s="125">
        <f>+COUNT(B$6:$D535)</f>
        <v>488</v>
      </c>
      <c r="B535" s="137">
        <v>40142008</v>
      </c>
      <c r="C535" s="127" t="s">
        <v>717</v>
      </c>
      <c r="D535" s="136" t="s">
        <v>109</v>
      </c>
      <c r="E535" s="242">
        <v>1</v>
      </c>
      <c r="F535" s="56"/>
      <c r="G535" s="56"/>
      <c r="H535" s="317">
        <v>2045829</v>
      </c>
      <c r="I535" s="317"/>
      <c r="J535" s="318"/>
      <c r="K535" s="318"/>
      <c r="L535" s="314">
        <v>2008967</v>
      </c>
      <c r="M535" s="314"/>
      <c r="N535" s="314"/>
      <c r="O535" s="314"/>
      <c r="P535" s="319">
        <v>1843089</v>
      </c>
      <c r="Q535" s="57"/>
      <c r="R535" s="57"/>
      <c r="S535" s="57"/>
      <c r="T535" s="48"/>
      <c r="U535" s="57"/>
      <c r="V535" s="48">
        <v>460940</v>
      </c>
      <c r="W535" s="47"/>
      <c r="X535" s="318">
        <f t="shared" si="208"/>
        <v>757659</v>
      </c>
      <c r="Y535" s="323">
        <f t="shared" si="209"/>
        <v>1843089</v>
      </c>
      <c r="Z535" s="323">
        <f t="shared" si="210"/>
        <v>1589706</v>
      </c>
      <c r="AA535" s="323">
        <f t="shared" si="211"/>
        <v>1926028</v>
      </c>
      <c r="AB535" s="318">
        <f t="shared" si="212"/>
        <v>1081486</v>
      </c>
      <c r="AC535" s="49">
        <f t="shared" si="213"/>
        <v>0.41</v>
      </c>
      <c r="AD535" s="49">
        <f t="shared" si="214"/>
        <v>0.48</v>
      </c>
      <c r="AE535" s="49">
        <f t="shared" si="215"/>
        <v>0.39</v>
      </c>
      <c r="AF535" s="49">
        <f t="shared" si="216"/>
        <v>0.7</v>
      </c>
      <c r="AG535" s="50">
        <f t="shared" si="217"/>
        <v>1.6437258645376838</v>
      </c>
      <c r="AH535" s="325">
        <f t="shared" si="207"/>
        <v>1081486</v>
      </c>
      <c r="AI535" s="51" t="str">
        <f>+IF(AH535=Y535,"MENOR COTIZADO",IF(AH535=Z535,"PROMEDIO",IF(AH535=AA535,"MEDIANA",IF(AH535=AB535,"MEDIA ARMÓNICA",IF(AH535=W535,"HISTÓRICO")))))</f>
        <v>MEDIA ARMÓNICA</v>
      </c>
      <c r="AL535" s="52"/>
    </row>
    <row r="536" spans="1:38">
      <c r="A536" s="129"/>
      <c r="B536" s="129"/>
      <c r="C536" s="140" t="s">
        <v>718</v>
      </c>
      <c r="D536" s="130"/>
      <c r="E536" s="130"/>
      <c r="F536" s="56"/>
      <c r="G536" s="56"/>
      <c r="H536" s="121"/>
      <c r="I536" s="317"/>
      <c r="J536" s="318"/>
      <c r="K536" s="318"/>
      <c r="L536" s="121"/>
      <c r="M536" s="314"/>
      <c r="N536" s="314"/>
      <c r="O536" s="314"/>
      <c r="P536" s="121"/>
      <c r="Q536" s="57"/>
      <c r="R536" s="57"/>
      <c r="S536" s="57"/>
      <c r="T536" s="48"/>
      <c r="U536" s="57"/>
      <c r="V536" s="130"/>
      <c r="W536" s="47"/>
      <c r="X536" s="121"/>
      <c r="Y536" s="121"/>
      <c r="Z536" s="121"/>
      <c r="AA536" s="121"/>
      <c r="AB536" s="121"/>
      <c r="AC536" s="130"/>
      <c r="AD536" s="130"/>
      <c r="AE536" s="130"/>
      <c r="AF536" s="130"/>
      <c r="AG536" s="130"/>
      <c r="AH536" s="130"/>
      <c r="AI536" s="130"/>
      <c r="AL536" s="52"/>
    </row>
    <row r="537" spans="1:38">
      <c r="A537" s="125">
        <f>+COUNT(B$6:$D537)</f>
        <v>489</v>
      </c>
      <c r="B537" s="137">
        <v>27112823</v>
      </c>
      <c r="C537" s="128" t="s">
        <v>719</v>
      </c>
      <c r="D537" s="136" t="s">
        <v>109</v>
      </c>
      <c r="E537" s="242">
        <v>1</v>
      </c>
      <c r="F537" s="56"/>
      <c r="G537" s="56"/>
      <c r="H537" s="317">
        <v>899678</v>
      </c>
      <c r="I537" s="317"/>
      <c r="J537" s="318"/>
      <c r="K537" s="318"/>
      <c r="L537" s="314">
        <v>852326</v>
      </c>
      <c r="M537" s="314"/>
      <c r="N537" s="314"/>
      <c r="O537" s="314"/>
      <c r="P537" s="319">
        <v>789191</v>
      </c>
      <c r="Q537" s="57"/>
      <c r="R537" s="57"/>
      <c r="S537" s="57"/>
      <c r="T537" s="48"/>
      <c r="U537" s="57"/>
      <c r="V537" s="48">
        <v>197530</v>
      </c>
      <c r="W537" s="47"/>
      <c r="X537" s="318">
        <f t="shared" si="208"/>
        <v>327906</v>
      </c>
      <c r="Y537" s="323">
        <f t="shared" si="209"/>
        <v>789191</v>
      </c>
      <c r="Z537" s="323">
        <f t="shared" si="210"/>
        <v>684681</v>
      </c>
      <c r="AA537" s="323">
        <f t="shared" si="211"/>
        <v>820759</v>
      </c>
      <c r="AB537" s="318">
        <f t="shared" si="212"/>
        <v>464338</v>
      </c>
      <c r="AC537" s="49">
        <f t="shared" si="213"/>
        <v>0.42</v>
      </c>
      <c r="AD537" s="49">
        <f t="shared" si="214"/>
        <v>0.48</v>
      </c>
      <c r="AE537" s="49">
        <f t="shared" si="215"/>
        <v>0.4</v>
      </c>
      <c r="AF537" s="49">
        <f t="shared" si="216"/>
        <v>0.71</v>
      </c>
      <c r="AG537" s="50">
        <f t="shared" si="217"/>
        <v>1.6600313876373209</v>
      </c>
      <c r="AH537" s="325">
        <f t="shared" ref="AH537:AH546" si="220">+MIN(AA537:AB537)</f>
        <v>464338</v>
      </c>
      <c r="AI537" s="51" t="str">
        <f t="shared" ref="AI537:AI538" si="221">+IF(AH537=Y537,"MENOR COTIZADO",IF(AH537=Z537,"PROMEDIO",IF(AH537=AA537,"MEDIANA",IF(AH537=AB537,"MEDIA ARMÓNICA",IF(AH537=W537,"HISTÓRICO")))))</f>
        <v>MEDIA ARMÓNICA</v>
      </c>
      <c r="AL537" s="52"/>
    </row>
    <row r="538" spans="1:38">
      <c r="A538" s="125">
        <f>+COUNT(B$6:$D538)</f>
        <v>490</v>
      </c>
      <c r="B538" s="137">
        <v>25173304</v>
      </c>
      <c r="C538" s="127" t="s">
        <v>110</v>
      </c>
      <c r="D538" s="136" t="s">
        <v>109</v>
      </c>
      <c r="E538" s="242">
        <v>1</v>
      </c>
      <c r="F538" s="56"/>
      <c r="G538" s="56"/>
      <c r="H538" s="317">
        <v>297164</v>
      </c>
      <c r="I538" s="317"/>
      <c r="J538" s="318"/>
      <c r="K538" s="318"/>
      <c r="L538" s="314">
        <v>273704</v>
      </c>
      <c r="M538" s="314"/>
      <c r="N538" s="314"/>
      <c r="O538" s="314"/>
      <c r="P538" s="319">
        <v>260670</v>
      </c>
      <c r="Q538" s="57"/>
      <c r="R538" s="57"/>
      <c r="S538" s="57"/>
      <c r="T538" s="48"/>
      <c r="U538" s="57"/>
      <c r="V538" s="48">
        <v>53430</v>
      </c>
      <c r="W538" s="47"/>
      <c r="X538" s="318">
        <f t="shared" si="208"/>
        <v>112889</v>
      </c>
      <c r="Y538" s="323">
        <f t="shared" si="209"/>
        <v>260670</v>
      </c>
      <c r="Z538" s="323">
        <f t="shared" si="210"/>
        <v>221242</v>
      </c>
      <c r="AA538" s="323">
        <f t="shared" si="211"/>
        <v>267187</v>
      </c>
      <c r="AB538" s="318">
        <f t="shared" si="212"/>
        <v>135267</v>
      </c>
      <c r="AC538" s="49">
        <f t="shared" si="213"/>
        <v>0.43</v>
      </c>
      <c r="AD538" s="49">
        <f t="shared" si="214"/>
        <v>0.51</v>
      </c>
      <c r="AE538" s="49">
        <f t="shared" si="215"/>
        <v>0.42</v>
      </c>
      <c r="AF538" s="49">
        <f t="shared" si="216"/>
        <v>0.83</v>
      </c>
      <c r="AG538" s="50">
        <f t="shared" si="217"/>
        <v>2.1128392288976232</v>
      </c>
      <c r="AH538" s="325">
        <f>+Z538</f>
        <v>221242</v>
      </c>
      <c r="AI538" s="51" t="str">
        <f t="shared" si="221"/>
        <v>PROMEDIO</v>
      </c>
      <c r="AL538" s="52"/>
    </row>
    <row r="539" spans="1:38">
      <c r="A539" s="125">
        <f>+COUNT(B$6:$D539)</f>
        <v>491</v>
      </c>
      <c r="B539" s="137">
        <v>25173304</v>
      </c>
      <c r="C539" s="127" t="s">
        <v>720</v>
      </c>
      <c r="D539" s="136" t="s">
        <v>109</v>
      </c>
      <c r="E539" s="242">
        <v>1</v>
      </c>
      <c r="F539" s="56"/>
      <c r="G539" s="56"/>
      <c r="H539" s="317">
        <v>711071</v>
      </c>
      <c r="I539" s="317"/>
      <c r="J539" s="318"/>
      <c r="K539" s="318"/>
      <c r="L539" s="314">
        <v>685900</v>
      </c>
      <c r="M539" s="314"/>
      <c r="N539" s="314"/>
      <c r="O539" s="314"/>
      <c r="P539" s="319">
        <v>629266.00000000012</v>
      </c>
      <c r="Q539" s="57"/>
      <c r="R539" s="57"/>
      <c r="S539" s="57"/>
      <c r="T539" s="48"/>
      <c r="U539" s="57"/>
      <c r="V539" s="48">
        <v>182170</v>
      </c>
      <c r="W539" s="47"/>
      <c r="X539" s="318">
        <f t="shared" si="208"/>
        <v>248983</v>
      </c>
      <c r="Y539" s="323">
        <f t="shared" si="209"/>
        <v>629266</v>
      </c>
      <c r="Z539" s="323">
        <f t="shared" si="210"/>
        <v>552102</v>
      </c>
      <c r="AA539" s="323">
        <f t="shared" si="211"/>
        <v>657583</v>
      </c>
      <c r="AB539" s="318">
        <f t="shared" si="212"/>
        <v>402301</v>
      </c>
      <c r="AC539" s="49">
        <f t="shared" si="213"/>
        <v>0.4</v>
      </c>
      <c r="AD539" s="49">
        <f t="shared" si="214"/>
        <v>0.45</v>
      </c>
      <c r="AE539" s="49">
        <f t="shared" si="215"/>
        <v>0.38</v>
      </c>
      <c r="AF539" s="49">
        <f t="shared" si="216"/>
        <v>0.62</v>
      </c>
      <c r="AG539" s="50">
        <f t="shared" si="217"/>
        <v>1.36676181588626</v>
      </c>
      <c r="AH539" s="325">
        <f t="shared" si="220"/>
        <v>402301</v>
      </c>
      <c r="AI539" s="51" t="str">
        <f t="shared" ref="AI539:AI544" si="222">+IF(AH539=Y539,"MENOR COTIZADO",IF(AH539=Z539,"PROMEDIO",IF(AH539=AA539,"MEDIANA",IF(AH539=AB539,"MEDIA ARMÓNICA",IF(AH539=W539,"HISTÓRICO")))))</f>
        <v>MEDIA ARMÓNICA</v>
      </c>
      <c r="AL539" s="52"/>
    </row>
    <row r="540" spans="1:38">
      <c r="A540" s="125">
        <f>+COUNT(B$6:$D540)</f>
        <v>492</v>
      </c>
      <c r="B540" s="137">
        <v>25173304</v>
      </c>
      <c r="C540" s="127" t="s">
        <v>721</v>
      </c>
      <c r="D540" s="136" t="s">
        <v>109</v>
      </c>
      <c r="E540" s="242">
        <v>1</v>
      </c>
      <c r="F540" s="56"/>
      <c r="G540" s="56"/>
      <c r="H540" s="317">
        <v>570002</v>
      </c>
      <c r="I540" s="317"/>
      <c r="J540" s="318"/>
      <c r="K540" s="318"/>
      <c r="L540" s="314">
        <v>525002</v>
      </c>
      <c r="M540" s="314"/>
      <c r="N540" s="314"/>
      <c r="O540" s="314"/>
      <c r="P540" s="319">
        <v>500002</v>
      </c>
      <c r="Q540" s="57"/>
      <c r="R540" s="57"/>
      <c r="S540" s="57"/>
      <c r="T540" s="48"/>
      <c r="U540" s="57"/>
      <c r="V540" s="48">
        <v>142410</v>
      </c>
      <c r="W540" s="47"/>
      <c r="X540" s="318">
        <f t="shared" si="208"/>
        <v>196773</v>
      </c>
      <c r="Y540" s="323">
        <f t="shared" si="209"/>
        <v>500002</v>
      </c>
      <c r="Z540" s="323">
        <f t="shared" si="210"/>
        <v>434354</v>
      </c>
      <c r="AA540" s="323">
        <f t="shared" si="211"/>
        <v>512502</v>
      </c>
      <c r="AB540" s="318">
        <f t="shared" si="212"/>
        <v>315430</v>
      </c>
      <c r="AC540" s="49">
        <f t="shared" si="213"/>
        <v>0.39</v>
      </c>
      <c r="AD540" s="49">
        <f t="shared" si="214"/>
        <v>0.45</v>
      </c>
      <c r="AE540" s="49">
        <f t="shared" si="215"/>
        <v>0.38</v>
      </c>
      <c r="AF540" s="49">
        <f t="shared" si="216"/>
        <v>0.62</v>
      </c>
      <c r="AG540" s="50">
        <f t="shared" si="217"/>
        <v>1.3817358331577838</v>
      </c>
      <c r="AH540" s="325">
        <f t="shared" si="220"/>
        <v>315430</v>
      </c>
      <c r="AI540" s="51" t="str">
        <f t="shared" si="222"/>
        <v>MEDIA ARMÓNICA</v>
      </c>
      <c r="AL540" s="52"/>
    </row>
    <row r="541" spans="1:38">
      <c r="A541" s="125">
        <f>+COUNT(B$6:$D541)</f>
        <v>493</v>
      </c>
      <c r="B541" s="137">
        <v>25173304</v>
      </c>
      <c r="C541" s="127" t="s">
        <v>722</v>
      </c>
      <c r="D541" s="136" t="s">
        <v>109</v>
      </c>
      <c r="E541" s="242">
        <v>1</v>
      </c>
      <c r="F541" s="56"/>
      <c r="G541" s="56"/>
      <c r="H541" s="317">
        <v>42300</v>
      </c>
      <c r="I541" s="317"/>
      <c r="J541" s="318"/>
      <c r="K541" s="318"/>
      <c r="L541" s="314">
        <v>41538</v>
      </c>
      <c r="M541" s="314"/>
      <c r="N541" s="314"/>
      <c r="O541" s="314"/>
      <c r="P541" s="319">
        <v>38108</v>
      </c>
      <c r="Q541" s="57"/>
      <c r="R541" s="57"/>
      <c r="S541" s="57"/>
      <c r="T541" s="48"/>
      <c r="U541" s="57"/>
      <c r="V541" s="48">
        <v>10960</v>
      </c>
      <c r="W541" s="47"/>
      <c r="X541" s="318">
        <f t="shared" si="208"/>
        <v>14956</v>
      </c>
      <c r="Y541" s="323">
        <f t="shared" si="209"/>
        <v>38108</v>
      </c>
      <c r="Z541" s="323">
        <f t="shared" si="210"/>
        <v>33227</v>
      </c>
      <c r="AA541" s="323">
        <f t="shared" si="211"/>
        <v>39823</v>
      </c>
      <c r="AB541" s="318">
        <f t="shared" si="212"/>
        <v>24214</v>
      </c>
      <c r="AC541" s="49">
        <f t="shared" si="213"/>
        <v>0.39</v>
      </c>
      <c r="AD541" s="49">
        <f t="shared" si="214"/>
        <v>0.45</v>
      </c>
      <c r="AE541" s="49">
        <f t="shared" si="215"/>
        <v>0.38</v>
      </c>
      <c r="AF541" s="49">
        <f t="shared" si="216"/>
        <v>0.62</v>
      </c>
      <c r="AG541" s="50">
        <f t="shared" si="217"/>
        <v>1.3645985401459855</v>
      </c>
      <c r="AH541" s="325">
        <f t="shared" si="220"/>
        <v>24214</v>
      </c>
      <c r="AI541" s="51" t="str">
        <f t="shared" si="222"/>
        <v>MEDIA ARMÓNICA</v>
      </c>
      <c r="AL541" s="52"/>
    </row>
    <row r="542" spans="1:38">
      <c r="A542" s="125">
        <f>+COUNT(B$6:$D542)</f>
        <v>494</v>
      </c>
      <c r="B542" s="137">
        <v>25173304</v>
      </c>
      <c r="C542" s="127" t="s">
        <v>723</v>
      </c>
      <c r="D542" s="136" t="s">
        <v>109</v>
      </c>
      <c r="E542" s="242">
        <v>1</v>
      </c>
      <c r="F542" s="56"/>
      <c r="G542" s="56"/>
      <c r="H542" s="317">
        <v>126859</v>
      </c>
      <c r="I542" s="317"/>
      <c r="J542" s="318"/>
      <c r="K542" s="318"/>
      <c r="L542" s="314">
        <v>120063</v>
      </c>
      <c r="M542" s="314"/>
      <c r="N542" s="314"/>
      <c r="O542" s="314"/>
      <c r="P542" s="319">
        <v>113267</v>
      </c>
      <c r="Q542" s="57"/>
      <c r="R542" s="57"/>
      <c r="S542" s="57"/>
      <c r="T542" s="48"/>
      <c r="U542" s="57"/>
      <c r="V542" s="48">
        <v>32790</v>
      </c>
      <c r="W542" s="47"/>
      <c r="X542" s="318">
        <f t="shared" si="208"/>
        <v>43988</v>
      </c>
      <c r="Y542" s="323">
        <f t="shared" si="209"/>
        <v>113267</v>
      </c>
      <c r="Z542" s="323">
        <f t="shared" si="210"/>
        <v>98245</v>
      </c>
      <c r="AA542" s="323">
        <f t="shared" si="211"/>
        <v>116665</v>
      </c>
      <c r="AB542" s="318">
        <f t="shared" si="212"/>
        <v>72023</v>
      </c>
      <c r="AC542" s="49">
        <f t="shared" si="213"/>
        <v>0.39</v>
      </c>
      <c r="AD542" s="49">
        <f t="shared" si="214"/>
        <v>0.45</v>
      </c>
      <c r="AE542" s="49">
        <f t="shared" si="215"/>
        <v>0.38</v>
      </c>
      <c r="AF542" s="49">
        <f t="shared" si="216"/>
        <v>0.61</v>
      </c>
      <c r="AG542" s="50">
        <f t="shared" si="217"/>
        <v>1.3415065568770967</v>
      </c>
      <c r="AH542" s="325">
        <f t="shared" si="220"/>
        <v>72023</v>
      </c>
      <c r="AI542" s="51" t="str">
        <f t="shared" si="222"/>
        <v>MEDIA ARMÓNICA</v>
      </c>
      <c r="AL542" s="52"/>
    </row>
    <row r="543" spans="1:38">
      <c r="A543" s="125">
        <f>+COUNT(B$6:$D543)</f>
        <v>495</v>
      </c>
      <c r="B543" s="137">
        <v>25173304</v>
      </c>
      <c r="C543" s="127" t="s">
        <v>724</v>
      </c>
      <c r="D543" s="136" t="s">
        <v>109</v>
      </c>
      <c r="E543" s="242">
        <v>1</v>
      </c>
      <c r="F543" s="56"/>
      <c r="G543" s="56"/>
      <c r="H543" s="317">
        <v>157898</v>
      </c>
      <c r="I543" s="317"/>
      <c r="J543" s="318"/>
      <c r="K543" s="318"/>
      <c r="L543" s="314">
        <v>145322</v>
      </c>
      <c r="M543" s="314"/>
      <c r="N543" s="314"/>
      <c r="O543" s="314"/>
      <c r="P543" s="319">
        <v>139733</v>
      </c>
      <c r="Q543" s="57"/>
      <c r="R543" s="57"/>
      <c r="S543" s="57"/>
      <c r="T543" s="48"/>
      <c r="U543" s="57"/>
      <c r="V543" s="48">
        <v>40180</v>
      </c>
      <c r="W543" s="8"/>
      <c r="X543" s="318">
        <f t="shared" si="208"/>
        <v>54270</v>
      </c>
      <c r="Y543" s="323">
        <f t="shared" si="209"/>
        <v>139733</v>
      </c>
      <c r="Z543" s="323">
        <f t="shared" si="210"/>
        <v>120783</v>
      </c>
      <c r="AA543" s="323">
        <f t="shared" si="211"/>
        <v>142528</v>
      </c>
      <c r="AB543" s="318">
        <f t="shared" si="212"/>
        <v>88380</v>
      </c>
      <c r="AC543" s="49">
        <f t="shared" si="213"/>
        <v>0.39</v>
      </c>
      <c r="AD543" s="49">
        <f t="shared" si="214"/>
        <v>0.45</v>
      </c>
      <c r="AE543" s="49">
        <f t="shared" si="215"/>
        <v>0.38</v>
      </c>
      <c r="AF543" s="49">
        <f t="shared" si="216"/>
        <v>0.61</v>
      </c>
      <c r="AG543" s="50">
        <f t="shared" si="217"/>
        <v>1.3506719761075161</v>
      </c>
      <c r="AH543" s="325">
        <f t="shared" si="220"/>
        <v>88380</v>
      </c>
      <c r="AI543" s="51" t="str">
        <f t="shared" si="222"/>
        <v>MEDIA ARMÓNICA</v>
      </c>
      <c r="AL543" s="52"/>
    </row>
    <row r="544" spans="1:38">
      <c r="A544" s="125">
        <f>+COUNT(B$6:$D544)</f>
        <v>496</v>
      </c>
      <c r="B544" s="137">
        <v>25173304</v>
      </c>
      <c r="C544" s="127" t="s">
        <v>715</v>
      </c>
      <c r="D544" s="136" t="s">
        <v>109</v>
      </c>
      <c r="E544" s="242">
        <v>1</v>
      </c>
      <c r="F544" s="56"/>
      <c r="G544" s="56"/>
      <c r="H544" s="317">
        <v>95094</v>
      </c>
      <c r="I544" s="317"/>
      <c r="J544" s="318"/>
      <c r="K544" s="318"/>
      <c r="L544" s="314">
        <v>91636</v>
      </c>
      <c r="M544" s="314"/>
      <c r="N544" s="314"/>
      <c r="O544" s="314"/>
      <c r="P544" s="319">
        <v>86449</v>
      </c>
      <c r="Q544" s="57"/>
      <c r="R544" s="57"/>
      <c r="S544" s="57"/>
      <c r="T544" s="48"/>
      <c r="U544" s="57"/>
      <c r="V544" s="48">
        <v>25440</v>
      </c>
      <c r="W544" s="47"/>
      <c r="X544" s="318">
        <f t="shared" si="208"/>
        <v>33002</v>
      </c>
      <c r="Y544" s="323">
        <f t="shared" si="209"/>
        <v>86449</v>
      </c>
      <c r="Z544" s="323">
        <f t="shared" si="210"/>
        <v>74655</v>
      </c>
      <c r="AA544" s="323">
        <f t="shared" si="211"/>
        <v>89043</v>
      </c>
      <c r="AB544" s="318">
        <f t="shared" si="212"/>
        <v>55322</v>
      </c>
      <c r="AC544" s="49">
        <f t="shared" si="213"/>
        <v>0.38</v>
      </c>
      <c r="AD544" s="49">
        <f t="shared" si="214"/>
        <v>0.44</v>
      </c>
      <c r="AE544" s="49">
        <f t="shared" si="215"/>
        <v>0.37</v>
      </c>
      <c r="AF544" s="49">
        <f t="shared" si="216"/>
        <v>0.6</v>
      </c>
      <c r="AG544" s="50">
        <f t="shared" si="217"/>
        <v>1.2972484276729559</v>
      </c>
      <c r="AH544" s="325">
        <f t="shared" si="220"/>
        <v>55322</v>
      </c>
      <c r="AI544" s="51" t="str">
        <f t="shared" si="222"/>
        <v>MEDIA ARMÓNICA</v>
      </c>
      <c r="AL544" s="52"/>
    </row>
    <row r="545" spans="1:38">
      <c r="A545" s="125">
        <f>+COUNT(B$6:$D545)</f>
        <v>497</v>
      </c>
      <c r="B545" s="137">
        <v>25173304</v>
      </c>
      <c r="C545" s="127" t="s">
        <v>710</v>
      </c>
      <c r="D545" s="136" t="s">
        <v>109</v>
      </c>
      <c r="E545" s="242">
        <v>1</v>
      </c>
      <c r="F545" s="56"/>
      <c r="G545" s="56"/>
      <c r="H545" s="317">
        <v>135991</v>
      </c>
      <c r="I545" s="317"/>
      <c r="J545" s="318"/>
      <c r="K545" s="318"/>
      <c r="L545" s="314">
        <v>129865</v>
      </c>
      <c r="M545" s="314"/>
      <c r="N545" s="314"/>
      <c r="O545" s="314"/>
      <c r="P545" s="319">
        <v>122514</v>
      </c>
      <c r="Q545" s="57"/>
      <c r="R545" s="57"/>
      <c r="S545" s="57"/>
      <c r="T545" s="48"/>
      <c r="U545" s="57"/>
      <c r="V545" s="48">
        <v>40230</v>
      </c>
      <c r="W545" s="47"/>
      <c r="X545" s="318">
        <f t="shared" si="208"/>
        <v>44952</v>
      </c>
      <c r="Y545" s="323">
        <f t="shared" si="209"/>
        <v>122514</v>
      </c>
      <c r="Z545" s="323">
        <f t="shared" si="210"/>
        <v>107150</v>
      </c>
      <c r="AA545" s="323">
        <f t="shared" si="211"/>
        <v>126190</v>
      </c>
      <c r="AB545" s="318">
        <f t="shared" si="212"/>
        <v>83207</v>
      </c>
      <c r="AC545" s="49">
        <f t="shared" si="213"/>
        <v>0.37</v>
      </c>
      <c r="AD545" s="49">
        <f t="shared" si="214"/>
        <v>0.42</v>
      </c>
      <c r="AE545" s="49">
        <f t="shared" si="215"/>
        <v>0.36</v>
      </c>
      <c r="AF545" s="49">
        <f t="shared" si="216"/>
        <v>0.54</v>
      </c>
      <c r="AG545" s="50">
        <f t="shared" si="217"/>
        <v>1.1173750932140194</v>
      </c>
      <c r="AH545" s="325">
        <f t="shared" si="220"/>
        <v>83207</v>
      </c>
      <c r="AI545" s="51" t="str">
        <f>+IF(AH545=Y545,"MENOR COTIZADO",IF(AH545=Z545,"PROMEDIO",IF(AH545=AA545,"MEDIANA",IF(AH545=AB545,"MEDIA ARMÓNICA",IF(AH545=W545,"HISTÓRICO")))))</f>
        <v>MEDIA ARMÓNICA</v>
      </c>
      <c r="AL545" s="52"/>
    </row>
    <row r="546" spans="1:38">
      <c r="A546" s="125">
        <f>+COUNT(B$6:$D546)</f>
        <v>498</v>
      </c>
      <c r="B546" s="137">
        <v>25173304</v>
      </c>
      <c r="C546" s="127" t="s">
        <v>725</v>
      </c>
      <c r="D546" s="136" t="s">
        <v>109</v>
      </c>
      <c r="E546" s="242">
        <v>1</v>
      </c>
      <c r="F546" s="56"/>
      <c r="G546" s="56"/>
      <c r="H546" s="317">
        <v>161241</v>
      </c>
      <c r="I546" s="317"/>
      <c r="J546" s="318"/>
      <c r="K546" s="318"/>
      <c r="L546" s="314">
        <v>155430</v>
      </c>
      <c r="M546" s="314"/>
      <c r="N546" s="314"/>
      <c r="O546" s="314"/>
      <c r="P546" s="319">
        <v>145262</v>
      </c>
      <c r="Q546" s="57"/>
      <c r="R546" s="57"/>
      <c r="S546" s="57"/>
      <c r="T546" s="48"/>
      <c r="U546" s="57"/>
      <c r="V546" s="48">
        <v>46770</v>
      </c>
      <c r="W546" s="47"/>
      <c r="X546" s="318">
        <f t="shared" si="208"/>
        <v>54009</v>
      </c>
      <c r="Y546" s="323">
        <f t="shared" si="209"/>
        <v>145262</v>
      </c>
      <c r="Z546" s="323">
        <f t="shared" si="210"/>
        <v>127176</v>
      </c>
      <c r="AA546" s="323">
        <f t="shared" si="211"/>
        <v>150346</v>
      </c>
      <c r="AB546" s="318">
        <f t="shared" si="212"/>
        <v>97797</v>
      </c>
      <c r="AC546" s="49">
        <f t="shared" si="213"/>
        <v>0.37</v>
      </c>
      <c r="AD546" s="49">
        <f t="shared" si="214"/>
        <v>0.42</v>
      </c>
      <c r="AE546" s="49">
        <f t="shared" si="215"/>
        <v>0.36</v>
      </c>
      <c r="AF546" s="49">
        <f t="shared" si="216"/>
        <v>0.55000000000000004</v>
      </c>
      <c r="AG546" s="50">
        <f t="shared" si="217"/>
        <v>1.1547787042976267</v>
      </c>
      <c r="AH546" s="325">
        <f t="shared" si="220"/>
        <v>97797</v>
      </c>
      <c r="AI546" s="51" t="str">
        <f>+IF(AH546=Y546,"MENOR COTIZADO",IF(AH546=Z546,"PROMEDIO",IF(AH546=AA546,"MEDIANA",IF(AH546=AB546,"MEDIA ARMÓNICA",IF(AH546=W546,"HISTÓRICO")))))</f>
        <v>MEDIA ARMÓNICA</v>
      </c>
      <c r="AL546" s="52"/>
    </row>
    <row r="547" spans="1:38">
      <c r="A547" s="125">
        <f>+COUNT(B$6:$D547)</f>
        <v>499</v>
      </c>
      <c r="B547" s="137">
        <v>26101500</v>
      </c>
      <c r="C547" s="127" t="s">
        <v>113</v>
      </c>
      <c r="D547" s="136" t="s">
        <v>109</v>
      </c>
      <c r="E547" s="242">
        <v>1</v>
      </c>
      <c r="F547" s="56"/>
      <c r="G547" s="56"/>
      <c r="H547" s="317">
        <v>5143963</v>
      </c>
      <c r="I547" s="317"/>
      <c r="J547" s="318"/>
      <c r="K547" s="318"/>
      <c r="L547" s="314">
        <v>4782983</v>
      </c>
      <c r="M547" s="314"/>
      <c r="N547" s="314"/>
      <c r="O547" s="314"/>
      <c r="P547" s="319">
        <v>4512248</v>
      </c>
      <c r="Q547" s="57"/>
      <c r="R547" s="57"/>
      <c r="S547" s="57"/>
      <c r="T547" s="48"/>
      <c r="U547" s="57"/>
      <c r="V547" s="48">
        <v>232800</v>
      </c>
      <c r="W547" s="47"/>
      <c r="X547" s="318">
        <f t="shared" si="208"/>
        <v>2304706</v>
      </c>
      <c r="Y547" s="323">
        <f t="shared" si="209"/>
        <v>4512248</v>
      </c>
      <c r="Z547" s="323">
        <f t="shared" si="210"/>
        <v>3667999</v>
      </c>
      <c r="AA547" s="323">
        <f t="shared" si="211"/>
        <v>4647616</v>
      </c>
      <c r="AB547" s="318">
        <f t="shared" si="212"/>
        <v>812904</v>
      </c>
      <c r="AC547" s="49">
        <f t="shared" si="213"/>
        <v>0.51</v>
      </c>
      <c r="AD547" s="49">
        <f t="shared" si="214"/>
        <v>0.63</v>
      </c>
      <c r="AE547" s="49">
        <f t="shared" si="215"/>
        <v>0.5</v>
      </c>
      <c r="AF547" s="49">
        <f t="shared" si="216"/>
        <v>2.84</v>
      </c>
      <c r="AG547" s="50">
        <f t="shared" si="217"/>
        <v>9.899939862542956</v>
      </c>
      <c r="AH547" s="325">
        <f>+Z547</f>
        <v>3667999</v>
      </c>
      <c r="AI547" s="51" t="str">
        <f>+IF(AH547=Y547,"MENOR COTIZADO",IF(AH547=Z547,"PROMEDIO",IF(AH547=AA547,"MEDIANA",IF(AH547=AB547,"MEDIA ARMÓNICA",IF(AH547=W547,"HISTÓRICO")))))</f>
        <v>PROMEDIO</v>
      </c>
      <c r="AL547" s="52"/>
    </row>
    <row r="548" spans="1:38">
      <c r="A548" s="129"/>
      <c r="B548" s="129"/>
      <c r="C548" s="140" t="s">
        <v>112</v>
      </c>
      <c r="D548" s="130"/>
      <c r="E548" s="130"/>
      <c r="F548" s="56"/>
      <c r="G548" s="56"/>
      <c r="H548" s="121"/>
      <c r="I548" s="317"/>
      <c r="J548" s="318"/>
      <c r="K548" s="318"/>
      <c r="L548" s="121"/>
      <c r="M548" s="314"/>
      <c r="N548" s="314"/>
      <c r="O548" s="314"/>
      <c r="P548" s="121"/>
      <c r="Q548" s="57"/>
      <c r="R548" s="57"/>
      <c r="S548" s="57"/>
      <c r="T548" s="48"/>
      <c r="U548" s="57"/>
      <c r="V548" s="130"/>
      <c r="W548" s="47"/>
      <c r="X548" s="121"/>
      <c r="Y548" s="121"/>
      <c r="Z548" s="121"/>
      <c r="AA548" s="121"/>
      <c r="AB548" s="121"/>
      <c r="AC548" s="130"/>
      <c r="AD548" s="130"/>
      <c r="AE548" s="130"/>
      <c r="AF548" s="130"/>
      <c r="AG548" s="130"/>
      <c r="AH548" s="130"/>
      <c r="AI548" s="130"/>
      <c r="AL548" s="52"/>
    </row>
    <row r="549" spans="1:38">
      <c r="A549" s="125">
        <f>+COUNT(B$6:$D549)</f>
        <v>500</v>
      </c>
      <c r="B549" s="137">
        <v>26101500</v>
      </c>
      <c r="C549" s="127" t="s">
        <v>726</v>
      </c>
      <c r="D549" s="136" t="s">
        <v>109</v>
      </c>
      <c r="E549" s="242">
        <v>1</v>
      </c>
      <c r="F549" s="56"/>
      <c r="G549" s="56"/>
      <c r="H549" s="317">
        <v>7855065.0000000009</v>
      </c>
      <c r="I549" s="317"/>
      <c r="J549" s="318"/>
      <c r="K549" s="318"/>
      <c r="L549" s="314">
        <v>7507496</v>
      </c>
      <c r="M549" s="314"/>
      <c r="N549" s="314"/>
      <c r="O549" s="314"/>
      <c r="P549" s="319">
        <v>6951385</v>
      </c>
      <c r="Q549" s="57"/>
      <c r="R549" s="57"/>
      <c r="S549" s="57"/>
      <c r="T549" s="48"/>
      <c r="U549" s="57"/>
      <c r="V549" s="48">
        <v>1737270</v>
      </c>
      <c r="W549" s="47"/>
      <c r="X549" s="318">
        <f t="shared" si="208"/>
        <v>2874552</v>
      </c>
      <c r="Y549" s="323">
        <f t="shared" si="209"/>
        <v>6951385</v>
      </c>
      <c r="Z549" s="323">
        <f t="shared" si="210"/>
        <v>6012804</v>
      </c>
      <c r="AA549" s="323">
        <f t="shared" si="211"/>
        <v>7229441</v>
      </c>
      <c r="AB549" s="318">
        <f t="shared" si="212"/>
        <v>4081722</v>
      </c>
      <c r="AC549" s="49">
        <f t="shared" si="213"/>
        <v>0.41</v>
      </c>
      <c r="AD549" s="49">
        <f t="shared" si="214"/>
        <v>0.48</v>
      </c>
      <c r="AE549" s="49">
        <f t="shared" si="215"/>
        <v>0.4</v>
      </c>
      <c r="AF549" s="49">
        <f t="shared" si="216"/>
        <v>0.7</v>
      </c>
      <c r="AG549" s="50">
        <f t="shared" si="217"/>
        <v>1.6546374484104371</v>
      </c>
      <c r="AH549" s="325">
        <f t="shared" ref="AH549:AH568" si="223">+MIN(AA549:AB549)</f>
        <v>4081722</v>
      </c>
      <c r="AI549" s="51" t="str">
        <f t="shared" ref="AI549:AI550" si="224">+IF(AH549=Y549,"MENOR COTIZADO",IF(AH549=Z549,"PROMEDIO",IF(AH549=AA549,"MEDIANA",IF(AH549=AB549,"MEDIA ARMÓNICA",IF(AH549=W549,"HISTÓRICO")))))</f>
        <v>MEDIA ARMÓNICA</v>
      </c>
      <c r="AL549" s="52"/>
    </row>
    <row r="550" spans="1:38">
      <c r="A550" s="125">
        <f>+COUNT(B$6:$D550)</f>
        <v>501</v>
      </c>
      <c r="B550" s="137">
        <v>25173304</v>
      </c>
      <c r="C550" s="127" t="s">
        <v>110</v>
      </c>
      <c r="D550" s="136" t="s">
        <v>109</v>
      </c>
      <c r="E550" s="242">
        <v>1</v>
      </c>
      <c r="F550" s="56"/>
      <c r="G550" s="56"/>
      <c r="H550" s="317">
        <v>260102</v>
      </c>
      <c r="I550" s="317"/>
      <c r="J550" s="318"/>
      <c r="K550" s="318"/>
      <c r="L550" s="314">
        <v>246168</v>
      </c>
      <c r="M550" s="314"/>
      <c r="N550" s="314"/>
      <c r="O550" s="314"/>
      <c r="P550" s="319">
        <v>232234</v>
      </c>
      <c r="Q550" s="57"/>
      <c r="R550" s="57"/>
      <c r="S550" s="57"/>
      <c r="T550" s="48"/>
      <c r="U550" s="57"/>
      <c r="V550" s="48">
        <v>46770</v>
      </c>
      <c r="W550" s="47"/>
      <c r="X550" s="318">
        <f t="shared" si="208"/>
        <v>100346</v>
      </c>
      <c r="Y550" s="323">
        <f t="shared" si="209"/>
        <v>232234</v>
      </c>
      <c r="Z550" s="323">
        <f t="shared" si="210"/>
        <v>196319</v>
      </c>
      <c r="AA550" s="323">
        <f t="shared" si="211"/>
        <v>239201</v>
      </c>
      <c r="AB550" s="318">
        <f t="shared" si="212"/>
        <v>119068</v>
      </c>
      <c r="AC550" s="49">
        <f t="shared" si="213"/>
        <v>0.43</v>
      </c>
      <c r="AD550" s="49">
        <f t="shared" si="214"/>
        <v>0.51</v>
      </c>
      <c r="AE550" s="49">
        <f t="shared" si="215"/>
        <v>0.42</v>
      </c>
      <c r="AF550" s="49">
        <f t="shared" si="216"/>
        <v>0.84</v>
      </c>
      <c r="AG550" s="50">
        <f t="shared" si="217"/>
        <v>2.1455206328843275</v>
      </c>
      <c r="AH550" s="325">
        <f>+Z550</f>
        <v>196319</v>
      </c>
      <c r="AI550" s="51" t="str">
        <f t="shared" si="224"/>
        <v>PROMEDIO</v>
      </c>
      <c r="AL550" s="52"/>
    </row>
    <row r="551" spans="1:38">
      <c r="A551" s="125">
        <f>+COUNT(B$6:$D551)</f>
        <v>502</v>
      </c>
      <c r="B551" s="137">
        <v>26101754</v>
      </c>
      <c r="C551" s="154" t="s">
        <v>722</v>
      </c>
      <c r="D551" s="136" t="s">
        <v>109</v>
      </c>
      <c r="E551" s="242">
        <v>1</v>
      </c>
      <c r="F551" s="56"/>
      <c r="G551" s="56"/>
      <c r="H551" s="317">
        <v>62043.000000000007</v>
      </c>
      <c r="I551" s="317"/>
      <c r="J551" s="318"/>
      <c r="K551" s="318"/>
      <c r="L551" s="314">
        <v>58131</v>
      </c>
      <c r="M551" s="314"/>
      <c r="N551" s="314"/>
      <c r="O551" s="314"/>
      <c r="P551" s="319">
        <v>55895</v>
      </c>
      <c r="Q551" s="57"/>
      <c r="R551" s="57"/>
      <c r="S551" s="57"/>
      <c r="T551" s="48"/>
      <c r="U551" s="57"/>
      <c r="V551" s="48">
        <v>16770</v>
      </c>
      <c r="W551" s="47"/>
      <c r="X551" s="318">
        <f t="shared" si="208"/>
        <v>21113</v>
      </c>
      <c r="Y551" s="323">
        <f t="shared" si="209"/>
        <v>55895</v>
      </c>
      <c r="Z551" s="323">
        <f t="shared" si="210"/>
        <v>48210</v>
      </c>
      <c r="AA551" s="323">
        <f t="shared" si="211"/>
        <v>57013</v>
      </c>
      <c r="AB551" s="318">
        <f t="shared" si="212"/>
        <v>36088</v>
      </c>
      <c r="AC551" s="49">
        <f t="shared" si="213"/>
        <v>0.38</v>
      </c>
      <c r="AD551" s="49">
        <f t="shared" si="214"/>
        <v>0.44</v>
      </c>
      <c r="AE551" s="49">
        <f t="shared" si="215"/>
        <v>0.37</v>
      </c>
      <c r="AF551" s="49">
        <f t="shared" si="216"/>
        <v>0.59</v>
      </c>
      <c r="AG551" s="50">
        <f t="shared" si="217"/>
        <v>1.2589743589743589</v>
      </c>
      <c r="AH551" s="325">
        <f t="shared" si="223"/>
        <v>36088</v>
      </c>
      <c r="AI551" s="51" t="str">
        <f t="shared" ref="AI551:AI559" si="225">+IF(AH551=Y551,"MENOR COTIZADO",IF(AH551=Z551,"PROMEDIO",IF(AH551=AA551,"MEDIANA",IF(AH551=AB551,"MEDIA ARMÓNICA",IF(AH551=W551,"HISTÓRICO")))))</f>
        <v>MEDIA ARMÓNICA</v>
      </c>
      <c r="AL551" s="52"/>
    </row>
    <row r="552" spans="1:38">
      <c r="A552" s="125">
        <f>+COUNT(B$6:$D552)</f>
        <v>503</v>
      </c>
      <c r="B552" s="137">
        <v>26101754</v>
      </c>
      <c r="C552" s="154" t="s">
        <v>712</v>
      </c>
      <c r="D552" s="136" t="s">
        <v>109</v>
      </c>
      <c r="E552" s="242">
        <v>1</v>
      </c>
      <c r="F552" s="56"/>
      <c r="G552" s="56"/>
      <c r="H552" s="317">
        <v>380708</v>
      </c>
      <c r="I552" s="317"/>
      <c r="J552" s="318"/>
      <c r="K552" s="318"/>
      <c r="L552" s="314">
        <v>370418.00000000006</v>
      </c>
      <c r="M552" s="314"/>
      <c r="N552" s="314"/>
      <c r="O552" s="314"/>
      <c r="P552" s="319">
        <v>342980</v>
      </c>
      <c r="Q552" s="57"/>
      <c r="R552" s="57"/>
      <c r="S552" s="57"/>
      <c r="T552" s="48"/>
      <c r="U552" s="57"/>
      <c r="V552" s="48">
        <v>102930</v>
      </c>
      <c r="W552" s="47"/>
      <c r="X552" s="318">
        <f t="shared" si="208"/>
        <v>131851</v>
      </c>
      <c r="Y552" s="323">
        <f t="shared" si="209"/>
        <v>342980</v>
      </c>
      <c r="Z552" s="323">
        <f t="shared" si="210"/>
        <v>299259</v>
      </c>
      <c r="AA552" s="323">
        <f t="shared" si="211"/>
        <v>356699</v>
      </c>
      <c r="AB552" s="318">
        <f t="shared" si="212"/>
        <v>222751</v>
      </c>
      <c r="AC552" s="49">
        <f t="shared" si="213"/>
        <v>0.38</v>
      </c>
      <c r="AD552" s="49">
        <f t="shared" si="214"/>
        <v>0.44</v>
      </c>
      <c r="AE552" s="49">
        <f t="shared" si="215"/>
        <v>0.37</v>
      </c>
      <c r="AF552" s="49">
        <f t="shared" si="216"/>
        <v>0.59</v>
      </c>
      <c r="AG552" s="50">
        <f t="shared" si="217"/>
        <v>1.2809773632565822</v>
      </c>
      <c r="AH552" s="325">
        <f t="shared" si="223"/>
        <v>222751</v>
      </c>
      <c r="AI552" s="51" t="str">
        <f t="shared" si="225"/>
        <v>MEDIA ARMÓNICA</v>
      </c>
      <c r="AL552" s="52"/>
    </row>
    <row r="553" spans="1:38">
      <c r="A553" s="125">
        <f>+COUNT(B$6:$D553)</f>
        <v>504</v>
      </c>
      <c r="B553" s="137">
        <v>26101754</v>
      </c>
      <c r="C553" s="154" t="s">
        <v>713</v>
      </c>
      <c r="D553" s="136" t="s">
        <v>109</v>
      </c>
      <c r="E553" s="242">
        <v>1</v>
      </c>
      <c r="F553" s="56"/>
      <c r="G553" s="56"/>
      <c r="H553" s="317">
        <v>262943</v>
      </c>
      <c r="I553" s="317"/>
      <c r="J553" s="318"/>
      <c r="K553" s="318"/>
      <c r="L553" s="314">
        <v>253468</v>
      </c>
      <c r="M553" s="314"/>
      <c r="N553" s="314"/>
      <c r="O553" s="314"/>
      <c r="P553" s="319">
        <v>236886</v>
      </c>
      <c r="Q553" s="57"/>
      <c r="R553" s="57"/>
      <c r="S553" s="57"/>
      <c r="T553" s="48"/>
      <c r="U553" s="57"/>
      <c r="V553" s="48">
        <v>72260</v>
      </c>
      <c r="W553" s="47"/>
      <c r="X553" s="318">
        <f t="shared" si="208"/>
        <v>90066</v>
      </c>
      <c r="Y553" s="323">
        <f t="shared" si="209"/>
        <v>236886</v>
      </c>
      <c r="Z553" s="323">
        <f t="shared" si="210"/>
        <v>206389</v>
      </c>
      <c r="AA553" s="323">
        <f t="shared" si="211"/>
        <v>245177</v>
      </c>
      <c r="AB553" s="318">
        <f t="shared" si="212"/>
        <v>154986</v>
      </c>
      <c r="AC553" s="49">
        <f t="shared" si="213"/>
        <v>0.38</v>
      </c>
      <c r="AD553" s="49">
        <f t="shared" si="214"/>
        <v>0.44</v>
      </c>
      <c r="AE553" s="49">
        <f t="shared" si="215"/>
        <v>0.37</v>
      </c>
      <c r="AF553" s="49">
        <f t="shared" si="216"/>
        <v>0.57999999999999996</v>
      </c>
      <c r="AG553" s="50">
        <f t="shared" si="217"/>
        <v>1.2464157210074731</v>
      </c>
      <c r="AH553" s="325">
        <f t="shared" si="223"/>
        <v>154986</v>
      </c>
      <c r="AI553" s="51" t="str">
        <f t="shared" si="225"/>
        <v>MEDIA ARMÓNICA</v>
      </c>
      <c r="AL553" s="52"/>
    </row>
    <row r="554" spans="1:38">
      <c r="A554" s="125">
        <f>+COUNT(B$6:$D554)</f>
        <v>505</v>
      </c>
      <c r="B554" s="137">
        <v>26101754</v>
      </c>
      <c r="C554" s="154" t="s">
        <v>727</v>
      </c>
      <c r="D554" s="136" t="s">
        <v>109</v>
      </c>
      <c r="E554" s="242">
        <v>1</v>
      </c>
      <c r="F554" s="56"/>
      <c r="G554" s="56"/>
      <c r="H554" s="317">
        <v>626211.00000000012</v>
      </c>
      <c r="I554" s="317"/>
      <c r="J554" s="318"/>
      <c r="K554" s="318"/>
      <c r="L554" s="314">
        <v>597747</v>
      </c>
      <c r="M554" s="314"/>
      <c r="N554" s="314"/>
      <c r="O554" s="314"/>
      <c r="P554" s="319">
        <v>569283</v>
      </c>
      <c r="Q554" s="57"/>
      <c r="R554" s="57"/>
      <c r="S554" s="57"/>
      <c r="T554" s="48"/>
      <c r="U554" s="57"/>
      <c r="V554" s="48">
        <v>167990</v>
      </c>
      <c r="W554" s="47"/>
      <c r="X554" s="318">
        <f t="shared" si="208"/>
        <v>216132</v>
      </c>
      <c r="Y554" s="323">
        <f t="shared" si="209"/>
        <v>569283</v>
      </c>
      <c r="Z554" s="323">
        <f t="shared" si="210"/>
        <v>490308</v>
      </c>
      <c r="AA554" s="323">
        <f t="shared" si="211"/>
        <v>583515</v>
      </c>
      <c r="AB554" s="318">
        <f t="shared" si="212"/>
        <v>364326</v>
      </c>
      <c r="AC554" s="49">
        <f t="shared" si="213"/>
        <v>0.38</v>
      </c>
      <c r="AD554" s="49">
        <f t="shared" si="214"/>
        <v>0.44</v>
      </c>
      <c r="AE554" s="49">
        <f t="shared" si="215"/>
        <v>0.37</v>
      </c>
      <c r="AF554" s="49">
        <f t="shared" si="216"/>
        <v>0.59</v>
      </c>
      <c r="AG554" s="50">
        <f t="shared" si="217"/>
        <v>1.2865765819394011</v>
      </c>
      <c r="AH554" s="325">
        <f t="shared" si="223"/>
        <v>364326</v>
      </c>
      <c r="AI554" s="51" t="str">
        <f t="shared" si="225"/>
        <v>MEDIA ARMÓNICA</v>
      </c>
      <c r="AL554" s="52"/>
    </row>
    <row r="555" spans="1:38">
      <c r="A555" s="125">
        <f>+COUNT(B$6:$D555)</f>
        <v>506</v>
      </c>
      <c r="B555" s="137">
        <v>26101754</v>
      </c>
      <c r="C555" s="154" t="s">
        <v>728</v>
      </c>
      <c r="D555" s="136" t="s">
        <v>109</v>
      </c>
      <c r="E555" s="242">
        <v>1</v>
      </c>
      <c r="F555" s="56"/>
      <c r="G555" s="56"/>
      <c r="H555" s="317">
        <v>267818</v>
      </c>
      <c r="I555" s="317"/>
      <c r="J555" s="318"/>
      <c r="K555" s="318"/>
      <c r="L555" s="314">
        <v>260644.00000000003</v>
      </c>
      <c r="M555" s="314"/>
      <c r="N555" s="314"/>
      <c r="O555" s="314"/>
      <c r="P555" s="319">
        <v>239123.00000000003</v>
      </c>
      <c r="Q555" s="57"/>
      <c r="R555" s="57"/>
      <c r="S555" s="57"/>
      <c r="T555" s="48"/>
      <c r="U555" s="57"/>
      <c r="V555" s="48">
        <v>72340</v>
      </c>
      <c r="W555" s="8"/>
      <c r="X555" s="318">
        <f t="shared" si="208"/>
        <v>92567</v>
      </c>
      <c r="Y555" s="323">
        <f t="shared" si="209"/>
        <v>239123</v>
      </c>
      <c r="Z555" s="323">
        <f t="shared" si="210"/>
        <v>209981</v>
      </c>
      <c r="AA555" s="323">
        <f t="shared" si="211"/>
        <v>249884</v>
      </c>
      <c r="AB555" s="318">
        <f t="shared" si="212"/>
        <v>156396</v>
      </c>
      <c r="AC555" s="49">
        <f t="shared" si="213"/>
        <v>0.39</v>
      </c>
      <c r="AD555" s="49">
        <f t="shared" si="214"/>
        <v>0.44</v>
      </c>
      <c r="AE555" s="49">
        <f t="shared" si="215"/>
        <v>0.37</v>
      </c>
      <c r="AF555" s="49">
        <f t="shared" si="216"/>
        <v>0.59</v>
      </c>
      <c r="AG555" s="50">
        <f t="shared" si="217"/>
        <v>1.2796101741774952</v>
      </c>
      <c r="AH555" s="325">
        <f t="shared" si="223"/>
        <v>156396</v>
      </c>
      <c r="AI555" s="51" t="str">
        <f t="shared" si="225"/>
        <v>MEDIA ARMÓNICA</v>
      </c>
      <c r="AL555" s="52"/>
    </row>
    <row r="556" spans="1:38">
      <c r="A556" s="125">
        <f>+COUNT(B$6:$D556)</f>
        <v>507</v>
      </c>
      <c r="B556" s="137">
        <v>26101754</v>
      </c>
      <c r="C556" s="154" t="s">
        <v>729</v>
      </c>
      <c r="D556" s="136" t="s">
        <v>109</v>
      </c>
      <c r="E556" s="242">
        <v>1</v>
      </c>
      <c r="F556" s="56"/>
      <c r="G556" s="56"/>
      <c r="H556" s="317">
        <v>244105.00000000003</v>
      </c>
      <c r="I556" s="317"/>
      <c r="J556" s="318"/>
      <c r="K556" s="318"/>
      <c r="L556" s="314">
        <v>226669</v>
      </c>
      <c r="M556" s="314"/>
      <c r="N556" s="314"/>
      <c r="O556" s="314"/>
      <c r="P556" s="319">
        <v>217951</v>
      </c>
      <c r="Q556" s="57"/>
      <c r="R556" s="57"/>
      <c r="S556" s="57"/>
      <c r="T556" s="48"/>
      <c r="U556" s="57"/>
      <c r="V556" s="48">
        <v>64860</v>
      </c>
      <c r="W556" s="47"/>
      <c r="X556" s="318">
        <f t="shared" si="208"/>
        <v>83072</v>
      </c>
      <c r="Y556" s="323">
        <f t="shared" si="209"/>
        <v>217951</v>
      </c>
      <c r="Z556" s="323">
        <f t="shared" si="210"/>
        <v>188396</v>
      </c>
      <c r="AA556" s="323">
        <f t="shared" si="211"/>
        <v>222310</v>
      </c>
      <c r="AB556" s="318">
        <f t="shared" si="212"/>
        <v>140280</v>
      </c>
      <c r="AC556" s="49">
        <f t="shared" si="213"/>
        <v>0.38</v>
      </c>
      <c r="AD556" s="49">
        <f t="shared" si="214"/>
        <v>0.44</v>
      </c>
      <c r="AE556" s="49">
        <f t="shared" si="215"/>
        <v>0.37</v>
      </c>
      <c r="AF556" s="49">
        <f t="shared" si="216"/>
        <v>0.59</v>
      </c>
      <c r="AG556" s="50">
        <f t="shared" si="217"/>
        <v>1.2807893925377736</v>
      </c>
      <c r="AH556" s="325">
        <f t="shared" si="223"/>
        <v>140280</v>
      </c>
      <c r="AI556" s="51" t="str">
        <f t="shared" si="225"/>
        <v>MEDIA ARMÓNICA</v>
      </c>
      <c r="AL556" s="52"/>
    </row>
    <row r="557" spans="1:38">
      <c r="A557" s="125">
        <f>+COUNT(B$6:$D557)</f>
        <v>508</v>
      </c>
      <c r="B557" s="137">
        <v>26101754</v>
      </c>
      <c r="C557" s="154" t="s">
        <v>730</v>
      </c>
      <c r="D557" s="136" t="s">
        <v>109</v>
      </c>
      <c r="E557" s="242">
        <v>1</v>
      </c>
      <c r="F557" s="56"/>
      <c r="G557" s="56"/>
      <c r="H557" s="317">
        <v>209544</v>
      </c>
      <c r="I557" s="317"/>
      <c r="J557" s="318"/>
      <c r="K557" s="318"/>
      <c r="L557" s="314">
        <v>203880.00000000003</v>
      </c>
      <c r="M557" s="314"/>
      <c r="N557" s="314"/>
      <c r="O557" s="314"/>
      <c r="P557" s="319">
        <v>188778.00000000003</v>
      </c>
      <c r="Q557" s="57"/>
      <c r="R557" s="57"/>
      <c r="S557" s="57"/>
      <c r="T557" s="48"/>
      <c r="U557" s="57"/>
      <c r="V557" s="48">
        <v>57090</v>
      </c>
      <c r="W557" s="47"/>
      <c r="X557" s="318">
        <f t="shared" si="208"/>
        <v>72355</v>
      </c>
      <c r="Y557" s="323">
        <f t="shared" si="209"/>
        <v>188778</v>
      </c>
      <c r="Z557" s="323">
        <f t="shared" si="210"/>
        <v>164823</v>
      </c>
      <c r="AA557" s="323">
        <f t="shared" si="211"/>
        <v>196329</v>
      </c>
      <c r="AB557" s="318">
        <f t="shared" si="212"/>
        <v>123113</v>
      </c>
      <c r="AC557" s="49">
        <f t="shared" si="213"/>
        <v>0.38</v>
      </c>
      <c r="AD557" s="49">
        <f t="shared" si="214"/>
        <v>0.44</v>
      </c>
      <c r="AE557" s="49">
        <f t="shared" si="215"/>
        <v>0.37</v>
      </c>
      <c r="AF557" s="49">
        <f t="shared" si="216"/>
        <v>0.59</v>
      </c>
      <c r="AG557" s="50">
        <f t="shared" si="217"/>
        <v>1.267384830968646</v>
      </c>
      <c r="AH557" s="325">
        <f t="shared" si="223"/>
        <v>123113</v>
      </c>
      <c r="AI557" s="51" t="str">
        <f t="shared" si="225"/>
        <v>MEDIA ARMÓNICA</v>
      </c>
      <c r="AL557" s="52"/>
    </row>
    <row r="558" spans="1:38">
      <c r="A558" s="125">
        <f>+COUNT(B$6:$D558)</f>
        <v>509</v>
      </c>
      <c r="B558" s="137">
        <v>26101754</v>
      </c>
      <c r="C558" s="154" t="s">
        <v>731</v>
      </c>
      <c r="D558" s="136" t="s">
        <v>109</v>
      </c>
      <c r="E558" s="242">
        <v>1</v>
      </c>
      <c r="F558" s="56"/>
      <c r="G558" s="56"/>
      <c r="H558" s="317">
        <v>50683</v>
      </c>
      <c r="I558" s="317"/>
      <c r="J558" s="318"/>
      <c r="K558" s="318"/>
      <c r="L558" s="314">
        <v>48016</v>
      </c>
      <c r="M558" s="314"/>
      <c r="N558" s="314"/>
      <c r="O558" s="314"/>
      <c r="P558" s="319">
        <v>44459.000000000007</v>
      </c>
      <c r="Q558" s="57"/>
      <c r="R558" s="57"/>
      <c r="S558" s="57"/>
      <c r="T558" s="48"/>
      <c r="U558" s="57"/>
      <c r="V558" s="48">
        <v>13660</v>
      </c>
      <c r="W558" s="47"/>
      <c r="X558" s="318">
        <f t="shared" si="208"/>
        <v>17219</v>
      </c>
      <c r="Y558" s="323">
        <f t="shared" si="209"/>
        <v>44459</v>
      </c>
      <c r="Z558" s="323">
        <f t="shared" si="210"/>
        <v>39205</v>
      </c>
      <c r="AA558" s="323">
        <f t="shared" si="211"/>
        <v>46238</v>
      </c>
      <c r="AB558" s="318">
        <f t="shared" si="212"/>
        <v>29357</v>
      </c>
      <c r="AC558" s="49">
        <f t="shared" si="213"/>
        <v>0.39</v>
      </c>
      <c r="AD558" s="49">
        <f t="shared" si="214"/>
        <v>0.44</v>
      </c>
      <c r="AE558" s="49">
        <f t="shared" si="215"/>
        <v>0.37</v>
      </c>
      <c r="AF558" s="49">
        <f t="shared" si="216"/>
        <v>0.59</v>
      </c>
      <c r="AG558" s="50">
        <f t="shared" si="217"/>
        <v>1.2605417276720352</v>
      </c>
      <c r="AH558" s="325">
        <f t="shared" si="223"/>
        <v>29357</v>
      </c>
      <c r="AI558" s="51" t="str">
        <f t="shared" si="225"/>
        <v>MEDIA ARMÓNICA</v>
      </c>
      <c r="AL558" s="52"/>
    </row>
    <row r="559" spans="1:38">
      <c r="A559" s="125">
        <f>+COUNT(B$6:$D559)</f>
        <v>510</v>
      </c>
      <c r="B559" s="137">
        <v>26101754</v>
      </c>
      <c r="C559" s="155" t="s">
        <v>732</v>
      </c>
      <c r="D559" s="136" t="s">
        <v>109</v>
      </c>
      <c r="E559" s="242">
        <v>1</v>
      </c>
      <c r="F559" s="56"/>
      <c r="G559" s="56"/>
      <c r="H559" s="317">
        <v>115153.00000000001</v>
      </c>
      <c r="I559" s="317"/>
      <c r="J559" s="318"/>
      <c r="K559" s="318"/>
      <c r="L559" s="314">
        <v>111003</v>
      </c>
      <c r="M559" s="314"/>
      <c r="N559" s="314"/>
      <c r="O559" s="314"/>
      <c r="P559" s="319">
        <v>103741</v>
      </c>
      <c r="Q559" s="57"/>
      <c r="R559" s="57"/>
      <c r="S559" s="57"/>
      <c r="T559" s="48"/>
      <c r="U559" s="57"/>
      <c r="V559" s="48">
        <v>31860</v>
      </c>
      <c r="W559" s="47"/>
      <c r="X559" s="318">
        <f t="shared" si="208"/>
        <v>39337</v>
      </c>
      <c r="Y559" s="323">
        <f t="shared" si="209"/>
        <v>103741</v>
      </c>
      <c r="Z559" s="323">
        <f t="shared" si="210"/>
        <v>90439</v>
      </c>
      <c r="AA559" s="323">
        <f t="shared" si="211"/>
        <v>107372</v>
      </c>
      <c r="AB559" s="318">
        <f t="shared" si="212"/>
        <v>68120</v>
      </c>
      <c r="AC559" s="49">
        <f t="shared" si="213"/>
        <v>0.38</v>
      </c>
      <c r="AD559" s="49">
        <f t="shared" si="214"/>
        <v>0.43</v>
      </c>
      <c r="AE559" s="49">
        <f t="shared" si="215"/>
        <v>0.37</v>
      </c>
      <c r="AF559" s="49">
        <f t="shared" si="216"/>
        <v>0.57999999999999996</v>
      </c>
      <c r="AG559" s="50">
        <f t="shared" si="217"/>
        <v>1.2346829880728185</v>
      </c>
      <c r="AH559" s="325">
        <f t="shared" si="223"/>
        <v>68120</v>
      </c>
      <c r="AI559" s="51" t="str">
        <f t="shared" si="225"/>
        <v>MEDIA ARMÓNICA</v>
      </c>
      <c r="AL559" s="52"/>
    </row>
    <row r="560" spans="1:38">
      <c r="A560" s="125">
        <f>+COUNT(B$6:$D560)</f>
        <v>511</v>
      </c>
      <c r="B560" s="137">
        <v>26101754</v>
      </c>
      <c r="C560" s="154" t="s">
        <v>715</v>
      </c>
      <c r="D560" s="136" t="s">
        <v>109</v>
      </c>
      <c r="E560" s="242">
        <v>1</v>
      </c>
      <c r="F560" s="56"/>
      <c r="G560" s="56"/>
      <c r="H560" s="317">
        <v>443832</v>
      </c>
      <c r="I560" s="317"/>
      <c r="J560" s="318"/>
      <c r="K560" s="318"/>
      <c r="L560" s="314">
        <v>412411.00000000006</v>
      </c>
      <c r="M560" s="314"/>
      <c r="N560" s="314"/>
      <c r="O560" s="314"/>
      <c r="P560" s="319">
        <v>392772.00000000006</v>
      </c>
      <c r="Q560" s="57"/>
      <c r="R560" s="57"/>
      <c r="S560" s="57"/>
      <c r="T560" s="48"/>
      <c r="U560" s="57"/>
      <c r="V560" s="48">
        <v>92980</v>
      </c>
      <c r="W560" s="47"/>
      <c r="X560" s="318">
        <f t="shared" si="208"/>
        <v>163041</v>
      </c>
      <c r="Y560" s="323">
        <f t="shared" si="209"/>
        <v>392772</v>
      </c>
      <c r="Z560" s="323">
        <f t="shared" si="210"/>
        <v>335499</v>
      </c>
      <c r="AA560" s="323">
        <f t="shared" si="211"/>
        <v>402592</v>
      </c>
      <c r="AB560" s="318">
        <f t="shared" si="212"/>
        <v>222483</v>
      </c>
      <c r="AC560" s="49">
        <f t="shared" si="213"/>
        <v>0.42</v>
      </c>
      <c r="AD560" s="49">
        <f t="shared" si="214"/>
        <v>0.49</v>
      </c>
      <c r="AE560" s="49">
        <f t="shared" si="215"/>
        <v>0.4</v>
      </c>
      <c r="AF560" s="49">
        <f t="shared" si="216"/>
        <v>0.73</v>
      </c>
      <c r="AG560" s="50">
        <f t="shared" si="217"/>
        <v>1.753506130350613</v>
      </c>
      <c r="AH560" s="325">
        <f t="shared" si="223"/>
        <v>222483</v>
      </c>
      <c r="AI560" s="51" t="str">
        <f t="shared" ref="AI560:AI565" si="226">+IF(AH560=Y560,"MENOR COTIZADO",IF(AH560=Z560,"PROMEDIO",IF(AH560=AA560,"MEDIANA",IF(AH560=AB560,"MEDIA ARMÓNICA",IF(AH560=W560,"HISTÓRICO")))))</f>
        <v>MEDIA ARMÓNICA</v>
      </c>
      <c r="AL560" s="52"/>
    </row>
    <row r="561" spans="1:38">
      <c r="A561" s="125">
        <f>+COUNT(B$6:$D561)</f>
        <v>512</v>
      </c>
      <c r="B561" s="137">
        <v>26101754</v>
      </c>
      <c r="C561" s="154" t="s">
        <v>721</v>
      </c>
      <c r="D561" s="136" t="s">
        <v>109</v>
      </c>
      <c r="E561" s="242">
        <v>1</v>
      </c>
      <c r="F561" s="56"/>
      <c r="G561" s="56"/>
      <c r="H561" s="317">
        <v>533263</v>
      </c>
      <c r="I561" s="317"/>
      <c r="J561" s="318"/>
      <c r="K561" s="318"/>
      <c r="L561" s="314">
        <v>514218</v>
      </c>
      <c r="M561" s="314"/>
      <c r="N561" s="314"/>
      <c r="O561" s="314"/>
      <c r="P561" s="319">
        <v>476128</v>
      </c>
      <c r="Q561" s="57"/>
      <c r="R561" s="57"/>
      <c r="S561" s="57"/>
      <c r="T561" s="48"/>
      <c r="U561" s="57"/>
      <c r="V561" s="48">
        <v>164670</v>
      </c>
      <c r="W561" s="47"/>
      <c r="X561" s="318">
        <f t="shared" si="208"/>
        <v>173236</v>
      </c>
      <c r="Y561" s="323">
        <f t="shared" si="209"/>
        <v>476128</v>
      </c>
      <c r="Z561" s="323">
        <f t="shared" si="210"/>
        <v>422070</v>
      </c>
      <c r="AA561" s="323">
        <f t="shared" si="211"/>
        <v>495173</v>
      </c>
      <c r="AB561" s="318">
        <f t="shared" si="212"/>
        <v>333529</v>
      </c>
      <c r="AC561" s="49">
        <f t="shared" si="213"/>
        <v>0.36</v>
      </c>
      <c r="AD561" s="49">
        <f t="shared" si="214"/>
        <v>0.41</v>
      </c>
      <c r="AE561" s="49">
        <f t="shared" si="215"/>
        <v>0.35</v>
      </c>
      <c r="AF561" s="49">
        <f t="shared" si="216"/>
        <v>0.52</v>
      </c>
      <c r="AG561" s="50">
        <f t="shared" si="217"/>
        <v>1.0520191898949414</v>
      </c>
      <c r="AH561" s="325">
        <f t="shared" si="223"/>
        <v>333529</v>
      </c>
      <c r="AI561" s="51" t="str">
        <f t="shared" si="226"/>
        <v>MEDIA ARMÓNICA</v>
      </c>
      <c r="AL561" s="52"/>
    </row>
    <row r="562" spans="1:38">
      <c r="A562" s="125">
        <f>+COUNT(B$6:$D562)</f>
        <v>513</v>
      </c>
      <c r="B562" s="137">
        <v>26101754</v>
      </c>
      <c r="C562" s="154" t="s">
        <v>733</v>
      </c>
      <c r="D562" s="136" t="s">
        <v>109</v>
      </c>
      <c r="E562" s="242">
        <v>1</v>
      </c>
      <c r="F562" s="56"/>
      <c r="G562" s="56"/>
      <c r="H562" s="317">
        <v>132356</v>
      </c>
      <c r="I562" s="317"/>
      <c r="J562" s="318"/>
      <c r="K562" s="318"/>
      <c r="L562" s="314">
        <v>128747</v>
      </c>
      <c r="M562" s="314"/>
      <c r="N562" s="314"/>
      <c r="O562" s="314"/>
      <c r="P562" s="319">
        <v>120324.00000000001</v>
      </c>
      <c r="Q562" s="57"/>
      <c r="R562" s="57"/>
      <c r="S562" s="57"/>
      <c r="T562" s="48"/>
      <c r="U562" s="57"/>
      <c r="V562" s="48">
        <v>41260</v>
      </c>
      <c r="W562" s="47"/>
      <c r="X562" s="318">
        <f t="shared" si="208"/>
        <v>43236</v>
      </c>
      <c r="Y562" s="323">
        <f t="shared" si="209"/>
        <v>120324</v>
      </c>
      <c r="Z562" s="323">
        <f t="shared" si="210"/>
        <v>105672</v>
      </c>
      <c r="AA562" s="323">
        <f t="shared" si="211"/>
        <v>124536</v>
      </c>
      <c r="AB562" s="318">
        <f t="shared" si="212"/>
        <v>83560</v>
      </c>
      <c r="AC562" s="49">
        <f t="shared" si="213"/>
        <v>0.36</v>
      </c>
      <c r="AD562" s="49">
        <f t="shared" si="214"/>
        <v>0.41</v>
      </c>
      <c r="AE562" s="49">
        <f t="shared" si="215"/>
        <v>0.35</v>
      </c>
      <c r="AF562" s="49">
        <f t="shared" si="216"/>
        <v>0.52</v>
      </c>
      <c r="AG562" s="50">
        <f t="shared" si="217"/>
        <v>1.0478914202617546</v>
      </c>
      <c r="AH562" s="325">
        <f t="shared" si="223"/>
        <v>83560</v>
      </c>
      <c r="AI562" s="51" t="str">
        <f t="shared" si="226"/>
        <v>MEDIA ARMÓNICA</v>
      </c>
      <c r="AL562" s="52"/>
    </row>
    <row r="563" spans="1:38">
      <c r="A563" s="125">
        <f>+COUNT(B$6:$D563)</f>
        <v>514</v>
      </c>
      <c r="B563" s="137">
        <v>26101754</v>
      </c>
      <c r="C563" s="154" t="s">
        <v>734</v>
      </c>
      <c r="D563" s="136" t="s">
        <v>109</v>
      </c>
      <c r="E563" s="242">
        <v>1</v>
      </c>
      <c r="F563" s="56"/>
      <c r="G563" s="56"/>
      <c r="H563" s="317">
        <v>109277</v>
      </c>
      <c r="I563" s="317"/>
      <c r="J563" s="318"/>
      <c r="K563" s="318"/>
      <c r="L563" s="314">
        <v>102386</v>
      </c>
      <c r="M563" s="314"/>
      <c r="N563" s="314"/>
      <c r="O563" s="314"/>
      <c r="P563" s="319">
        <v>98448</v>
      </c>
      <c r="Q563" s="57"/>
      <c r="R563" s="57"/>
      <c r="S563" s="57"/>
      <c r="T563" s="48"/>
      <c r="U563" s="57"/>
      <c r="V563" s="48">
        <v>33720</v>
      </c>
      <c r="W563" s="47"/>
      <c r="X563" s="318">
        <f t="shared" si="208"/>
        <v>35112</v>
      </c>
      <c r="Y563" s="323">
        <f t="shared" si="209"/>
        <v>98448</v>
      </c>
      <c r="Z563" s="323">
        <f t="shared" si="210"/>
        <v>85958</v>
      </c>
      <c r="AA563" s="323">
        <f t="shared" si="211"/>
        <v>100417</v>
      </c>
      <c r="AB563" s="318">
        <f t="shared" si="212"/>
        <v>68106</v>
      </c>
      <c r="AC563" s="49">
        <f t="shared" si="213"/>
        <v>0.36</v>
      </c>
      <c r="AD563" s="49">
        <f t="shared" si="214"/>
        <v>0.41</v>
      </c>
      <c r="AE563" s="49">
        <f t="shared" si="215"/>
        <v>0.35</v>
      </c>
      <c r="AF563" s="49">
        <f t="shared" si="216"/>
        <v>0.52</v>
      </c>
      <c r="AG563" s="50">
        <f t="shared" si="217"/>
        <v>1.0412811387900356</v>
      </c>
      <c r="AH563" s="325">
        <f t="shared" si="223"/>
        <v>68106</v>
      </c>
      <c r="AI563" s="51" t="str">
        <f t="shared" si="226"/>
        <v>MEDIA ARMÓNICA</v>
      </c>
      <c r="AL563" s="52"/>
    </row>
    <row r="564" spans="1:38">
      <c r="A564" s="125">
        <f>+COUNT(B$6:$D564)</f>
        <v>515</v>
      </c>
      <c r="B564" s="137">
        <v>26101754</v>
      </c>
      <c r="C564" s="154" t="s">
        <v>548</v>
      </c>
      <c r="D564" s="136" t="s">
        <v>109</v>
      </c>
      <c r="E564" s="242">
        <v>1</v>
      </c>
      <c r="F564" s="56"/>
      <c r="G564" s="56"/>
      <c r="H564" s="317">
        <v>270580</v>
      </c>
      <c r="I564" s="317"/>
      <c r="J564" s="318"/>
      <c r="K564" s="318"/>
      <c r="L564" s="314">
        <v>249219.00000000003</v>
      </c>
      <c r="M564" s="314"/>
      <c r="N564" s="314"/>
      <c r="O564" s="314"/>
      <c r="P564" s="319">
        <v>237351</v>
      </c>
      <c r="Q564" s="57"/>
      <c r="R564" s="57"/>
      <c r="S564" s="57"/>
      <c r="T564" s="48"/>
      <c r="U564" s="57"/>
      <c r="V564" s="48">
        <v>59610</v>
      </c>
      <c r="W564" s="47"/>
      <c r="X564" s="318">
        <f t="shared" si="208"/>
        <v>97362</v>
      </c>
      <c r="Y564" s="323">
        <f t="shared" si="209"/>
        <v>237351</v>
      </c>
      <c r="Z564" s="323">
        <f t="shared" si="210"/>
        <v>204190</v>
      </c>
      <c r="AA564" s="323">
        <f t="shared" si="211"/>
        <v>243285</v>
      </c>
      <c r="AB564" s="318">
        <f t="shared" si="212"/>
        <v>139387</v>
      </c>
      <c r="AC564" s="49">
        <f t="shared" si="213"/>
        <v>0.41</v>
      </c>
      <c r="AD564" s="49">
        <f t="shared" si="214"/>
        <v>0.48</v>
      </c>
      <c r="AE564" s="49">
        <f t="shared" si="215"/>
        <v>0.4</v>
      </c>
      <c r="AF564" s="49">
        <f t="shared" si="216"/>
        <v>0.7</v>
      </c>
      <c r="AG564" s="50">
        <f t="shared" si="217"/>
        <v>1.6333165576245596</v>
      </c>
      <c r="AH564" s="325">
        <f t="shared" si="223"/>
        <v>139387</v>
      </c>
      <c r="AI564" s="51" t="str">
        <f t="shared" si="226"/>
        <v>MEDIA ARMÓNICA</v>
      </c>
      <c r="AL564" s="52"/>
    </row>
    <row r="565" spans="1:38">
      <c r="A565" s="125">
        <f>+COUNT(B$6:$D565)</f>
        <v>516</v>
      </c>
      <c r="B565" s="137">
        <v>26101754</v>
      </c>
      <c r="C565" s="154" t="s">
        <v>711</v>
      </c>
      <c r="D565" s="136" t="s">
        <v>109</v>
      </c>
      <c r="E565" s="242">
        <v>1</v>
      </c>
      <c r="F565" s="56"/>
      <c r="G565" s="56"/>
      <c r="H565" s="317">
        <v>355802</v>
      </c>
      <c r="I565" s="317"/>
      <c r="J565" s="318"/>
      <c r="K565" s="318"/>
      <c r="L565" s="314">
        <v>346098</v>
      </c>
      <c r="M565" s="314"/>
      <c r="N565" s="314"/>
      <c r="O565" s="314"/>
      <c r="P565" s="319">
        <v>323456</v>
      </c>
      <c r="Q565" s="57"/>
      <c r="R565" s="57"/>
      <c r="S565" s="57"/>
      <c r="T565" s="48"/>
      <c r="U565" s="57"/>
      <c r="V565" s="48">
        <v>95460</v>
      </c>
      <c r="W565" s="47"/>
      <c r="X565" s="318">
        <f t="shared" si="208"/>
        <v>123906</v>
      </c>
      <c r="Y565" s="323">
        <f t="shared" si="209"/>
        <v>323456</v>
      </c>
      <c r="Z565" s="323">
        <f t="shared" si="210"/>
        <v>280204</v>
      </c>
      <c r="AA565" s="323">
        <f t="shared" si="211"/>
        <v>334777</v>
      </c>
      <c r="AB565" s="318">
        <f t="shared" si="212"/>
        <v>207608</v>
      </c>
      <c r="AC565" s="49">
        <f t="shared" si="213"/>
        <v>0.38</v>
      </c>
      <c r="AD565" s="49">
        <f t="shared" si="214"/>
        <v>0.44</v>
      </c>
      <c r="AE565" s="49">
        <f t="shared" si="215"/>
        <v>0.37</v>
      </c>
      <c r="AF565" s="49">
        <f t="shared" si="216"/>
        <v>0.6</v>
      </c>
      <c r="AG565" s="50">
        <f t="shared" si="217"/>
        <v>1.2979886863607795</v>
      </c>
      <c r="AH565" s="325">
        <f t="shared" si="223"/>
        <v>207608</v>
      </c>
      <c r="AI565" s="51" t="str">
        <f t="shared" si="226"/>
        <v>MEDIA ARMÓNICA</v>
      </c>
      <c r="AL565" s="52"/>
    </row>
    <row r="566" spans="1:38">
      <c r="A566" s="125">
        <f>+COUNT(B$6:$D566)</f>
        <v>517</v>
      </c>
      <c r="B566" s="137">
        <v>26101754</v>
      </c>
      <c r="C566" s="154" t="s">
        <v>735</v>
      </c>
      <c r="D566" s="136" t="s">
        <v>109</v>
      </c>
      <c r="E566" s="242">
        <v>1</v>
      </c>
      <c r="F566" s="56"/>
      <c r="G566" s="56"/>
      <c r="H566" s="317">
        <v>1722586</v>
      </c>
      <c r="I566" s="317"/>
      <c r="J566" s="318"/>
      <c r="K566" s="318"/>
      <c r="L566" s="314">
        <v>1676029</v>
      </c>
      <c r="M566" s="314"/>
      <c r="N566" s="314"/>
      <c r="O566" s="314"/>
      <c r="P566" s="319">
        <v>1551879</v>
      </c>
      <c r="Q566" s="57"/>
      <c r="R566" s="57"/>
      <c r="S566" s="57"/>
      <c r="T566" s="48"/>
      <c r="U566" s="57"/>
      <c r="V566" s="48">
        <v>316920</v>
      </c>
      <c r="W566" s="47"/>
      <c r="X566" s="318">
        <f t="shared" si="208"/>
        <v>670505</v>
      </c>
      <c r="Y566" s="323">
        <f t="shared" si="209"/>
        <v>1551879</v>
      </c>
      <c r="Z566" s="323">
        <f t="shared" si="210"/>
        <v>1316854</v>
      </c>
      <c r="AA566" s="323">
        <f t="shared" si="211"/>
        <v>1613954</v>
      </c>
      <c r="AB566" s="318">
        <f t="shared" si="212"/>
        <v>803710</v>
      </c>
      <c r="AC566" s="49">
        <f t="shared" si="213"/>
        <v>0.43</v>
      </c>
      <c r="AD566" s="49">
        <f t="shared" si="214"/>
        <v>0.51</v>
      </c>
      <c r="AE566" s="49">
        <f t="shared" si="215"/>
        <v>0.42</v>
      </c>
      <c r="AF566" s="49">
        <f t="shared" si="216"/>
        <v>0.83</v>
      </c>
      <c r="AG566" s="50">
        <f t="shared" si="217"/>
        <v>2.1156916572005553</v>
      </c>
      <c r="AH566" s="325">
        <f>+Z566</f>
        <v>1316854</v>
      </c>
      <c r="AI566" s="51" t="str">
        <f t="shared" ref="AI566:AI567" si="227">+IF(AH566=Y566,"MENOR COTIZADO",IF(AH566=Z566,"PROMEDIO",IF(AH566=AA566,"MEDIANA",IF(AH566=AB566,"MEDIA ARMÓNICA",IF(AH566=W566,"HISTÓRICO")))))</f>
        <v>PROMEDIO</v>
      </c>
      <c r="AL566" s="52"/>
    </row>
    <row r="567" spans="1:38">
      <c r="A567" s="125">
        <f>+COUNT(B$6:$D567)</f>
        <v>518</v>
      </c>
      <c r="B567" s="137">
        <v>26101754</v>
      </c>
      <c r="C567" s="154" t="s">
        <v>736</v>
      </c>
      <c r="D567" s="136" t="s">
        <v>109</v>
      </c>
      <c r="E567" s="242">
        <v>1</v>
      </c>
      <c r="F567" s="56"/>
      <c r="G567" s="56"/>
      <c r="H567" s="317">
        <v>564194</v>
      </c>
      <c r="I567" s="317"/>
      <c r="J567" s="318"/>
      <c r="K567" s="318"/>
      <c r="L567" s="314">
        <v>519652.00000000006</v>
      </c>
      <c r="M567" s="314"/>
      <c r="N567" s="314"/>
      <c r="O567" s="314"/>
      <c r="P567" s="319">
        <v>494907</v>
      </c>
      <c r="Q567" s="57"/>
      <c r="R567" s="57"/>
      <c r="S567" s="57"/>
      <c r="T567" s="48"/>
      <c r="U567" s="57"/>
      <c r="V567" s="48">
        <v>118670</v>
      </c>
      <c r="W567" s="47"/>
      <c r="X567" s="318">
        <f t="shared" si="208"/>
        <v>205797</v>
      </c>
      <c r="Y567" s="323">
        <f t="shared" si="209"/>
        <v>494907</v>
      </c>
      <c r="Z567" s="323">
        <f t="shared" si="210"/>
        <v>424356</v>
      </c>
      <c r="AA567" s="323">
        <f t="shared" si="211"/>
        <v>507280</v>
      </c>
      <c r="AB567" s="318">
        <f t="shared" si="212"/>
        <v>282803</v>
      </c>
      <c r="AC567" s="49">
        <f t="shared" si="213"/>
        <v>0.42</v>
      </c>
      <c r="AD567" s="49">
        <f t="shared" si="214"/>
        <v>0.48</v>
      </c>
      <c r="AE567" s="49">
        <f t="shared" si="215"/>
        <v>0.41</v>
      </c>
      <c r="AF567" s="49">
        <f t="shared" si="216"/>
        <v>0.73</v>
      </c>
      <c r="AG567" s="50">
        <f t="shared" si="217"/>
        <v>1.7341956686609927</v>
      </c>
      <c r="AH567" s="325">
        <f t="shared" si="223"/>
        <v>282803</v>
      </c>
      <c r="AI567" s="51" t="str">
        <f t="shared" si="227"/>
        <v>MEDIA ARMÓNICA</v>
      </c>
      <c r="AL567" s="52"/>
    </row>
    <row r="568" spans="1:38">
      <c r="A568" s="125">
        <f>+COUNT(B$6:$D568)</f>
        <v>519</v>
      </c>
      <c r="B568" s="137">
        <v>26101754</v>
      </c>
      <c r="C568" s="127" t="s">
        <v>737</v>
      </c>
      <c r="D568" s="136" t="s">
        <v>109</v>
      </c>
      <c r="E568" s="242">
        <v>1</v>
      </c>
      <c r="F568" s="56"/>
      <c r="G568" s="56"/>
      <c r="H568" s="317">
        <v>260575</v>
      </c>
      <c r="I568" s="317"/>
      <c r="J568" s="318"/>
      <c r="K568" s="318"/>
      <c r="L568" s="314">
        <v>255837</v>
      </c>
      <c r="M568" s="314"/>
      <c r="N568" s="314"/>
      <c r="O568" s="314"/>
      <c r="P568" s="319">
        <v>236886</v>
      </c>
      <c r="Q568" s="57"/>
      <c r="R568" s="57"/>
      <c r="S568" s="57"/>
      <c r="T568" s="48"/>
      <c r="U568" s="57"/>
      <c r="V568" s="48">
        <v>72260</v>
      </c>
      <c r="W568" s="47"/>
      <c r="X568" s="318">
        <f t="shared" si="208"/>
        <v>90003</v>
      </c>
      <c r="Y568" s="323">
        <f t="shared" si="209"/>
        <v>236886</v>
      </c>
      <c r="Z568" s="323">
        <f t="shared" si="210"/>
        <v>206390</v>
      </c>
      <c r="AA568" s="323">
        <f t="shared" si="211"/>
        <v>246362</v>
      </c>
      <c r="AB568" s="318">
        <f t="shared" si="212"/>
        <v>154998</v>
      </c>
      <c r="AC568" s="49">
        <f t="shared" si="213"/>
        <v>0.38</v>
      </c>
      <c r="AD568" s="49">
        <f t="shared" si="214"/>
        <v>0.44</v>
      </c>
      <c r="AE568" s="49">
        <f t="shared" si="215"/>
        <v>0.37</v>
      </c>
      <c r="AF568" s="49">
        <f t="shared" si="216"/>
        <v>0.57999999999999996</v>
      </c>
      <c r="AG568" s="50">
        <f t="shared" si="217"/>
        <v>1.2455438693606422</v>
      </c>
      <c r="AH568" s="325">
        <f t="shared" si="223"/>
        <v>154998</v>
      </c>
      <c r="AI568" s="51" t="str">
        <f>+IF(AH568=Y568,"MENOR COTIZADO",IF(AH568=Z568,"PROMEDIO",IF(AH568=AA568,"MEDIANA",IF(AH568=AB568,"MEDIA ARMÓNICA",IF(AH568=W568,"HISTÓRICO")))))</f>
        <v>MEDIA ARMÓNICA</v>
      </c>
      <c r="AL568" s="52"/>
    </row>
    <row r="569" spans="1:38" ht="24">
      <c r="A569" s="129"/>
      <c r="B569" s="129"/>
      <c r="C569" s="140" t="s">
        <v>738</v>
      </c>
      <c r="D569" s="130"/>
      <c r="E569" s="130"/>
      <c r="F569" s="56"/>
      <c r="G569" s="56"/>
      <c r="H569" s="121"/>
      <c r="I569" s="317"/>
      <c r="J569" s="318"/>
      <c r="K569" s="318"/>
      <c r="L569" s="121"/>
      <c r="M569" s="314"/>
      <c r="N569" s="314"/>
      <c r="O569" s="314"/>
      <c r="P569" s="121"/>
      <c r="Q569" s="57"/>
      <c r="R569" s="57"/>
      <c r="S569" s="57"/>
      <c r="T569" s="48"/>
      <c r="U569" s="57"/>
      <c r="V569" s="130"/>
      <c r="W569" s="47"/>
      <c r="X569" s="121"/>
      <c r="Y569" s="121"/>
      <c r="Z569" s="121"/>
      <c r="AA569" s="121"/>
      <c r="AB569" s="121"/>
      <c r="AC569" s="130"/>
      <c r="AD569" s="130"/>
      <c r="AE569" s="130"/>
      <c r="AF569" s="130"/>
      <c r="AG569" s="130"/>
      <c r="AH569" s="130"/>
      <c r="AI569" s="130"/>
      <c r="AL569" s="52"/>
    </row>
    <row r="570" spans="1:38">
      <c r="A570" s="125">
        <f>+COUNT(B$6:$D570)</f>
        <v>520</v>
      </c>
      <c r="B570" s="137">
        <v>40161505</v>
      </c>
      <c r="C570" s="127" t="s">
        <v>739</v>
      </c>
      <c r="D570" s="136" t="s">
        <v>109</v>
      </c>
      <c r="E570" s="242">
        <v>1</v>
      </c>
      <c r="F570" s="56"/>
      <c r="G570" s="56"/>
      <c r="H570" s="317">
        <v>181609</v>
      </c>
      <c r="I570" s="317"/>
      <c r="J570" s="318"/>
      <c r="K570" s="318"/>
      <c r="L570" s="314">
        <v>170156</v>
      </c>
      <c r="M570" s="314"/>
      <c r="N570" s="314"/>
      <c r="O570" s="314"/>
      <c r="P570" s="319">
        <v>163612</v>
      </c>
      <c r="Q570" s="57"/>
      <c r="R570" s="57"/>
      <c r="S570" s="57"/>
      <c r="T570" s="48"/>
      <c r="U570" s="57"/>
      <c r="V570" s="48">
        <v>49470</v>
      </c>
      <c r="W570" s="47"/>
      <c r="X570" s="318">
        <f t="shared" si="208"/>
        <v>61612</v>
      </c>
      <c r="Y570" s="323">
        <f t="shared" si="209"/>
        <v>163612</v>
      </c>
      <c r="Z570" s="323">
        <f t="shared" si="210"/>
        <v>141212</v>
      </c>
      <c r="AA570" s="323">
        <f t="shared" si="211"/>
        <v>166884</v>
      </c>
      <c r="AB570" s="318">
        <f t="shared" si="212"/>
        <v>106074</v>
      </c>
      <c r="AC570" s="49">
        <f t="shared" si="213"/>
        <v>0.38</v>
      </c>
      <c r="AD570" s="49">
        <f t="shared" si="214"/>
        <v>0.44</v>
      </c>
      <c r="AE570" s="49">
        <f t="shared" si="215"/>
        <v>0.37</v>
      </c>
      <c r="AF570" s="49">
        <f t="shared" si="216"/>
        <v>0.57999999999999996</v>
      </c>
      <c r="AG570" s="50">
        <f t="shared" si="217"/>
        <v>1.2454416818273701</v>
      </c>
      <c r="AH570" s="325">
        <f t="shared" ref="AH570:AH585" si="228">+MIN(AA570:AB570)</f>
        <v>106074</v>
      </c>
      <c r="AI570" s="51" t="str">
        <f t="shared" ref="AI570:AI577" si="229">+IF(AH570=Y570,"MENOR COTIZADO",IF(AH570=Z570,"PROMEDIO",IF(AH570=AA570,"MEDIANA",IF(AH570=AB570,"MEDIA ARMÓNICA",IF(AH570=W570,"HISTÓRICO")))))</f>
        <v>MEDIA ARMÓNICA</v>
      </c>
      <c r="AL570" s="52"/>
    </row>
    <row r="571" spans="1:38">
      <c r="A571" s="125">
        <f>+COUNT(B$6:$D571)</f>
        <v>521</v>
      </c>
      <c r="B571" s="137">
        <v>40161505</v>
      </c>
      <c r="C571" s="127" t="s">
        <v>740</v>
      </c>
      <c r="D571" s="136" t="s">
        <v>109</v>
      </c>
      <c r="E571" s="242">
        <v>1</v>
      </c>
      <c r="F571" s="56"/>
      <c r="G571" s="56"/>
      <c r="H571" s="317">
        <v>526326</v>
      </c>
      <c r="I571" s="317"/>
      <c r="J571" s="318"/>
      <c r="K571" s="318"/>
      <c r="L571" s="314">
        <v>507695</v>
      </c>
      <c r="M571" s="314"/>
      <c r="N571" s="314"/>
      <c r="O571" s="314"/>
      <c r="P571" s="319">
        <v>465775</v>
      </c>
      <c r="Q571" s="57"/>
      <c r="R571" s="57"/>
      <c r="S571" s="57"/>
      <c r="T571" s="48"/>
      <c r="U571" s="57"/>
      <c r="V571" s="48">
        <v>137450</v>
      </c>
      <c r="W571" s="47"/>
      <c r="X571" s="318">
        <f t="shared" si="208"/>
        <v>183001</v>
      </c>
      <c r="Y571" s="323">
        <f t="shared" si="209"/>
        <v>465775</v>
      </c>
      <c r="Z571" s="323">
        <f t="shared" si="210"/>
        <v>409312</v>
      </c>
      <c r="AA571" s="323">
        <f t="shared" si="211"/>
        <v>486735</v>
      </c>
      <c r="AB571" s="318">
        <f t="shared" si="212"/>
        <v>300933</v>
      </c>
      <c r="AC571" s="49">
        <f t="shared" si="213"/>
        <v>0.39</v>
      </c>
      <c r="AD571" s="49">
        <f t="shared" si="214"/>
        <v>0.45</v>
      </c>
      <c r="AE571" s="49">
        <f t="shared" si="215"/>
        <v>0.38</v>
      </c>
      <c r="AF571" s="49">
        <f t="shared" si="216"/>
        <v>0.61</v>
      </c>
      <c r="AG571" s="50">
        <f t="shared" si="217"/>
        <v>1.3314005092761003</v>
      </c>
      <c r="AH571" s="325">
        <f t="shared" si="228"/>
        <v>300933</v>
      </c>
      <c r="AI571" s="51" t="str">
        <f t="shared" si="229"/>
        <v>MEDIA ARMÓNICA</v>
      </c>
      <c r="AL571" s="52"/>
    </row>
    <row r="572" spans="1:38">
      <c r="A572" s="125">
        <f>+COUNT(B$6:$D572)</f>
        <v>522</v>
      </c>
      <c r="B572" s="137">
        <v>40161505</v>
      </c>
      <c r="C572" s="127" t="s">
        <v>548</v>
      </c>
      <c r="D572" s="136" t="s">
        <v>109</v>
      </c>
      <c r="E572" s="242">
        <v>1</v>
      </c>
      <c r="F572" s="56"/>
      <c r="G572" s="56"/>
      <c r="H572" s="317">
        <v>246860.00000000003</v>
      </c>
      <c r="I572" s="317"/>
      <c r="J572" s="318"/>
      <c r="K572" s="318"/>
      <c r="L572" s="314">
        <v>242371</v>
      </c>
      <c r="M572" s="314"/>
      <c r="N572" s="314"/>
      <c r="O572" s="314"/>
      <c r="P572" s="319">
        <v>224418</v>
      </c>
      <c r="Q572" s="57"/>
      <c r="R572" s="57"/>
      <c r="S572" s="57"/>
      <c r="T572" s="48"/>
      <c r="U572" s="57"/>
      <c r="V572" s="48">
        <v>68430</v>
      </c>
      <c r="W572" s="47"/>
      <c r="X572" s="318">
        <f t="shared" si="208"/>
        <v>85279</v>
      </c>
      <c r="Y572" s="323">
        <f t="shared" si="209"/>
        <v>224418</v>
      </c>
      <c r="Z572" s="323">
        <f t="shared" si="210"/>
        <v>195520</v>
      </c>
      <c r="AA572" s="323">
        <f t="shared" si="211"/>
        <v>233395</v>
      </c>
      <c r="AB572" s="318">
        <f t="shared" si="212"/>
        <v>146809</v>
      </c>
      <c r="AC572" s="49">
        <f t="shared" si="213"/>
        <v>0.38</v>
      </c>
      <c r="AD572" s="49">
        <f t="shared" si="214"/>
        <v>0.44</v>
      </c>
      <c r="AE572" s="49">
        <f t="shared" si="215"/>
        <v>0.37</v>
      </c>
      <c r="AF572" s="49">
        <f t="shared" si="216"/>
        <v>0.57999999999999996</v>
      </c>
      <c r="AG572" s="50">
        <f t="shared" si="217"/>
        <v>1.2462224170685372</v>
      </c>
      <c r="AH572" s="325">
        <f t="shared" si="228"/>
        <v>146809</v>
      </c>
      <c r="AI572" s="51" t="str">
        <f t="shared" si="229"/>
        <v>MEDIA ARMÓNICA</v>
      </c>
      <c r="AL572" s="52"/>
    </row>
    <row r="573" spans="1:38">
      <c r="A573" s="125">
        <f>+COUNT(B$6:$D573)</f>
        <v>523</v>
      </c>
      <c r="B573" s="137">
        <v>40161505</v>
      </c>
      <c r="C573" s="127" t="s">
        <v>549</v>
      </c>
      <c r="D573" s="136" t="s">
        <v>109</v>
      </c>
      <c r="E573" s="242">
        <v>1</v>
      </c>
      <c r="F573" s="56"/>
      <c r="G573" s="56"/>
      <c r="H573" s="317">
        <v>330257</v>
      </c>
      <c r="I573" s="317"/>
      <c r="J573" s="318"/>
      <c r="K573" s="318"/>
      <c r="L573" s="314">
        <v>318462</v>
      </c>
      <c r="M573" s="314"/>
      <c r="N573" s="314"/>
      <c r="O573" s="314"/>
      <c r="P573" s="319">
        <v>294872</v>
      </c>
      <c r="Q573" s="57"/>
      <c r="R573" s="57"/>
      <c r="S573" s="57"/>
      <c r="T573" s="48"/>
      <c r="U573" s="57"/>
      <c r="V573" s="48">
        <v>87720</v>
      </c>
      <c r="W573" s="47"/>
      <c r="X573" s="318">
        <f t="shared" si="208"/>
        <v>114355</v>
      </c>
      <c r="Y573" s="323">
        <f t="shared" si="209"/>
        <v>294872</v>
      </c>
      <c r="Z573" s="323">
        <f t="shared" si="210"/>
        <v>257828</v>
      </c>
      <c r="AA573" s="323">
        <f t="shared" si="211"/>
        <v>306667</v>
      </c>
      <c r="AB573" s="318">
        <f t="shared" si="212"/>
        <v>190847</v>
      </c>
      <c r="AC573" s="49">
        <f t="shared" si="213"/>
        <v>0.39</v>
      </c>
      <c r="AD573" s="49">
        <f t="shared" si="214"/>
        <v>0.44</v>
      </c>
      <c r="AE573" s="49">
        <f t="shared" si="215"/>
        <v>0.37</v>
      </c>
      <c r="AF573" s="49">
        <f t="shared" si="216"/>
        <v>0.6</v>
      </c>
      <c r="AG573" s="50">
        <f t="shared" si="217"/>
        <v>1.3036365709074327</v>
      </c>
      <c r="AH573" s="325">
        <f t="shared" si="228"/>
        <v>190847</v>
      </c>
      <c r="AI573" s="51" t="str">
        <f t="shared" si="229"/>
        <v>MEDIA ARMÓNICA</v>
      </c>
      <c r="AL573" s="52"/>
    </row>
    <row r="574" spans="1:38">
      <c r="A574" s="125">
        <f>+COUNT(B$6:$D574)</f>
        <v>524</v>
      </c>
      <c r="B574" s="137">
        <v>40151510</v>
      </c>
      <c r="C574" s="128" t="s">
        <v>550</v>
      </c>
      <c r="D574" s="136" t="s">
        <v>109</v>
      </c>
      <c r="E574" s="242">
        <v>1</v>
      </c>
      <c r="F574" s="56"/>
      <c r="G574" s="56"/>
      <c r="H574" s="317">
        <v>3213036.0000000005</v>
      </c>
      <c r="I574" s="317"/>
      <c r="J574" s="318"/>
      <c r="K574" s="318"/>
      <c r="L574" s="314">
        <v>3068305</v>
      </c>
      <c r="M574" s="314"/>
      <c r="N574" s="314"/>
      <c r="O574" s="314"/>
      <c r="P574" s="319">
        <v>2894627</v>
      </c>
      <c r="Q574" s="57"/>
      <c r="R574" s="57"/>
      <c r="S574" s="57"/>
      <c r="T574" s="48"/>
      <c r="U574" s="57"/>
      <c r="V574" s="48">
        <v>875290</v>
      </c>
      <c r="W574" s="47"/>
      <c r="X574" s="318">
        <f t="shared" si="208"/>
        <v>1099416</v>
      </c>
      <c r="Y574" s="323">
        <f t="shared" si="209"/>
        <v>2894627</v>
      </c>
      <c r="Z574" s="323">
        <f t="shared" si="210"/>
        <v>2512815</v>
      </c>
      <c r="AA574" s="323">
        <f t="shared" si="211"/>
        <v>2981466</v>
      </c>
      <c r="AB574" s="318">
        <f t="shared" si="212"/>
        <v>1882272</v>
      </c>
      <c r="AC574" s="49">
        <f t="shared" si="213"/>
        <v>0.38</v>
      </c>
      <c r="AD574" s="49">
        <f t="shared" si="214"/>
        <v>0.44</v>
      </c>
      <c r="AE574" s="49">
        <f t="shared" si="215"/>
        <v>0.37</v>
      </c>
      <c r="AF574" s="49">
        <f t="shared" si="216"/>
        <v>0.57999999999999996</v>
      </c>
      <c r="AG574" s="50">
        <f t="shared" si="217"/>
        <v>1.2560591346867895</v>
      </c>
      <c r="AH574" s="325">
        <f t="shared" si="228"/>
        <v>1882272</v>
      </c>
      <c r="AI574" s="51" t="str">
        <f t="shared" si="229"/>
        <v>MEDIA ARMÓNICA</v>
      </c>
      <c r="AL574" s="52"/>
    </row>
    <row r="575" spans="1:38">
      <c r="A575" s="125">
        <f>+COUNT(B$6:$D575)</f>
        <v>525</v>
      </c>
      <c r="B575" s="137">
        <v>40151532</v>
      </c>
      <c r="C575" s="127" t="s">
        <v>551</v>
      </c>
      <c r="D575" s="136" t="s">
        <v>109</v>
      </c>
      <c r="E575" s="242">
        <v>1</v>
      </c>
      <c r="F575" s="56"/>
      <c r="G575" s="56"/>
      <c r="H575" s="317">
        <v>2725985</v>
      </c>
      <c r="I575" s="317"/>
      <c r="J575" s="318"/>
      <c r="K575" s="318"/>
      <c r="L575" s="314">
        <v>2582512.0000000005</v>
      </c>
      <c r="M575" s="314"/>
      <c r="N575" s="314"/>
      <c r="O575" s="314"/>
      <c r="P575" s="319">
        <v>2391215</v>
      </c>
      <c r="Q575" s="57"/>
      <c r="R575" s="57"/>
      <c r="S575" s="57"/>
      <c r="T575" s="48"/>
      <c r="U575" s="57"/>
      <c r="V575" s="48">
        <v>723060</v>
      </c>
      <c r="W575" s="47"/>
      <c r="X575" s="318">
        <f t="shared" si="208"/>
        <v>931900</v>
      </c>
      <c r="Y575" s="323">
        <f t="shared" si="209"/>
        <v>2391215</v>
      </c>
      <c r="Z575" s="323">
        <f t="shared" si="210"/>
        <v>2105693</v>
      </c>
      <c r="AA575" s="323">
        <f t="shared" si="211"/>
        <v>2486864</v>
      </c>
      <c r="AB575" s="318">
        <f t="shared" si="212"/>
        <v>1565393</v>
      </c>
      <c r="AC575" s="49">
        <f t="shared" si="213"/>
        <v>0.39</v>
      </c>
      <c r="AD575" s="49">
        <f t="shared" si="214"/>
        <v>0.44</v>
      </c>
      <c r="AE575" s="49">
        <f t="shared" si="215"/>
        <v>0.37</v>
      </c>
      <c r="AF575" s="49">
        <f t="shared" si="216"/>
        <v>0.6</v>
      </c>
      <c r="AG575" s="50">
        <f t="shared" si="217"/>
        <v>1.288828036400852</v>
      </c>
      <c r="AH575" s="325">
        <f t="shared" si="228"/>
        <v>1565393</v>
      </c>
      <c r="AI575" s="51" t="str">
        <f t="shared" si="229"/>
        <v>MEDIA ARMÓNICA</v>
      </c>
      <c r="AL575" s="52"/>
    </row>
    <row r="576" spans="1:38">
      <c r="A576" s="125">
        <f>+COUNT(B$6:$D576)</f>
        <v>526</v>
      </c>
      <c r="B576" s="137">
        <v>31181700</v>
      </c>
      <c r="C576" s="128" t="s">
        <v>552</v>
      </c>
      <c r="D576" s="136" t="s">
        <v>109</v>
      </c>
      <c r="E576" s="242">
        <v>1</v>
      </c>
      <c r="F576" s="56"/>
      <c r="G576" s="56"/>
      <c r="H576" s="317">
        <v>995913</v>
      </c>
      <c r="I576" s="317"/>
      <c r="J576" s="318"/>
      <c r="K576" s="318"/>
      <c r="L576" s="314">
        <v>960345</v>
      </c>
      <c r="M576" s="314"/>
      <c r="N576" s="314"/>
      <c r="O576" s="314"/>
      <c r="P576" s="319">
        <v>889208</v>
      </c>
      <c r="Q576" s="57"/>
      <c r="R576" s="57"/>
      <c r="S576" s="57"/>
      <c r="T576" s="48"/>
      <c r="U576" s="57"/>
      <c r="V576" s="48">
        <v>266710</v>
      </c>
      <c r="W576" s="8"/>
      <c r="X576" s="318">
        <f t="shared" si="208"/>
        <v>343764</v>
      </c>
      <c r="Y576" s="323">
        <f t="shared" si="209"/>
        <v>889208</v>
      </c>
      <c r="Z576" s="323">
        <f t="shared" si="210"/>
        <v>778044</v>
      </c>
      <c r="AA576" s="323">
        <f t="shared" si="211"/>
        <v>924777</v>
      </c>
      <c r="AB576" s="318">
        <f t="shared" si="212"/>
        <v>578086</v>
      </c>
      <c r="AC576" s="49">
        <f t="shared" si="213"/>
        <v>0.39</v>
      </c>
      <c r="AD576" s="49">
        <f t="shared" si="214"/>
        <v>0.44</v>
      </c>
      <c r="AE576" s="49">
        <f t="shared" si="215"/>
        <v>0.37</v>
      </c>
      <c r="AF576" s="49">
        <f t="shared" si="216"/>
        <v>0.59</v>
      </c>
      <c r="AG576" s="50">
        <f t="shared" si="217"/>
        <v>1.2889055528476623</v>
      </c>
      <c r="AH576" s="325">
        <f t="shared" si="228"/>
        <v>578086</v>
      </c>
      <c r="AI576" s="51" t="str">
        <f t="shared" si="229"/>
        <v>MEDIA ARMÓNICA</v>
      </c>
      <c r="AL576" s="52"/>
    </row>
    <row r="577" spans="1:38" ht="24">
      <c r="A577" s="125">
        <f>+COUNT(B$6:$D577)</f>
        <v>527</v>
      </c>
      <c r="B577" s="137">
        <v>27121602</v>
      </c>
      <c r="C577" s="127" t="s">
        <v>741</v>
      </c>
      <c r="D577" s="136" t="s">
        <v>109</v>
      </c>
      <c r="E577" s="242">
        <v>1</v>
      </c>
      <c r="F577" s="56"/>
      <c r="G577" s="56"/>
      <c r="H577" s="317">
        <v>1865145.0000000002</v>
      </c>
      <c r="I577" s="317"/>
      <c r="J577" s="318"/>
      <c r="K577" s="318"/>
      <c r="L577" s="314">
        <v>1717897</v>
      </c>
      <c r="M577" s="314"/>
      <c r="N577" s="314"/>
      <c r="O577" s="314"/>
      <c r="P577" s="319">
        <v>1636092</v>
      </c>
      <c r="Q577" s="57"/>
      <c r="R577" s="57"/>
      <c r="S577" s="57"/>
      <c r="T577" s="48"/>
      <c r="U577" s="57"/>
      <c r="V577" s="48">
        <v>473710</v>
      </c>
      <c r="W577" s="47"/>
      <c r="X577" s="318">
        <f t="shared" si="208"/>
        <v>640056</v>
      </c>
      <c r="Y577" s="323">
        <f t="shared" si="209"/>
        <v>1636092</v>
      </c>
      <c r="Z577" s="323">
        <f t="shared" si="210"/>
        <v>1423211</v>
      </c>
      <c r="AA577" s="323">
        <f t="shared" si="211"/>
        <v>1676995</v>
      </c>
      <c r="AB577" s="318">
        <f t="shared" si="212"/>
        <v>1041540</v>
      </c>
      <c r="AC577" s="49">
        <f t="shared" si="213"/>
        <v>0.39</v>
      </c>
      <c r="AD577" s="49">
        <f t="shared" si="214"/>
        <v>0.45</v>
      </c>
      <c r="AE577" s="49">
        <f t="shared" si="215"/>
        <v>0.38</v>
      </c>
      <c r="AF577" s="49">
        <f t="shared" si="216"/>
        <v>0.61</v>
      </c>
      <c r="AG577" s="50">
        <f t="shared" si="217"/>
        <v>1.3511557704080555</v>
      </c>
      <c r="AH577" s="325">
        <f t="shared" si="228"/>
        <v>1041540</v>
      </c>
      <c r="AI577" s="51" t="str">
        <f t="shared" si="229"/>
        <v>MEDIA ARMÓNICA</v>
      </c>
      <c r="AL577" s="52"/>
    </row>
    <row r="578" spans="1:38" ht="24">
      <c r="A578" s="125">
        <f>+COUNT(B$6:$D578)</f>
        <v>528</v>
      </c>
      <c r="B578" s="137">
        <v>40151533</v>
      </c>
      <c r="C578" s="127" t="s">
        <v>742</v>
      </c>
      <c r="D578" s="136" t="s">
        <v>109</v>
      </c>
      <c r="E578" s="242">
        <v>1</v>
      </c>
      <c r="F578" s="56"/>
      <c r="G578" s="56"/>
      <c r="H578" s="317">
        <v>831655</v>
      </c>
      <c r="I578" s="317"/>
      <c r="J578" s="318"/>
      <c r="K578" s="318"/>
      <c r="L578" s="314">
        <v>809178.00000000012</v>
      </c>
      <c r="M578" s="314"/>
      <c r="N578" s="314"/>
      <c r="O578" s="314"/>
      <c r="P578" s="319">
        <v>749239</v>
      </c>
      <c r="Q578" s="57"/>
      <c r="R578" s="57"/>
      <c r="S578" s="57"/>
      <c r="T578" s="48"/>
      <c r="U578" s="57"/>
      <c r="V578" s="48">
        <v>250720</v>
      </c>
      <c r="W578" s="47"/>
      <c r="X578" s="318">
        <f t="shared" si="208"/>
        <v>275193</v>
      </c>
      <c r="Y578" s="323">
        <f t="shared" si="209"/>
        <v>749239</v>
      </c>
      <c r="Z578" s="323">
        <f t="shared" si="210"/>
        <v>660198</v>
      </c>
      <c r="AA578" s="323">
        <f t="shared" si="211"/>
        <v>779209</v>
      </c>
      <c r="AB578" s="318">
        <f t="shared" si="212"/>
        <v>515368</v>
      </c>
      <c r="AC578" s="49">
        <f t="shared" si="213"/>
        <v>0.37</v>
      </c>
      <c r="AD578" s="49">
        <f t="shared" si="214"/>
        <v>0.42</v>
      </c>
      <c r="AE578" s="49">
        <f t="shared" si="215"/>
        <v>0.35</v>
      </c>
      <c r="AF578" s="49">
        <f t="shared" si="216"/>
        <v>0.53</v>
      </c>
      <c r="AG578" s="50">
        <f t="shared" si="217"/>
        <v>1.0976108806636886</v>
      </c>
      <c r="AH578" s="325">
        <f t="shared" si="228"/>
        <v>515368</v>
      </c>
      <c r="AI578" s="51" t="str">
        <f>+IF(AH578=Y578,"MENOR COTIZADO",IF(AH578=Z578,"PROMEDIO",IF(AH578=AA578,"MEDIANA",IF(AH578=AB578,"MEDIA ARMÓNICA",IF(AH578=W578,"HISTÓRICO")))))</f>
        <v>MEDIA ARMÓNICA</v>
      </c>
      <c r="AL578" s="52"/>
    </row>
    <row r="579" spans="1:38">
      <c r="A579" s="125">
        <f>+COUNT(B$6:$D579)</f>
        <v>529</v>
      </c>
      <c r="B579" s="137">
        <v>41111957</v>
      </c>
      <c r="C579" s="128" t="s">
        <v>555</v>
      </c>
      <c r="D579" s="136" t="s">
        <v>109</v>
      </c>
      <c r="E579" s="242">
        <v>1</v>
      </c>
      <c r="F579" s="56"/>
      <c r="G579" s="56"/>
      <c r="H579" s="317">
        <v>1019921</v>
      </c>
      <c r="I579" s="317"/>
      <c r="J579" s="318"/>
      <c r="K579" s="318"/>
      <c r="L579" s="314">
        <v>955602</v>
      </c>
      <c r="M579" s="314"/>
      <c r="N579" s="314"/>
      <c r="O579" s="314"/>
      <c r="P579" s="319">
        <v>918848.00000000012</v>
      </c>
      <c r="Q579" s="57"/>
      <c r="R579" s="57"/>
      <c r="S579" s="57"/>
      <c r="T579" s="48"/>
      <c r="U579" s="57"/>
      <c r="V579" s="48">
        <v>301740</v>
      </c>
      <c r="W579" s="47"/>
      <c r="X579" s="318">
        <f t="shared" si="208"/>
        <v>334146</v>
      </c>
      <c r="Y579" s="323">
        <f t="shared" si="209"/>
        <v>918848</v>
      </c>
      <c r="Z579" s="323">
        <f t="shared" si="210"/>
        <v>799028</v>
      </c>
      <c r="AA579" s="323">
        <f t="shared" si="211"/>
        <v>937225</v>
      </c>
      <c r="AB579" s="318">
        <f t="shared" si="212"/>
        <v>622146</v>
      </c>
      <c r="AC579" s="49">
        <f t="shared" si="213"/>
        <v>0.36</v>
      </c>
      <c r="AD579" s="49">
        <f t="shared" si="214"/>
        <v>0.42</v>
      </c>
      <c r="AE579" s="49">
        <f t="shared" si="215"/>
        <v>0.36</v>
      </c>
      <c r="AF579" s="49">
        <f t="shared" si="216"/>
        <v>0.54</v>
      </c>
      <c r="AG579" s="50">
        <f t="shared" si="217"/>
        <v>1.1073970968383375</v>
      </c>
      <c r="AH579" s="325">
        <f t="shared" si="228"/>
        <v>622146</v>
      </c>
      <c r="AI579" s="51" t="str">
        <f>+IF(AH579=Y579,"MENOR COTIZADO",IF(AH579=Z579,"PROMEDIO",IF(AH579=AA579,"MEDIANA",IF(AH579=AB579,"MEDIA ARMÓNICA",IF(AH579=W579,"HISTÓRICO")))))</f>
        <v>MEDIA ARMÓNICA</v>
      </c>
      <c r="AL579" s="52"/>
    </row>
    <row r="580" spans="1:38">
      <c r="A580" s="125">
        <f>+COUNT(B$6:$D580)</f>
        <v>530</v>
      </c>
      <c r="B580" s="32">
        <v>25173902</v>
      </c>
      <c r="C580" s="127" t="s">
        <v>556</v>
      </c>
      <c r="D580" s="136" t="s">
        <v>109</v>
      </c>
      <c r="E580" s="242">
        <v>1</v>
      </c>
      <c r="F580" s="56"/>
      <c r="G580" s="56"/>
      <c r="H580" s="317">
        <v>3588582</v>
      </c>
      <c r="I580" s="317"/>
      <c r="J580" s="318"/>
      <c r="K580" s="318"/>
      <c r="L580" s="314">
        <v>3366280</v>
      </c>
      <c r="M580" s="314"/>
      <c r="N580" s="314"/>
      <c r="O580" s="314"/>
      <c r="P580" s="319">
        <v>3175736.0000000005</v>
      </c>
      <c r="Q580" s="57"/>
      <c r="R580" s="57"/>
      <c r="S580" s="57"/>
      <c r="T580" s="48"/>
      <c r="U580" s="57"/>
      <c r="V580" s="48">
        <v>911900</v>
      </c>
      <c r="W580" s="47"/>
      <c r="X580" s="318">
        <f t="shared" si="208"/>
        <v>1243976</v>
      </c>
      <c r="Y580" s="323">
        <f t="shared" si="209"/>
        <v>3175736</v>
      </c>
      <c r="Z580" s="323">
        <f t="shared" si="210"/>
        <v>2760625</v>
      </c>
      <c r="AA580" s="323">
        <f t="shared" si="211"/>
        <v>3271008</v>
      </c>
      <c r="AB580" s="318">
        <f t="shared" si="212"/>
        <v>2012858</v>
      </c>
      <c r="AC580" s="49">
        <f t="shared" si="213"/>
        <v>0.39</v>
      </c>
      <c r="AD580" s="49">
        <f t="shared" si="214"/>
        <v>0.45</v>
      </c>
      <c r="AE580" s="49">
        <f t="shared" si="215"/>
        <v>0.38</v>
      </c>
      <c r="AF580" s="49">
        <f t="shared" si="216"/>
        <v>0.62</v>
      </c>
      <c r="AG580" s="50">
        <f t="shared" si="217"/>
        <v>1.3641583506963484</v>
      </c>
      <c r="AH580" s="325">
        <f t="shared" si="228"/>
        <v>2012858</v>
      </c>
      <c r="AI580" s="51" t="str">
        <f t="shared" ref="AI580:AI585" si="230">+IF(AH580=Y580,"MENOR COTIZADO",IF(AH580=Z580,"PROMEDIO",IF(AH580=AA580,"MEDIANA",IF(AH580=AB580,"MEDIA ARMÓNICA",IF(AH580=W580,"HISTÓRICO")))))</f>
        <v>MEDIA ARMÓNICA</v>
      </c>
      <c r="AL580" s="52"/>
    </row>
    <row r="581" spans="1:38">
      <c r="A581" s="125">
        <f>+COUNT(B$6:$D581)</f>
        <v>531</v>
      </c>
      <c r="B581" s="137">
        <v>26101302</v>
      </c>
      <c r="C581" s="128" t="s">
        <v>557</v>
      </c>
      <c r="D581" s="136" t="s">
        <v>109</v>
      </c>
      <c r="E581" s="242">
        <v>1</v>
      </c>
      <c r="F581" s="56"/>
      <c r="G581" s="56"/>
      <c r="H581" s="317">
        <v>3012929</v>
      </c>
      <c r="I581" s="317"/>
      <c r="J581" s="318"/>
      <c r="K581" s="318"/>
      <c r="L581" s="314">
        <v>2748637</v>
      </c>
      <c r="M581" s="314"/>
      <c r="N581" s="314"/>
      <c r="O581" s="314"/>
      <c r="P581" s="319">
        <v>2642920</v>
      </c>
      <c r="Q581" s="57"/>
      <c r="R581" s="57"/>
      <c r="S581" s="57"/>
      <c r="T581" s="48"/>
      <c r="U581" s="57"/>
      <c r="V581" s="48">
        <v>765170</v>
      </c>
      <c r="W581" s="47"/>
      <c r="X581" s="318">
        <f t="shared" si="208"/>
        <v>1029985</v>
      </c>
      <c r="Y581" s="323">
        <f t="shared" si="209"/>
        <v>2642920</v>
      </c>
      <c r="Z581" s="323">
        <f t="shared" si="210"/>
        <v>2292414</v>
      </c>
      <c r="AA581" s="323">
        <f t="shared" si="211"/>
        <v>2695779</v>
      </c>
      <c r="AB581" s="318">
        <f t="shared" si="212"/>
        <v>1679975</v>
      </c>
      <c r="AC581" s="49">
        <f t="shared" si="213"/>
        <v>0.39</v>
      </c>
      <c r="AD581" s="49">
        <f t="shared" si="214"/>
        <v>0.45</v>
      </c>
      <c r="AE581" s="49">
        <f t="shared" si="215"/>
        <v>0.38</v>
      </c>
      <c r="AF581" s="49">
        <f t="shared" si="216"/>
        <v>0.61</v>
      </c>
      <c r="AG581" s="50">
        <f t="shared" si="217"/>
        <v>1.3460864905837919</v>
      </c>
      <c r="AH581" s="325">
        <f t="shared" si="228"/>
        <v>1679975</v>
      </c>
      <c r="AI581" s="51" t="str">
        <f t="shared" si="230"/>
        <v>MEDIA ARMÓNICA</v>
      </c>
      <c r="AL581" s="52"/>
    </row>
    <row r="582" spans="1:38">
      <c r="A582" s="125">
        <f>+COUNT(B$6:$D582)</f>
        <v>532</v>
      </c>
      <c r="B582" s="137">
        <v>95121624</v>
      </c>
      <c r="C582" s="127" t="s">
        <v>558</v>
      </c>
      <c r="D582" s="136" t="s">
        <v>109</v>
      </c>
      <c r="E582" s="242">
        <v>1</v>
      </c>
      <c r="F582" s="56"/>
      <c r="G582" s="56"/>
      <c r="H582" s="317">
        <v>3912508</v>
      </c>
      <c r="I582" s="317"/>
      <c r="J582" s="318"/>
      <c r="K582" s="318"/>
      <c r="L582" s="314">
        <v>3807709</v>
      </c>
      <c r="M582" s="314"/>
      <c r="N582" s="314"/>
      <c r="O582" s="314"/>
      <c r="P582" s="319">
        <v>3493311</v>
      </c>
      <c r="Q582" s="57"/>
      <c r="R582" s="57"/>
      <c r="S582" s="57"/>
      <c r="T582" s="48"/>
      <c r="U582" s="57"/>
      <c r="V582" s="48">
        <v>986880</v>
      </c>
      <c r="W582" s="47"/>
      <c r="X582" s="318">
        <f t="shared" si="208"/>
        <v>1386967</v>
      </c>
      <c r="Y582" s="323">
        <f t="shared" si="209"/>
        <v>3493311</v>
      </c>
      <c r="Z582" s="323">
        <f t="shared" si="210"/>
        <v>3050102</v>
      </c>
      <c r="AA582" s="323">
        <f t="shared" si="211"/>
        <v>3650510</v>
      </c>
      <c r="AB582" s="318">
        <f t="shared" si="212"/>
        <v>2200497</v>
      </c>
      <c r="AC582" s="49">
        <f t="shared" si="213"/>
        <v>0.4</v>
      </c>
      <c r="AD582" s="49">
        <f t="shared" si="214"/>
        <v>0.45</v>
      </c>
      <c r="AE582" s="49">
        <f t="shared" si="215"/>
        <v>0.38</v>
      </c>
      <c r="AF582" s="49">
        <f t="shared" si="216"/>
        <v>0.63</v>
      </c>
      <c r="AG582" s="50">
        <f t="shared" si="217"/>
        <v>1.4054059257457847</v>
      </c>
      <c r="AH582" s="325">
        <f t="shared" si="228"/>
        <v>2200497</v>
      </c>
      <c r="AI582" s="51" t="str">
        <f t="shared" si="230"/>
        <v>MEDIA ARMÓNICA</v>
      </c>
      <c r="AL582" s="52"/>
    </row>
    <row r="583" spans="1:38">
      <c r="A583" s="125">
        <f>+COUNT(B$6:$D583)</f>
        <v>533</v>
      </c>
      <c r="B583" s="137">
        <v>25173902</v>
      </c>
      <c r="C583" s="127" t="s">
        <v>556</v>
      </c>
      <c r="D583" s="136" t="s">
        <v>109</v>
      </c>
      <c r="E583" s="242">
        <v>1</v>
      </c>
      <c r="F583" s="56"/>
      <c r="G583" s="56"/>
      <c r="H583" s="317">
        <v>3097404</v>
      </c>
      <c r="I583" s="317"/>
      <c r="J583" s="318"/>
      <c r="K583" s="318"/>
      <c r="L583" s="314">
        <v>2961553</v>
      </c>
      <c r="M583" s="314"/>
      <c r="N583" s="314"/>
      <c r="O583" s="314"/>
      <c r="P583" s="319">
        <v>2717021.0000000005</v>
      </c>
      <c r="Q583" s="57"/>
      <c r="R583" s="57"/>
      <c r="S583" s="57"/>
      <c r="T583" s="48"/>
      <c r="U583" s="57"/>
      <c r="V583" s="48">
        <v>767570</v>
      </c>
      <c r="W583" s="47"/>
      <c r="X583" s="318">
        <f t="shared" si="208"/>
        <v>1090298</v>
      </c>
      <c r="Y583" s="323">
        <f t="shared" si="209"/>
        <v>2717021</v>
      </c>
      <c r="Z583" s="323">
        <f t="shared" si="210"/>
        <v>2385887</v>
      </c>
      <c r="AA583" s="323">
        <f t="shared" si="211"/>
        <v>2839287</v>
      </c>
      <c r="AB583" s="318">
        <f t="shared" si="212"/>
        <v>1715726</v>
      </c>
      <c r="AC583" s="49">
        <f t="shared" si="213"/>
        <v>0.4</v>
      </c>
      <c r="AD583" s="49">
        <f t="shared" si="214"/>
        <v>0.46</v>
      </c>
      <c r="AE583" s="49">
        <f t="shared" si="215"/>
        <v>0.38</v>
      </c>
      <c r="AF583" s="49">
        <f t="shared" si="216"/>
        <v>0.64</v>
      </c>
      <c r="AG583" s="50">
        <f t="shared" si="217"/>
        <v>1.4204541605325898</v>
      </c>
      <c r="AH583" s="325">
        <f t="shared" si="228"/>
        <v>1715726</v>
      </c>
      <c r="AI583" s="51" t="str">
        <f t="shared" si="230"/>
        <v>MEDIA ARMÓNICA</v>
      </c>
      <c r="AL583" s="52"/>
    </row>
    <row r="584" spans="1:38">
      <c r="A584" s="125">
        <f>+COUNT(B$6:$D584)</f>
        <v>534</v>
      </c>
      <c r="B584" s="137">
        <v>26101302</v>
      </c>
      <c r="C584" s="127" t="s">
        <v>743</v>
      </c>
      <c r="D584" s="136" t="s">
        <v>109</v>
      </c>
      <c r="E584" s="242">
        <v>1</v>
      </c>
      <c r="F584" s="56"/>
      <c r="G584" s="56"/>
      <c r="H584" s="317">
        <v>1120965</v>
      </c>
      <c r="I584" s="317"/>
      <c r="J584" s="318"/>
      <c r="K584" s="318"/>
      <c r="L584" s="314">
        <v>1052134</v>
      </c>
      <c r="M584" s="314"/>
      <c r="N584" s="314"/>
      <c r="O584" s="314"/>
      <c r="P584" s="319">
        <v>983303</v>
      </c>
      <c r="Q584" s="57"/>
      <c r="R584" s="57"/>
      <c r="S584" s="57"/>
      <c r="T584" s="48"/>
      <c r="U584" s="57"/>
      <c r="V584" s="48">
        <v>277760</v>
      </c>
      <c r="W584" s="47"/>
      <c r="X584" s="318">
        <f t="shared" si="208"/>
        <v>391244</v>
      </c>
      <c r="Y584" s="323">
        <f t="shared" si="209"/>
        <v>983303</v>
      </c>
      <c r="Z584" s="323">
        <f t="shared" si="210"/>
        <v>858541</v>
      </c>
      <c r="AA584" s="323">
        <f t="shared" si="211"/>
        <v>1017719</v>
      </c>
      <c r="AB584" s="318">
        <f t="shared" si="212"/>
        <v>619219</v>
      </c>
      <c r="AC584" s="49">
        <f t="shared" si="213"/>
        <v>0.4</v>
      </c>
      <c r="AD584" s="49">
        <f t="shared" si="214"/>
        <v>0.46</v>
      </c>
      <c r="AE584" s="49">
        <f t="shared" si="215"/>
        <v>0.38</v>
      </c>
      <c r="AF584" s="49">
        <f t="shared" si="216"/>
        <v>0.63</v>
      </c>
      <c r="AG584" s="50">
        <f t="shared" si="217"/>
        <v>1.4085685483870967</v>
      </c>
      <c r="AH584" s="325">
        <f t="shared" si="228"/>
        <v>619219</v>
      </c>
      <c r="AI584" s="51" t="str">
        <f t="shared" si="230"/>
        <v>MEDIA ARMÓNICA</v>
      </c>
      <c r="AL584" s="52"/>
    </row>
    <row r="585" spans="1:38">
      <c r="A585" s="125">
        <f>+COUNT(B$6:$D585)</f>
        <v>535</v>
      </c>
      <c r="B585" s="137">
        <v>41111957</v>
      </c>
      <c r="C585" s="128" t="s">
        <v>744</v>
      </c>
      <c r="D585" s="136" t="s">
        <v>109</v>
      </c>
      <c r="E585" s="242">
        <v>1</v>
      </c>
      <c r="F585" s="56"/>
      <c r="G585" s="56"/>
      <c r="H585" s="317">
        <v>2932620</v>
      </c>
      <c r="I585" s="317"/>
      <c r="J585" s="318"/>
      <c r="K585" s="318"/>
      <c r="L585" s="314">
        <v>2802858</v>
      </c>
      <c r="M585" s="314"/>
      <c r="N585" s="314"/>
      <c r="O585" s="314"/>
      <c r="P585" s="319">
        <v>2595239</v>
      </c>
      <c r="Q585" s="57"/>
      <c r="R585" s="57"/>
      <c r="S585" s="57"/>
      <c r="T585" s="48"/>
      <c r="U585" s="57"/>
      <c r="V585" s="48">
        <v>735000</v>
      </c>
      <c r="W585" s="47"/>
      <c r="X585" s="318">
        <f t="shared" si="208"/>
        <v>1030365</v>
      </c>
      <c r="Y585" s="323">
        <f t="shared" si="209"/>
        <v>2595239</v>
      </c>
      <c r="Z585" s="323">
        <f t="shared" si="210"/>
        <v>2266429</v>
      </c>
      <c r="AA585" s="323">
        <f t="shared" si="211"/>
        <v>2699049</v>
      </c>
      <c r="AB585" s="318">
        <f t="shared" si="212"/>
        <v>1636905</v>
      </c>
      <c r="AC585" s="49">
        <f t="shared" si="213"/>
        <v>0.4</v>
      </c>
      <c r="AD585" s="49">
        <f t="shared" si="214"/>
        <v>0.45</v>
      </c>
      <c r="AE585" s="49">
        <f t="shared" si="215"/>
        <v>0.38</v>
      </c>
      <c r="AF585" s="49">
        <f t="shared" si="216"/>
        <v>0.63</v>
      </c>
      <c r="AG585" s="50">
        <f t="shared" si="217"/>
        <v>1.4018571428571429</v>
      </c>
      <c r="AH585" s="325">
        <f t="shared" si="228"/>
        <v>1636905</v>
      </c>
      <c r="AI585" s="51" t="str">
        <f t="shared" si="230"/>
        <v>MEDIA ARMÓNICA</v>
      </c>
      <c r="AL585" s="52"/>
    </row>
    <row r="586" spans="1:38" ht="24">
      <c r="A586" s="119"/>
      <c r="B586" s="119"/>
      <c r="C586" s="140" t="s">
        <v>745</v>
      </c>
      <c r="D586" s="121"/>
      <c r="E586" s="121"/>
      <c r="F586" s="56"/>
      <c r="G586" s="56"/>
      <c r="H586" s="121"/>
      <c r="I586" s="317"/>
      <c r="J586" s="318"/>
      <c r="K586" s="318"/>
      <c r="L586" s="121"/>
      <c r="M586" s="314"/>
      <c r="N586" s="314"/>
      <c r="O586" s="314"/>
      <c r="P586" s="121"/>
      <c r="Q586" s="57"/>
      <c r="R586" s="57"/>
      <c r="S586" s="57"/>
      <c r="T586" s="48"/>
      <c r="U586" s="57"/>
      <c r="V586" s="121"/>
      <c r="W586" s="47"/>
      <c r="X586" s="121"/>
      <c r="Y586" s="121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L586" s="52"/>
    </row>
    <row r="587" spans="1:38" ht="24">
      <c r="A587" s="125">
        <f>+COUNT(B$6:$D587)</f>
        <v>536</v>
      </c>
      <c r="B587" s="137">
        <v>22101703</v>
      </c>
      <c r="C587" s="127" t="s">
        <v>746</v>
      </c>
      <c r="D587" s="136" t="s">
        <v>109</v>
      </c>
      <c r="E587" s="242">
        <v>1</v>
      </c>
      <c r="F587" s="10"/>
      <c r="G587" s="10"/>
      <c r="H587" s="317">
        <v>401994</v>
      </c>
      <c r="I587" s="317"/>
      <c r="J587" s="318"/>
      <c r="K587" s="318"/>
      <c r="L587" s="314">
        <v>380265</v>
      </c>
      <c r="M587" s="314"/>
      <c r="N587" s="314"/>
      <c r="O587" s="314"/>
      <c r="P587" s="319">
        <v>362157</v>
      </c>
      <c r="Q587" s="57"/>
      <c r="R587" s="57"/>
      <c r="S587" s="57"/>
      <c r="T587" s="48"/>
      <c r="U587" s="57"/>
      <c r="V587" s="48">
        <v>88060</v>
      </c>
      <c r="W587" s="47"/>
      <c r="X587" s="318">
        <f t="shared" si="208"/>
        <v>147607</v>
      </c>
      <c r="Y587" s="323">
        <f t="shared" si="209"/>
        <v>362157</v>
      </c>
      <c r="Z587" s="323">
        <f t="shared" si="210"/>
        <v>308119</v>
      </c>
      <c r="AA587" s="323">
        <f t="shared" si="211"/>
        <v>371211</v>
      </c>
      <c r="AB587" s="318">
        <f t="shared" si="212"/>
        <v>207960</v>
      </c>
      <c r="AC587" s="49">
        <f t="shared" si="213"/>
        <v>0.41</v>
      </c>
      <c r="AD587" s="49">
        <f t="shared" si="214"/>
        <v>0.48</v>
      </c>
      <c r="AE587" s="49">
        <f t="shared" si="215"/>
        <v>0.4</v>
      </c>
      <c r="AF587" s="49">
        <f t="shared" si="216"/>
        <v>0.71</v>
      </c>
      <c r="AG587" s="50">
        <f t="shared" si="217"/>
        <v>1.676209402679991</v>
      </c>
      <c r="AH587" s="325">
        <f t="shared" ref="AH587:AH597" si="231">+MIN(AA587:AB587)</f>
        <v>207960</v>
      </c>
      <c r="AI587" s="51" t="str">
        <f t="shared" ref="AI587:AI588" si="232">+IF(AH587=Y587,"MENOR COTIZADO",IF(AH587=Z587,"PROMEDIO",IF(AH587=AA587,"MEDIANA",IF(AH587=AB587,"MEDIA ARMÓNICA",IF(AH587=W587,"HISTÓRICO")))))</f>
        <v>MEDIA ARMÓNICA</v>
      </c>
      <c r="AL587" s="52"/>
    </row>
    <row r="588" spans="1:38">
      <c r="A588" s="125">
        <f>+COUNT(B$6:$D588)</f>
        <v>537</v>
      </c>
      <c r="B588" s="137">
        <v>27112006</v>
      </c>
      <c r="C588" s="128" t="s">
        <v>747</v>
      </c>
      <c r="D588" s="136" t="s">
        <v>109</v>
      </c>
      <c r="E588" s="242">
        <v>1</v>
      </c>
      <c r="F588" s="56"/>
      <c r="G588" s="56"/>
      <c r="H588" s="317">
        <v>472945</v>
      </c>
      <c r="I588" s="317"/>
      <c r="J588" s="318"/>
      <c r="K588" s="318"/>
      <c r="L588" s="314">
        <v>447148</v>
      </c>
      <c r="M588" s="314"/>
      <c r="N588" s="314"/>
      <c r="O588" s="314"/>
      <c r="P588" s="319">
        <v>429950</v>
      </c>
      <c r="Q588" s="57"/>
      <c r="R588" s="57"/>
      <c r="S588" s="57"/>
      <c r="T588" s="48"/>
      <c r="U588" s="57"/>
      <c r="V588" s="48">
        <v>102450</v>
      </c>
      <c r="W588" s="47"/>
      <c r="X588" s="318">
        <f t="shared" si="208"/>
        <v>174678</v>
      </c>
      <c r="Y588" s="323">
        <f t="shared" si="209"/>
        <v>429950</v>
      </c>
      <c r="Z588" s="323">
        <f t="shared" si="210"/>
        <v>363123</v>
      </c>
      <c r="AA588" s="323">
        <f t="shared" si="211"/>
        <v>438549</v>
      </c>
      <c r="AB588" s="318">
        <f t="shared" si="212"/>
        <v>243346</v>
      </c>
      <c r="AC588" s="49">
        <f t="shared" si="213"/>
        <v>0.41</v>
      </c>
      <c r="AD588" s="49">
        <f t="shared" si="214"/>
        <v>0.48</v>
      </c>
      <c r="AE588" s="49">
        <f t="shared" si="215"/>
        <v>0.4</v>
      </c>
      <c r="AF588" s="49">
        <f t="shared" si="216"/>
        <v>0.72</v>
      </c>
      <c r="AG588" s="50">
        <f t="shared" si="217"/>
        <v>1.7050073206442167</v>
      </c>
      <c r="AH588" s="325">
        <f t="shared" si="231"/>
        <v>243346</v>
      </c>
      <c r="AI588" s="51" t="str">
        <f t="shared" si="232"/>
        <v>MEDIA ARMÓNICA</v>
      </c>
      <c r="AL588" s="52"/>
    </row>
    <row r="589" spans="1:38">
      <c r="A589" s="125">
        <f>+COUNT(B$6:$D589)</f>
        <v>538</v>
      </c>
      <c r="B589" s="137">
        <v>25173304</v>
      </c>
      <c r="C589" s="127" t="s">
        <v>110</v>
      </c>
      <c r="D589" s="136" t="s">
        <v>109</v>
      </c>
      <c r="E589" s="242">
        <v>1</v>
      </c>
      <c r="F589" s="56"/>
      <c r="G589" s="56"/>
      <c r="H589" s="317">
        <v>41518</v>
      </c>
      <c r="I589" s="317"/>
      <c r="J589" s="318"/>
      <c r="K589" s="318"/>
      <c r="L589" s="314">
        <v>40396</v>
      </c>
      <c r="M589" s="314"/>
      <c r="N589" s="314"/>
      <c r="O589" s="314"/>
      <c r="P589" s="319">
        <v>37404</v>
      </c>
      <c r="Q589" s="57"/>
      <c r="R589" s="57"/>
      <c r="S589" s="57"/>
      <c r="T589" s="48"/>
      <c r="U589" s="57"/>
      <c r="V589" s="48">
        <v>13490</v>
      </c>
      <c r="W589" s="47"/>
      <c r="X589" s="318">
        <f t="shared" ref="X589:X651" si="233">+ROUND(STDEVA(H589,L589,P589,V589),0)</f>
        <v>13256</v>
      </c>
      <c r="Y589" s="323">
        <f t="shared" ref="Y589:Y651" si="234">+ROUND(MIN(H589,L589,P589),0)</f>
        <v>37404</v>
      </c>
      <c r="Z589" s="323">
        <f t="shared" ref="Z589:Z651" si="235">+ROUND(AVERAGE(H589,L589,P589,V589),0)</f>
        <v>33202</v>
      </c>
      <c r="AA589" s="323">
        <f t="shared" ref="AA589:AA651" si="236">+ROUND(MEDIAN(H589,L589,P589,V589),0)</f>
        <v>38900</v>
      </c>
      <c r="AB589" s="318">
        <f t="shared" ref="AB589:AB651" si="237">+ROUND(HARMEAN(H589,L589,P589,V589),0)</f>
        <v>26719</v>
      </c>
      <c r="AC589" s="49">
        <f t="shared" ref="AC589:AC651" si="238">ROUND(+X589/Y589,2)</f>
        <v>0.35</v>
      </c>
      <c r="AD589" s="49">
        <f t="shared" ref="AD589:AD651" si="239">ROUND(+X589/Z589,2)</f>
        <v>0.4</v>
      </c>
      <c r="AE589" s="49">
        <f t="shared" ref="AE589:AE651" si="240">ROUND(+X589/AA589,2)</f>
        <v>0.34</v>
      </c>
      <c r="AF589" s="49">
        <f t="shared" ref="AF589:AF651" si="241">ROUND(+X589/AB589,2)</f>
        <v>0.5</v>
      </c>
      <c r="AG589" s="50">
        <f t="shared" ref="AG589:AG651" si="242">+X589/V589</f>
        <v>0.98265381764269832</v>
      </c>
      <c r="AH589" s="325">
        <f>+AA589</f>
        <v>38900</v>
      </c>
      <c r="AI589" s="51" t="str">
        <f t="shared" ref="AI589:AI597" si="243">+IF(AH589=Y589,"MENOR COTIZADO",IF(AH589=Z589,"PROMEDIO",IF(AH589=AA589,"MEDIANA",IF(AH589=AB589,"MEDIA ARMÓNICA",IF(AH589=W589,"HISTÓRICO")))))</f>
        <v>MEDIANA</v>
      </c>
      <c r="AL589" s="52"/>
    </row>
    <row r="590" spans="1:38">
      <c r="A590" s="125">
        <f>+COUNT(B$6:$D590)</f>
        <v>539</v>
      </c>
      <c r="B590" s="137">
        <v>25173304</v>
      </c>
      <c r="C590" s="127" t="s">
        <v>722</v>
      </c>
      <c r="D590" s="136" t="s">
        <v>109</v>
      </c>
      <c r="E590" s="242">
        <v>1</v>
      </c>
      <c r="F590" s="56"/>
      <c r="G590" s="56"/>
      <c r="H590" s="317">
        <v>313001</v>
      </c>
      <c r="I590" s="317"/>
      <c r="J590" s="318"/>
      <c r="K590" s="318"/>
      <c r="L590" s="314">
        <v>299028</v>
      </c>
      <c r="M590" s="314"/>
      <c r="N590" s="314"/>
      <c r="O590" s="314"/>
      <c r="P590" s="319">
        <v>279465</v>
      </c>
      <c r="Q590" s="57"/>
      <c r="R590" s="57"/>
      <c r="S590" s="57"/>
      <c r="T590" s="48"/>
      <c r="U590" s="57"/>
      <c r="V590" s="48">
        <v>36020</v>
      </c>
      <c r="W590" s="47"/>
      <c r="X590" s="318">
        <f t="shared" si="233"/>
        <v>131295</v>
      </c>
      <c r="Y590" s="323">
        <f t="shared" si="234"/>
        <v>279465</v>
      </c>
      <c r="Z590" s="323">
        <f t="shared" si="235"/>
        <v>231879</v>
      </c>
      <c r="AA590" s="323">
        <f t="shared" si="236"/>
        <v>289247</v>
      </c>
      <c r="AB590" s="318">
        <f t="shared" si="237"/>
        <v>105598</v>
      </c>
      <c r="AC590" s="49">
        <f t="shared" si="238"/>
        <v>0.47</v>
      </c>
      <c r="AD590" s="49">
        <f t="shared" si="239"/>
        <v>0.56999999999999995</v>
      </c>
      <c r="AE590" s="49">
        <f t="shared" si="240"/>
        <v>0.45</v>
      </c>
      <c r="AF590" s="49">
        <f t="shared" si="241"/>
        <v>1.24</v>
      </c>
      <c r="AG590" s="50">
        <f t="shared" si="242"/>
        <v>3.6450583009439201</v>
      </c>
      <c r="AH590" s="325">
        <f>+Z590</f>
        <v>231879</v>
      </c>
      <c r="AI590" s="51" t="str">
        <f t="shared" si="243"/>
        <v>PROMEDIO</v>
      </c>
      <c r="AL590" s="52"/>
    </row>
    <row r="591" spans="1:38">
      <c r="A591" s="125">
        <f>+COUNT(B$6:$D591)</f>
        <v>540</v>
      </c>
      <c r="B591" s="137">
        <v>26101500</v>
      </c>
      <c r="C591" s="127" t="s">
        <v>748</v>
      </c>
      <c r="D591" s="136" t="s">
        <v>109</v>
      </c>
      <c r="E591" s="242">
        <v>1</v>
      </c>
      <c r="F591" s="56"/>
      <c r="G591" s="56"/>
      <c r="H591" s="317">
        <v>86889.000000000015</v>
      </c>
      <c r="I591" s="317"/>
      <c r="J591" s="318"/>
      <c r="K591" s="318"/>
      <c r="L591" s="314">
        <v>80029</v>
      </c>
      <c r="M591" s="314"/>
      <c r="N591" s="314"/>
      <c r="O591" s="314"/>
      <c r="P591" s="319">
        <v>76218</v>
      </c>
      <c r="Q591" s="57"/>
      <c r="R591" s="57"/>
      <c r="S591" s="57"/>
      <c r="T591" s="48"/>
      <c r="U591" s="57"/>
      <c r="V591" s="48">
        <v>36880</v>
      </c>
      <c r="W591" s="47"/>
      <c r="X591" s="318">
        <f t="shared" si="233"/>
        <v>22520</v>
      </c>
      <c r="Y591" s="323">
        <f t="shared" si="234"/>
        <v>76218</v>
      </c>
      <c r="Z591" s="323">
        <f t="shared" si="235"/>
        <v>70004</v>
      </c>
      <c r="AA591" s="323">
        <f t="shared" si="236"/>
        <v>78124</v>
      </c>
      <c r="AB591" s="318">
        <f t="shared" si="237"/>
        <v>62267</v>
      </c>
      <c r="AC591" s="49">
        <f t="shared" si="238"/>
        <v>0.3</v>
      </c>
      <c r="AD591" s="49">
        <f t="shared" si="239"/>
        <v>0.32</v>
      </c>
      <c r="AE591" s="49">
        <f t="shared" si="240"/>
        <v>0.28999999999999998</v>
      </c>
      <c r="AF591" s="49">
        <f t="shared" si="241"/>
        <v>0.36</v>
      </c>
      <c r="AG591" s="50">
        <f t="shared" si="242"/>
        <v>0.61062906724511934</v>
      </c>
      <c r="AH591" s="325">
        <f>+AA591</f>
        <v>78124</v>
      </c>
      <c r="AI591" s="51" t="str">
        <f t="shared" si="243"/>
        <v>MEDIANA</v>
      </c>
      <c r="AL591" s="52"/>
    </row>
    <row r="592" spans="1:38">
      <c r="A592" s="125">
        <f>+COUNT(B$6:$D592)</f>
        <v>541</v>
      </c>
      <c r="B592" s="137">
        <v>26101500</v>
      </c>
      <c r="C592" s="127" t="s">
        <v>735</v>
      </c>
      <c r="D592" s="136" t="s">
        <v>109</v>
      </c>
      <c r="E592" s="242">
        <v>1</v>
      </c>
      <c r="F592" s="56"/>
      <c r="G592" s="56"/>
      <c r="H592" s="317">
        <v>532174</v>
      </c>
      <c r="I592" s="317"/>
      <c r="J592" s="318"/>
      <c r="K592" s="318"/>
      <c r="L592" s="314">
        <v>508626</v>
      </c>
      <c r="M592" s="314"/>
      <c r="N592" s="314"/>
      <c r="O592" s="314"/>
      <c r="P592" s="319">
        <v>470950</v>
      </c>
      <c r="Q592" s="57"/>
      <c r="R592" s="57"/>
      <c r="S592" s="57"/>
      <c r="T592" s="48"/>
      <c r="U592" s="57"/>
      <c r="V592" s="48">
        <v>65200</v>
      </c>
      <c r="W592" s="47"/>
      <c r="X592" s="318">
        <f t="shared" si="233"/>
        <v>220803</v>
      </c>
      <c r="Y592" s="323">
        <f t="shared" si="234"/>
        <v>470950</v>
      </c>
      <c r="Z592" s="323">
        <f t="shared" si="235"/>
        <v>394238</v>
      </c>
      <c r="AA592" s="323">
        <f t="shared" si="236"/>
        <v>489788</v>
      </c>
      <c r="AB592" s="318">
        <f t="shared" si="237"/>
        <v>187741</v>
      </c>
      <c r="AC592" s="49">
        <f t="shared" si="238"/>
        <v>0.47</v>
      </c>
      <c r="AD592" s="49">
        <f t="shared" si="239"/>
        <v>0.56000000000000005</v>
      </c>
      <c r="AE592" s="49">
        <f t="shared" si="240"/>
        <v>0.45</v>
      </c>
      <c r="AF592" s="49">
        <f t="shared" si="241"/>
        <v>1.18</v>
      </c>
      <c r="AG592" s="50">
        <f t="shared" si="242"/>
        <v>3.3865490797546012</v>
      </c>
      <c r="AH592" s="325">
        <f t="shared" ref="AH592:AH593" si="244">+Z592</f>
        <v>394238</v>
      </c>
      <c r="AI592" s="51" t="str">
        <f t="shared" si="243"/>
        <v>PROMEDIO</v>
      </c>
      <c r="AL592" s="52"/>
    </row>
    <row r="593" spans="1:38">
      <c r="A593" s="125">
        <f>+COUNT(B$6:$D593)</f>
        <v>542</v>
      </c>
      <c r="B593" s="137">
        <v>26101500</v>
      </c>
      <c r="C593" s="127" t="s">
        <v>721</v>
      </c>
      <c r="D593" s="136" t="s">
        <v>109</v>
      </c>
      <c r="E593" s="242">
        <v>1</v>
      </c>
      <c r="F593" s="56"/>
      <c r="G593" s="56"/>
      <c r="H593" s="317">
        <v>599003</v>
      </c>
      <c r="I593" s="317"/>
      <c r="J593" s="318"/>
      <c r="K593" s="318"/>
      <c r="L593" s="314">
        <v>562222</v>
      </c>
      <c r="M593" s="314"/>
      <c r="N593" s="314"/>
      <c r="O593" s="314"/>
      <c r="P593" s="319">
        <v>525441</v>
      </c>
      <c r="Q593" s="10"/>
      <c r="R593" s="10"/>
      <c r="S593" s="10"/>
      <c r="T593" s="10"/>
      <c r="U593" s="10"/>
      <c r="V593" s="48">
        <v>58790</v>
      </c>
      <c r="W593" s="10"/>
      <c r="X593" s="318">
        <f t="shared" si="233"/>
        <v>253501</v>
      </c>
      <c r="Y593" s="323">
        <f t="shared" si="234"/>
        <v>525441</v>
      </c>
      <c r="Z593" s="323">
        <f t="shared" si="235"/>
        <v>436364</v>
      </c>
      <c r="AA593" s="323">
        <f t="shared" si="236"/>
        <v>543832</v>
      </c>
      <c r="AB593" s="318">
        <f t="shared" si="237"/>
        <v>178883</v>
      </c>
      <c r="AC593" s="49">
        <f t="shared" si="238"/>
        <v>0.48</v>
      </c>
      <c r="AD593" s="49">
        <f t="shared" si="239"/>
        <v>0.57999999999999996</v>
      </c>
      <c r="AE593" s="49">
        <f t="shared" si="240"/>
        <v>0.47</v>
      </c>
      <c r="AF593" s="49">
        <f t="shared" si="241"/>
        <v>1.42</v>
      </c>
      <c r="AG593" s="50">
        <f t="shared" si="242"/>
        <v>4.311974825650621</v>
      </c>
      <c r="AH593" s="325">
        <f t="shared" si="244"/>
        <v>436364</v>
      </c>
      <c r="AI593" s="51" t="str">
        <f t="shared" si="243"/>
        <v>PROMEDIO</v>
      </c>
      <c r="AL593" s="52"/>
    </row>
    <row r="594" spans="1:38">
      <c r="A594" s="125">
        <f>+COUNT(B$6:$D594)</f>
        <v>543</v>
      </c>
      <c r="B594" s="137">
        <v>26101500</v>
      </c>
      <c r="C594" s="127" t="s">
        <v>715</v>
      </c>
      <c r="D594" s="136" t="s">
        <v>109</v>
      </c>
      <c r="E594" s="242">
        <v>1</v>
      </c>
      <c r="F594" s="56"/>
      <c r="G594" s="56"/>
      <c r="H594" s="317">
        <v>259174</v>
      </c>
      <c r="I594" s="317"/>
      <c r="J594" s="318"/>
      <c r="K594" s="318"/>
      <c r="L594" s="314">
        <v>252231</v>
      </c>
      <c r="M594" s="314"/>
      <c r="N594" s="314"/>
      <c r="O594" s="314"/>
      <c r="P594" s="319">
        <v>231405</v>
      </c>
      <c r="Q594" s="57"/>
      <c r="R594" s="57"/>
      <c r="S594" s="57"/>
      <c r="T594" s="48"/>
      <c r="U594" s="57"/>
      <c r="V594" s="48">
        <v>62680</v>
      </c>
      <c r="W594" s="47"/>
      <c r="X594" s="318">
        <f t="shared" si="233"/>
        <v>93212</v>
      </c>
      <c r="Y594" s="323">
        <f t="shared" si="234"/>
        <v>231405</v>
      </c>
      <c r="Z594" s="323">
        <f t="shared" si="235"/>
        <v>201373</v>
      </c>
      <c r="AA594" s="323">
        <f t="shared" si="236"/>
        <v>241818</v>
      </c>
      <c r="AB594" s="318">
        <f t="shared" si="237"/>
        <v>142356</v>
      </c>
      <c r="AC594" s="49">
        <f t="shared" si="238"/>
        <v>0.4</v>
      </c>
      <c r="AD594" s="49">
        <f t="shared" si="239"/>
        <v>0.46</v>
      </c>
      <c r="AE594" s="49">
        <f t="shared" si="240"/>
        <v>0.39</v>
      </c>
      <c r="AF594" s="49">
        <f t="shared" si="241"/>
        <v>0.65</v>
      </c>
      <c r="AG594" s="50">
        <f t="shared" si="242"/>
        <v>1.4871091257179323</v>
      </c>
      <c r="AH594" s="325">
        <f t="shared" si="231"/>
        <v>142356</v>
      </c>
      <c r="AI594" s="51" t="str">
        <f t="shared" si="243"/>
        <v>MEDIA ARMÓNICA</v>
      </c>
      <c r="AL594" s="52"/>
    </row>
    <row r="595" spans="1:38">
      <c r="A595" s="125">
        <f>+COUNT(B$6:$D595)</f>
        <v>544</v>
      </c>
      <c r="B595" s="137">
        <v>26101500</v>
      </c>
      <c r="C595" s="127" t="s">
        <v>749</v>
      </c>
      <c r="D595" s="136" t="s">
        <v>109</v>
      </c>
      <c r="E595" s="242">
        <v>1</v>
      </c>
      <c r="F595" s="56"/>
      <c r="G595" s="56"/>
      <c r="H595" s="317">
        <v>202354.00000000003</v>
      </c>
      <c r="I595" s="317"/>
      <c r="J595" s="318"/>
      <c r="K595" s="318"/>
      <c r="L595" s="314">
        <v>200514</v>
      </c>
      <c r="M595" s="314"/>
      <c r="N595" s="314"/>
      <c r="O595" s="314"/>
      <c r="P595" s="319">
        <v>183958</v>
      </c>
      <c r="Q595" s="57"/>
      <c r="R595" s="57"/>
      <c r="S595" s="57"/>
      <c r="T595" s="48"/>
      <c r="U595" s="57"/>
      <c r="V595" s="48">
        <v>63560</v>
      </c>
      <c r="W595" s="47"/>
      <c r="X595" s="318">
        <f t="shared" si="233"/>
        <v>66541</v>
      </c>
      <c r="Y595" s="323">
        <f t="shared" si="234"/>
        <v>183958</v>
      </c>
      <c r="Z595" s="323">
        <f t="shared" si="235"/>
        <v>162597</v>
      </c>
      <c r="AA595" s="323">
        <f t="shared" si="236"/>
        <v>192236</v>
      </c>
      <c r="AB595" s="318">
        <f t="shared" si="237"/>
        <v>128625</v>
      </c>
      <c r="AC595" s="49">
        <f t="shared" si="238"/>
        <v>0.36</v>
      </c>
      <c r="AD595" s="49">
        <f t="shared" si="239"/>
        <v>0.41</v>
      </c>
      <c r="AE595" s="49">
        <f t="shared" si="240"/>
        <v>0.35</v>
      </c>
      <c r="AF595" s="49">
        <f t="shared" si="241"/>
        <v>0.52</v>
      </c>
      <c r="AG595" s="50">
        <f t="shared" si="242"/>
        <v>1.0469005663939586</v>
      </c>
      <c r="AH595" s="325">
        <f t="shared" si="231"/>
        <v>128625</v>
      </c>
      <c r="AI595" s="51" t="str">
        <f t="shared" si="243"/>
        <v>MEDIA ARMÓNICA</v>
      </c>
      <c r="AL595" s="52"/>
    </row>
    <row r="596" spans="1:38">
      <c r="A596" s="125">
        <f>+COUNT(B$6:$D596)</f>
        <v>545</v>
      </c>
      <c r="B596" s="137">
        <v>26101500</v>
      </c>
      <c r="C596" s="127" t="s">
        <v>750</v>
      </c>
      <c r="D596" s="136" t="s">
        <v>109</v>
      </c>
      <c r="E596" s="242">
        <v>1</v>
      </c>
      <c r="F596" s="56"/>
      <c r="G596" s="56"/>
      <c r="H596" s="317">
        <v>183305.00000000003</v>
      </c>
      <c r="I596" s="317"/>
      <c r="J596" s="318"/>
      <c r="K596" s="318"/>
      <c r="L596" s="314">
        <v>180003</v>
      </c>
      <c r="M596" s="314"/>
      <c r="N596" s="314"/>
      <c r="O596" s="314"/>
      <c r="P596" s="319">
        <v>165140</v>
      </c>
      <c r="Q596" s="57"/>
      <c r="R596" s="57"/>
      <c r="S596" s="57"/>
      <c r="T596" s="48"/>
      <c r="U596" s="57"/>
      <c r="V596" s="48">
        <v>55930</v>
      </c>
      <c r="W596" s="47"/>
      <c r="X596" s="318">
        <f t="shared" si="233"/>
        <v>60627</v>
      </c>
      <c r="Y596" s="323">
        <f t="shared" si="234"/>
        <v>165140</v>
      </c>
      <c r="Z596" s="323">
        <f t="shared" si="235"/>
        <v>146095</v>
      </c>
      <c r="AA596" s="323">
        <f t="shared" si="236"/>
        <v>172572</v>
      </c>
      <c r="AB596" s="318">
        <f t="shared" si="237"/>
        <v>114463</v>
      </c>
      <c r="AC596" s="49">
        <f t="shared" si="238"/>
        <v>0.37</v>
      </c>
      <c r="AD596" s="49">
        <f t="shared" si="239"/>
        <v>0.41</v>
      </c>
      <c r="AE596" s="49">
        <f t="shared" si="240"/>
        <v>0.35</v>
      </c>
      <c r="AF596" s="49">
        <f t="shared" si="241"/>
        <v>0.53</v>
      </c>
      <c r="AG596" s="50">
        <f t="shared" si="242"/>
        <v>1.0839799749687109</v>
      </c>
      <c r="AH596" s="325">
        <f t="shared" si="231"/>
        <v>114463</v>
      </c>
      <c r="AI596" s="51" t="str">
        <f t="shared" si="243"/>
        <v>MEDIA ARMÓNICA</v>
      </c>
      <c r="AL596" s="52"/>
    </row>
    <row r="597" spans="1:38">
      <c r="A597" s="125">
        <f>+COUNT(B$6:$D597)</f>
        <v>546</v>
      </c>
      <c r="B597" s="137">
        <v>26101500</v>
      </c>
      <c r="C597" s="127" t="s">
        <v>751</v>
      </c>
      <c r="D597" s="136" t="s">
        <v>109</v>
      </c>
      <c r="E597" s="242">
        <v>1</v>
      </c>
      <c r="F597" s="56"/>
      <c r="G597" s="56"/>
      <c r="H597" s="317">
        <v>417562.00000000006</v>
      </c>
      <c r="I597" s="317"/>
      <c r="J597" s="318"/>
      <c r="K597" s="318"/>
      <c r="L597" s="314">
        <v>394991</v>
      </c>
      <c r="M597" s="314"/>
      <c r="N597" s="314"/>
      <c r="O597" s="314"/>
      <c r="P597" s="319">
        <v>376182</v>
      </c>
      <c r="Q597" s="57"/>
      <c r="R597" s="57"/>
      <c r="S597" s="57"/>
      <c r="T597" s="48"/>
      <c r="U597" s="57"/>
      <c r="V597" s="48">
        <v>95530</v>
      </c>
      <c r="W597" s="47"/>
      <c r="X597" s="318">
        <f t="shared" si="233"/>
        <v>151306</v>
      </c>
      <c r="Y597" s="323">
        <f t="shared" si="234"/>
        <v>376182</v>
      </c>
      <c r="Z597" s="323">
        <f t="shared" si="235"/>
        <v>321066</v>
      </c>
      <c r="AA597" s="323">
        <f t="shared" si="236"/>
        <v>385587</v>
      </c>
      <c r="AB597" s="318">
        <f t="shared" si="237"/>
        <v>221573</v>
      </c>
      <c r="AC597" s="49">
        <f t="shared" si="238"/>
        <v>0.4</v>
      </c>
      <c r="AD597" s="49">
        <f t="shared" si="239"/>
        <v>0.47</v>
      </c>
      <c r="AE597" s="49">
        <f t="shared" si="240"/>
        <v>0.39</v>
      </c>
      <c r="AF597" s="49">
        <f t="shared" si="241"/>
        <v>0.68</v>
      </c>
      <c r="AG597" s="50">
        <f t="shared" si="242"/>
        <v>1.5838584737778709</v>
      </c>
      <c r="AH597" s="325">
        <f t="shared" si="231"/>
        <v>221573</v>
      </c>
      <c r="AI597" s="51" t="str">
        <f t="shared" si="243"/>
        <v>MEDIA ARMÓNICA</v>
      </c>
      <c r="AL597" s="52"/>
    </row>
    <row r="598" spans="1:38" ht="24">
      <c r="A598" s="152"/>
      <c r="B598" s="152"/>
      <c r="C598" s="151" t="s">
        <v>882</v>
      </c>
      <c r="D598" s="153"/>
      <c r="E598" s="153"/>
      <c r="F598" s="56"/>
      <c r="G598" s="56"/>
      <c r="H598" s="153"/>
      <c r="I598" s="317"/>
      <c r="J598" s="318"/>
      <c r="K598" s="318"/>
      <c r="L598" s="153"/>
      <c r="M598" s="314"/>
      <c r="N598" s="314"/>
      <c r="O598" s="314"/>
      <c r="P598" s="153"/>
      <c r="Q598" s="57"/>
      <c r="R598" s="57"/>
      <c r="S598" s="57"/>
      <c r="T598" s="48"/>
      <c r="U598" s="57"/>
      <c r="V598" s="153"/>
      <c r="W598" s="47"/>
      <c r="X598" s="153"/>
      <c r="Y598" s="153"/>
      <c r="Z598" s="153"/>
      <c r="AA598" s="153"/>
      <c r="AB598" s="153"/>
      <c r="AC598" s="153"/>
      <c r="AD598" s="153"/>
      <c r="AE598" s="153"/>
      <c r="AF598" s="153"/>
      <c r="AG598" s="153"/>
      <c r="AH598" s="153"/>
      <c r="AI598" s="153"/>
      <c r="AL598" s="52"/>
    </row>
    <row r="599" spans="1:38">
      <c r="A599" s="125">
        <f>+COUNT(B$6:$D599)</f>
        <v>547</v>
      </c>
      <c r="B599" s="149">
        <v>41112209</v>
      </c>
      <c r="C599" s="131" t="s">
        <v>883</v>
      </c>
      <c r="D599" s="36" t="s">
        <v>109</v>
      </c>
      <c r="E599" s="243">
        <v>1</v>
      </c>
      <c r="F599" s="10"/>
      <c r="G599" s="10"/>
      <c r="H599" s="317">
        <v>1414902</v>
      </c>
      <c r="I599" s="317"/>
      <c r="J599" s="318"/>
      <c r="K599" s="318"/>
      <c r="L599" s="314">
        <v>1290788.0000000002</v>
      </c>
      <c r="M599" s="314"/>
      <c r="N599" s="314"/>
      <c r="O599" s="314"/>
      <c r="P599" s="319">
        <v>1241142</v>
      </c>
      <c r="Q599" s="57"/>
      <c r="R599" s="57"/>
      <c r="S599" s="57"/>
      <c r="T599" s="48"/>
      <c r="U599" s="57"/>
      <c r="V599" s="48">
        <v>700220</v>
      </c>
      <c r="W599" s="47"/>
      <c r="X599" s="318">
        <f t="shared" si="233"/>
        <v>316254</v>
      </c>
      <c r="Y599" s="323">
        <f t="shared" si="234"/>
        <v>1241142</v>
      </c>
      <c r="Z599" s="323">
        <f t="shared" si="235"/>
        <v>1161763</v>
      </c>
      <c r="AA599" s="323">
        <f t="shared" si="236"/>
        <v>1265965</v>
      </c>
      <c r="AB599" s="318">
        <f t="shared" si="237"/>
        <v>1076625</v>
      </c>
      <c r="AC599" s="49">
        <f t="shared" si="238"/>
        <v>0.25</v>
      </c>
      <c r="AD599" s="49">
        <f t="shared" si="239"/>
        <v>0.27</v>
      </c>
      <c r="AE599" s="49">
        <f t="shared" si="240"/>
        <v>0.25</v>
      </c>
      <c r="AF599" s="49">
        <f t="shared" si="241"/>
        <v>0.28999999999999998</v>
      </c>
      <c r="AG599" s="50">
        <f t="shared" si="242"/>
        <v>0.45164948159149981</v>
      </c>
      <c r="AH599" s="325">
        <f>+AB599</f>
        <v>1076625</v>
      </c>
      <c r="AI599" s="51" t="str">
        <f>+IF(AH599=Y599,"MENOR COTIZADO",IF(AH599=Z599,"PROMEDIO",IF(AH599=AA599,"MEDIANA",IF(AH599=AB599,"MEDIA ARMÓNICA",IF(AH599=W599,"HISTÓRICO")))))</f>
        <v>MEDIA ARMÓNICA</v>
      </c>
      <c r="AL599" s="52"/>
    </row>
    <row r="600" spans="1:38">
      <c r="A600" s="125">
        <f>+COUNT(B$6:$D600)</f>
        <v>548</v>
      </c>
      <c r="B600" s="149">
        <v>41112209</v>
      </c>
      <c r="C600" s="131" t="s">
        <v>884</v>
      </c>
      <c r="D600" s="36" t="s">
        <v>109</v>
      </c>
      <c r="E600" s="243">
        <v>1</v>
      </c>
      <c r="F600" s="61"/>
      <c r="G600" s="61"/>
      <c r="H600" s="317">
        <v>1458227</v>
      </c>
      <c r="I600" s="317"/>
      <c r="J600" s="318"/>
      <c r="K600" s="318"/>
      <c r="L600" s="314">
        <v>1444970</v>
      </c>
      <c r="M600" s="314"/>
      <c r="N600" s="314"/>
      <c r="O600" s="314"/>
      <c r="P600" s="319">
        <v>1325661</v>
      </c>
      <c r="Q600" s="57"/>
      <c r="R600" s="57"/>
      <c r="S600" s="57"/>
      <c r="T600" s="48"/>
      <c r="U600" s="57"/>
      <c r="V600" s="48">
        <v>613030</v>
      </c>
      <c r="W600" s="47"/>
      <c r="X600" s="318">
        <f t="shared" si="233"/>
        <v>402731</v>
      </c>
      <c r="Y600" s="323">
        <f t="shared" si="234"/>
        <v>1325661</v>
      </c>
      <c r="Z600" s="323">
        <f t="shared" si="235"/>
        <v>1210472</v>
      </c>
      <c r="AA600" s="323">
        <f t="shared" si="236"/>
        <v>1385316</v>
      </c>
      <c r="AB600" s="318">
        <f t="shared" si="237"/>
        <v>1062868</v>
      </c>
      <c r="AC600" s="49">
        <f t="shared" si="238"/>
        <v>0.3</v>
      </c>
      <c r="AD600" s="49">
        <f t="shared" si="239"/>
        <v>0.33</v>
      </c>
      <c r="AE600" s="49">
        <f t="shared" si="240"/>
        <v>0.28999999999999998</v>
      </c>
      <c r="AF600" s="49">
        <f t="shared" si="241"/>
        <v>0.38</v>
      </c>
      <c r="AG600" s="50">
        <f t="shared" si="242"/>
        <v>0.65695153581390797</v>
      </c>
      <c r="AH600" s="325">
        <f>+AA600</f>
        <v>1385316</v>
      </c>
      <c r="AI600" s="51" t="str">
        <f t="shared" ref="AI600:AI601" si="245">+IF(AH600=Y600,"MENOR COTIZADO",IF(AH600=Z600,"PROMEDIO",IF(AH600=AA600,"MEDIANA",IF(AH600=AB600,"MEDIA ARMÓNICA",IF(AH600=W600,"HISTÓRICO")))))</f>
        <v>MEDIANA</v>
      </c>
      <c r="AL600" s="52"/>
    </row>
    <row r="601" spans="1:38">
      <c r="A601" s="125">
        <f>+COUNT(B$6:$D601)</f>
        <v>549</v>
      </c>
      <c r="B601" s="149">
        <v>31411501</v>
      </c>
      <c r="C601" s="131" t="s">
        <v>885</v>
      </c>
      <c r="D601" s="36" t="s">
        <v>109</v>
      </c>
      <c r="E601" s="243">
        <v>1</v>
      </c>
      <c r="F601" s="61"/>
      <c r="G601" s="61"/>
      <c r="H601" s="317">
        <v>511734</v>
      </c>
      <c r="I601" s="317"/>
      <c r="J601" s="318"/>
      <c r="K601" s="318"/>
      <c r="L601" s="314">
        <v>497904</v>
      </c>
      <c r="M601" s="314"/>
      <c r="N601" s="314"/>
      <c r="O601" s="314"/>
      <c r="P601" s="319">
        <v>461022</v>
      </c>
      <c r="Q601" s="57"/>
      <c r="R601" s="57"/>
      <c r="S601" s="57"/>
      <c r="T601" s="48"/>
      <c r="U601" s="57"/>
      <c r="V601" s="48">
        <v>112590</v>
      </c>
      <c r="W601" s="47"/>
      <c r="X601" s="318">
        <f t="shared" si="233"/>
        <v>190024</v>
      </c>
      <c r="Y601" s="323">
        <f t="shared" si="234"/>
        <v>461022</v>
      </c>
      <c r="Z601" s="323">
        <f t="shared" si="235"/>
        <v>395813</v>
      </c>
      <c r="AA601" s="323">
        <f t="shared" si="236"/>
        <v>479463</v>
      </c>
      <c r="AB601" s="318">
        <f t="shared" si="237"/>
        <v>266428</v>
      </c>
      <c r="AC601" s="49">
        <f t="shared" si="238"/>
        <v>0.41</v>
      </c>
      <c r="AD601" s="49">
        <f t="shared" si="239"/>
        <v>0.48</v>
      </c>
      <c r="AE601" s="49">
        <f t="shared" si="240"/>
        <v>0.4</v>
      </c>
      <c r="AF601" s="49">
        <f t="shared" si="241"/>
        <v>0.71</v>
      </c>
      <c r="AG601" s="50">
        <f t="shared" si="242"/>
        <v>1.6877520206057377</v>
      </c>
      <c r="AH601" s="325">
        <f t="shared" ref="AH601" si="246">+MIN(AA601:AB601)</f>
        <v>266428</v>
      </c>
      <c r="AI601" s="51" t="str">
        <f t="shared" si="245"/>
        <v>MEDIA ARMÓNICA</v>
      </c>
      <c r="AL601" s="52"/>
    </row>
    <row r="602" spans="1:38">
      <c r="A602" s="125">
        <f>+COUNT(B$6:$D602)</f>
        <v>550</v>
      </c>
      <c r="B602" s="149">
        <v>31161501</v>
      </c>
      <c r="C602" s="131" t="s">
        <v>886</v>
      </c>
      <c r="D602" s="36" t="s">
        <v>109</v>
      </c>
      <c r="E602" s="243">
        <v>1</v>
      </c>
      <c r="F602" s="61"/>
      <c r="G602" s="61"/>
      <c r="H602" s="317">
        <v>178464</v>
      </c>
      <c r="I602" s="317"/>
      <c r="J602" s="318"/>
      <c r="K602" s="318"/>
      <c r="L602" s="314">
        <v>164374.00000000003</v>
      </c>
      <c r="M602" s="314"/>
      <c r="N602" s="314"/>
      <c r="O602" s="314"/>
      <c r="P602" s="319">
        <v>156547.00000000003</v>
      </c>
      <c r="Q602" s="57"/>
      <c r="R602" s="57"/>
      <c r="S602" s="57"/>
      <c r="T602" s="48"/>
      <c r="U602" s="57"/>
      <c r="V602" s="48">
        <v>72160</v>
      </c>
      <c r="W602" s="47"/>
      <c r="X602" s="318">
        <f t="shared" si="233"/>
        <v>48015</v>
      </c>
      <c r="Y602" s="323">
        <f t="shared" si="234"/>
        <v>156547</v>
      </c>
      <c r="Z602" s="323">
        <f t="shared" si="235"/>
        <v>142886</v>
      </c>
      <c r="AA602" s="323">
        <f t="shared" si="236"/>
        <v>160461</v>
      </c>
      <c r="AB602" s="318">
        <f t="shared" si="237"/>
        <v>125262</v>
      </c>
      <c r="AC602" s="49">
        <f t="shared" si="238"/>
        <v>0.31</v>
      </c>
      <c r="AD602" s="49">
        <f t="shared" si="239"/>
        <v>0.34</v>
      </c>
      <c r="AE602" s="49">
        <f t="shared" si="240"/>
        <v>0.3</v>
      </c>
      <c r="AF602" s="49">
        <f t="shared" si="241"/>
        <v>0.38</v>
      </c>
      <c r="AG602" s="50">
        <f t="shared" si="242"/>
        <v>0.66539634146341464</v>
      </c>
      <c r="AH602" s="325">
        <f>+AA602</f>
        <v>160461</v>
      </c>
      <c r="AI602" s="51" t="str">
        <f t="shared" ref="AI602:AI608" si="247">+IF(AH602=Y602,"MENOR COTIZADO",IF(AH602=Z602,"PROMEDIO",IF(AH602=AA602,"MEDIANA",IF(AH602=AB602,"MEDIA ARMÓNICA",IF(AH602=W602,"HISTÓRICO")))))</f>
        <v>MEDIANA</v>
      </c>
      <c r="AL602" s="52"/>
    </row>
    <row r="603" spans="1:38">
      <c r="A603" s="125">
        <f>+COUNT(B$6:$D603)</f>
        <v>551</v>
      </c>
      <c r="B603" s="149">
        <v>26101724</v>
      </c>
      <c r="C603" s="131" t="s">
        <v>887</v>
      </c>
      <c r="D603" s="36" t="s">
        <v>109</v>
      </c>
      <c r="E603" s="243">
        <v>1</v>
      </c>
      <c r="F603" s="61"/>
      <c r="G603" s="61"/>
      <c r="H603" s="317">
        <v>387387</v>
      </c>
      <c r="I603" s="317"/>
      <c r="J603" s="318"/>
      <c r="K603" s="318"/>
      <c r="L603" s="314">
        <v>376917</v>
      </c>
      <c r="M603" s="314"/>
      <c r="N603" s="314"/>
      <c r="O603" s="314"/>
      <c r="P603" s="319">
        <v>348997</v>
      </c>
      <c r="Q603" s="57"/>
      <c r="R603" s="57"/>
      <c r="S603" s="57"/>
      <c r="T603" s="48"/>
      <c r="U603" s="57"/>
      <c r="V603" s="48">
        <v>197630</v>
      </c>
      <c r="W603" s="47"/>
      <c r="X603" s="318">
        <f t="shared" si="233"/>
        <v>88236</v>
      </c>
      <c r="Y603" s="323">
        <f t="shared" si="234"/>
        <v>348997</v>
      </c>
      <c r="Z603" s="323">
        <f t="shared" si="235"/>
        <v>327733</v>
      </c>
      <c r="AA603" s="323">
        <f t="shared" si="236"/>
        <v>362957</v>
      </c>
      <c r="AB603" s="318">
        <f t="shared" si="237"/>
        <v>303956</v>
      </c>
      <c r="AC603" s="49">
        <f t="shared" si="238"/>
        <v>0.25</v>
      </c>
      <c r="AD603" s="49">
        <f t="shared" si="239"/>
        <v>0.27</v>
      </c>
      <c r="AE603" s="49">
        <f t="shared" si="240"/>
        <v>0.24</v>
      </c>
      <c r="AF603" s="49">
        <f t="shared" si="241"/>
        <v>0.28999999999999998</v>
      </c>
      <c r="AG603" s="50">
        <f t="shared" si="242"/>
        <v>0.44647067752871528</v>
      </c>
      <c r="AH603" s="325">
        <f>+AB603</f>
        <v>303956</v>
      </c>
      <c r="AI603" s="51" t="str">
        <f t="shared" si="247"/>
        <v>MEDIA ARMÓNICA</v>
      </c>
      <c r="AL603" s="52"/>
    </row>
    <row r="604" spans="1:38">
      <c r="A604" s="125">
        <f>+COUNT(B$6:$D604)</f>
        <v>552</v>
      </c>
      <c r="B604" s="149">
        <v>30241503</v>
      </c>
      <c r="C604" s="131" t="s">
        <v>888</v>
      </c>
      <c r="D604" s="36" t="s">
        <v>109</v>
      </c>
      <c r="E604" s="243">
        <v>1</v>
      </c>
      <c r="F604" s="61"/>
      <c r="G604" s="61"/>
      <c r="H604" s="317">
        <v>352498</v>
      </c>
      <c r="I604" s="317"/>
      <c r="J604" s="318"/>
      <c r="K604" s="318"/>
      <c r="L604" s="314">
        <v>349294</v>
      </c>
      <c r="M604" s="314"/>
      <c r="N604" s="314"/>
      <c r="O604" s="314"/>
      <c r="P604" s="319">
        <v>320453</v>
      </c>
      <c r="Q604" s="59"/>
      <c r="R604" s="59"/>
      <c r="S604" s="60"/>
      <c r="T604" s="48"/>
      <c r="U604" s="57"/>
      <c r="V604" s="48">
        <v>116060</v>
      </c>
      <c r="W604" s="47"/>
      <c r="X604" s="318">
        <f t="shared" si="233"/>
        <v>113265</v>
      </c>
      <c r="Y604" s="323">
        <f t="shared" si="234"/>
        <v>320453</v>
      </c>
      <c r="Z604" s="323">
        <f t="shared" si="235"/>
        <v>284576</v>
      </c>
      <c r="AA604" s="323">
        <f t="shared" si="236"/>
        <v>334874</v>
      </c>
      <c r="AB604" s="318">
        <f t="shared" si="237"/>
        <v>229402</v>
      </c>
      <c r="AC604" s="49">
        <f t="shared" si="238"/>
        <v>0.35</v>
      </c>
      <c r="AD604" s="49">
        <f t="shared" si="239"/>
        <v>0.4</v>
      </c>
      <c r="AE604" s="49">
        <f t="shared" si="240"/>
        <v>0.34</v>
      </c>
      <c r="AF604" s="49">
        <f t="shared" si="241"/>
        <v>0.49</v>
      </c>
      <c r="AG604" s="50">
        <f t="shared" si="242"/>
        <v>0.97591762881268307</v>
      </c>
      <c r="AH604" s="325">
        <f>+AA604</f>
        <v>334874</v>
      </c>
      <c r="AI604" s="51" t="str">
        <f t="shared" si="247"/>
        <v>MEDIANA</v>
      </c>
      <c r="AL604" s="52"/>
    </row>
    <row r="605" spans="1:38">
      <c r="A605" s="125">
        <f>+COUNT(B$6:$D605)</f>
        <v>552</v>
      </c>
      <c r="B605" s="149" t="s">
        <v>1133</v>
      </c>
      <c r="C605" s="131" t="s">
        <v>889</v>
      </c>
      <c r="D605" s="36" t="s">
        <v>109</v>
      </c>
      <c r="E605" s="243">
        <v>1</v>
      </c>
      <c r="F605" s="61"/>
      <c r="G605" s="61"/>
      <c r="H605" s="317">
        <v>344230.00000000006</v>
      </c>
      <c r="I605" s="317"/>
      <c r="J605" s="318"/>
      <c r="K605" s="318"/>
      <c r="L605" s="314">
        <v>319642</v>
      </c>
      <c r="M605" s="314"/>
      <c r="N605" s="314"/>
      <c r="O605" s="314"/>
      <c r="P605" s="319">
        <v>307348</v>
      </c>
      <c r="Q605" s="10"/>
      <c r="R605" s="10"/>
      <c r="S605" s="10"/>
      <c r="T605" s="10"/>
      <c r="U605" s="10"/>
      <c r="V605" s="48">
        <v>208170</v>
      </c>
      <c r="W605" s="10"/>
      <c r="X605" s="318">
        <f t="shared" si="233"/>
        <v>59785</v>
      </c>
      <c r="Y605" s="323">
        <f t="shared" si="234"/>
        <v>307348</v>
      </c>
      <c r="Z605" s="323">
        <f t="shared" si="235"/>
        <v>294848</v>
      </c>
      <c r="AA605" s="323">
        <f t="shared" si="236"/>
        <v>313495</v>
      </c>
      <c r="AB605" s="318">
        <f t="shared" si="237"/>
        <v>283870</v>
      </c>
      <c r="AC605" s="49">
        <f t="shared" si="238"/>
        <v>0.19</v>
      </c>
      <c r="AD605" s="49">
        <f t="shared" si="239"/>
        <v>0.2</v>
      </c>
      <c r="AE605" s="49">
        <f t="shared" si="240"/>
        <v>0.19</v>
      </c>
      <c r="AF605" s="49">
        <f t="shared" si="241"/>
        <v>0.21</v>
      </c>
      <c r="AG605" s="50">
        <f t="shared" si="242"/>
        <v>0.28719315943699858</v>
      </c>
      <c r="AH605" s="325">
        <f>+Y605</f>
        <v>307348</v>
      </c>
      <c r="AI605" s="51" t="str">
        <f t="shared" si="247"/>
        <v>MENOR COTIZADO</v>
      </c>
      <c r="AL605" s="52"/>
    </row>
    <row r="606" spans="1:38">
      <c r="A606" s="125">
        <f>+COUNT(B$6:$D606)</f>
        <v>553</v>
      </c>
      <c r="B606" s="149">
        <v>31162409</v>
      </c>
      <c r="C606" s="131" t="s">
        <v>890</v>
      </c>
      <c r="D606" s="36" t="s">
        <v>109</v>
      </c>
      <c r="E606" s="243">
        <v>1</v>
      </c>
      <c r="F606" s="61"/>
      <c r="G606" s="61"/>
      <c r="H606" s="317">
        <v>502383.00000000006</v>
      </c>
      <c r="I606" s="317"/>
      <c r="J606" s="318"/>
      <c r="K606" s="318"/>
      <c r="L606" s="314">
        <v>488682.00000000006</v>
      </c>
      <c r="M606" s="314"/>
      <c r="N606" s="314"/>
      <c r="O606" s="314"/>
      <c r="P606" s="319">
        <v>456712</v>
      </c>
      <c r="Q606" s="63"/>
      <c r="R606" s="63"/>
      <c r="S606" s="64"/>
      <c r="T606" s="65"/>
      <c r="U606" s="62"/>
      <c r="V606" s="48">
        <v>155150</v>
      </c>
      <c r="W606" s="47"/>
      <c r="X606" s="318">
        <f t="shared" si="233"/>
        <v>164836</v>
      </c>
      <c r="Y606" s="323">
        <f t="shared" si="234"/>
        <v>456712</v>
      </c>
      <c r="Z606" s="323">
        <f t="shared" si="235"/>
        <v>400732</v>
      </c>
      <c r="AA606" s="323">
        <f t="shared" si="236"/>
        <v>472697</v>
      </c>
      <c r="AB606" s="318">
        <f t="shared" si="237"/>
        <v>315662</v>
      </c>
      <c r="AC606" s="49">
        <f t="shared" si="238"/>
        <v>0.36</v>
      </c>
      <c r="AD606" s="49">
        <f t="shared" si="239"/>
        <v>0.41</v>
      </c>
      <c r="AE606" s="49">
        <f t="shared" si="240"/>
        <v>0.35</v>
      </c>
      <c r="AF606" s="49">
        <f t="shared" si="241"/>
        <v>0.52</v>
      </c>
      <c r="AG606" s="50">
        <f t="shared" si="242"/>
        <v>1.0624299065420562</v>
      </c>
      <c r="AH606" s="325">
        <f t="shared" ref="AH606:AH608" si="248">+MIN(AA606:AB606)</f>
        <v>315662</v>
      </c>
      <c r="AI606" s="51" t="str">
        <f t="shared" si="247"/>
        <v>MEDIA ARMÓNICA</v>
      </c>
      <c r="AL606" s="52"/>
    </row>
    <row r="607" spans="1:38">
      <c r="A607" s="125">
        <f>+COUNT(B$6:$D607)</f>
        <v>554</v>
      </c>
      <c r="B607" s="149">
        <v>31161501</v>
      </c>
      <c r="C607" s="131" t="s">
        <v>891</v>
      </c>
      <c r="D607" s="36" t="s">
        <v>109</v>
      </c>
      <c r="E607" s="243">
        <v>1</v>
      </c>
      <c r="F607" s="61"/>
      <c r="G607" s="61"/>
      <c r="H607" s="317">
        <v>506950</v>
      </c>
      <c r="I607" s="317"/>
      <c r="J607" s="318"/>
      <c r="K607" s="318"/>
      <c r="L607" s="314">
        <v>474980</v>
      </c>
      <c r="M607" s="314"/>
      <c r="N607" s="314"/>
      <c r="O607" s="314"/>
      <c r="P607" s="319">
        <v>456712</v>
      </c>
      <c r="Q607" s="63"/>
      <c r="R607" s="63"/>
      <c r="S607" s="64"/>
      <c r="T607" s="65"/>
      <c r="U607" s="62"/>
      <c r="V607" s="48">
        <v>141480</v>
      </c>
      <c r="W607" s="47"/>
      <c r="X607" s="318">
        <f t="shared" si="233"/>
        <v>170304</v>
      </c>
      <c r="Y607" s="323">
        <f t="shared" si="234"/>
        <v>456712</v>
      </c>
      <c r="Z607" s="323">
        <f t="shared" si="235"/>
        <v>395031</v>
      </c>
      <c r="AA607" s="323">
        <f t="shared" si="236"/>
        <v>465846</v>
      </c>
      <c r="AB607" s="318">
        <f t="shared" si="237"/>
        <v>299948</v>
      </c>
      <c r="AC607" s="49">
        <f t="shared" si="238"/>
        <v>0.37</v>
      </c>
      <c r="AD607" s="49">
        <f t="shared" si="239"/>
        <v>0.43</v>
      </c>
      <c r="AE607" s="49">
        <f t="shared" si="240"/>
        <v>0.37</v>
      </c>
      <c r="AF607" s="49">
        <f t="shared" si="241"/>
        <v>0.56999999999999995</v>
      </c>
      <c r="AG607" s="50">
        <f t="shared" si="242"/>
        <v>1.2037319762510603</v>
      </c>
      <c r="AH607" s="325">
        <f t="shared" si="248"/>
        <v>299948</v>
      </c>
      <c r="AI607" s="51" t="str">
        <f t="shared" si="247"/>
        <v>MEDIA ARMÓNICA</v>
      </c>
      <c r="AL607" s="52"/>
    </row>
    <row r="608" spans="1:38">
      <c r="A608" s="125">
        <f>+COUNT(B$6:$D608)</f>
        <v>554</v>
      </c>
      <c r="B608" s="149" t="s">
        <v>1134</v>
      </c>
      <c r="C608" s="131" t="s">
        <v>892</v>
      </c>
      <c r="D608" s="36" t="s">
        <v>109</v>
      </c>
      <c r="E608" s="243">
        <v>1</v>
      </c>
      <c r="F608" s="61"/>
      <c r="G608" s="61"/>
      <c r="H608" s="317">
        <v>1665107.0000000002</v>
      </c>
      <c r="I608" s="317"/>
      <c r="J608" s="318"/>
      <c r="K608" s="318"/>
      <c r="L608" s="314">
        <v>1591430.0000000002</v>
      </c>
      <c r="M608" s="314"/>
      <c r="N608" s="314"/>
      <c r="O608" s="314"/>
      <c r="P608" s="319">
        <v>1473546</v>
      </c>
      <c r="Q608" s="63"/>
      <c r="R608" s="63"/>
      <c r="S608" s="64"/>
      <c r="T608" s="65"/>
      <c r="U608" s="62"/>
      <c r="V608" s="48">
        <v>493040</v>
      </c>
      <c r="W608" s="47"/>
      <c r="X608" s="318">
        <f t="shared" si="233"/>
        <v>547541</v>
      </c>
      <c r="Y608" s="323">
        <f t="shared" si="234"/>
        <v>1473546</v>
      </c>
      <c r="Z608" s="323">
        <f t="shared" si="235"/>
        <v>1305781</v>
      </c>
      <c r="AA608" s="323">
        <f t="shared" si="236"/>
        <v>1532488</v>
      </c>
      <c r="AB608" s="318">
        <f t="shared" si="237"/>
        <v>1016313</v>
      </c>
      <c r="AC608" s="49">
        <f t="shared" si="238"/>
        <v>0.37</v>
      </c>
      <c r="AD608" s="49">
        <f t="shared" si="239"/>
        <v>0.42</v>
      </c>
      <c r="AE608" s="49">
        <f t="shared" si="240"/>
        <v>0.36</v>
      </c>
      <c r="AF608" s="49">
        <f t="shared" si="241"/>
        <v>0.54</v>
      </c>
      <c r="AG608" s="50">
        <f t="shared" si="242"/>
        <v>1.1105407269187084</v>
      </c>
      <c r="AH608" s="325">
        <f t="shared" si="248"/>
        <v>1016313</v>
      </c>
      <c r="AI608" s="51" t="str">
        <f t="shared" si="247"/>
        <v>MEDIA ARMÓNICA</v>
      </c>
      <c r="AL608" s="52"/>
    </row>
    <row r="609" spans="1:38">
      <c r="A609" s="125">
        <f>+COUNT(B$6:$D609)</f>
        <v>555</v>
      </c>
      <c r="B609" s="149">
        <v>31162200</v>
      </c>
      <c r="C609" s="131" t="s">
        <v>893</v>
      </c>
      <c r="D609" s="36" t="s">
        <v>109</v>
      </c>
      <c r="E609" s="243">
        <v>1</v>
      </c>
      <c r="F609" s="61"/>
      <c r="G609" s="61"/>
      <c r="H609" s="317">
        <v>666395</v>
      </c>
      <c r="I609" s="317"/>
      <c r="J609" s="318"/>
      <c r="K609" s="318"/>
      <c r="L609" s="314">
        <v>607939</v>
      </c>
      <c r="M609" s="314"/>
      <c r="N609" s="314"/>
      <c r="O609" s="314"/>
      <c r="P609" s="319">
        <v>584557</v>
      </c>
      <c r="Q609" s="63"/>
      <c r="R609" s="63"/>
      <c r="S609" s="64"/>
      <c r="T609" s="65"/>
      <c r="U609" s="62"/>
      <c r="V609" s="48">
        <v>1721090</v>
      </c>
      <c r="W609" s="47"/>
      <c r="X609" s="318">
        <f t="shared" si="233"/>
        <v>551804</v>
      </c>
      <c r="Y609" s="323">
        <f t="shared" si="234"/>
        <v>584557</v>
      </c>
      <c r="Z609" s="323">
        <f t="shared" si="235"/>
        <v>894995</v>
      </c>
      <c r="AA609" s="323">
        <f t="shared" si="236"/>
        <v>637167</v>
      </c>
      <c r="AB609" s="318">
        <f t="shared" si="237"/>
        <v>735668</v>
      </c>
      <c r="AC609" s="49">
        <f t="shared" si="238"/>
        <v>0.94</v>
      </c>
      <c r="AD609" s="49">
        <f t="shared" si="239"/>
        <v>0.62</v>
      </c>
      <c r="AE609" s="49">
        <f t="shared" si="240"/>
        <v>0.87</v>
      </c>
      <c r="AF609" s="49">
        <f t="shared" si="241"/>
        <v>0.75</v>
      </c>
      <c r="AG609" s="50">
        <f t="shared" si="242"/>
        <v>0.32061309983789343</v>
      </c>
      <c r="AH609" s="325">
        <f>+Z609</f>
        <v>894995</v>
      </c>
      <c r="AI609" s="51" t="str">
        <f t="shared" ref="AI609:AI610" si="249">+IF(AH609=Y609,"MENOR COTIZADO",IF(AH609=Z609,"PROMEDIO",IF(AH609=AA609,"MEDIANA",IF(AH609=AB609,"MEDIA ARMÓNICA",IF(AH609=W609,"HISTÓRICO")))))</f>
        <v>PROMEDIO</v>
      </c>
      <c r="AL609" s="52"/>
    </row>
    <row r="610" spans="1:38">
      <c r="A610" s="125">
        <f>+COUNT(B$6:$D610)</f>
        <v>556</v>
      </c>
      <c r="B610" s="149">
        <v>31161910</v>
      </c>
      <c r="C610" s="131" t="s">
        <v>894</v>
      </c>
      <c r="D610" s="36" t="s">
        <v>109</v>
      </c>
      <c r="E610" s="243">
        <v>1</v>
      </c>
      <c r="F610" s="61"/>
      <c r="G610" s="61"/>
      <c r="H610" s="317">
        <v>574681</v>
      </c>
      <c r="I610" s="317"/>
      <c r="J610" s="318"/>
      <c r="K610" s="318"/>
      <c r="L610" s="314">
        <v>539393</v>
      </c>
      <c r="M610" s="314"/>
      <c r="N610" s="314"/>
      <c r="O610" s="314"/>
      <c r="P610" s="319">
        <v>504106</v>
      </c>
      <c r="Q610" s="63"/>
      <c r="R610" s="63"/>
      <c r="S610" s="64"/>
      <c r="T610" s="65"/>
      <c r="U610" s="62"/>
      <c r="V610" s="48">
        <v>154380</v>
      </c>
      <c r="W610" s="47"/>
      <c r="X610" s="318">
        <f t="shared" si="233"/>
        <v>194651</v>
      </c>
      <c r="Y610" s="323">
        <f t="shared" si="234"/>
        <v>504106</v>
      </c>
      <c r="Z610" s="323">
        <f t="shared" si="235"/>
        <v>443140</v>
      </c>
      <c r="AA610" s="323">
        <f t="shared" si="236"/>
        <v>521750</v>
      </c>
      <c r="AB610" s="318">
        <f t="shared" si="237"/>
        <v>331805</v>
      </c>
      <c r="AC610" s="49">
        <f t="shared" si="238"/>
        <v>0.39</v>
      </c>
      <c r="AD610" s="49">
        <f t="shared" si="239"/>
        <v>0.44</v>
      </c>
      <c r="AE610" s="49">
        <f t="shared" si="240"/>
        <v>0.37</v>
      </c>
      <c r="AF610" s="49">
        <f t="shared" si="241"/>
        <v>0.59</v>
      </c>
      <c r="AG610" s="50">
        <f t="shared" si="242"/>
        <v>1.2608563285399663</v>
      </c>
      <c r="AH610" s="325">
        <f t="shared" ref="AH610:AH614" si="250">+MIN(AA610:AB610)</f>
        <v>331805</v>
      </c>
      <c r="AI610" s="51" t="str">
        <f t="shared" si="249"/>
        <v>MEDIA ARMÓNICA</v>
      </c>
      <c r="AL610" s="52"/>
    </row>
    <row r="611" spans="1:38">
      <c r="A611" s="125">
        <f>+COUNT(B$6:$D611)</f>
        <v>557</v>
      </c>
      <c r="B611" s="149">
        <v>40142007</v>
      </c>
      <c r="C611" s="131" t="s">
        <v>895</v>
      </c>
      <c r="D611" s="36" t="s">
        <v>109</v>
      </c>
      <c r="E611" s="243">
        <v>1</v>
      </c>
      <c r="F611" s="61"/>
      <c r="G611" s="61"/>
      <c r="H611" s="317">
        <v>338083</v>
      </c>
      <c r="I611" s="317"/>
      <c r="J611" s="318"/>
      <c r="K611" s="318"/>
      <c r="L611" s="314">
        <v>319642</v>
      </c>
      <c r="M611" s="314"/>
      <c r="N611" s="314"/>
      <c r="O611" s="314"/>
      <c r="P611" s="319">
        <v>307348</v>
      </c>
      <c r="Q611" s="63"/>
      <c r="R611" s="63"/>
      <c r="S611" s="64"/>
      <c r="T611" s="65"/>
      <c r="U611" s="62"/>
      <c r="V611" s="48">
        <v>119580</v>
      </c>
      <c r="W611" s="47"/>
      <c r="X611" s="318">
        <f t="shared" si="233"/>
        <v>101842</v>
      </c>
      <c r="Y611" s="323">
        <f t="shared" si="234"/>
        <v>307348</v>
      </c>
      <c r="Z611" s="323">
        <f t="shared" si="235"/>
        <v>271163</v>
      </c>
      <c r="AA611" s="323">
        <f t="shared" si="236"/>
        <v>313495</v>
      </c>
      <c r="AB611" s="318">
        <f t="shared" si="237"/>
        <v>225956</v>
      </c>
      <c r="AC611" s="49">
        <f t="shared" si="238"/>
        <v>0.33</v>
      </c>
      <c r="AD611" s="49">
        <f t="shared" si="239"/>
        <v>0.38</v>
      </c>
      <c r="AE611" s="49">
        <f t="shared" si="240"/>
        <v>0.32</v>
      </c>
      <c r="AF611" s="49">
        <f t="shared" si="241"/>
        <v>0.45</v>
      </c>
      <c r="AG611" s="50">
        <f t="shared" si="242"/>
        <v>0.85166415788593408</v>
      </c>
      <c r="AH611" s="325">
        <f>+AA611</f>
        <v>313495</v>
      </c>
      <c r="AI611" s="51" t="str">
        <f>+IF(AH611=Y611,"MENOR COTIZADO",IF(AH611=Z611,"PROMEDIO",IF(AH611=AA611,"MEDIANA",IF(AH611=AB611,"MEDIA ARMÓNICA",IF(AH611=W611,"HISTÓRICO")))))</f>
        <v>MEDIANA</v>
      </c>
      <c r="AL611" s="52"/>
    </row>
    <row r="612" spans="1:38">
      <c r="A612" s="125">
        <f>+COUNT(B$6:$D612)</f>
        <v>557</v>
      </c>
      <c r="B612" s="149" t="s">
        <v>1135</v>
      </c>
      <c r="C612" s="131" t="s">
        <v>896</v>
      </c>
      <c r="D612" s="36" t="s">
        <v>109</v>
      </c>
      <c r="E612" s="243">
        <v>1</v>
      </c>
      <c r="F612" s="61"/>
      <c r="G612" s="61"/>
      <c r="H612" s="317">
        <v>574917</v>
      </c>
      <c r="I612" s="317"/>
      <c r="J612" s="318"/>
      <c r="K612" s="318"/>
      <c r="L612" s="314">
        <v>554566</v>
      </c>
      <c r="M612" s="314"/>
      <c r="N612" s="314"/>
      <c r="O612" s="314"/>
      <c r="P612" s="319">
        <v>508776</v>
      </c>
      <c r="Q612" s="63"/>
      <c r="R612" s="63"/>
      <c r="S612" s="64"/>
      <c r="T612" s="65"/>
      <c r="U612" s="62"/>
      <c r="V612" s="48">
        <v>147210</v>
      </c>
      <c r="W612" s="47"/>
      <c r="X612" s="318">
        <f t="shared" si="233"/>
        <v>201347</v>
      </c>
      <c r="Y612" s="323">
        <f t="shared" si="234"/>
        <v>508776</v>
      </c>
      <c r="Z612" s="323">
        <f t="shared" si="235"/>
        <v>446367</v>
      </c>
      <c r="AA612" s="323">
        <f t="shared" si="236"/>
        <v>531671</v>
      </c>
      <c r="AB612" s="318">
        <f t="shared" si="237"/>
        <v>325174</v>
      </c>
      <c r="AC612" s="49">
        <f t="shared" si="238"/>
        <v>0.4</v>
      </c>
      <c r="AD612" s="49">
        <f t="shared" si="239"/>
        <v>0.45</v>
      </c>
      <c r="AE612" s="49">
        <f t="shared" si="240"/>
        <v>0.38</v>
      </c>
      <c r="AF612" s="49">
        <f t="shared" si="241"/>
        <v>0.62</v>
      </c>
      <c r="AG612" s="50">
        <f t="shared" si="242"/>
        <v>1.3677535493512669</v>
      </c>
      <c r="AH612" s="325">
        <f t="shared" si="250"/>
        <v>325174</v>
      </c>
      <c r="AI612" s="51" t="str">
        <f>+IF(AH612=Y612,"MENOR COTIZADO",IF(AH612=Z612,"PROMEDIO",IF(AH612=AA612,"MEDIANA",IF(AH612=AB612,"MEDIA ARMÓNICA",IF(AH612=W612,"HISTÓRICO")))))</f>
        <v>MEDIA ARMÓNICA</v>
      </c>
      <c r="AL612" s="52"/>
    </row>
    <row r="613" spans="1:38">
      <c r="A613" s="125">
        <f>+COUNT(B$6:$D613)</f>
        <v>558</v>
      </c>
      <c r="B613" s="149">
        <v>31161511</v>
      </c>
      <c r="C613" s="131" t="s">
        <v>897</v>
      </c>
      <c r="D613" s="36" t="s">
        <v>109</v>
      </c>
      <c r="E613" s="243">
        <v>1</v>
      </c>
      <c r="F613" s="61"/>
      <c r="G613" s="61"/>
      <c r="H613" s="317">
        <v>337968</v>
      </c>
      <c r="I613" s="317"/>
      <c r="J613" s="318"/>
      <c r="K613" s="318"/>
      <c r="L613" s="314">
        <v>319700</v>
      </c>
      <c r="M613" s="314"/>
      <c r="N613" s="314"/>
      <c r="O613" s="314"/>
      <c r="P613" s="319">
        <v>304476</v>
      </c>
      <c r="Q613" s="63"/>
      <c r="R613" s="63"/>
      <c r="S613" s="64"/>
      <c r="T613" s="65"/>
      <c r="U613" s="62"/>
      <c r="V613" s="48">
        <v>107590</v>
      </c>
      <c r="W613" s="47"/>
      <c r="X613" s="318">
        <f t="shared" si="233"/>
        <v>107438</v>
      </c>
      <c r="Y613" s="323">
        <f t="shared" si="234"/>
        <v>304476</v>
      </c>
      <c r="Z613" s="323">
        <f t="shared" si="235"/>
        <v>267434</v>
      </c>
      <c r="AA613" s="323">
        <f t="shared" si="236"/>
        <v>312088</v>
      </c>
      <c r="AB613" s="318">
        <f t="shared" si="237"/>
        <v>214297</v>
      </c>
      <c r="AC613" s="49">
        <f t="shared" si="238"/>
        <v>0.35</v>
      </c>
      <c r="AD613" s="49">
        <f t="shared" si="239"/>
        <v>0.4</v>
      </c>
      <c r="AE613" s="49">
        <f t="shared" si="240"/>
        <v>0.34</v>
      </c>
      <c r="AF613" s="49">
        <f t="shared" si="241"/>
        <v>0.5</v>
      </c>
      <c r="AG613" s="50">
        <f t="shared" si="242"/>
        <v>0.99858722929640298</v>
      </c>
      <c r="AH613" s="325">
        <f>+AA613</f>
        <v>312088</v>
      </c>
      <c r="AI613" s="51" t="str">
        <f>+IF(AH613=Y613,"MENOR COTIZADO",IF(AH613=Z613,"PROMEDIO",IF(AH613=AA613,"MEDIANA",IF(AH613=AB613,"MEDIA ARMÓNICA",IF(AH613=W613,"HISTÓRICO")))))</f>
        <v>MEDIANA</v>
      </c>
      <c r="AL613" s="52"/>
    </row>
    <row r="614" spans="1:38">
      <c r="A614" s="125">
        <f>+COUNT(B$6:$D614)</f>
        <v>559</v>
      </c>
      <c r="B614" s="149">
        <v>31171706</v>
      </c>
      <c r="C614" s="131" t="s">
        <v>898</v>
      </c>
      <c r="D614" s="36" t="s">
        <v>109</v>
      </c>
      <c r="E614" s="243">
        <v>1</v>
      </c>
      <c r="F614" s="61"/>
      <c r="G614" s="61"/>
      <c r="H614" s="317">
        <v>1990578.0000000002</v>
      </c>
      <c r="I614" s="317"/>
      <c r="J614" s="318"/>
      <c r="K614" s="318"/>
      <c r="L614" s="314">
        <v>1883940.0000000002</v>
      </c>
      <c r="M614" s="314"/>
      <c r="N614" s="314"/>
      <c r="O614" s="314"/>
      <c r="P614" s="319">
        <v>1777302</v>
      </c>
      <c r="Q614" s="63"/>
      <c r="R614" s="63"/>
      <c r="S614" s="64"/>
      <c r="T614" s="65"/>
      <c r="U614" s="62"/>
      <c r="V614" s="48">
        <v>444330</v>
      </c>
      <c r="W614" s="47"/>
      <c r="X614" s="318">
        <f t="shared" si="233"/>
        <v>725052</v>
      </c>
      <c r="Y614" s="323">
        <f t="shared" si="234"/>
        <v>1777302</v>
      </c>
      <c r="Z614" s="323">
        <f t="shared" si="235"/>
        <v>1524038</v>
      </c>
      <c r="AA614" s="323">
        <f t="shared" si="236"/>
        <v>1830621</v>
      </c>
      <c r="AB614" s="318">
        <f t="shared" si="237"/>
        <v>1039934</v>
      </c>
      <c r="AC614" s="49">
        <f t="shared" si="238"/>
        <v>0.41</v>
      </c>
      <c r="AD614" s="49">
        <f t="shared" si="239"/>
        <v>0.48</v>
      </c>
      <c r="AE614" s="49">
        <f t="shared" si="240"/>
        <v>0.4</v>
      </c>
      <c r="AF614" s="49">
        <f t="shared" si="241"/>
        <v>0.7</v>
      </c>
      <c r="AG614" s="50">
        <f t="shared" si="242"/>
        <v>1.6317871852001891</v>
      </c>
      <c r="AH614" s="325">
        <f t="shared" si="250"/>
        <v>1039934</v>
      </c>
      <c r="AI614" s="51" t="str">
        <f>+IF(AH614=Y614,"MENOR COTIZADO",IF(AH614=Z614,"PROMEDIO",IF(AH614=AA614,"MEDIANA",IF(AH614=AB614,"MEDIA ARMÓNICA",IF(AH614=W614,"HISTÓRICO")))))</f>
        <v>MEDIA ARMÓNICA</v>
      </c>
      <c r="AL614" s="52"/>
    </row>
    <row r="615" spans="1:38">
      <c r="A615" s="125">
        <f>+COUNT(B$6:$D615)</f>
        <v>560</v>
      </c>
      <c r="B615" s="149">
        <v>31161709</v>
      </c>
      <c r="C615" s="131" t="s">
        <v>899</v>
      </c>
      <c r="D615" s="36" t="s">
        <v>109</v>
      </c>
      <c r="E615" s="243">
        <v>1</v>
      </c>
      <c r="F615" s="61"/>
      <c r="G615" s="61"/>
      <c r="H615" s="317">
        <v>153365</v>
      </c>
      <c r="I615" s="317"/>
      <c r="J615" s="318"/>
      <c r="K615" s="318"/>
      <c r="L615" s="314">
        <v>147936</v>
      </c>
      <c r="M615" s="314"/>
      <c r="N615" s="314"/>
      <c r="O615" s="314"/>
      <c r="P615" s="319">
        <v>135721</v>
      </c>
      <c r="Q615" s="63"/>
      <c r="R615" s="63"/>
      <c r="S615" s="64"/>
      <c r="T615" s="65"/>
      <c r="U615" s="62"/>
      <c r="V615" s="48">
        <v>120380</v>
      </c>
      <c r="W615" s="47"/>
      <c r="X615" s="318">
        <f t="shared" si="233"/>
        <v>14642</v>
      </c>
      <c r="Y615" s="323">
        <f t="shared" si="234"/>
        <v>135721</v>
      </c>
      <c r="Z615" s="323">
        <f t="shared" si="235"/>
        <v>139351</v>
      </c>
      <c r="AA615" s="323">
        <f t="shared" si="236"/>
        <v>141829</v>
      </c>
      <c r="AB615" s="318">
        <f t="shared" si="237"/>
        <v>138145</v>
      </c>
      <c r="AC615" s="49">
        <f t="shared" si="238"/>
        <v>0.11</v>
      </c>
      <c r="AD615" s="49">
        <f t="shared" si="239"/>
        <v>0.11</v>
      </c>
      <c r="AE615" s="49">
        <f t="shared" si="240"/>
        <v>0.1</v>
      </c>
      <c r="AF615" s="49">
        <f t="shared" si="241"/>
        <v>0.11</v>
      </c>
      <c r="AG615" s="50">
        <f t="shared" si="242"/>
        <v>0.12163150024921084</v>
      </c>
      <c r="AH615" s="325">
        <f>+Y615</f>
        <v>135721</v>
      </c>
      <c r="AI615" s="51" t="str">
        <f>+IF(AH615=Y615,"MENOR COTIZADO",IF(AH615=Z615,"PROMEDIO",IF(AH615=AA615,"MEDIANA",IF(AH615=AB615,"MEDIA ARMÓNICA",IF(AH615=W615,"HISTÓRICO")))))</f>
        <v>MENOR COTIZADO</v>
      </c>
      <c r="AL615" s="52"/>
    </row>
    <row r="616" spans="1:38">
      <c r="A616" s="125">
        <f>+COUNT(B$6:$D616)</f>
        <v>561</v>
      </c>
      <c r="B616" s="149">
        <v>31411501</v>
      </c>
      <c r="C616" s="131" t="s">
        <v>900</v>
      </c>
      <c r="D616" s="36" t="s">
        <v>109</v>
      </c>
      <c r="E616" s="243">
        <v>1</v>
      </c>
      <c r="F616" s="61"/>
      <c r="G616" s="61"/>
      <c r="H616" s="317">
        <v>2026770.0000000002</v>
      </c>
      <c r="I616" s="317"/>
      <c r="J616" s="318"/>
      <c r="K616" s="318"/>
      <c r="L616" s="314">
        <v>1936289</v>
      </c>
      <c r="M616" s="314"/>
      <c r="N616" s="314"/>
      <c r="O616" s="314"/>
      <c r="P616" s="319">
        <v>1809616</v>
      </c>
      <c r="Q616" s="63"/>
      <c r="R616" s="63"/>
      <c r="S616" s="64"/>
      <c r="T616" s="65"/>
      <c r="U616" s="62"/>
      <c r="V616" s="48">
        <v>537730</v>
      </c>
      <c r="W616" s="47"/>
      <c r="X616" s="318">
        <f t="shared" si="233"/>
        <v>698945</v>
      </c>
      <c r="Y616" s="323">
        <f t="shared" si="234"/>
        <v>1809616</v>
      </c>
      <c r="Z616" s="323">
        <f t="shared" si="235"/>
        <v>1577601</v>
      </c>
      <c r="AA616" s="323">
        <f t="shared" si="236"/>
        <v>1872953</v>
      </c>
      <c r="AB616" s="318">
        <f t="shared" si="237"/>
        <v>1168866</v>
      </c>
      <c r="AC616" s="49">
        <f t="shared" si="238"/>
        <v>0.39</v>
      </c>
      <c r="AD616" s="49">
        <f t="shared" si="239"/>
        <v>0.44</v>
      </c>
      <c r="AE616" s="49">
        <f t="shared" si="240"/>
        <v>0.37</v>
      </c>
      <c r="AF616" s="49">
        <f t="shared" si="241"/>
        <v>0.6</v>
      </c>
      <c r="AG616" s="50">
        <f t="shared" si="242"/>
        <v>1.2998065943875179</v>
      </c>
      <c r="AH616" s="325">
        <f t="shared" ref="AH616:AH618" si="251">+MIN(AA616:AB616)</f>
        <v>1168866</v>
      </c>
      <c r="AI616" s="51" t="str">
        <f t="shared" ref="AI616:AI621" si="252">+IF(AH616=Y616,"MENOR COTIZADO",IF(AH616=Z616,"PROMEDIO",IF(AH616=AA616,"MEDIANA",IF(AH616=AB616,"MEDIA ARMÓNICA",IF(AH616=W616,"HISTÓRICO")))))</f>
        <v>MEDIA ARMÓNICA</v>
      </c>
      <c r="AL616" s="52"/>
    </row>
    <row r="617" spans="1:38">
      <c r="A617" s="125">
        <f>+COUNT(B$6:$D617)</f>
        <v>562</v>
      </c>
      <c r="B617" s="149">
        <v>31401604</v>
      </c>
      <c r="C617" s="131" t="s">
        <v>901</v>
      </c>
      <c r="D617" s="36" t="s">
        <v>109</v>
      </c>
      <c r="E617" s="243">
        <v>1</v>
      </c>
      <c r="F617" s="61"/>
      <c r="G617" s="61"/>
      <c r="H617" s="317">
        <v>1636300.0000000002</v>
      </c>
      <c r="I617" s="317"/>
      <c r="J617" s="318"/>
      <c r="K617" s="318"/>
      <c r="L617" s="314">
        <v>1534936.0000000002</v>
      </c>
      <c r="M617" s="314"/>
      <c r="N617" s="314"/>
      <c r="O617" s="314"/>
      <c r="P617" s="319">
        <v>1448053</v>
      </c>
      <c r="Q617" s="63"/>
      <c r="R617" s="63"/>
      <c r="S617" s="64"/>
      <c r="T617" s="65"/>
      <c r="U617" s="62"/>
      <c r="V617" s="48">
        <v>431690</v>
      </c>
      <c r="W617" s="47"/>
      <c r="X617" s="318">
        <f t="shared" si="233"/>
        <v>559352</v>
      </c>
      <c r="Y617" s="323">
        <f t="shared" si="234"/>
        <v>1448053</v>
      </c>
      <c r="Z617" s="323">
        <f t="shared" si="235"/>
        <v>1262745</v>
      </c>
      <c r="AA617" s="323">
        <f t="shared" si="236"/>
        <v>1491495</v>
      </c>
      <c r="AB617" s="318">
        <f t="shared" si="237"/>
        <v>936837</v>
      </c>
      <c r="AC617" s="49">
        <f t="shared" si="238"/>
        <v>0.39</v>
      </c>
      <c r="AD617" s="49">
        <f t="shared" si="239"/>
        <v>0.44</v>
      </c>
      <c r="AE617" s="49">
        <f t="shared" si="240"/>
        <v>0.38</v>
      </c>
      <c r="AF617" s="49">
        <f t="shared" si="241"/>
        <v>0.6</v>
      </c>
      <c r="AG617" s="50">
        <f t="shared" si="242"/>
        <v>1.295726099747504</v>
      </c>
      <c r="AH617" s="325">
        <f t="shared" si="251"/>
        <v>936837</v>
      </c>
      <c r="AI617" s="51" t="str">
        <f t="shared" si="252"/>
        <v>MEDIA ARMÓNICA</v>
      </c>
      <c r="AL617" s="52"/>
    </row>
    <row r="618" spans="1:38">
      <c r="A618" s="125">
        <f>+COUNT(B$6:$D618)</f>
        <v>563</v>
      </c>
      <c r="B618" s="149">
        <v>31401604</v>
      </c>
      <c r="C618" s="131" t="s">
        <v>902</v>
      </c>
      <c r="D618" s="36" t="s">
        <v>109</v>
      </c>
      <c r="E618" s="243">
        <v>1</v>
      </c>
      <c r="F618" s="61"/>
      <c r="G618" s="61"/>
      <c r="H618" s="317">
        <v>701097</v>
      </c>
      <c r="I618" s="317"/>
      <c r="J618" s="318"/>
      <c r="K618" s="318"/>
      <c r="L618" s="314">
        <v>657666</v>
      </c>
      <c r="M618" s="314"/>
      <c r="N618" s="314"/>
      <c r="O618" s="314"/>
      <c r="P618" s="319">
        <v>620440</v>
      </c>
      <c r="Q618" s="63"/>
      <c r="R618" s="63"/>
      <c r="S618" s="64"/>
      <c r="T618" s="65"/>
      <c r="U618" s="62"/>
      <c r="V618" s="48">
        <v>190360</v>
      </c>
      <c r="W618" s="47"/>
      <c r="X618" s="318">
        <f t="shared" si="233"/>
        <v>236990</v>
      </c>
      <c r="Y618" s="323">
        <f t="shared" si="234"/>
        <v>620440</v>
      </c>
      <c r="Z618" s="323">
        <f t="shared" si="235"/>
        <v>542391</v>
      </c>
      <c r="AA618" s="323">
        <f t="shared" si="236"/>
        <v>639053</v>
      </c>
      <c r="AB618" s="318">
        <f t="shared" si="237"/>
        <v>407671</v>
      </c>
      <c r="AC618" s="49">
        <f t="shared" si="238"/>
        <v>0.38</v>
      </c>
      <c r="AD618" s="49">
        <f t="shared" si="239"/>
        <v>0.44</v>
      </c>
      <c r="AE618" s="49">
        <f t="shared" si="240"/>
        <v>0.37</v>
      </c>
      <c r="AF618" s="49">
        <f t="shared" si="241"/>
        <v>0.57999999999999996</v>
      </c>
      <c r="AG618" s="50">
        <f t="shared" si="242"/>
        <v>1.2449569237234712</v>
      </c>
      <c r="AH618" s="325">
        <f t="shared" si="251"/>
        <v>407671</v>
      </c>
      <c r="AI618" s="51" t="str">
        <f t="shared" si="252"/>
        <v>MEDIA ARMÓNICA</v>
      </c>
      <c r="AL618" s="52"/>
    </row>
    <row r="619" spans="1:38">
      <c r="A619" s="125">
        <f>+COUNT(B$6:$D619)</f>
        <v>564</v>
      </c>
      <c r="B619" s="149">
        <v>26101700</v>
      </c>
      <c r="C619" s="131" t="s">
        <v>903</v>
      </c>
      <c r="D619" s="36" t="s">
        <v>109</v>
      </c>
      <c r="E619" s="243">
        <v>1</v>
      </c>
      <c r="F619" s="61"/>
      <c r="G619" s="61"/>
      <c r="H619" s="317">
        <v>2753718</v>
      </c>
      <c r="I619" s="317"/>
      <c r="J619" s="318"/>
      <c r="K619" s="318"/>
      <c r="L619" s="314">
        <v>2608785</v>
      </c>
      <c r="M619" s="314"/>
      <c r="N619" s="314"/>
      <c r="O619" s="314"/>
      <c r="P619" s="319">
        <v>2415542</v>
      </c>
      <c r="Q619" s="63"/>
      <c r="R619" s="63"/>
      <c r="S619" s="64"/>
      <c r="T619" s="65"/>
      <c r="U619" s="62"/>
      <c r="V619" s="48">
        <v>3060090</v>
      </c>
      <c r="W619" s="47"/>
      <c r="X619" s="318">
        <f t="shared" si="233"/>
        <v>271676</v>
      </c>
      <c r="Y619" s="323">
        <f t="shared" si="234"/>
        <v>2415542</v>
      </c>
      <c r="Z619" s="323">
        <f t="shared" si="235"/>
        <v>2709534</v>
      </c>
      <c r="AA619" s="323">
        <f t="shared" si="236"/>
        <v>2681252</v>
      </c>
      <c r="AB619" s="318">
        <f t="shared" si="237"/>
        <v>2689547</v>
      </c>
      <c r="AC619" s="49">
        <f t="shared" si="238"/>
        <v>0.11</v>
      </c>
      <c r="AD619" s="49">
        <f t="shared" si="239"/>
        <v>0.1</v>
      </c>
      <c r="AE619" s="49">
        <f t="shared" si="240"/>
        <v>0.1</v>
      </c>
      <c r="AF619" s="49">
        <f t="shared" si="241"/>
        <v>0.1</v>
      </c>
      <c r="AG619" s="50">
        <f t="shared" si="242"/>
        <v>8.8780395347849247E-2</v>
      </c>
      <c r="AH619" s="325">
        <f t="shared" ref="AH619:AH620" si="253">+Y619</f>
        <v>2415542</v>
      </c>
      <c r="AI619" s="51" t="str">
        <f t="shared" si="252"/>
        <v>MENOR COTIZADO</v>
      </c>
      <c r="AL619" s="52"/>
    </row>
    <row r="620" spans="1:38">
      <c r="A620" s="125">
        <f>+COUNT(B$6:$D620)</f>
        <v>565</v>
      </c>
      <c r="B620" s="149">
        <v>26101740</v>
      </c>
      <c r="C620" s="131" t="s">
        <v>904</v>
      </c>
      <c r="D620" s="36" t="s">
        <v>109</v>
      </c>
      <c r="E620" s="243">
        <v>1</v>
      </c>
      <c r="F620" s="61"/>
      <c r="G620" s="61"/>
      <c r="H620" s="317">
        <v>1724759</v>
      </c>
      <c r="I620" s="317"/>
      <c r="J620" s="318"/>
      <c r="K620" s="318"/>
      <c r="L620" s="314">
        <v>1602652</v>
      </c>
      <c r="M620" s="314"/>
      <c r="N620" s="314"/>
      <c r="O620" s="314"/>
      <c r="P620" s="319">
        <v>1526335</v>
      </c>
      <c r="Q620" s="63"/>
      <c r="R620" s="63"/>
      <c r="S620" s="64"/>
      <c r="T620" s="65"/>
      <c r="U620" s="62"/>
      <c r="V620" s="48">
        <v>1069090</v>
      </c>
      <c r="W620" s="47"/>
      <c r="X620" s="318">
        <f t="shared" si="233"/>
        <v>286323</v>
      </c>
      <c r="Y620" s="323">
        <f t="shared" si="234"/>
        <v>1526335</v>
      </c>
      <c r="Z620" s="323">
        <f t="shared" si="235"/>
        <v>1480709</v>
      </c>
      <c r="AA620" s="323">
        <f t="shared" si="236"/>
        <v>1564494</v>
      </c>
      <c r="AB620" s="318">
        <f t="shared" si="237"/>
        <v>1431488</v>
      </c>
      <c r="AC620" s="49">
        <f t="shared" si="238"/>
        <v>0.19</v>
      </c>
      <c r="AD620" s="49">
        <f t="shared" si="239"/>
        <v>0.19</v>
      </c>
      <c r="AE620" s="49">
        <f t="shared" si="240"/>
        <v>0.18</v>
      </c>
      <c r="AF620" s="49">
        <f t="shared" si="241"/>
        <v>0.2</v>
      </c>
      <c r="AG620" s="50">
        <f t="shared" si="242"/>
        <v>0.2678193603906126</v>
      </c>
      <c r="AH620" s="325">
        <f t="shared" si="253"/>
        <v>1526335</v>
      </c>
      <c r="AI620" s="51" t="str">
        <f>+IF(AH620=Y620,"MENOR COTIZADO",IF(AH620=Z620,"PROMEDIO",IF(AH620=AA620,"MEDIANA",IF(AH620=AB620,"MEDIA ARMÓNICA",IF(AH620=W620,"HISTÓRICO")))))</f>
        <v>MENOR COTIZADO</v>
      </c>
      <c r="AL620" s="52"/>
    </row>
    <row r="621" spans="1:38">
      <c r="A621" s="125">
        <f>+COUNT(B$6:$D621)</f>
        <v>566</v>
      </c>
      <c r="B621" s="149">
        <v>31401604</v>
      </c>
      <c r="C621" s="131" t="s">
        <v>905</v>
      </c>
      <c r="D621" s="36" t="s">
        <v>109</v>
      </c>
      <c r="E621" s="243">
        <v>1</v>
      </c>
      <c r="F621" s="61"/>
      <c r="G621" s="61"/>
      <c r="H621" s="317">
        <v>639830</v>
      </c>
      <c r="I621" s="317"/>
      <c r="J621" s="318"/>
      <c r="K621" s="318"/>
      <c r="L621" s="314">
        <v>616564</v>
      </c>
      <c r="M621" s="314"/>
      <c r="N621" s="314"/>
      <c r="O621" s="314"/>
      <c r="P621" s="319">
        <v>581664</v>
      </c>
      <c r="Q621" s="63"/>
      <c r="R621" s="63"/>
      <c r="S621" s="64"/>
      <c r="T621" s="65"/>
      <c r="U621" s="62"/>
      <c r="V621" s="48">
        <v>181440</v>
      </c>
      <c r="W621" s="47"/>
      <c r="X621" s="318">
        <f t="shared" si="233"/>
        <v>216944</v>
      </c>
      <c r="Y621" s="323">
        <f t="shared" si="234"/>
        <v>581664</v>
      </c>
      <c r="Z621" s="323">
        <f t="shared" si="235"/>
        <v>504875</v>
      </c>
      <c r="AA621" s="323">
        <f t="shared" si="236"/>
        <v>599114</v>
      </c>
      <c r="AB621" s="318">
        <f t="shared" si="237"/>
        <v>384044</v>
      </c>
      <c r="AC621" s="49">
        <f t="shared" si="238"/>
        <v>0.37</v>
      </c>
      <c r="AD621" s="49">
        <f t="shared" si="239"/>
        <v>0.43</v>
      </c>
      <c r="AE621" s="49">
        <f t="shared" si="240"/>
        <v>0.36</v>
      </c>
      <c r="AF621" s="49">
        <f t="shared" si="241"/>
        <v>0.56000000000000005</v>
      </c>
      <c r="AG621" s="50">
        <f t="shared" si="242"/>
        <v>1.1956790123456791</v>
      </c>
      <c r="AH621" s="325">
        <f t="shared" ref="AH621:AH628" si="254">+MIN(AA621:AB621)</f>
        <v>384044</v>
      </c>
      <c r="AI621" s="51" t="str">
        <f t="shared" si="252"/>
        <v>MEDIA ARMÓNICA</v>
      </c>
      <c r="AL621" s="52"/>
    </row>
    <row r="622" spans="1:38">
      <c r="A622" s="125">
        <f>+COUNT(B$6:$D622)</f>
        <v>567</v>
      </c>
      <c r="B622" s="149">
        <v>31171606</v>
      </c>
      <c r="C622" s="131" t="s">
        <v>906</v>
      </c>
      <c r="D622" s="36" t="s">
        <v>109</v>
      </c>
      <c r="E622" s="243">
        <v>1</v>
      </c>
      <c r="F622" s="61"/>
      <c r="G622" s="61"/>
      <c r="H622" s="317">
        <v>83695</v>
      </c>
      <c r="I622" s="317"/>
      <c r="J622" s="318"/>
      <c r="K622" s="318"/>
      <c r="L622" s="314">
        <v>82187.000000000015</v>
      </c>
      <c r="M622" s="314"/>
      <c r="N622" s="314"/>
      <c r="O622" s="314"/>
      <c r="P622" s="319">
        <v>75401</v>
      </c>
      <c r="Q622" s="63"/>
      <c r="R622" s="63"/>
      <c r="S622" s="64"/>
      <c r="T622" s="65"/>
      <c r="U622" s="62"/>
      <c r="V622" s="48">
        <v>34730</v>
      </c>
      <c r="W622" s="47"/>
      <c r="X622" s="318">
        <f t="shared" si="233"/>
        <v>23132</v>
      </c>
      <c r="Y622" s="323">
        <f t="shared" si="234"/>
        <v>75401</v>
      </c>
      <c r="Z622" s="323">
        <f t="shared" si="235"/>
        <v>69003</v>
      </c>
      <c r="AA622" s="323">
        <f t="shared" si="236"/>
        <v>78794</v>
      </c>
      <c r="AB622" s="318">
        <f t="shared" si="237"/>
        <v>60449</v>
      </c>
      <c r="AC622" s="49">
        <f t="shared" si="238"/>
        <v>0.31</v>
      </c>
      <c r="AD622" s="49">
        <f t="shared" si="239"/>
        <v>0.34</v>
      </c>
      <c r="AE622" s="49">
        <f t="shared" si="240"/>
        <v>0.28999999999999998</v>
      </c>
      <c r="AF622" s="49">
        <f t="shared" si="241"/>
        <v>0.38</v>
      </c>
      <c r="AG622" s="50">
        <f t="shared" si="242"/>
        <v>0.66605240426144541</v>
      </c>
      <c r="AH622" s="325">
        <f>+AA622</f>
        <v>78794</v>
      </c>
      <c r="AI622" s="51" t="str">
        <f t="shared" ref="AI622:AI631" si="255">+IF(AH622=Y622,"MENOR COTIZADO",IF(AH622=Z622,"PROMEDIO",IF(AH622=AA622,"MEDIANA",IF(AH622=AB622,"MEDIA ARMÓNICA",IF(AH622=W622,"HISTÓRICO")))))</f>
        <v>MEDIANA</v>
      </c>
      <c r="AL622" s="52"/>
    </row>
    <row r="623" spans="1:38">
      <c r="A623" s="125">
        <f>+COUNT(B$6:$D623)</f>
        <v>568</v>
      </c>
      <c r="B623" s="149">
        <v>31162409</v>
      </c>
      <c r="C623" s="131" t="s">
        <v>907</v>
      </c>
      <c r="D623" s="36" t="s">
        <v>109</v>
      </c>
      <c r="E623" s="243">
        <v>1</v>
      </c>
      <c r="F623" s="61"/>
      <c r="G623" s="61"/>
      <c r="H623" s="317">
        <v>434415</v>
      </c>
      <c r="I623" s="317"/>
      <c r="J623" s="318"/>
      <c r="K623" s="318"/>
      <c r="L623" s="314">
        <v>418761</v>
      </c>
      <c r="M623" s="314"/>
      <c r="N623" s="314"/>
      <c r="O623" s="314"/>
      <c r="P623" s="319">
        <v>391365</v>
      </c>
      <c r="Q623" s="63"/>
      <c r="R623" s="63"/>
      <c r="S623" s="64"/>
      <c r="T623" s="65"/>
      <c r="U623" s="62"/>
      <c r="V623" s="48">
        <v>128020</v>
      </c>
      <c r="W623" s="47"/>
      <c r="X623" s="318">
        <f t="shared" si="233"/>
        <v>144513</v>
      </c>
      <c r="Y623" s="323">
        <f t="shared" si="234"/>
        <v>391365</v>
      </c>
      <c r="Z623" s="323">
        <f t="shared" si="235"/>
        <v>343140</v>
      </c>
      <c r="AA623" s="323">
        <f t="shared" si="236"/>
        <v>405063</v>
      </c>
      <c r="AB623" s="318">
        <f t="shared" si="237"/>
        <v>265668</v>
      </c>
      <c r="AC623" s="49">
        <f t="shared" si="238"/>
        <v>0.37</v>
      </c>
      <c r="AD623" s="49">
        <f t="shared" si="239"/>
        <v>0.42</v>
      </c>
      <c r="AE623" s="49">
        <f t="shared" si="240"/>
        <v>0.36</v>
      </c>
      <c r="AF623" s="49">
        <f t="shared" si="241"/>
        <v>0.54</v>
      </c>
      <c r="AG623" s="50">
        <f t="shared" si="242"/>
        <v>1.1288314325886579</v>
      </c>
      <c r="AH623" s="325">
        <f t="shared" si="254"/>
        <v>265668</v>
      </c>
      <c r="AI623" s="51" t="str">
        <f t="shared" si="255"/>
        <v>MEDIA ARMÓNICA</v>
      </c>
      <c r="AL623" s="52"/>
    </row>
    <row r="624" spans="1:38">
      <c r="A624" s="125">
        <f>+COUNT(B$6:$D624)</f>
        <v>568</v>
      </c>
      <c r="B624" s="149" t="s">
        <v>1135</v>
      </c>
      <c r="C624" s="131" t="s">
        <v>908</v>
      </c>
      <c r="D624" s="36" t="s">
        <v>109</v>
      </c>
      <c r="E624" s="243">
        <v>1</v>
      </c>
      <c r="F624" s="61"/>
      <c r="G624" s="61"/>
      <c r="H624" s="317">
        <v>464863</v>
      </c>
      <c r="I624" s="317"/>
      <c r="J624" s="318"/>
      <c r="K624" s="318"/>
      <c r="L624" s="314">
        <v>447959</v>
      </c>
      <c r="M624" s="314"/>
      <c r="N624" s="314"/>
      <c r="O624" s="314"/>
      <c r="P624" s="319">
        <v>422603</v>
      </c>
      <c r="Q624" s="63"/>
      <c r="R624" s="63"/>
      <c r="S624" s="64"/>
      <c r="T624" s="65"/>
      <c r="U624" s="62"/>
      <c r="V624" s="48">
        <v>126800</v>
      </c>
      <c r="W624" s="47"/>
      <c r="X624" s="318">
        <f t="shared" si="233"/>
        <v>160116</v>
      </c>
      <c r="Y624" s="323">
        <f t="shared" si="234"/>
        <v>422603</v>
      </c>
      <c r="Z624" s="323">
        <f t="shared" si="235"/>
        <v>365556</v>
      </c>
      <c r="AA624" s="323">
        <f t="shared" si="236"/>
        <v>435281</v>
      </c>
      <c r="AB624" s="318">
        <f t="shared" si="237"/>
        <v>273294</v>
      </c>
      <c r="AC624" s="49">
        <f t="shared" si="238"/>
        <v>0.38</v>
      </c>
      <c r="AD624" s="49">
        <f t="shared" si="239"/>
        <v>0.44</v>
      </c>
      <c r="AE624" s="49">
        <f t="shared" si="240"/>
        <v>0.37</v>
      </c>
      <c r="AF624" s="49">
        <f t="shared" si="241"/>
        <v>0.59</v>
      </c>
      <c r="AG624" s="50">
        <f t="shared" si="242"/>
        <v>1.2627444794952682</v>
      </c>
      <c r="AH624" s="325">
        <f t="shared" si="254"/>
        <v>273294</v>
      </c>
      <c r="AI624" s="51" t="str">
        <f t="shared" si="255"/>
        <v>MEDIA ARMÓNICA</v>
      </c>
      <c r="AL624" s="52"/>
    </row>
    <row r="625" spans="1:38">
      <c r="A625" s="125">
        <f>+COUNT(B$6:$D625)</f>
        <v>569</v>
      </c>
      <c r="B625" s="149">
        <v>26101743</v>
      </c>
      <c r="C625" s="131" t="s">
        <v>909</v>
      </c>
      <c r="D625" s="36" t="s">
        <v>109</v>
      </c>
      <c r="E625" s="243">
        <v>1</v>
      </c>
      <c r="F625" s="61"/>
      <c r="G625" s="61"/>
      <c r="H625" s="317">
        <v>1086040</v>
      </c>
      <c r="I625" s="317"/>
      <c r="J625" s="318"/>
      <c r="K625" s="318"/>
      <c r="L625" s="314">
        <v>1046903</v>
      </c>
      <c r="M625" s="314"/>
      <c r="N625" s="314"/>
      <c r="O625" s="314"/>
      <c r="P625" s="319">
        <v>978414</v>
      </c>
      <c r="Q625" s="63"/>
      <c r="R625" s="63"/>
      <c r="S625" s="64"/>
      <c r="T625" s="65"/>
      <c r="U625" s="62"/>
      <c r="V625" s="48">
        <v>348040</v>
      </c>
      <c r="W625" s="47"/>
      <c r="X625" s="318">
        <f t="shared" si="233"/>
        <v>347399</v>
      </c>
      <c r="Y625" s="323">
        <f t="shared" si="234"/>
        <v>978414</v>
      </c>
      <c r="Z625" s="323">
        <f t="shared" si="235"/>
        <v>864849</v>
      </c>
      <c r="AA625" s="323">
        <f t="shared" si="236"/>
        <v>1012659</v>
      </c>
      <c r="AB625" s="318">
        <f t="shared" si="237"/>
        <v>693088</v>
      </c>
      <c r="AC625" s="49">
        <f t="shared" si="238"/>
        <v>0.36</v>
      </c>
      <c r="AD625" s="49">
        <f t="shared" si="239"/>
        <v>0.4</v>
      </c>
      <c r="AE625" s="49">
        <f t="shared" si="240"/>
        <v>0.34</v>
      </c>
      <c r="AF625" s="49">
        <f t="shared" si="241"/>
        <v>0.5</v>
      </c>
      <c r="AG625" s="50">
        <f t="shared" si="242"/>
        <v>0.99815825767153199</v>
      </c>
      <c r="AH625" s="325">
        <f>+AA625</f>
        <v>1012659</v>
      </c>
      <c r="AI625" s="51" t="str">
        <f t="shared" si="255"/>
        <v>MEDIANA</v>
      </c>
      <c r="AL625" s="52"/>
    </row>
    <row r="626" spans="1:38">
      <c r="A626" s="125">
        <f>+COUNT(B$6:$D626)</f>
        <v>570</v>
      </c>
      <c r="B626" s="149">
        <v>26101743</v>
      </c>
      <c r="C626" s="131" t="s">
        <v>910</v>
      </c>
      <c r="D626" s="36" t="s">
        <v>109</v>
      </c>
      <c r="E626" s="243">
        <v>1</v>
      </c>
      <c r="F626" s="61"/>
      <c r="G626" s="61"/>
      <c r="H626" s="317">
        <v>1260700</v>
      </c>
      <c r="I626" s="317"/>
      <c r="J626" s="318"/>
      <c r="K626" s="318"/>
      <c r="L626" s="314">
        <v>1172230</v>
      </c>
      <c r="M626" s="314"/>
      <c r="N626" s="314"/>
      <c r="O626" s="314"/>
      <c r="P626" s="319">
        <v>1105877</v>
      </c>
      <c r="Q626" s="63"/>
      <c r="R626" s="63"/>
      <c r="S626" s="64"/>
      <c r="T626" s="65"/>
      <c r="U626" s="62"/>
      <c r="V626" s="48">
        <v>367320</v>
      </c>
      <c r="W626" s="47"/>
      <c r="X626" s="318">
        <f t="shared" si="233"/>
        <v>411063</v>
      </c>
      <c r="Y626" s="323">
        <f t="shared" si="234"/>
        <v>1105877</v>
      </c>
      <c r="Z626" s="323">
        <f t="shared" si="235"/>
        <v>976532</v>
      </c>
      <c r="AA626" s="323">
        <f t="shared" si="236"/>
        <v>1139054</v>
      </c>
      <c r="AB626" s="318">
        <f t="shared" si="237"/>
        <v>758586</v>
      </c>
      <c r="AC626" s="49">
        <f t="shared" si="238"/>
        <v>0.37</v>
      </c>
      <c r="AD626" s="49">
        <f t="shared" si="239"/>
        <v>0.42</v>
      </c>
      <c r="AE626" s="49">
        <f t="shared" si="240"/>
        <v>0.36</v>
      </c>
      <c r="AF626" s="49">
        <f t="shared" si="241"/>
        <v>0.54</v>
      </c>
      <c r="AG626" s="50">
        <f t="shared" si="242"/>
        <v>1.1190868997059784</v>
      </c>
      <c r="AH626" s="325">
        <f t="shared" si="254"/>
        <v>758586</v>
      </c>
      <c r="AI626" s="51" t="str">
        <f t="shared" si="255"/>
        <v>MEDIA ARMÓNICA</v>
      </c>
      <c r="AL626" s="52"/>
    </row>
    <row r="627" spans="1:38">
      <c r="A627" s="125">
        <f>+COUNT(B$6:$D627)</f>
        <v>571</v>
      </c>
      <c r="B627" s="149">
        <v>31161511</v>
      </c>
      <c r="C627" s="131" t="s">
        <v>911</v>
      </c>
      <c r="D627" s="36" t="s">
        <v>109</v>
      </c>
      <c r="E627" s="243">
        <v>1</v>
      </c>
      <c r="F627" s="61"/>
      <c r="G627" s="61"/>
      <c r="H627" s="317">
        <v>309570</v>
      </c>
      <c r="I627" s="317"/>
      <c r="J627" s="318"/>
      <c r="K627" s="318"/>
      <c r="L627" s="314">
        <v>290393</v>
      </c>
      <c r="M627" s="314"/>
      <c r="N627" s="314"/>
      <c r="O627" s="314"/>
      <c r="P627" s="319">
        <v>273956</v>
      </c>
      <c r="Q627" s="63"/>
      <c r="R627" s="63"/>
      <c r="S627" s="64"/>
      <c r="T627" s="65"/>
      <c r="U627" s="62"/>
      <c r="V627" s="48">
        <v>66060</v>
      </c>
      <c r="W627" s="47"/>
      <c r="X627" s="318">
        <f t="shared" si="233"/>
        <v>113560</v>
      </c>
      <c r="Y627" s="323">
        <f t="shared" si="234"/>
        <v>273956</v>
      </c>
      <c r="Z627" s="323">
        <f t="shared" si="235"/>
        <v>234995</v>
      </c>
      <c r="AA627" s="323">
        <f t="shared" si="236"/>
        <v>282175</v>
      </c>
      <c r="AB627" s="318">
        <f t="shared" si="237"/>
        <v>157098</v>
      </c>
      <c r="AC627" s="49">
        <f t="shared" si="238"/>
        <v>0.41</v>
      </c>
      <c r="AD627" s="49">
        <f t="shared" si="239"/>
        <v>0.48</v>
      </c>
      <c r="AE627" s="49">
        <f t="shared" si="240"/>
        <v>0.4</v>
      </c>
      <c r="AF627" s="49">
        <f t="shared" si="241"/>
        <v>0.72</v>
      </c>
      <c r="AG627" s="50">
        <f t="shared" si="242"/>
        <v>1.7190432939751741</v>
      </c>
      <c r="AH627" s="325">
        <f t="shared" si="254"/>
        <v>157098</v>
      </c>
      <c r="AI627" s="51" t="str">
        <f t="shared" si="255"/>
        <v>MEDIA ARMÓNICA</v>
      </c>
      <c r="AL627" s="52"/>
    </row>
    <row r="628" spans="1:38">
      <c r="A628" s="125">
        <f>+COUNT(B$6:$D628)</f>
        <v>571</v>
      </c>
      <c r="B628" s="149" t="s">
        <v>1136</v>
      </c>
      <c r="C628" s="131" t="s">
        <v>912</v>
      </c>
      <c r="D628" s="36" t="s">
        <v>109</v>
      </c>
      <c r="E628" s="243">
        <v>1</v>
      </c>
      <c r="F628" s="61"/>
      <c r="G628" s="61"/>
      <c r="H628" s="317">
        <v>481767</v>
      </c>
      <c r="I628" s="317"/>
      <c r="J628" s="318"/>
      <c r="K628" s="318"/>
      <c r="L628" s="314">
        <v>460637</v>
      </c>
      <c r="M628" s="314"/>
      <c r="N628" s="314"/>
      <c r="O628" s="314"/>
      <c r="P628" s="319">
        <v>422603</v>
      </c>
      <c r="Q628" s="63"/>
      <c r="R628" s="63"/>
      <c r="S628" s="64"/>
      <c r="T628" s="65"/>
      <c r="U628" s="62"/>
      <c r="V628" s="48">
        <v>131990</v>
      </c>
      <c r="W628" s="47"/>
      <c r="X628" s="318">
        <f t="shared" si="233"/>
        <v>163351</v>
      </c>
      <c r="Y628" s="323">
        <f t="shared" si="234"/>
        <v>422603</v>
      </c>
      <c r="Z628" s="323">
        <f t="shared" si="235"/>
        <v>374249</v>
      </c>
      <c r="AA628" s="323">
        <f t="shared" si="236"/>
        <v>441620</v>
      </c>
      <c r="AB628" s="318">
        <f t="shared" si="237"/>
        <v>281904</v>
      </c>
      <c r="AC628" s="49">
        <f t="shared" si="238"/>
        <v>0.39</v>
      </c>
      <c r="AD628" s="49">
        <f t="shared" si="239"/>
        <v>0.44</v>
      </c>
      <c r="AE628" s="49">
        <f t="shared" si="240"/>
        <v>0.37</v>
      </c>
      <c r="AF628" s="49">
        <f t="shared" si="241"/>
        <v>0.57999999999999996</v>
      </c>
      <c r="AG628" s="50">
        <f t="shared" si="242"/>
        <v>1.2376013334343512</v>
      </c>
      <c r="AH628" s="325">
        <f t="shared" si="254"/>
        <v>281904</v>
      </c>
      <c r="AI628" s="51" t="str">
        <f t="shared" si="255"/>
        <v>MEDIA ARMÓNICA</v>
      </c>
      <c r="AL628" s="52"/>
    </row>
    <row r="629" spans="1:38">
      <c r="A629" s="125">
        <f>+COUNT(B$6:$D629)</f>
        <v>571</v>
      </c>
      <c r="B629" s="149" t="s">
        <v>1137</v>
      </c>
      <c r="C629" s="131" t="s">
        <v>913</v>
      </c>
      <c r="D629" s="36" t="s">
        <v>109</v>
      </c>
      <c r="E629" s="243">
        <v>1</v>
      </c>
      <c r="F629" s="61"/>
      <c r="G629" s="61"/>
      <c r="H629" s="317">
        <v>2745986.0000000005</v>
      </c>
      <c r="I629" s="317"/>
      <c r="J629" s="318"/>
      <c r="K629" s="318"/>
      <c r="L629" s="314">
        <v>2622293</v>
      </c>
      <c r="M629" s="314"/>
      <c r="N629" s="314"/>
      <c r="O629" s="314"/>
      <c r="P629" s="319">
        <v>2473861</v>
      </c>
      <c r="Q629" s="63"/>
      <c r="R629" s="63"/>
      <c r="S629" s="64"/>
      <c r="T629" s="65"/>
      <c r="U629" s="62"/>
      <c r="V629" s="48">
        <v>1592730</v>
      </c>
      <c r="W629" s="47"/>
      <c r="X629" s="318">
        <f t="shared" si="233"/>
        <v>522636</v>
      </c>
      <c r="Y629" s="323">
        <f t="shared" si="234"/>
        <v>2473861</v>
      </c>
      <c r="Z629" s="323">
        <f t="shared" si="235"/>
        <v>2358718</v>
      </c>
      <c r="AA629" s="323">
        <f t="shared" si="236"/>
        <v>2548077</v>
      </c>
      <c r="AB629" s="318">
        <f t="shared" si="237"/>
        <v>2250234</v>
      </c>
      <c r="AC629" s="49">
        <f t="shared" si="238"/>
        <v>0.21</v>
      </c>
      <c r="AD629" s="49">
        <f t="shared" si="239"/>
        <v>0.22</v>
      </c>
      <c r="AE629" s="49">
        <f t="shared" si="240"/>
        <v>0.21</v>
      </c>
      <c r="AF629" s="49">
        <f t="shared" si="241"/>
        <v>0.23</v>
      </c>
      <c r="AG629" s="50">
        <f t="shared" si="242"/>
        <v>0.32813847921493283</v>
      </c>
      <c r="AH629" s="325">
        <f t="shared" ref="AH629:AH630" si="256">+Y629</f>
        <v>2473861</v>
      </c>
      <c r="AI629" s="51" t="str">
        <f t="shared" si="255"/>
        <v>MENOR COTIZADO</v>
      </c>
      <c r="AL629" s="52"/>
    </row>
    <row r="630" spans="1:38">
      <c r="A630" s="125">
        <f>+COUNT(B$6:$D630)</f>
        <v>571</v>
      </c>
      <c r="B630" s="149" t="s">
        <v>1137</v>
      </c>
      <c r="C630" s="131" t="s">
        <v>914</v>
      </c>
      <c r="D630" s="36" t="s">
        <v>109</v>
      </c>
      <c r="E630" s="243">
        <v>1</v>
      </c>
      <c r="F630" s="61"/>
      <c r="G630" s="61"/>
      <c r="H630" s="317">
        <v>2274058</v>
      </c>
      <c r="I630" s="317"/>
      <c r="J630" s="318"/>
      <c r="K630" s="318"/>
      <c r="L630" s="314">
        <v>2133187</v>
      </c>
      <c r="M630" s="314"/>
      <c r="N630" s="314"/>
      <c r="O630" s="314"/>
      <c r="P630" s="319">
        <v>2012441</v>
      </c>
      <c r="Q630" s="63"/>
      <c r="R630" s="63"/>
      <c r="S630" s="64"/>
      <c r="T630" s="65"/>
      <c r="U630" s="62"/>
      <c r="V630" s="48">
        <v>3095360</v>
      </c>
      <c r="W630" s="47"/>
      <c r="X630" s="318">
        <f t="shared" si="233"/>
        <v>489549</v>
      </c>
      <c r="Y630" s="323">
        <f t="shared" si="234"/>
        <v>2012441</v>
      </c>
      <c r="Z630" s="323">
        <f t="shared" si="235"/>
        <v>2378762</v>
      </c>
      <c r="AA630" s="323">
        <f t="shared" si="236"/>
        <v>2203623</v>
      </c>
      <c r="AB630" s="318">
        <f t="shared" si="237"/>
        <v>2314148</v>
      </c>
      <c r="AC630" s="49">
        <f t="shared" si="238"/>
        <v>0.24</v>
      </c>
      <c r="AD630" s="49">
        <f t="shared" si="239"/>
        <v>0.21</v>
      </c>
      <c r="AE630" s="49">
        <f t="shared" si="240"/>
        <v>0.22</v>
      </c>
      <c r="AF630" s="49">
        <f t="shared" si="241"/>
        <v>0.21</v>
      </c>
      <c r="AG630" s="50">
        <f t="shared" si="242"/>
        <v>0.15815575571177504</v>
      </c>
      <c r="AH630" s="325">
        <f t="shared" si="256"/>
        <v>2012441</v>
      </c>
      <c r="AI630" s="51" t="str">
        <f t="shared" si="255"/>
        <v>MENOR COTIZADO</v>
      </c>
      <c r="AL630" s="52"/>
    </row>
    <row r="631" spans="1:38">
      <c r="A631" s="125">
        <f>+COUNT(B$6:$D631)</f>
        <v>571</v>
      </c>
      <c r="B631" s="149" t="s">
        <v>1137</v>
      </c>
      <c r="C631" s="131" t="s">
        <v>915</v>
      </c>
      <c r="D631" s="36" t="s">
        <v>109</v>
      </c>
      <c r="E631" s="243">
        <v>1</v>
      </c>
      <c r="F631" s="61"/>
      <c r="G631" s="61"/>
      <c r="H631" s="317">
        <v>502383.00000000006</v>
      </c>
      <c r="I631" s="317"/>
      <c r="J631" s="318"/>
      <c r="K631" s="318"/>
      <c r="L631" s="314">
        <v>488682.00000000006</v>
      </c>
      <c r="M631" s="314"/>
      <c r="N631" s="314"/>
      <c r="O631" s="314"/>
      <c r="P631" s="319">
        <v>456712</v>
      </c>
      <c r="Q631" s="63"/>
      <c r="R631" s="63"/>
      <c r="S631" s="64"/>
      <c r="T631" s="65"/>
      <c r="U631" s="62"/>
      <c r="V631" s="48">
        <v>149240</v>
      </c>
      <c r="W631" s="47"/>
      <c r="X631" s="318">
        <f t="shared" si="233"/>
        <v>167771</v>
      </c>
      <c r="Y631" s="323">
        <f t="shared" si="234"/>
        <v>456712</v>
      </c>
      <c r="Z631" s="323">
        <f t="shared" si="235"/>
        <v>399254</v>
      </c>
      <c r="AA631" s="323">
        <f t="shared" si="236"/>
        <v>472697</v>
      </c>
      <c r="AB631" s="318">
        <f t="shared" si="237"/>
        <v>309430</v>
      </c>
      <c r="AC631" s="49">
        <f t="shared" si="238"/>
        <v>0.37</v>
      </c>
      <c r="AD631" s="49">
        <f t="shared" si="239"/>
        <v>0.42</v>
      </c>
      <c r="AE631" s="49">
        <f t="shared" si="240"/>
        <v>0.35</v>
      </c>
      <c r="AF631" s="49">
        <f t="shared" si="241"/>
        <v>0.54</v>
      </c>
      <c r="AG631" s="50">
        <f t="shared" si="242"/>
        <v>1.1241691235593674</v>
      </c>
      <c r="AH631" s="325">
        <f t="shared" ref="AH631:AH637" si="257">+MIN(AA631:AB631)</f>
        <v>309430</v>
      </c>
      <c r="AI631" s="51" t="str">
        <f t="shared" si="255"/>
        <v>MEDIA ARMÓNICA</v>
      </c>
      <c r="AL631" s="52"/>
    </row>
    <row r="632" spans="1:38">
      <c r="A632" s="125">
        <f>+COUNT(B$6:$D632)</f>
        <v>572</v>
      </c>
      <c r="B632" s="149">
        <v>31162409</v>
      </c>
      <c r="C632" s="131" t="s">
        <v>916</v>
      </c>
      <c r="D632" s="36" t="s">
        <v>109</v>
      </c>
      <c r="E632" s="243">
        <v>1</v>
      </c>
      <c r="F632" s="61"/>
      <c r="G632" s="61"/>
      <c r="H632" s="317">
        <v>530820</v>
      </c>
      <c r="I632" s="317"/>
      <c r="J632" s="318"/>
      <c r="K632" s="318"/>
      <c r="L632" s="314">
        <v>492904</v>
      </c>
      <c r="M632" s="314"/>
      <c r="N632" s="314"/>
      <c r="O632" s="314"/>
      <c r="P632" s="319">
        <v>473946.00000000006</v>
      </c>
      <c r="Q632" s="63"/>
      <c r="R632" s="63"/>
      <c r="S632" s="64"/>
      <c r="T632" s="65"/>
      <c r="U632" s="62"/>
      <c r="V632" s="48">
        <v>143180</v>
      </c>
      <c r="W632" s="47"/>
      <c r="X632" s="318">
        <f t="shared" si="233"/>
        <v>179585</v>
      </c>
      <c r="Y632" s="323">
        <f t="shared" si="234"/>
        <v>473946</v>
      </c>
      <c r="Z632" s="323">
        <f t="shared" si="235"/>
        <v>410213</v>
      </c>
      <c r="AA632" s="323">
        <f t="shared" si="236"/>
        <v>483425</v>
      </c>
      <c r="AB632" s="318">
        <f t="shared" si="237"/>
        <v>307531</v>
      </c>
      <c r="AC632" s="49">
        <f t="shared" si="238"/>
        <v>0.38</v>
      </c>
      <c r="AD632" s="49">
        <f t="shared" si="239"/>
        <v>0.44</v>
      </c>
      <c r="AE632" s="49">
        <f t="shared" si="240"/>
        <v>0.37</v>
      </c>
      <c r="AF632" s="49">
        <f t="shared" si="241"/>
        <v>0.57999999999999996</v>
      </c>
      <c r="AG632" s="50">
        <f t="shared" si="242"/>
        <v>1.2542603715602738</v>
      </c>
      <c r="AH632" s="325">
        <f t="shared" si="257"/>
        <v>307531</v>
      </c>
      <c r="AI632" s="51" t="str">
        <f t="shared" ref="AI632:AI633" si="258">+IF(AH632=Y632,"MENOR COTIZADO",IF(AH632=Z632,"PROMEDIO",IF(AH632=AA632,"MEDIANA",IF(AH632=AB632,"MEDIA ARMÓNICA",IF(AH632=W632,"HISTÓRICO")))))</f>
        <v>MEDIA ARMÓNICA</v>
      </c>
      <c r="AL632" s="52"/>
    </row>
    <row r="633" spans="1:38">
      <c r="A633" s="125">
        <f>+COUNT(B$6:$D633)</f>
        <v>573</v>
      </c>
      <c r="B633" s="149">
        <v>31162409</v>
      </c>
      <c r="C633" s="131" t="s">
        <v>917</v>
      </c>
      <c r="D633" s="36" t="s">
        <v>109</v>
      </c>
      <c r="E633" s="243">
        <v>1</v>
      </c>
      <c r="F633" s="61"/>
      <c r="G633" s="61"/>
      <c r="H633" s="317">
        <v>554517</v>
      </c>
      <c r="I633" s="317"/>
      <c r="J633" s="318"/>
      <c r="K633" s="318"/>
      <c r="L633" s="314">
        <v>534352</v>
      </c>
      <c r="M633" s="314"/>
      <c r="N633" s="314"/>
      <c r="O633" s="314"/>
      <c r="P633" s="319">
        <v>504106</v>
      </c>
      <c r="Q633" s="63"/>
      <c r="R633" s="63"/>
      <c r="S633" s="64"/>
      <c r="T633" s="65"/>
      <c r="U633" s="62"/>
      <c r="V633" s="48">
        <v>150890</v>
      </c>
      <c r="W633" s="47"/>
      <c r="X633" s="318">
        <f t="shared" si="233"/>
        <v>191177</v>
      </c>
      <c r="Y633" s="323">
        <f t="shared" si="234"/>
        <v>504106</v>
      </c>
      <c r="Z633" s="323">
        <f t="shared" si="235"/>
        <v>435966</v>
      </c>
      <c r="AA633" s="323">
        <f t="shared" si="236"/>
        <v>519229</v>
      </c>
      <c r="AB633" s="318">
        <f t="shared" si="237"/>
        <v>325578</v>
      </c>
      <c r="AC633" s="49">
        <f t="shared" si="238"/>
        <v>0.38</v>
      </c>
      <c r="AD633" s="49">
        <f t="shared" si="239"/>
        <v>0.44</v>
      </c>
      <c r="AE633" s="49">
        <f t="shared" si="240"/>
        <v>0.37</v>
      </c>
      <c r="AF633" s="49">
        <f t="shared" si="241"/>
        <v>0.59</v>
      </c>
      <c r="AG633" s="50">
        <f t="shared" si="242"/>
        <v>1.2669958247730135</v>
      </c>
      <c r="AH633" s="325">
        <f t="shared" si="257"/>
        <v>325578</v>
      </c>
      <c r="AI633" s="51" t="str">
        <f t="shared" si="258"/>
        <v>MEDIA ARMÓNICA</v>
      </c>
      <c r="AL633" s="52"/>
    </row>
    <row r="634" spans="1:38">
      <c r="A634" s="125">
        <f>+COUNT(B$6:$D634)</f>
        <v>574</v>
      </c>
      <c r="B634" s="149">
        <v>31171505</v>
      </c>
      <c r="C634" s="131" t="s">
        <v>918</v>
      </c>
      <c r="D634" s="36" t="s">
        <v>109</v>
      </c>
      <c r="E634" s="243">
        <v>1</v>
      </c>
      <c r="F634" s="61"/>
      <c r="G634" s="61"/>
      <c r="H634" s="317">
        <v>359107.00000000006</v>
      </c>
      <c r="I634" s="317"/>
      <c r="J634" s="318"/>
      <c r="K634" s="318"/>
      <c r="L634" s="314">
        <v>343075</v>
      </c>
      <c r="M634" s="314"/>
      <c r="N634" s="314"/>
      <c r="O634" s="314"/>
      <c r="P634" s="319">
        <v>320631</v>
      </c>
      <c r="Q634" s="63"/>
      <c r="R634" s="63"/>
      <c r="S634" s="64"/>
      <c r="T634" s="65"/>
      <c r="U634" s="62"/>
      <c r="V634" s="48">
        <v>83540</v>
      </c>
      <c r="W634" s="47"/>
      <c r="X634" s="318">
        <f t="shared" si="233"/>
        <v>129663</v>
      </c>
      <c r="Y634" s="323">
        <f t="shared" si="234"/>
        <v>320631</v>
      </c>
      <c r="Z634" s="323">
        <f t="shared" si="235"/>
        <v>276588</v>
      </c>
      <c r="AA634" s="323">
        <f t="shared" si="236"/>
        <v>331853</v>
      </c>
      <c r="AB634" s="318">
        <f t="shared" si="237"/>
        <v>192413</v>
      </c>
      <c r="AC634" s="49">
        <f t="shared" si="238"/>
        <v>0.4</v>
      </c>
      <c r="AD634" s="49">
        <f t="shared" si="239"/>
        <v>0.47</v>
      </c>
      <c r="AE634" s="49">
        <f t="shared" si="240"/>
        <v>0.39</v>
      </c>
      <c r="AF634" s="49">
        <f t="shared" si="241"/>
        <v>0.67</v>
      </c>
      <c r="AG634" s="50">
        <f t="shared" si="242"/>
        <v>1.5521067751975102</v>
      </c>
      <c r="AH634" s="325">
        <f t="shared" si="257"/>
        <v>192413</v>
      </c>
      <c r="AI634" s="51" t="str">
        <f t="shared" ref="AI634:AI642" si="259">+IF(AH634=Y634,"MENOR COTIZADO",IF(AH634=Z634,"PROMEDIO",IF(AH634=AA634,"MEDIANA",IF(AH634=AB634,"MEDIA ARMÓNICA",IF(AH634=W634,"HISTÓRICO")))))</f>
        <v>MEDIA ARMÓNICA</v>
      </c>
      <c r="AL634" s="52"/>
    </row>
    <row r="635" spans="1:38">
      <c r="A635" s="125">
        <f>+COUNT(B$6:$D635)</f>
        <v>574</v>
      </c>
      <c r="B635" s="149" t="s">
        <v>1138</v>
      </c>
      <c r="C635" s="131" t="s">
        <v>919</v>
      </c>
      <c r="D635" s="36" t="s">
        <v>109</v>
      </c>
      <c r="E635" s="243">
        <v>1</v>
      </c>
      <c r="F635" s="61"/>
      <c r="G635" s="61"/>
      <c r="H635" s="317">
        <v>485249.00000000006</v>
      </c>
      <c r="I635" s="317"/>
      <c r="J635" s="318"/>
      <c r="K635" s="318"/>
      <c r="L635" s="314">
        <v>468072</v>
      </c>
      <c r="M635" s="314"/>
      <c r="N635" s="314"/>
      <c r="O635" s="314"/>
      <c r="P635" s="319">
        <v>429424.00000000006</v>
      </c>
      <c r="Q635" s="63"/>
      <c r="R635" s="63"/>
      <c r="S635" s="64"/>
      <c r="T635" s="65"/>
      <c r="U635" s="62"/>
      <c r="V635" s="48">
        <v>136120</v>
      </c>
      <c r="W635" s="47"/>
      <c r="X635" s="318">
        <f t="shared" si="233"/>
        <v>164067</v>
      </c>
      <c r="Y635" s="323">
        <f t="shared" si="234"/>
        <v>429424</v>
      </c>
      <c r="Z635" s="323">
        <f t="shared" si="235"/>
        <v>379716</v>
      </c>
      <c r="AA635" s="323">
        <f t="shared" si="236"/>
        <v>448748</v>
      </c>
      <c r="AB635" s="318">
        <f t="shared" si="237"/>
        <v>288343</v>
      </c>
      <c r="AC635" s="49">
        <f t="shared" si="238"/>
        <v>0.38</v>
      </c>
      <c r="AD635" s="49">
        <f t="shared" si="239"/>
        <v>0.43</v>
      </c>
      <c r="AE635" s="49">
        <f t="shared" si="240"/>
        <v>0.37</v>
      </c>
      <c r="AF635" s="49">
        <f t="shared" si="241"/>
        <v>0.56999999999999995</v>
      </c>
      <c r="AG635" s="50">
        <f t="shared" si="242"/>
        <v>1.2053114898618866</v>
      </c>
      <c r="AH635" s="325">
        <f t="shared" si="257"/>
        <v>288343</v>
      </c>
      <c r="AI635" s="51" t="str">
        <f t="shared" si="259"/>
        <v>MEDIA ARMÓNICA</v>
      </c>
      <c r="AL635" s="52"/>
    </row>
    <row r="636" spans="1:38">
      <c r="A636" s="125">
        <f>+COUNT(B$6:$D636)</f>
        <v>575</v>
      </c>
      <c r="B636" s="149">
        <v>40142007</v>
      </c>
      <c r="C636" s="131" t="s">
        <v>920</v>
      </c>
      <c r="D636" s="36" t="s">
        <v>109</v>
      </c>
      <c r="E636" s="243">
        <v>1</v>
      </c>
      <c r="F636" s="61"/>
      <c r="G636" s="61"/>
      <c r="H636" s="317">
        <v>795101</v>
      </c>
      <c r="I636" s="317"/>
      <c r="J636" s="318"/>
      <c r="K636" s="318"/>
      <c r="L636" s="314">
        <v>773612</v>
      </c>
      <c r="M636" s="314"/>
      <c r="N636" s="314"/>
      <c r="O636" s="314"/>
      <c r="P636" s="319">
        <v>716307</v>
      </c>
      <c r="Q636" s="63"/>
      <c r="R636" s="63"/>
      <c r="S636" s="64"/>
      <c r="T636" s="65"/>
      <c r="U636" s="62"/>
      <c r="V636" s="48">
        <v>275150</v>
      </c>
      <c r="W636" s="47"/>
      <c r="X636" s="318">
        <f t="shared" si="233"/>
        <v>245524</v>
      </c>
      <c r="Y636" s="323">
        <f t="shared" si="234"/>
        <v>716307</v>
      </c>
      <c r="Z636" s="323">
        <f t="shared" si="235"/>
        <v>640043</v>
      </c>
      <c r="AA636" s="323">
        <f t="shared" si="236"/>
        <v>744960</v>
      </c>
      <c r="AB636" s="318">
        <f t="shared" si="237"/>
        <v>527651</v>
      </c>
      <c r="AC636" s="49">
        <f t="shared" si="238"/>
        <v>0.34</v>
      </c>
      <c r="AD636" s="49">
        <f t="shared" si="239"/>
        <v>0.38</v>
      </c>
      <c r="AE636" s="49">
        <f t="shared" si="240"/>
        <v>0.33</v>
      </c>
      <c r="AF636" s="49">
        <f t="shared" si="241"/>
        <v>0.47</v>
      </c>
      <c r="AG636" s="50">
        <f t="shared" si="242"/>
        <v>0.89232782118844267</v>
      </c>
      <c r="AH636" s="325">
        <f>+AA636</f>
        <v>744960</v>
      </c>
      <c r="AI636" s="51" t="str">
        <f t="shared" si="259"/>
        <v>MEDIANA</v>
      </c>
      <c r="AL636" s="52"/>
    </row>
    <row r="637" spans="1:38">
      <c r="A637" s="125">
        <f>+COUNT(B$6:$D637)</f>
        <v>576</v>
      </c>
      <c r="B637" s="149">
        <v>31401604</v>
      </c>
      <c r="C637" s="131" t="s">
        <v>921</v>
      </c>
      <c r="D637" s="36" t="s">
        <v>109</v>
      </c>
      <c r="E637" s="243">
        <v>1</v>
      </c>
      <c r="F637" s="61"/>
      <c r="G637" s="61"/>
      <c r="H637" s="317">
        <v>702934</v>
      </c>
      <c r="I637" s="317"/>
      <c r="J637" s="318"/>
      <c r="K637" s="318"/>
      <c r="L637" s="314">
        <v>659001</v>
      </c>
      <c r="M637" s="314"/>
      <c r="N637" s="314"/>
      <c r="O637" s="314"/>
      <c r="P637" s="319">
        <v>627620.00000000012</v>
      </c>
      <c r="Q637" s="63"/>
      <c r="R637" s="63"/>
      <c r="S637" s="64"/>
      <c r="T637" s="65"/>
      <c r="U637" s="62"/>
      <c r="V637" s="48">
        <v>182830</v>
      </c>
      <c r="W637" s="47"/>
      <c r="X637" s="318">
        <f t="shared" si="233"/>
        <v>242156</v>
      </c>
      <c r="Y637" s="323">
        <f t="shared" si="234"/>
        <v>627620</v>
      </c>
      <c r="Z637" s="323">
        <f t="shared" si="235"/>
        <v>543096</v>
      </c>
      <c r="AA637" s="323">
        <f t="shared" si="236"/>
        <v>643311</v>
      </c>
      <c r="AB637" s="318">
        <f t="shared" si="237"/>
        <v>399882</v>
      </c>
      <c r="AC637" s="49">
        <f t="shared" si="238"/>
        <v>0.39</v>
      </c>
      <c r="AD637" s="49">
        <f t="shared" si="239"/>
        <v>0.45</v>
      </c>
      <c r="AE637" s="49">
        <f t="shared" si="240"/>
        <v>0.38</v>
      </c>
      <c r="AF637" s="49">
        <f t="shared" si="241"/>
        <v>0.61</v>
      </c>
      <c r="AG637" s="50">
        <f t="shared" si="242"/>
        <v>1.3244872285729914</v>
      </c>
      <c r="AH637" s="325">
        <f t="shared" si="257"/>
        <v>399882</v>
      </c>
      <c r="AI637" s="51" t="str">
        <f t="shared" si="259"/>
        <v>MEDIA ARMÓNICA</v>
      </c>
      <c r="AL637" s="52"/>
    </row>
    <row r="638" spans="1:38">
      <c r="A638" s="125">
        <f>+COUNT(B$6:$D638)</f>
        <v>577</v>
      </c>
      <c r="B638" s="149">
        <v>31162604</v>
      </c>
      <c r="C638" s="131" t="s">
        <v>922</v>
      </c>
      <c r="D638" s="36" t="s">
        <v>109</v>
      </c>
      <c r="E638" s="243">
        <v>1</v>
      </c>
      <c r="F638" s="61"/>
      <c r="G638" s="61"/>
      <c r="H638" s="317">
        <v>622164</v>
      </c>
      <c r="I638" s="317"/>
      <c r="J638" s="318"/>
      <c r="K638" s="318"/>
      <c r="L638" s="314">
        <v>567588</v>
      </c>
      <c r="M638" s="314"/>
      <c r="N638" s="314"/>
      <c r="O638" s="314"/>
      <c r="P638" s="319">
        <v>545758</v>
      </c>
      <c r="Q638" s="63"/>
      <c r="R638" s="63"/>
      <c r="S638" s="64"/>
      <c r="T638" s="65"/>
      <c r="U638" s="62"/>
      <c r="V638" s="48">
        <v>205390</v>
      </c>
      <c r="W638" s="47"/>
      <c r="X638" s="318">
        <f t="shared" si="233"/>
        <v>189304</v>
      </c>
      <c r="Y638" s="323">
        <f t="shared" si="234"/>
        <v>545758</v>
      </c>
      <c r="Z638" s="323">
        <f t="shared" si="235"/>
        <v>485225</v>
      </c>
      <c r="AA638" s="323">
        <f t="shared" si="236"/>
        <v>556673</v>
      </c>
      <c r="AB638" s="318">
        <f t="shared" si="237"/>
        <v>397210</v>
      </c>
      <c r="AC638" s="49">
        <f t="shared" si="238"/>
        <v>0.35</v>
      </c>
      <c r="AD638" s="49">
        <f t="shared" si="239"/>
        <v>0.39</v>
      </c>
      <c r="AE638" s="49">
        <f t="shared" si="240"/>
        <v>0.34</v>
      </c>
      <c r="AF638" s="49">
        <f t="shared" si="241"/>
        <v>0.48</v>
      </c>
      <c r="AG638" s="50">
        <f t="shared" si="242"/>
        <v>0.92168070500024346</v>
      </c>
      <c r="AH638" s="325">
        <f>+AA638</f>
        <v>556673</v>
      </c>
      <c r="AI638" s="51" t="str">
        <f t="shared" si="259"/>
        <v>MEDIANA</v>
      </c>
      <c r="AL638" s="52"/>
    </row>
    <row r="639" spans="1:38">
      <c r="A639" s="125">
        <f>+COUNT(B$6:$D639)</f>
        <v>578</v>
      </c>
      <c r="B639" s="149">
        <v>26131604</v>
      </c>
      <c r="C639" s="131" t="s">
        <v>923</v>
      </c>
      <c r="D639" s="36" t="s">
        <v>109</v>
      </c>
      <c r="E639" s="243">
        <v>1</v>
      </c>
      <c r="F639" s="61"/>
      <c r="G639" s="61"/>
      <c r="H639" s="317">
        <v>515539</v>
      </c>
      <c r="I639" s="317"/>
      <c r="J639" s="318"/>
      <c r="K639" s="318"/>
      <c r="L639" s="314">
        <v>488165</v>
      </c>
      <c r="M639" s="314"/>
      <c r="N639" s="314"/>
      <c r="O639" s="314"/>
      <c r="P639" s="319">
        <v>456229.00000000006</v>
      </c>
      <c r="Q639" s="63"/>
      <c r="R639" s="63"/>
      <c r="S639" s="64"/>
      <c r="T639" s="65"/>
      <c r="U639" s="62"/>
      <c r="V639" s="48">
        <v>1698280</v>
      </c>
      <c r="W639" s="47"/>
      <c r="X639" s="318">
        <f t="shared" si="233"/>
        <v>606302</v>
      </c>
      <c r="Y639" s="323">
        <f t="shared" si="234"/>
        <v>456229</v>
      </c>
      <c r="Z639" s="323">
        <f t="shared" si="235"/>
        <v>789553</v>
      </c>
      <c r="AA639" s="323">
        <f t="shared" si="236"/>
        <v>501852</v>
      </c>
      <c r="AB639" s="318">
        <f t="shared" si="237"/>
        <v>590936</v>
      </c>
      <c r="AC639" s="49">
        <f t="shared" si="238"/>
        <v>1.33</v>
      </c>
      <c r="AD639" s="49">
        <f t="shared" si="239"/>
        <v>0.77</v>
      </c>
      <c r="AE639" s="49">
        <f t="shared" si="240"/>
        <v>1.21</v>
      </c>
      <c r="AF639" s="49">
        <f t="shared" si="241"/>
        <v>1.03</v>
      </c>
      <c r="AG639" s="50">
        <f t="shared" si="242"/>
        <v>0.35700944485008362</v>
      </c>
      <c r="AH639" s="325">
        <f>+Z639</f>
        <v>789553</v>
      </c>
      <c r="AI639" s="51" t="str">
        <f t="shared" si="259"/>
        <v>PROMEDIO</v>
      </c>
      <c r="AL639" s="52"/>
    </row>
    <row r="640" spans="1:38">
      <c r="A640" s="125">
        <f>+COUNT(B$6:$D640)</f>
        <v>579</v>
      </c>
      <c r="B640" s="149">
        <v>31401604</v>
      </c>
      <c r="C640" s="131" t="s">
        <v>924</v>
      </c>
      <c r="D640" s="36" t="s">
        <v>109</v>
      </c>
      <c r="E640" s="243">
        <v>1</v>
      </c>
      <c r="F640" s="61"/>
      <c r="G640" s="61"/>
      <c r="H640" s="317">
        <v>337795</v>
      </c>
      <c r="I640" s="317"/>
      <c r="J640" s="318"/>
      <c r="K640" s="318"/>
      <c r="L640" s="314">
        <v>319699</v>
      </c>
      <c r="M640" s="314"/>
      <c r="N640" s="314"/>
      <c r="O640" s="314"/>
      <c r="P640" s="319">
        <v>301603</v>
      </c>
      <c r="Q640" s="63"/>
      <c r="R640" s="63"/>
      <c r="S640" s="64"/>
      <c r="T640" s="65"/>
      <c r="U640" s="62"/>
      <c r="V640" s="48">
        <v>124860</v>
      </c>
      <c r="W640" s="47"/>
      <c r="X640" s="318">
        <f t="shared" si="233"/>
        <v>98534</v>
      </c>
      <c r="Y640" s="323">
        <f t="shared" si="234"/>
        <v>301603</v>
      </c>
      <c r="Z640" s="323">
        <f t="shared" si="235"/>
        <v>270989</v>
      </c>
      <c r="AA640" s="323">
        <f t="shared" si="236"/>
        <v>310651</v>
      </c>
      <c r="AB640" s="318">
        <f t="shared" si="237"/>
        <v>229715</v>
      </c>
      <c r="AC640" s="49">
        <f t="shared" si="238"/>
        <v>0.33</v>
      </c>
      <c r="AD640" s="49">
        <f t="shared" si="239"/>
        <v>0.36</v>
      </c>
      <c r="AE640" s="49">
        <f t="shared" si="240"/>
        <v>0.32</v>
      </c>
      <c r="AF640" s="49">
        <f t="shared" si="241"/>
        <v>0.43</v>
      </c>
      <c r="AG640" s="50">
        <f t="shared" si="242"/>
        <v>0.78915585455710391</v>
      </c>
      <c r="AH640" s="325">
        <f>+AA640</f>
        <v>310651</v>
      </c>
      <c r="AI640" s="51" t="str">
        <f t="shared" si="259"/>
        <v>MEDIANA</v>
      </c>
      <c r="AL640" s="52"/>
    </row>
    <row r="641" spans="1:38">
      <c r="A641" s="125">
        <f>+COUNT(B$6:$D641)</f>
        <v>580</v>
      </c>
      <c r="B641" s="149">
        <v>40142007</v>
      </c>
      <c r="C641" s="131" t="s">
        <v>925</v>
      </c>
      <c r="D641" s="36" t="s">
        <v>109</v>
      </c>
      <c r="E641" s="243">
        <v>1</v>
      </c>
      <c r="F641" s="61"/>
      <c r="G641" s="61"/>
      <c r="H641" s="317">
        <v>1414602</v>
      </c>
      <c r="I641" s="317"/>
      <c r="J641" s="318"/>
      <c r="K641" s="318"/>
      <c r="L641" s="314">
        <v>1352558.0000000002</v>
      </c>
      <c r="M641" s="314"/>
      <c r="N641" s="314"/>
      <c r="O641" s="314"/>
      <c r="P641" s="319">
        <v>1240879</v>
      </c>
      <c r="Q641" s="63"/>
      <c r="R641" s="63"/>
      <c r="S641" s="64"/>
      <c r="T641" s="65"/>
      <c r="U641" s="62"/>
      <c r="V641" s="48">
        <v>305710</v>
      </c>
      <c r="W641" s="47"/>
      <c r="X641" s="318">
        <f t="shared" si="233"/>
        <v>520142</v>
      </c>
      <c r="Y641" s="323">
        <f t="shared" si="234"/>
        <v>1240879</v>
      </c>
      <c r="Z641" s="323">
        <f t="shared" si="235"/>
        <v>1078437</v>
      </c>
      <c r="AA641" s="323">
        <f t="shared" si="236"/>
        <v>1296719</v>
      </c>
      <c r="AB641" s="318">
        <f t="shared" si="237"/>
        <v>724217</v>
      </c>
      <c r="AC641" s="49">
        <f t="shared" si="238"/>
        <v>0.42</v>
      </c>
      <c r="AD641" s="49">
        <f t="shared" si="239"/>
        <v>0.48</v>
      </c>
      <c r="AE641" s="49">
        <f t="shared" si="240"/>
        <v>0.4</v>
      </c>
      <c r="AF641" s="49">
        <f t="shared" si="241"/>
        <v>0.72</v>
      </c>
      <c r="AG641" s="50">
        <f t="shared" si="242"/>
        <v>1.7014229171436983</v>
      </c>
      <c r="AH641" s="325">
        <f t="shared" ref="AH641" si="260">+MIN(AA641:AB641)</f>
        <v>724217</v>
      </c>
      <c r="AI641" s="51" t="str">
        <f t="shared" si="259"/>
        <v>MEDIA ARMÓNICA</v>
      </c>
      <c r="AL641" s="52"/>
    </row>
    <row r="642" spans="1:38">
      <c r="A642" s="125">
        <f>+COUNT(B$6:$D642)</f>
        <v>580</v>
      </c>
      <c r="B642" s="149" t="s">
        <v>1137</v>
      </c>
      <c r="C642" s="131" t="s">
        <v>926</v>
      </c>
      <c r="D642" s="36" t="s">
        <v>109</v>
      </c>
      <c r="E642" s="243">
        <v>1</v>
      </c>
      <c r="F642" s="61"/>
      <c r="G642" s="61"/>
      <c r="H642" s="317">
        <v>694605.00000000012</v>
      </c>
      <c r="I642" s="317"/>
      <c r="J642" s="318"/>
      <c r="K642" s="318"/>
      <c r="L642" s="314">
        <v>645430.00000000012</v>
      </c>
      <c r="M642" s="314"/>
      <c r="N642" s="314"/>
      <c r="O642" s="314"/>
      <c r="P642" s="319">
        <v>614695</v>
      </c>
      <c r="Q642" s="63"/>
      <c r="R642" s="63"/>
      <c r="S642" s="64"/>
      <c r="T642" s="65"/>
      <c r="U642" s="62"/>
      <c r="V642" s="48">
        <v>1958920</v>
      </c>
      <c r="W642" s="47"/>
      <c r="X642" s="318">
        <f t="shared" si="233"/>
        <v>654500</v>
      </c>
      <c r="Y642" s="323">
        <f t="shared" si="234"/>
        <v>614695</v>
      </c>
      <c r="Z642" s="323">
        <f t="shared" si="235"/>
        <v>978413</v>
      </c>
      <c r="AA642" s="323">
        <f t="shared" si="236"/>
        <v>670018</v>
      </c>
      <c r="AB642" s="318">
        <f t="shared" si="237"/>
        <v>780285</v>
      </c>
      <c r="AC642" s="49">
        <f t="shared" si="238"/>
        <v>1.06</v>
      </c>
      <c r="AD642" s="49">
        <f t="shared" si="239"/>
        <v>0.67</v>
      </c>
      <c r="AE642" s="49">
        <f t="shared" si="240"/>
        <v>0.98</v>
      </c>
      <c r="AF642" s="49">
        <f t="shared" si="241"/>
        <v>0.84</v>
      </c>
      <c r="AG642" s="50">
        <f t="shared" si="242"/>
        <v>0.3341126743307537</v>
      </c>
      <c r="AH642" s="325">
        <f>+Z642</f>
        <v>978413</v>
      </c>
      <c r="AI642" s="51" t="str">
        <f t="shared" si="259"/>
        <v>PROMEDIO</v>
      </c>
      <c r="AL642" s="52"/>
    </row>
    <row r="643" spans="1:38">
      <c r="A643" s="125">
        <f>+COUNT(B$6:$D643)</f>
        <v>580</v>
      </c>
      <c r="B643" s="149" t="s">
        <v>1139</v>
      </c>
      <c r="C643" s="131" t="s">
        <v>927</v>
      </c>
      <c r="D643" s="36" t="s">
        <v>109</v>
      </c>
      <c r="E643" s="243">
        <v>1</v>
      </c>
      <c r="F643" s="61"/>
      <c r="G643" s="61"/>
      <c r="H643" s="317">
        <v>2007704</v>
      </c>
      <c r="I643" s="317"/>
      <c r="J643" s="318"/>
      <c r="K643" s="318"/>
      <c r="L643" s="314">
        <v>1884424.0000000002</v>
      </c>
      <c r="M643" s="314"/>
      <c r="N643" s="314"/>
      <c r="O643" s="314"/>
      <c r="P643" s="319">
        <v>1761144</v>
      </c>
      <c r="Q643" s="63"/>
      <c r="R643" s="63"/>
      <c r="S643" s="64"/>
      <c r="T643" s="65"/>
      <c r="U643" s="62"/>
      <c r="V643" s="48">
        <v>547760</v>
      </c>
      <c r="W643" s="47"/>
      <c r="X643" s="318">
        <f t="shared" si="233"/>
        <v>675870</v>
      </c>
      <c r="Y643" s="323">
        <f t="shared" si="234"/>
        <v>1761144</v>
      </c>
      <c r="Z643" s="323">
        <f t="shared" si="235"/>
        <v>1550258</v>
      </c>
      <c r="AA643" s="323">
        <f t="shared" si="236"/>
        <v>1822784</v>
      </c>
      <c r="AB643" s="318">
        <f t="shared" si="237"/>
        <v>1168847</v>
      </c>
      <c r="AC643" s="49">
        <f t="shared" si="238"/>
        <v>0.38</v>
      </c>
      <c r="AD643" s="49">
        <f t="shared" si="239"/>
        <v>0.44</v>
      </c>
      <c r="AE643" s="49">
        <f t="shared" si="240"/>
        <v>0.37</v>
      </c>
      <c r="AF643" s="49">
        <f t="shared" si="241"/>
        <v>0.57999999999999996</v>
      </c>
      <c r="AG643" s="50">
        <f t="shared" si="242"/>
        <v>1.233879801372864</v>
      </c>
      <c r="AH643" s="325">
        <f t="shared" ref="AH643:AH648" si="261">+MIN(AA643:AB643)</f>
        <v>1168847</v>
      </c>
      <c r="AI643" s="51" t="str">
        <f t="shared" ref="AI643:AI644" si="262">+IF(AH643=Y643,"MENOR COTIZADO",IF(AH643=Z643,"PROMEDIO",IF(AH643=AA643,"MEDIANA",IF(AH643=AB643,"MEDIA ARMÓNICA",IF(AH643=W643,"HISTÓRICO")))))</f>
        <v>MEDIA ARMÓNICA</v>
      </c>
      <c r="AL643" s="52"/>
    </row>
    <row r="644" spans="1:38">
      <c r="A644" s="125">
        <f>+COUNT(B$6:$D644)</f>
        <v>581</v>
      </c>
      <c r="B644" s="149">
        <v>40142009</v>
      </c>
      <c r="C644" s="131" t="s">
        <v>928</v>
      </c>
      <c r="D644" s="36" t="s">
        <v>109</v>
      </c>
      <c r="E644" s="243">
        <v>1</v>
      </c>
      <c r="F644" s="61"/>
      <c r="G644" s="61"/>
      <c r="H644" s="317">
        <v>571769</v>
      </c>
      <c r="I644" s="317"/>
      <c r="J644" s="318"/>
      <c r="K644" s="318"/>
      <c r="L644" s="314">
        <v>551164</v>
      </c>
      <c r="M644" s="314"/>
      <c r="N644" s="314"/>
      <c r="O644" s="314"/>
      <c r="P644" s="319">
        <v>515107</v>
      </c>
      <c r="Q644" s="63"/>
      <c r="R644" s="63"/>
      <c r="S644" s="64"/>
      <c r="T644" s="65"/>
      <c r="U644" s="62"/>
      <c r="V644" s="48">
        <v>980890</v>
      </c>
      <c r="W644" s="47"/>
      <c r="X644" s="318">
        <f t="shared" si="233"/>
        <v>218696</v>
      </c>
      <c r="Y644" s="323">
        <f t="shared" si="234"/>
        <v>515107</v>
      </c>
      <c r="Z644" s="323">
        <f t="shared" si="235"/>
        <v>654733</v>
      </c>
      <c r="AA644" s="323">
        <f t="shared" si="236"/>
        <v>561467</v>
      </c>
      <c r="AB644" s="318">
        <f t="shared" si="237"/>
        <v>613109</v>
      </c>
      <c r="AC644" s="49">
        <f t="shared" si="238"/>
        <v>0.42</v>
      </c>
      <c r="AD644" s="49">
        <f t="shared" si="239"/>
        <v>0.33</v>
      </c>
      <c r="AE644" s="49">
        <f t="shared" si="240"/>
        <v>0.39</v>
      </c>
      <c r="AF644" s="49">
        <f t="shared" si="241"/>
        <v>0.36</v>
      </c>
      <c r="AG644" s="50">
        <f t="shared" si="242"/>
        <v>0.22295670258642661</v>
      </c>
      <c r="AH644" s="325">
        <f t="shared" si="261"/>
        <v>561467</v>
      </c>
      <c r="AI644" s="51" t="str">
        <f t="shared" si="262"/>
        <v>MEDIANA</v>
      </c>
      <c r="AL644" s="52"/>
    </row>
    <row r="645" spans="1:38">
      <c r="A645" s="125">
        <f>+COUNT(B$6:$D645)</f>
        <v>582</v>
      </c>
      <c r="B645" s="149">
        <v>40142009</v>
      </c>
      <c r="C645" s="131" t="s">
        <v>929</v>
      </c>
      <c r="D645" s="36" t="s">
        <v>109</v>
      </c>
      <c r="E645" s="243">
        <v>1</v>
      </c>
      <c r="F645" s="61"/>
      <c r="G645" s="61"/>
      <c r="H645" s="317">
        <v>1013385.0000000001</v>
      </c>
      <c r="I645" s="317"/>
      <c r="J645" s="318"/>
      <c r="K645" s="318"/>
      <c r="L645" s="314">
        <v>959096</v>
      </c>
      <c r="M645" s="314"/>
      <c r="N645" s="314"/>
      <c r="O645" s="314"/>
      <c r="P645" s="319">
        <v>904808</v>
      </c>
      <c r="Q645" s="63"/>
      <c r="R645" s="63"/>
      <c r="S645" s="64"/>
      <c r="T645" s="65"/>
      <c r="U645" s="62"/>
      <c r="V645" s="48">
        <v>308090</v>
      </c>
      <c r="W645" s="47"/>
      <c r="X645" s="318">
        <f t="shared" si="233"/>
        <v>328507</v>
      </c>
      <c r="Y645" s="323">
        <f t="shared" si="234"/>
        <v>904808</v>
      </c>
      <c r="Z645" s="323">
        <f t="shared" si="235"/>
        <v>796345</v>
      </c>
      <c r="AA645" s="323">
        <f t="shared" si="236"/>
        <v>931952</v>
      </c>
      <c r="AB645" s="318">
        <f t="shared" si="237"/>
        <v>626915</v>
      </c>
      <c r="AC645" s="49">
        <f t="shared" si="238"/>
        <v>0.36</v>
      </c>
      <c r="AD645" s="49">
        <f t="shared" si="239"/>
        <v>0.41</v>
      </c>
      <c r="AE645" s="49">
        <f t="shared" si="240"/>
        <v>0.35</v>
      </c>
      <c r="AF645" s="49">
        <f t="shared" si="241"/>
        <v>0.52</v>
      </c>
      <c r="AG645" s="50">
        <f t="shared" si="242"/>
        <v>1.0662695965464637</v>
      </c>
      <c r="AH645" s="325">
        <f t="shared" si="261"/>
        <v>626915</v>
      </c>
      <c r="AI645" s="51" t="str">
        <f>+IF(AH645=Y645,"MENOR COTIZADO",IF(AH645=Z645,"PROMEDIO",IF(AH645=AA645,"MEDIANA",IF(AH645=AB645,"MEDIA ARMÓNICA",IF(AH645=W645,"HISTÓRICO")))))</f>
        <v>MEDIA ARMÓNICA</v>
      </c>
      <c r="AL645" s="52"/>
    </row>
    <row r="646" spans="1:38">
      <c r="A646" s="125">
        <f>+COUNT(B$6:$D646)</f>
        <v>583</v>
      </c>
      <c r="B646" s="149">
        <v>31162906</v>
      </c>
      <c r="C646" s="131" t="s">
        <v>930</v>
      </c>
      <c r="D646" s="36" t="s">
        <v>109</v>
      </c>
      <c r="E646" s="243">
        <v>1</v>
      </c>
      <c r="F646" s="61"/>
      <c r="G646" s="61"/>
      <c r="H646" s="317">
        <v>420234</v>
      </c>
      <c r="I646" s="317"/>
      <c r="J646" s="318"/>
      <c r="K646" s="318"/>
      <c r="L646" s="314">
        <v>397722</v>
      </c>
      <c r="M646" s="314"/>
      <c r="N646" s="314"/>
      <c r="O646" s="314"/>
      <c r="P646" s="319">
        <v>375209</v>
      </c>
      <c r="Q646" s="63"/>
      <c r="R646" s="63"/>
      <c r="S646" s="64"/>
      <c r="T646" s="65"/>
      <c r="U646" s="62"/>
      <c r="V646" s="48">
        <v>106950</v>
      </c>
      <c r="W646" s="47"/>
      <c r="X646" s="318">
        <f t="shared" si="233"/>
        <v>146543</v>
      </c>
      <c r="Y646" s="323">
        <f t="shared" si="234"/>
        <v>375209</v>
      </c>
      <c r="Z646" s="323">
        <f t="shared" si="235"/>
        <v>325029</v>
      </c>
      <c r="AA646" s="323">
        <f t="shared" si="236"/>
        <v>386466</v>
      </c>
      <c r="AB646" s="318">
        <f t="shared" si="237"/>
        <v>236556</v>
      </c>
      <c r="AC646" s="49">
        <f t="shared" si="238"/>
        <v>0.39</v>
      </c>
      <c r="AD646" s="49">
        <f t="shared" si="239"/>
        <v>0.45</v>
      </c>
      <c r="AE646" s="49">
        <f t="shared" si="240"/>
        <v>0.38</v>
      </c>
      <c r="AF646" s="49">
        <f t="shared" si="241"/>
        <v>0.62</v>
      </c>
      <c r="AG646" s="50">
        <f t="shared" si="242"/>
        <v>1.3702010285179991</v>
      </c>
      <c r="AH646" s="325">
        <f t="shared" si="261"/>
        <v>236556</v>
      </c>
      <c r="AI646" s="51" t="str">
        <f>+IF(AH646=Y646,"MENOR COTIZADO",IF(AH646=Z646,"PROMEDIO",IF(AH646=AA646,"MEDIANA",IF(AH646=AB646,"MEDIA ARMÓNICA",IF(AH646=W646,"HISTÓRICO")))))</f>
        <v>MEDIA ARMÓNICA</v>
      </c>
      <c r="AL646" s="52"/>
    </row>
    <row r="647" spans="1:38">
      <c r="A647" s="125">
        <f>+COUNT(B$6:$D647)</f>
        <v>584</v>
      </c>
      <c r="B647" s="149">
        <v>40161513</v>
      </c>
      <c r="C647" s="131" t="s">
        <v>931</v>
      </c>
      <c r="D647" s="36" t="s">
        <v>109</v>
      </c>
      <c r="E647" s="243">
        <v>1</v>
      </c>
      <c r="F647" s="61"/>
      <c r="G647" s="61"/>
      <c r="H647" s="317">
        <v>188395</v>
      </c>
      <c r="I647" s="317"/>
      <c r="J647" s="318"/>
      <c r="K647" s="318"/>
      <c r="L647" s="314">
        <v>178119</v>
      </c>
      <c r="M647" s="314"/>
      <c r="N647" s="314"/>
      <c r="O647" s="314"/>
      <c r="P647" s="319">
        <v>171268</v>
      </c>
      <c r="Q647" s="63"/>
      <c r="R647" s="63"/>
      <c r="S647" s="64"/>
      <c r="T647" s="65"/>
      <c r="U647" s="62"/>
      <c r="V647" s="48">
        <v>65220</v>
      </c>
      <c r="W647" s="47"/>
      <c r="X647" s="318">
        <f t="shared" si="233"/>
        <v>57453</v>
      </c>
      <c r="Y647" s="323">
        <f t="shared" si="234"/>
        <v>171268</v>
      </c>
      <c r="Z647" s="323">
        <f t="shared" si="235"/>
        <v>150751</v>
      </c>
      <c r="AA647" s="323">
        <f t="shared" si="236"/>
        <v>174694</v>
      </c>
      <c r="AB647" s="318">
        <f t="shared" si="237"/>
        <v>124635</v>
      </c>
      <c r="AC647" s="49">
        <f t="shared" si="238"/>
        <v>0.34</v>
      </c>
      <c r="AD647" s="49">
        <f t="shared" si="239"/>
        <v>0.38</v>
      </c>
      <c r="AE647" s="49">
        <f t="shared" si="240"/>
        <v>0.33</v>
      </c>
      <c r="AF647" s="49">
        <f t="shared" si="241"/>
        <v>0.46</v>
      </c>
      <c r="AG647" s="50">
        <f t="shared" si="242"/>
        <v>0.88091076356945719</v>
      </c>
      <c r="AH647" s="325">
        <f>+AA647</f>
        <v>174694</v>
      </c>
      <c r="AI647" s="51" t="str">
        <f>+IF(AH647=Y647,"MENOR COTIZADO",IF(AH647=Z647,"PROMEDIO",IF(AH647=AA647,"MEDIANA",IF(AH647=AB647,"MEDIA ARMÓNICA",IF(AH647=W647,"HISTÓRICO")))))</f>
        <v>MEDIANA</v>
      </c>
      <c r="AL647" s="52"/>
    </row>
    <row r="648" spans="1:38">
      <c r="A648" s="125">
        <f>+COUNT(B$6:$D648)</f>
        <v>585</v>
      </c>
      <c r="B648" s="149">
        <v>23242114</v>
      </c>
      <c r="C648" s="131" t="s">
        <v>932</v>
      </c>
      <c r="D648" s="36" t="s">
        <v>109</v>
      </c>
      <c r="E648" s="243">
        <v>1</v>
      </c>
      <c r="F648" s="61"/>
      <c r="G648" s="61"/>
      <c r="H648" s="317">
        <v>1204199</v>
      </c>
      <c r="I648" s="317"/>
      <c r="J648" s="318"/>
      <c r="K648" s="318"/>
      <c r="L648" s="314">
        <v>1150916</v>
      </c>
      <c r="M648" s="314"/>
      <c r="N648" s="314"/>
      <c r="O648" s="314"/>
      <c r="P648" s="319">
        <v>1065663</v>
      </c>
      <c r="Q648" s="63"/>
      <c r="R648" s="63"/>
      <c r="S648" s="64"/>
      <c r="T648" s="65"/>
      <c r="U648" s="62"/>
      <c r="V648" s="48">
        <v>278530</v>
      </c>
      <c r="W648" s="47"/>
      <c r="X648" s="318">
        <f t="shared" si="233"/>
        <v>434626</v>
      </c>
      <c r="Y648" s="323">
        <f t="shared" si="234"/>
        <v>1065663</v>
      </c>
      <c r="Z648" s="323">
        <f t="shared" si="235"/>
        <v>924827</v>
      </c>
      <c r="AA648" s="323">
        <f t="shared" si="236"/>
        <v>1108290</v>
      </c>
      <c r="AB648" s="318">
        <f t="shared" si="237"/>
        <v>642265</v>
      </c>
      <c r="AC648" s="49">
        <f t="shared" si="238"/>
        <v>0.41</v>
      </c>
      <c r="AD648" s="49">
        <f t="shared" si="239"/>
        <v>0.47</v>
      </c>
      <c r="AE648" s="49">
        <f t="shared" si="240"/>
        <v>0.39</v>
      </c>
      <c r="AF648" s="49">
        <f t="shared" si="241"/>
        <v>0.68</v>
      </c>
      <c r="AG648" s="50">
        <f t="shared" si="242"/>
        <v>1.5604279610813916</v>
      </c>
      <c r="AH648" s="325">
        <f t="shared" si="261"/>
        <v>642265</v>
      </c>
      <c r="AI648" s="51" t="str">
        <f>+IF(AH648=Y648,"MENOR COTIZADO",IF(AH648=Z648,"PROMEDIO",IF(AH648=AA648,"MEDIANA",IF(AH648=AB648,"MEDIA ARMÓNICA",IF(AH648=W648,"HISTÓRICO")))))</f>
        <v>MEDIA ARMÓNICA</v>
      </c>
      <c r="AL648" s="52"/>
    </row>
    <row r="649" spans="1:38">
      <c r="A649" s="125">
        <f>+COUNT(B$6:$D649)</f>
        <v>586</v>
      </c>
      <c r="B649" s="149">
        <v>25173902</v>
      </c>
      <c r="C649" s="131" t="s">
        <v>933</v>
      </c>
      <c r="D649" s="36" t="s">
        <v>109</v>
      </c>
      <c r="E649" s="243">
        <v>1</v>
      </c>
      <c r="F649" s="61"/>
      <c r="G649" s="61"/>
      <c r="H649" s="317">
        <v>2204091</v>
      </c>
      <c r="I649" s="317"/>
      <c r="J649" s="318"/>
      <c r="K649" s="318"/>
      <c r="L649" s="314">
        <v>2164378</v>
      </c>
      <c r="M649" s="314"/>
      <c r="N649" s="314"/>
      <c r="O649" s="314"/>
      <c r="P649" s="319">
        <v>1985668.0000000002</v>
      </c>
      <c r="Q649" s="63"/>
      <c r="R649" s="63"/>
      <c r="S649" s="64"/>
      <c r="T649" s="65"/>
      <c r="U649" s="62"/>
      <c r="V649" s="48">
        <v>3606320</v>
      </c>
      <c r="W649" s="47"/>
      <c r="X649" s="318">
        <f t="shared" si="233"/>
        <v>750177</v>
      </c>
      <c r="Y649" s="323">
        <f t="shared" si="234"/>
        <v>1985668</v>
      </c>
      <c r="Z649" s="323">
        <f t="shared" si="235"/>
        <v>2490114</v>
      </c>
      <c r="AA649" s="323">
        <f t="shared" si="236"/>
        <v>2184235</v>
      </c>
      <c r="AB649" s="318">
        <f t="shared" si="237"/>
        <v>2357617</v>
      </c>
      <c r="AC649" s="49">
        <f t="shared" si="238"/>
        <v>0.38</v>
      </c>
      <c r="AD649" s="49">
        <f t="shared" si="239"/>
        <v>0.3</v>
      </c>
      <c r="AE649" s="49">
        <f t="shared" si="240"/>
        <v>0.34</v>
      </c>
      <c r="AF649" s="49">
        <f t="shared" si="241"/>
        <v>0.32</v>
      </c>
      <c r="AG649" s="50">
        <f t="shared" si="242"/>
        <v>0.2080173140486701</v>
      </c>
      <c r="AH649" s="325">
        <f>+AA649</f>
        <v>2184235</v>
      </c>
      <c r="AI649" s="51" t="str">
        <f t="shared" ref="AI649:AI650" si="263">+IF(AH649=Y649,"MENOR COTIZADO",IF(AH649=Z649,"PROMEDIO",IF(AH649=AA649,"MEDIANA",IF(AH649=AB649,"MEDIA ARMÓNICA",IF(AH649=W649,"HISTÓRICO")))))</f>
        <v>MEDIANA</v>
      </c>
      <c r="AL649" s="52"/>
    </row>
    <row r="650" spans="1:38">
      <c r="A650" s="125">
        <f>+COUNT(B$6:$D650)</f>
        <v>587</v>
      </c>
      <c r="B650" s="149">
        <v>26101404</v>
      </c>
      <c r="C650" s="131" t="s">
        <v>934</v>
      </c>
      <c r="D650" s="36" t="s">
        <v>109</v>
      </c>
      <c r="E650" s="243">
        <v>1</v>
      </c>
      <c r="F650" s="61"/>
      <c r="G650" s="61"/>
      <c r="H650" s="317">
        <v>516516.00000000006</v>
      </c>
      <c r="I650" s="317"/>
      <c r="J650" s="318"/>
      <c r="K650" s="318"/>
      <c r="L650" s="314">
        <v>502556</v>
      </c>
      <c r="M650" s="314"/>
      <c r="N650" s="314"/>
      <c r="O650" s="314"/>
      <c r="P650" s="319">
        <v>465330</v>
      </c>
      <c r="Q650" s="63"/>
      <c r="R650" s="63"/>
      <c r="S650" s="64"/>
      <c r="T650" s="65"/>
      <c r="U650" s="62"/>
      <c r="V650" s="48">
        <v>1433360</v>
      </c>
      <c r="W650" s="47"/>
      <c r="X650" s="318">
        <f t="shared" si="233"/>
        <v>469777</v>
      </c>
      <c r="Y650" s="323">
        <f t="shared" si="234"/>
        <v>465330</v>
      </c>
      <c r="Z650" s="323">
        <f t="shared" si="235"/>
        <v>729441</v>
      </c>
      <c r="AA650" s="323">
        <f t="shared" si="236"/>
        <v>509536</v>
      </c>
      <c r="AB650" s="318">
        <f t="shared" si="237"/>
        <v>590619</v>
      </c>
      <c r="AC650" s="49">
        <f t="shared" si="238"/>
        <v>1.01</v>
      </c>
      <c r="AD650" s="49">
        <f t="shared" si="239"/>
        <v>0.64</v>
      </c>
      <c r="AE650" s="49">
        <f t="shared" si="240"/>
        <v>0.92</v>
      </c>
      <c r="AF650" s="49">
        <f t="shared" si="241"/>
        <v>0.8</v>
      </c>
      <c r="AG650" s="50">
        <f t="shared" si="242"/>
        <v>0.32774529776190209</v>
      </c>
      <c r="AH650" s="325">
        <f>+Z650</f>
        <v>729441</v>
      </c>
      <c r="AI650" s="51" t="str">
        <f t="shared" si="263"/>
        <v>PROMEDIO</v>
      </c>
      <c r="AL650" s="52"/>
    </row>
    <row r="651" spans="1:38">
      <c r="A651" s="125">
        <f>+COUNT(B$6:$D651)</f>
        <v>588</v>
      </c>
      <c r="B651" s="149">
        <v>26111703</v>
      </c>
      <c r="C651" s="131" t="s">
        <v>935</v>
      </c>
      <c r="D651" s="36" t="s">
        <v>109</v>
      </c>
      <c r="E651" s="243">
        <v>1</v>
      </c>
      <c r="F651" s="61"/>
      <c r="G651" s="61"/>
      <c r="H651" s="317">
        <v>1237992</v>
      </c>
      <c r="I651" s="317"/>
      <c r="J651" s="318"/>
      <c r="K651" s="318"/>
      <c r="L651" s="314">
        <v>1204228</v>
      </c>
      <c r="M651" s="314"/>
      <c r="N651" s="314"/>
      <c r="O651" s="314"/>
      <c r="P651" s="319">
        <v>1125447</v>
      </c>
      <c r="Q651" s="63"/>
      <c r="R651" s="63"/>
      <c r="S651" s="64"/>
      <c r="T651" s="65"/>
      <c r="U651" s="62"/>
      <c r="V651" s="48">
        <v>1673380</v>
      </c>
      <c r="W651" s="47"/>
      <c r="X651" s="318">
        <f t="shared" si="233"/>
        <v>246629</v>
      </c>
      <c r="Y651" s="323">
        <f t="shared" si="234"/>
        <v>1125447</v>
      </c>
      <c r="Z651" s="323">
        <f t="shared" si="235"/>
        <v>1310262</v>
      </c>
      <c r="AA651" s="323">
        <f t="shared" si="236"/>
        <v>1221110</v>
      </c>
      <c r="AB651" s="318">
        <f t="shared" si="237"/>
        <v>1280288</v>
      </c>
      <c r="AC651" s="49">
        <f t="shared" si="238"/>
        <v>0.22</v>
      </c>
      <c r="AD651" s="49">
        <f t="shared" si="239"/>
        <v>0.19</v>
      </c>
      <c r="AE651" s="49">
        <f t="shared" si="240"/>
        <v>0.2</v>
      </c>
      <c r="AF651" s="49">
        <f t="shared" si="241"/>
        <v>0.19</v>
      </c>
      <c r="AG651" s="50">
        <f t="shared" si="242"/>
        <v>0.14738373830211907</v>
      </c>
      <c r="AH651" s="325">
        <f>+Y651</f>
        <v>1125447</v>
      </c>
      <c r="AI651" s="51" t="str">
        <f>+IF(AH651=Y651,"MENOR COTIZADO",IF(AH651=Z651,"PROMEDIO",IF(AH651=AA651,"MEDIANA",IF(AH651=AB651,"MEDIA ARMÓNICA",IF(AH651=W651,"HISTÓRICO")))))</f>
        <v>MENOR COTIZADO</v>
      </c>
      <c r="AL651" s="52"/>
    </row>
    <row r="652" spans="1:38">
      <c r="A652" s="129"/>
      <c r="B652" s="129"/>
      <c r="C652" s="140" t="s">
        <v>1140</v>
      </c>
      <c r="D652" s="130"/>
      <c r="E652" s="130"/>
      <c r="F652" s="61"/>
      <c r="G652" s="61"/>
      <c r="H652" s="121"/>
      <c r="I652" s="317"/>
      <c r="J652" s="318"/>
      <c r="K652" s="318"/>
      <c r="L652" s="121"/>
      <c r="M652" s="314"/>
      <c r="N652" s="314"/>
      <c r="O652" s="314"/>
      <c r="P652" s="121"/>
      <c r="Q652" s="63"/>
      <c r="R652" s="63"/>
      <c r="S652" s="64"/>
      <c r="T652" s="65"/>
      <c r="U652" s="62"/>
      <c r="V652" s="130"/>
      <c r="W652" s="47"/>
      <c r="X652" s="121"/>
      <c r="Y652" s="121"/>
      <c r="Z652" s="121"/>
      <c r="AA652" s="121"/>
      <c r="AB652" s="121"/>
      <c r="AC652" s="130"/>
      <c r="AD652" s="130"/>
      <c r="AE652" s="130"/>
      <c r="AF652" s="130"/>
      <c r="AG652" s="130"/>
      <c r="AH652" s="130"/>
      <c r="AI652" s="130"/>
      <c r="AL652" s="52"/>
    </row>
    <row r="653" spans="1:38">
      <c r="A653" s="125">
        <f>+COUNT(B$6:$D653)</f>
        <v>589</v>
      </c>
      <c r="B653" s="149">
        <v>23242114</v>
      </c>
      <c r="C653" s="131" t="s">
        <v>726</v>
      </c>
      <c r="D653" s="156" t="s">
        <v>30</v>
      </c>
      <c r="E653" s="243">
        <v>1</v>
      </c>
      <c r="F653" s="61"/>
      <c r="G653" s="61"/>
      <c r="H653" s="317">
        <v>7855065.0000000009</v>
      </c>
      <c r="I653" s="317"/>
      <c r="J653" s="318"/>
      <c r="K653" s="318"/>
      <c r="L653" s="314">
        <v>7229440</v>
      </c>
      <c r="M653" s="314"/>
      <c r="N653" s="314"/>
      <c r="O653" s="314"/>
      <c r="P653" s="319">
        <v>6951385</v>
      </c>
      <c r="Q653" s="63"/>
      <c r="R653" s="63"/>
      <c r="S653" s="64"/>
      <c r="T653" s="65"/>
      <c r="U653" s="62"/>
      <c r="V653" s="48">
        <v>9137830</v>
      </c>
      <c r="W653" s="47"/>
      <c r="X653" s="318">
        <f t="shared" ref="X653:X719" si="264">+ROUND(STDEVA(H653,L653,P653,V653),0)</f>
        <v>972683</v>
      </c>
      <c r="Y653" s="323">
        <f t="shared" ref="Y653:Y719" si="265">+ROUND(MIN(H653,L653,P653),0)</f>
        <v>6951385</v>
      </c>
      <c r="Z653" s="323">
        <f t="shared" ref="Z653:Z719" si="266">+ROUND(AVERAGE(H653,L653,P653,V653),0)</f>
        <v>7793430</v>
      </c>
      <c r="AA653" s="323">
        <f t="shared" ref="AA653:AA719" si="267">+ROUND(MEDIAN(H653,L653,P653,V653),0)</f>
        <v>7542253</v>
      </c>
      <c r="AB653" s="318">
        <f t="shared" ref="AB653:AB719" si="268">+ROUND(HARMEAN(H653,L653,P653,V653),0)</f>
        <v>7708301</v>
      </c>
      <c r="AC653" s="49">
        <f t="shared" ref="AC653:AC719" si="269">ROUND(+X653/Y653,2)</f>
        <v>0.14000000000000001</v>
      </c>
      <c r="AD653" s="49">
        <f t="shared" ref="AD653:AD719" si="270">ROUND(+X653/Z653,2)</f>
        <v>0.12</v>
      </c>
      <c r="AE653" s="49">
        <f t="shared" ref="AE653:AE719" si="271">ROUND(+X653/AA653,2)</f>
        <v>0.13</v>
      </c>
      <c r="AF653" s="49">
        <f t="shared" ref="AF653:AF719" si="272">ROUND(+X653/AB653,2)</f>
        <v>0.13</v>
      </c>
      <c r="AG653" s="50">
        <v>0.01</v>
      </c>
      <c r="AH653" s="325">
        <f>+Y653</f>
        <v>6951385</v>
      </c>
      <c r="AI653" s="51" t="str">
        <f>+IF(AH653=Y653,"MENOR COTIZADO",IF(AH653=Z653,"PROMEDIO",IF(AH653=AA653,"MEDIANA",IF(AH653=AB653,"MEDIA ARMÓNICA",IF(AH653=W653,"HISTÓRICO")))))</f>
        <v>MENOR COTIZADO</v>
      </c>
      <c r="AL653" s="52"/>
    </row>
    <row r="654" spans="1:38">
      <c r="A654" s="125">
        <f>+COUNT(B$6:$D654)</f>
        <v>590</v>
      </c>
      <c r="B654" s="149">
        <v>23242114</v>
      </c>
      <c r="C654" s="131" t="s">
        <v>110</v>
      </c>
      <c r="D654" s="156" t="s">
        <v>30</v>
      </c>
      <c r="E654" s="243">
        <v>1</v>
      </c>
      <c r="F654" s="61"/>
      <c r="G654" s="61"/>
      <c r="H654" s="317">
        <v>134845</v>
      </c>
      <c r="I654" s="317"/>
      <c r="J654" s="318"/>
      <c r="K654" s="318"/>
      <c r="L654" s="314">
        <v>126492</v>
      </c>
      <c r="M654" s="314"/>
      <c r="N654" s="314"/>
      <c r="O654" s="314"/>
      <c r="P654" s="319">
        <v>119332</v>
      </c>
      <c r="Q654" s="63"/>
      <c r="R654" s="63"/>
      <c r="S654" s="64"/>
      <c r="T654" s="65"/>
      <c r="U654" s="62"/>
      <c r="V654" s="48">
        <v>32640</v>
      </c>
      <c r="W654" s="47"/>
      <c r="X654" s="318">
        <f t="shared" si="264"/>
        <v>47549</v>
      </c>
      <c r="Y654" s="323">
        <f t="shared" si="265"/>
        <v>119332</v>
      </c>
      <c r="Z654" s="323">
        <f t="shared" si="266"/>
        <v>103327</v>
      </c>
      <c r="AA654" s="323">
        <f t="shared" si="267"/>
        <v>122912</v>
      </c>
      <c r="AB654" s="318">
        <f t="shared" si="268"/>
        <v>73612</v>
      </c>
      <c r="AC654" s="49">
        <f t="shared" si="269"/>
        <v>0.4</v>
      </c>
      <c r="AD654" s="49">
        <f t="shared" si="270"/>
        <v>0.46</v>
      </c>
      <c r="AE654" s="49">
        <f t="shared" si="271"/>
        <v>0.39</v>
      </c>
      <c r="AF654" s="49">
        <f t="shared" si="272"/>
        <v>0.65</v>
      </c>
      <c r="AG654" s="50">
        <v>0.01</v>
      </c>
      <c r="AH654" s="325">
        <f>+MIN(AA654:AB654)</f>
        <v>73612</v>
      </c>
      <c r="AI654" s="51" t="str">
        <f>+IF(AH654=Y654,"MENOR COTIZADO",IF(AH654=Z654,"PROMEDIO",IF(AH654=AA654,"MEDIANA",IF(AH654=AB654,"MEDIA ARMÓNICA",IF(AH654=W654,"HISTÓRICO")))))</f>
        <v>MEDIA ARMÓNICA</v>
      </c>
      <c r="AL654" s="52"/>
    </row>
    <row r="655" spans="1:38">
      <c r="A655" s="125">
        <f>+COUNT(B$6:$D655)</f>
        <v>591</v>
      </c>
      <c r="B655" s="149">
        <v>23242114</v>
      </c>
      <c r="C655" s="131" t="s">
        <v>722</v>
      </c>
      <c r="D655" s="156" t="s">
        <v>30</v>
      </c>
      <c r="E655" s="243">
        <v>1</v>
      </c>
      <c r="F655" s="61"/>
      <c r="G655" s="61"/>
      <c r="H655" s="317">
        <v>83980.000000000015</v>
      </c>
      <c r="I655" s="317"/>
      <c r="J655" s="318"/>
      <c r="K655" s="318"/>
      <c r="L655" s="314">
        <v>80162</v>
      </c>
      <c r="M655" s="314"/>
      <c r="N655" s="314"/>
      <c r="O655" s="314"/>
      <c r="P655" s="319">
        <v>76345</v>
      </c>
      <c r="Q655" s="63"/>
      <c r="R655" s="63"/>
      <c r="S655" s="64"/>
      <c r="T655" s="65"/>
      <c r="U655" s="62"/>
      <c r="V655" s="48">
        <v>45590</v>
      </c>
      <c r="W655" s="47"/>
      <c r="X655" s="318">
        <f t="shared" si="264"/>
        <v>17565</v>
      </c>
      <c r="Y655" s="323">
        <f t="shared" si="265"/>
        <v>76345</v>
      </c>
      <c r="Z655" s="323">
        <f t="shared" si="266"/>
        <v>71519</v>
      </c>
      <c r="AA655" s="323">
        <f t="shared" si="267"/>
        <v>78254</v>
      </c>
      <c r="AB655" s="318">
        <f t="shared" si="268"/>
        <v>67323</v>
      </c>
      <c r="AC655" s="49">
        <f t="shared" si="269"/>
        <v>0.23</v>
      </c>
      <c r="AD655" s="49">
        <f t="shared" si="270"/>
        <v>0.25</v>
      </c>
      <c r="AE655" s="49">
        <f t="shared" si="271"/>
        <v>0.22</v>
      </c>
      <c r="AF655" s="49">
        <f t="shared" si="272"/>
        <v>0.26</v>
      </c>
      <c r="AG655" s="50">
        <v>0.01</v>
      </c>
      <c r="AH655" s="325">
        <f>+Y655</f>
        <v>76345</v>
      </c>
      <c r="AI655" s="51" t="str">
        <f>+IF(AH655=Y655,"MENOR COTIZADO",IF(AH655=Z655,"PROMEDIO",IF(AH655=AA655,"MEDIANA",IF(AH655=AB655,"MEDIA ARMÓNICA",IF(AH655=W655,"HISTÓRICO")))))</f>
        <v>MENOR COTIZADO</v>
      </c>
      <c r="AL655" s="52"/>
    </row>
    <row r="656" spans="1:38">
      <c r="A656" s="125">
        <f>+COUNT(B$6:$D656)</f>
        <v>592</v>
      </c>
      <c r="B656" s="149">
        <v>23242114</v>
      </c>
      <c r="C656" s="131" t="s">
        <v>712</v>
      </c>
      <c r="D656" s="156" t="s">
        <v>30</v>
      </c>
      <c r="E656" s="243">
        <v>1</v>
      </c>
      <c r="F656" s="61"/>
      <c r="G656" s="61"/>
      <c r="H656" s="317">
        <v>1147746</v>
      </c>
      <c r="I656" s="317"/>
      <c r="J656" s="318"/>
      <c r="K656" s="318"/>
      <c r="L656" s="314">
        <v>1076012</v>
      </c>
      <c r="M656" s="314"/>
      <c r="N656" s="314"/>
      <c r="O656" s="314"/>
      <c r="P656" s="319">
        <v>1024773</v>
      </c>
      <c r="Q656" s="63"/>
      <c r="R656" s="63"/>
      <c r="S656" s="64"/>
      <c r="T656" s="65"/>
      <c r="U656" s="62"/>
      <c r="V656" s="48">
        <v>480810</v>
      </c>
      <c r="W656" s="47"/>
      <c r="X656" s="318">
        <f t="shared" si="264"/>
        <v>305213</v>
      </c>
      <c r="Y656" s="323">
        <f t="shared" si="265"/>
        <v>1024773</v>
      </c>
      <c r="Z656" s="323">
        <f t="shared" si="266"/>
        <v>932335</v>
      </c>
      <c r="AA656" s="323">
        <f t="shared" si="267"/>
        <v>1050393</v>
      </c>
      <c r="AB656" s="318">
        <f t="shared" si="268"/>
        <v>823676</v>
      </c>
      <c r="AC656" s="49">
        <f t="shared" si="269"/>
        <v>0.3</v>
      </c>
      <c r="AD656" s="49">
        <f t="shared" si="270"/>
        <v>0.33</v>
      </c>
      <c r="AE656" s="49">
        <f t="shared" si="271"/>
        <v>0.28999999999999998</v>
      </c>
      <c r="AF656" s="49">
        <f t="shared" si="272"/>
        <v>0.37</v>
      </c>
      <c r="AG656" s="50">
        <v>0.01</v>
      </c>
      <c r="AH656" s="325">
        <f>+AA656</f>
        <v>1050393</v>
      </c>
      <c r="AI656" s="51" t="str">
        <f t="shared" ref="AI656:AI657" si="273">+IF(AH656=Y656,"MENOR COTIZADO",IF(AH656=Z656,"PROMEDIO",IF(AH656=AA656,"MEDIANA",IF(AH656=AB656,"MEDIA ARMÓNICA",IF(AH656=W656,"HISTÓRICO")))))</f>
        <v>MEDIANA</v>
      </c>
      <c r="AL656" s="52"/>
    </row>
    <row r="657" spans="1:39">
      <c r="A657" s="125">
        <f>+COUNT(B$6:$D657)</f>
        <v>593</v>
      </c>
      <c r="B657" s="149">
        <v>23242114</v>
      </c>
      <c r="C657" s="131" t="s">
        <v>713</v>
      </c>
      <c r="D657" s="156" t="s">
        <v>30</v>
      </c>
      <c r="E657" s="243">
        <v>1</v>
      </c>
      <c r="F657" s="61"/>
      <c r="G657" s="61"/>
      <c r="H657" s="317">
        <v>831290</v>
      </c>
      <c r="I657" s="317"/>
      <c r="J657" s="318"/>
      <c r="K657" s="318"/>
      <c r="L657" s="314">
        <v>801061</v>
      </c>
      <c r="M657" s="314"/>
      <c r="N657" s="314"/>
      <c r="O657" s="314"/>
      <c r="P657" s="319">
        <v>755718</v>
      </c>
      <c r="Q657" s="63"/>
      <c r="R657" s="63"/>
      <c r="S657" s="64"/>
      <c r="T657" s="65"/>
      <c r="U657" s="62"/>
      <c r="V657" s="48">
        <v>486550</v>
      </c>
      <c r="W657" s="47"/>
      <c r="X657" s="318">
        <f t="shared" si="264"/>
        <v>157822</v>
      </c>
      <c r="Y657" s="323">
        <f t="shared" si="265"/>
        <v>755718</v>
      </c>
      <c r="Z657" s="323">
        <f t="shared" si="266"/>
        <v>718655</v>
      </c>
      <c r="AA657" s="323">
        <f t="shared" si="267"/>
        <v>778390</v>
      </c>
      <c r="AB657" s="318">
        <f t="shared" si="268"/>
        <v>686127</v>
      </c>
      <c r="AC657" s="49">
        <f t="shared" si="269"/>
        <v>0.21</v>
      </c>
      <c r="AD657" s="49">
        <f t="shared" si="270"/>
        <v>0.22</v>
      </c>
      <c r="AE657" s="49">
        <f t="shared" si="271"/>
        <v>0.2</v>
      </c>
      <c r="AF657" s="49">
        <f t="shared" si="272"/>
        <v>0.23</v>
      </c>
      <c r="AG657" s="50">
        <v>0.01</v>
      </c>
      <c r="AH657" s="325">
        <f t="shared" ref="AH657:AH658" si="274">+Y657</f>
        <v>755718</v>
      </c>
      <c r="AI657" s="51" t="str">
        <f t="shared" si="273"/>
        <v>MENOR COTIZADO</v>
      </c>
      <c r="AL657" s="52"/>
    </row>
    <row r="658" spans="1:39">
      <c r="A658" s="125">
        <f>+COUNT(B$6:$D658)</f>
        <v>594</v>
      </c>
      <c r="B658" s="149">
        <v>23242114</v>
      </c>
      <c r="C658" s="131" t="s">
        <v>727</v>
      </c>
      <c r="D658" s="156" t="s">
        <v>30</v>
      </c>
      <c r="E658" s="243">
        <v>1</v>
      </c>
      <c r="F658" s="61"/>
      <c r="G658" s="61"/>
      <c r="H658" s="317">
        <v>581125</v>
      </c>
      <c r="I658" s="317"/>
      <c r="J658" s="318"/>
      <c r="K658" s="318"/>
      <c r="L658" s="314">
        <v>559993</v>
      </c>
      <c r="M658" s="314"/>
      <c r="N658" s="314"/>
      <c r="O658" s="314"/>
      <c r="P658" s="319">
        <v>528295</v>
      </c>
      <c r="Q658" s="63"/>
      <c r="R658" s="63"/>
      <c r="S658" s="64"/>
      <c r="T658" s="65"/>
      <c r="U658" s="62"/>
      <c r="V658" s="48">
        <v>340130</v>
      </c>
      <c r="W658" s="47"/>
      <c r="X658" s="318">
        <f t="shared" si="264"/>
        <v>110328</v>
      </c>
      <c r="Y658" s="323">
        <f t="shared" si="265"/>
        <v>528295</v>
      </c>
      <c r="Z658" s="323">
        <f t="shared" si="266"/>
        <v>502386</v>
      </c>
      <c r="AA658" s="323">
        <f t="shared" si="267"/>
        <v>544144</v>
      </c>
      <c r="AB658" s="318">
        <f t="shared" si="268"/>
        <v>479647</v>
      </c>
      <c r="AC658" s="49">
        <f t="shared" si="269"/>
        <v>0.21</v>
      </c>
      <c r="AD658" s="49">
        <f t="shared" si="270"/>
        <v>0.22</v>
      </c>
      <c r="AE658" s="49">
        <f t="shared" si="271"/>
        <v>0.2</v>
      </c>
      <c r="AF658" s="49">
        <f t="shared" si="272"/>
        <v>0.23</v>
      </c>
      <c r="AG658" s="50">
        <v>0.01</v>
      </c>
      <c r="AH658" s="325">
        <f t="shared" si="274"/>
        <v>528295</v>
      </c>
      <c r="AI658" s="51" t="str">
        <f t="shared" ref="AI658:AI666" si="275">+IF(AH658=Y658,"MENOR COTIZADO",IF(AH658=Z658,"PROMEDIO",IF(AH658=AA658,"MEDIANA",IF(AH658=AB658,"MEDIA ARMÓNICA",IF(AH658=W658,"HISTÓRICO")))))</f>
        <v>MENOR COTIZADO</v>
      </c>
      <c r="AL658" s="52"/>
    </row>
    <row r="659" spans="1:39">
      <c r="A659" s="125">
        <f>+COUNT(B$6:$D659)</f>
        <v>595</v>
      </c>
      <c r="B659" s="149">
        <v>23242114</v>
      </c>
      <c r="C659" s="131" t="s">
        <v>728</v>
      </c>
      <c r="D659" s="156" t="s">
        <v>30</v>
      </c>
      <c r="E659" s="243">
        <v>1</v>
      </c>
      <c r="F659" s="61"/>
      <c r="G659" s="61"/>
      <c r="H659" s="317">
        <v>930178</v>
      </c>
      <c r="I659" s="317"/>
      <c r="J659" s="318"/>
      <c r="K659" s="318"/>
      <c r="L659" s="314">
        <v>897251</v>
      </c>
      <c r="M659" s="314"/>
      <c r="N659" s="314"/>
      <c r="O659" s="314"/>
      <c r="P659" s="319">
        <v>823166</v>
      </c>
      <c r="Q659" s="110"/>
      <c r="R659" s="110"/>
      <c r="S659" s="111"/>
      <c r="T659" s="65"/>
      <c r="U659" s="62"/>
      <c r="V659" s="48">
        <v>356500</v>
      </c>
      <c r="W659" s="58"/>
      <c r="X659" s="318">
        <f t="shared" si="264"/>
        <v>267289</v>
      </c>
      <c r="Y659" s="323">
        <f t="shared" si="265"/>
        <v>823166</v>
      </c>
      <c r="Z659" s="323">
        <f t="shared" si="266"/>
        <v>751774</v>
      </c>
      <c r="AA659" s="323">
        <f t="shared" si="267"/>
        <v>860209</v>
      </c>
      <c r="AB659" s="318">
        <f t="shared" si="268"/>
        <v>644180</v>
      </c>
      <c r="AC659" s="49">
        <f t="shared" si="269"/>
        <v>0.32</v>
      </c>
      <c r="AD659" s="49">
        <f t="shared" si="270"/>
        <v>0.36</v>
      </c>
      <c r="AE659" s="49">
        <f t="shared" si="271"/>
        <v>0.31</v>
      </c>
      <c r="AF659" s="49">
        <f t="shared" si="272"/>
        <v>0.41</v>
      </c>
      <c r="AG659" s="50">
        <v>0.01</v>
      </c>
      <c r="AH659" s="325">
        <f>+AA659</f>
        <v>860209</v>
      </c>
      <c r="AI659" s="51" t="str">
        <f t="shared" si="275"/>
        <v>MEDIANA</v>
      </c>
      <c r="AL659" s="52"/>
    </row>
    <row r="660" spans="1:39" s="37" customFormat="1">
      <c r="A660" s="125">
        <f>+COUNT(B$6:$D660)</f>
        <v>596</v>
      </c>
      <c r="B660" s="149">
        <v>23242114</v>
      </c>
      <c r="C660" s="131" t="s">
        <v>729</v>
      </c>
      <c r="D660" s="156" t="s">
        <v>30</v>
      </c>
      <c r="E660" s="243">
        <v>1</v>
      </c>
      <c r="F660" s="66" t="e">
        <f>SUM(#REF!)</f>
        <v>#REF!</v>
      </c>
      <c r="G660" s="66" t="e">
        <f>SUM(#REF!)</f>
        <v>#REF!</v>
      </c>
      <c r="H660" s="317">
        <v>480776</v>
      </c>
      <c r="I660" s="317"/>
      <c r="J660" s="318"/>
      <c r="K660" s="318"/>
      <c r="L660" s="314">
        <v>451254</v>
      </c>
      <c r="M660" s="314"/>
      <c r="N660" s="314"/>
      <c r="O660" s="314"/>
      <c r="P660" s="319">
        <v>421733</v>
      </c>
      <c r="Q660" s="110"/>
      <c r="R660" s="110"/>
      <c r="S660" s="111"/>
      <c r="T660" s="65"/>
      <c r="U660" s="62"/>
      <c r="V660" s="48">
        <v>271520</v>
      </c>
      <c r="W660" s="58"/>
      <c r="X660" s="318">
        <f t="shared" si="264"/>
        <v>93044</v>
      </c>
      <c r="Y660" s="323">
        <f t="shared" si="265"/>
        <v>421733</v>
      </c>
      <c r="Z660" s="323">
        <f t="shared" si="266"/>
        <v>406321</v>
      </c>
      <c r="AA660" s="323">
        <f t="shared" si="267"/>
        <v>436494</v>
      </c>
      <c r="AB660" s="318">
        <f t="shared" si="268"/>
        <v>386468</v>
      </c>
      <c r="AC660" s="49">
        <f t="shared" si="269"/>
        <v>0.22</v>
      </c>
      <c r="AD660" s="49">
        <f t="shared" si="270"/>
        <v>0.23</v>
      </c>
      <c r="AE660" s="49">
        <f t="shared" si="271"/>
        <v>0.21</v>
      </c>
      <c r="AF660" s="49">
        <f t="shared" si="272"/>
        <v>0.24</v>
      </c>
      <c r="AG660" s="50">
        <v>0.01</v>
      </c>
      <c r="AH660" s="325">
        <f>+Y660</f>
        <v>421733</v>
      </c>
      <c r="AI660" s="51" t="str">
        <f t="shared" si="275"/>
        <v>MENOR COTIZADO</v>
      </c>
      <c r="AL660" s="52"/>
      <c r="AM660" s="74">
        <f>+AL660/AH667</f>
        <v>0</v>
      </c>
    </row>
    <row r="661" spans="1:39">
      <c r="A661" s="125">
        <f>+COUNT(B$6:$D661)</f>
        <v>597</v>
      </c>
      <c r="B661" s="149">
        <v>23242114</v>
      </c>
      <c r="C661" s="131" t="s">
        <v>730</v>
      </c>
      <c r="D661" s="156" t="s">
        <v>30</v>
      </c>
      <c r="E661" s="243">
        <v>1</v>
      </c>
      <c r="F661" s="14"/>
      <c r="G661" s="14"/>
      <c r="H661" s="317">
        <v>1179125</v>
      </c>
      <c r="I661" s="317"/>
      <c r="J661" s="318"/>
      <c r="K661" s="318"/>
      <c r="L661" s="314">
        <v>1117066</v>
      </c>
      <c r="M661" s="314"/>
      <c r="N661" s="314"/>
      <c r="O661" s="314"/>
      <c r="P661" s="319">
        <v>1034320</v>
      </c>
      <c r="Q661" s="110"/>
      <c r="R661" s="110"/>
      <c r="S661" s="111"/>
      <c r="T661" s="65"/>
      <c r="U661" s="62"/>
      <c r="V661" s="48">
        <v>313210</v>
      </c>
      <c r="W661" s="58"/>
      <c r="X661" s="318">
        <f t="shared" si="264"/>
        <v>402871</v>
      </c>
      <c r="Y661" s="323">
        <f t="shared" si="265"/>
        <v>1034320</v>
      </c>
      <c r="Z661" s="323">
        <f t="shared" si="266"/>
        <v>910930</v>
      </c>
      <c r="AA661" s="323">
        <f t="shared" si="267"/>
        <v>1075693</v>
      </c>
      <c r="AB661" s="318">
        <f t="shared" si="268"/>
        <v>677638</v>
      </c>
      <c r="AC661" s="49">
        <f t="shared" si="269"/>
        <v>0.39</v>
      </c>
      <c r="AD661" s="49">
        <f t="shared" si="270"/>
        <v>0.44</v>
      </c>
      <c r="AE661" s="49">
        <f t="shared" si="271"/>
        <v>0.37</v>
      </c>
      <c r="AF661" s="49">
        <f t="shared" si="272"/>
        <v>0.59</v>
      </c>
      <c r="AG661" s="50">
        <v>0.01</v>
      </c>
      <c r="AH661" s="325">
        <f>+MIN(AA661:AB661)</f>
        <v>677638</v>
      </c>
      <c r="AI661" s="51" t="str">
        <f t="shared" si="275"/>
        <v>MEDIA ARMÓNICA</v>
      </c>
      <c r="AL661" s="52"/>
    </row>
    <row r="662" spans="1:39">
      <c r="A662" s="125">
        <f>+COUNT(B$6:$D662)</f>
        <v>598</v>
      </c>
      <c r="B662" s="149">
        <v>23242114</v>
      </c>
      <c r="C662" s="131" t="s">
        <v>731</v>
      </c>
      <c r="D662" s="156" t="s">
        <v>30</v>
      </c>
      <c r="E662" s="243">
        <v>1</v>
      </c>
      <c r="F662" s="75"/>
      <c r="G662" s="75"/>
      <c r="H662" s="317">
        <v>62522</v>
      </c>
      <c r="I662" s="317"/>
      <c r="J662" s="318"/>
      <c r="K662" s="318"/>
      <c r="L662" s="314">
        <v>59780.000000000007</v>
      </c>
      <c r="M662" s="314"/>
      <c r="N662" s="314"/>
      <c r="O662" s="314"/>
      <c r="P662" s="319">
        <v>54844</v>
      </c>
      <c r="Q662" s="110"/>
      <c r="R662" s="110"/>
      <c r="S662" s="111"/>
      <c r="T662" s="65"/>
      <c r="U662" s="62"/>
      <c r="V662" s="48">
        <v>35310</v>
      </c>
      <c r="W662" s="58"/>
      <c r="X662" s="318">
        <f t="shared" si="264"/>
        <v>12287</v>
      </c>
      <c r="Y662" s="323">
        <f t="shared" si="265"/>
        <v>54844</v>
      </c>
      <c r="Z662" s="323">
        <f t="shared" si="266"/>
        <v>53114</v>
      </c>
      <c r="AA662" s="323">
        <f t="shared" si="267"/>
        <v>57312</v>
      </c>
      <c r="AB662" s="318">
        <f t="shared" si="268"/>
        <v>50456</v>
      </c>
      <c r="AC662" s="49">
        <f t="shared" si="269"/>
        <v>0.22</v>
      </c>
      <c r="AD662" s="49">
        <f t="shared" si="270"/>
        <v>0.23</v>
      </c>
      <c r="AE662" s="49">
        <f t="shared" si="271"/>
        <v>0.21</v>
      </c>
      <c r="AF662" s="49">
        <f t="shared" si="272"/>
        <v>0.24</v>
      </c>
      <c r="AG662" s="50">
        <v>0.01</v>
      </c>
      <c r="AH662" s="325">
        <f>+Y662</f>
        <v>54844</v>
      </c>
      <c r="AI662" s="51" t="str">
        <f t="shared" si="275"/>
        <v>MENOR COTIZADO</v>
      </c>
      <c r="AL662" s="52"/>
    </row>
    <row r="663" spans="1:39">
      <c r="A663" s="125">
        <f>+COUNT(B$6:$D663)</f>
        <v>599</v>
      </c>
      <c r="B663" s="149">
        <v>23242114</v>
      </c>
      <c r="C663" s="131" t="s">
        <v>732</v>
      </c>
      <c r="D663" s="156" t="s">
        <v>30</v>
      </c>
      <c r="E663" s="243">
        <v>1</v>
      </c>
      <c r="F663" s="109"/>
      <c r="G663" s="109"/>
      <c r="H663" s="317">
        <v>370880.00000000006</v>
      </c>
      <c r="I663" s="317"/>
      <c r="J663" s="318"/>
      <c r="K663" s="318"/>
      <c r="L663" s="314">
        <v>367509</v>
      </c>
      <c r="M663" s="314"/>
      <c r="N663" s="314"/>
      <c r="O663" s="314"/>
      <c r="P663" s="319">
        <v>337164</v>
      </c>
      <c r="Q663" s="110"/>
      <c r="R663" s="110"/>
      <c r="S663" s="111"/>
      <c r="T663" s="65"/>
      <c r="U663" s="62"/>
      <c r="V663" s="48">
        <v>131680</v>
      </c>
      <c r="W663" s="58"/>
      <c r="X663" s="318">
        <f t="shared" si="264"/>
        <v>114428</v>
      </c>
      <c r="Y663" s="323">
        <f t="shared" si="265"/>
        <v>337164</v>
      </c>
      <c r="Z663" s="323">
        <f t="shared" si="266"/>
        <v>301808</v>
      </c>
      <c r="AA663" s="323">
        <f t="shared" si="267"/>
        <v>352337</v>
      </c>
      <c r="AB663" s="318">
        <f t="shared" si="268"/>
        <v>250354</v>
      </c>
      <c r="AC663" s="49">
        <f t="shared" si="269"/>
        <v>0.34</v>
      </c>
      <c r="AD663" s="49">
        <f t="shared" si="270"/>
        <v>0.38</v>
      </c>
      <c r="AE663" s="49">
        <f t="shared" si="271"/>
        <v>0.32</v>
      </c>
      <c r="AF663" s="49">
        <f t="shared" si="272"/>
        <v>0.46</v>
      </c>
      <c r="AG663" s="50">
        <v>0.01</v>
      </c>
      <c r="AH663" s="325">
        <f>+AA663</f>
        <v>352337</v>
      </c>
      <c r="AI663" s="51" t="str">
        <f t="shared" si="275"/>
        <v>MEDIANA</v>
      </c>
      <c r="AL663" s="52"/>
    </row>
    <row r="664" spans="1:39">
      <c r="A664" s="125">
        <f>+COUNT(B$6:$D664)</f>
        <v>600</v>
      </c>
      <c r="B664" s="149">
        <v>23242114</v>
      </c>
      <c r="C664" s="131" t="s">
        <v>715</v>
      </c>
      <c r="D664" s="156" t="s">
        <v>30</v>
      </c>
      <c r="E664" s="243">
        <v>1</v>
      </c>
      <c r="F664" s="45"/>
      <c r="G664" s="45"/>
      <c r="H664" s="317">
        <v>691245.00000000012</v>
      </c>
      <c r="I664" s="317"/>
      <c r="J664" s="318"/>
      <c r="K664" s="318"/>
      <c r="L664" s="314">
        <v>636190</v>
      </c>
      <c r="M664" s="314"/>
      <c r="N664" s="314"/>
      <c r="O664" s="314"/>
      <c r="P664" s="319">
        <v>611721</v>
      </c>
      <c r="Q664" s="110"/>
      <c r="R664" s="110"/>
      <c r="S664" s="111"/>
      <c r="T664" s="65"/>
      <c r="U664" s="62"/>
      <c r="V664" s="48">
        <v>420830</v>
      </c>
      <c r="W664" s="58"/>
      <c r="X664" s="318">
        <f t="shared" si="264"/>
        <v>117579</v>
      </c>
      <c r="Y664" s="323">
        <f t="shared" si="265"/>
        <v>611721</v>
      </c>
      <c r="Z664" s="323">
        <f t="shared" si="266"/>
        <v>589997</v>
      </c>
      <c r="AA664" s="323">
        <f t="shared" si="267"/>
        <v>623956</v>
      </c>
      <c r="AB664" s="318">
        <f t="shared" si="268"/>
        <v>569030</v>
      </c>
      <c r="AC664" s="49">
        <f t="shared" si="269"/>
        <v>0.19</v>
      </c>
      <c r="AD664" s="49">
        <f t="shared" si="270"/>
        <v>0.2</v>
      </c>
      <c r="AE664" s="49">
        <f t="shared" si="271"/>
        <v>0.19</v>
      </c>
      <c r="AF664" s="49">
        <f t="shared" si="272"/>
        <v>0.21</v>
      </c>
      <c r="AG664" s="50">
        <v>0.01</v>
      </c>
      <c r="AH664" s="325">
        <f>+Y664</f>
        <v>611721</v>
      </c>
      <c r="AI664" s="51" t="str">
        <f t="shared" si="275"/>
        <v>MENOR COTIZADO</v>
      </c>
      <c r="AL664" s="52"/>
    </row>
    <row r="665" spans="1:39">
      <c r="A665" s="125">
        <f>+COUNT(B$6:$D665)</f>
        <v>601</v>
      </c>
      <c r="B665" s="149">
        <v>23242114</v>
      </c>
      <c r="C665" s="131" t="s">
        <v>721</v>
      </c>
      <c r="D665" s="156" t="s">
        <v>30</v>
      </c>
      <c r="E665" s="243">
        <v>1</v>
      </c>
      <c r="F665" s="45"/>
      <c r="G665" s="45"/>
      <c r="H665" s="317">
        <v>2276253</v>
      </c>
      <c r="I665" s="317"/>
      <c r="J665" s="318"/>
      <c r="K665" s="318"/>
      <c r="L665" s="314">
        <v>2094958.0000000002</v>
      </c>
      <c r="M665" s="314"/>
      <c r="N665" s="314"/>
      <c r="O665" s="314"/>
      <c r="P665" s="319">
        <v>2014383</v>
      </c>
      <c r="Q665" s="110"/>
      <c r="R665" s="110"/>
      <c r="S665" s="111"/>
      <c r="T665" s="65"/>
      <c r="U665" s="62"/>
      <c r="V665" s="48">
        <v>776120</v>
      </c>
      <c r="W665" s="58"/>
      <c r="X665" s="318">
        <f t="shared" si="264"/>
        <v>685016</v>
      </c>
      <c r="Y665" s="323">
        <f t="shared" si="265"/>
        <v>2014383</v>
      </c>
      <c r="Z665" s="323">
        <f t="shared" si="266"/>
        <v>1790429</v>
      </c>
      <c r="AA665" s="323">
        <f t="shared" si="267"/>
        <v>2054671</v>
      </c>
      <c r="AB665" s="318">
        <f t="shared" si="268"/>
        <v>1480634</v>
      </c>
      <c r="AC665" s="49">
        <f t="shared" si="269"/>
        <v>0.34</v>
      </c>
      <c r="AD665" s="49">
        <f t="shared" si="270"/>
        <v>0.38</v>
      </c>
      <c r="AE665" s="49">
        <f t="shared" si="271"/>
        <v>0.33</v>
      </c>
      <c r="AF665" s="49">
        <f t="shared" si="272"/>
        <v>0.46</v>
      </c>
      <c r="AG665" s="50">
        <v>0.01</v>
      </c>
      <c r="AH665" s="325">
        <f>+AA665</f>
        <v>2054671</v>
      </c>
      <c r="AI665" s="51" t="str">
        <f t="shared" si="275"/>
        <v>MEDIANA</v>
      </c>
      <c r="AL665" s="52"/>
    </row>
    <row r="666" spans="1:39">
      <c r="A666" s="125">
        <f>+COUNT(B$6:$D666)</f>
        <v>602</v>
      </c>
      <c r="B666" s="149">
        <v>23242114</v>
      </c>
      <c r="C666" s="131" t="s">
        <v>733</v>
      </c>
      <c r="D666" s="156" t="s">
        <v>30</v>
      </c>
      <c r="E666" s="243">
        <v>1</v>
      </c>
      <c r="F666" s="45"/>
      <c r="G666" s="45"/>
      <c r="H666" s="320">
        <v>347292</v>
      </c>
      <c r="I666" s="320"/>
      <c r="J666" s="321"/>
      <c r="K666" s="321"/>
      <c r="L666" s="316">
        <v>329013</v>
      </c>
      <c r="M666" s="316"/>
      <c r="N666" s="316"/>
      <c r="O666" s="316"/>
      <c r="P666" s="322">
        <v>304642</v>
      </c>
      <c r="Q666" s="297"/>
      <c r="R666" s="297"/>
      <c r="S666" s="298"/>
      <c r="T666" s="299"/>
      <c r="U666" s="295"/>
      <c r="V666" s="299">
        <v>338420</v>
      </c>
      <c r="W666" s="296"/>
      <c r="X666" s="318">
        <f t="shared" ref="X666" si="276">+ROUND(STDEVA(H666,L666,P666,V666),0)</f>
        <v>18383</v>
      </c>
      <c r="Y666" s="323">
        <f t="shared" ref="Y666" si="277">+ROUND(MIN(H666,L666,P666),0)</f>
        <v>304642</v>
      </c>
      <c r="Z666" s="323">
        <f t="shared" ref="Z666" si="278">+ROUND(AVERAGE(H666,L666,P666,V666),0)</f>
        <v>329842</v>
      </c>
      <c r="AA666" s="323">
        <f t="shared" ref="AA666" si="279">+ROUND(MEDIAN(H666,L666,P666,V666),0)</f>
        <v>333717</v>
      </c>
      <c r="AB666" s="318">
        <f t="shared" ref="AB666" si="280">+ROUND(HARMEAN(H666,L666,P666,V666),0)</f>
        <v>329048</v>
      </c>
      <c r="AC666" s="49">
        <f t="shared" ref="AC666" si="281">ROUND(+X666/Y666,2)</f>
        <v>0.06</v>
      </c>
      <c r="AD666" s="49">
        <f t="shared" ref="AD666" si="282">ROUND(+X666/Z666,2)</f>
        <v>0.06</v>
      </c>
      <c r="AE666" s="49">
        <f t="shared" ref="AE666" si="283">ROUND(+X666/AA666,2)</f>
        <v>0.06</v>
      </c>
      <c r="AF666" s="49">
        <f t="shared" ref="AF666" si="284">ROUND(+X666/AB666,2)</f>
        <v>0.06</v>
      </c>
      <c r="AG666" s="50">
        <v>1.01</v>
      </c>
      <c r="AH666" s="325">
        <f>+Y666</f>
        <v>304642</v>
      </c>
      <c r="AI666" s="51" t="str">
        <f t="shared" si="275"/>
        <v>MENOR COTIZADO</v>
      </c>
      <c r="AL666" s="52"/>
    </row>
    <row r="667" spans="1:39">
      <c r="A667" s="218"/>
      <c r="B667" s="218"/>
      <c r="C667" s="218" t="s">
        <v>303</v>
      </c>
      <c r="D667" s="218"/>
      <c r="E667" s="218"/>
      <c r="F667" s="45"/>
      <c r="G667" s="45"/>
      <c r="H667" s="67">
        <f>SUM(H6:H666)</f>
        <v>551174819</v>
      </c>
      <c r="I667" s="67">
        <f>SUM(I5:I603)</f>
        <v>0</v>
      </c>
      <c r="J667" s="67">
        <f>SUM(J5:J603)</f>
        <v>0</v>
      </c>
      <c r="K667" s="67">
        <f>SUM(K5:K603)</f>
        <v>0</v>
      </c>
      <c r="L667" s="68">
        <f>SUM(L6:O666)</f>
        <v>524129185</v>
      </c>
      <c r="M667" s="67">
        <f>SUM(M5:M603)</f>
        <v>0</v>
      </c>
      <c r="N667" s="67">
        <f>SUM(N5:N603)</f>
        <v>0</v>
      </c>
      <c r="O667" s="67">
        <f>SUM(O5:O603)</f>
        <v>0</v>
      </c>
      <c r="P667" s="361">
        <f>SUM(P6:P666)</f>
        <v>491859684</v>
      </c>
      <c r="Q667" s="362">
        <f>SUM(Q5:Q603)</f>
        <v>0</v>
      </c>
      <c r="R667" s="362">
        <f>SUM(R5:R603)</f>
        <v>0</v>
      </c>
      <c r="S667" s="363">
        <f>SUM(S5:S603)</f>
        <v>0</v>
      </c>
      <c r="T667" s="67">
        <f>SUM(T5:T603)</f>
        <v>0</v>
      </c>
      <c r="U667" s="67">
        <f>SUM(U5:U603)</f>
        <v>0</v>
      </c>
      <c r="V667" s="69">
        <f>SUM(V6:V666)</f>
        <v>175209920</v>
      </c>
      <c r="W667" s="70"/>
      <c r="X667" s="77"/>
      <c r="Y667" s="77">
        <f t="shared" ref="Y667:AB667" si="285">SUM(Y6:Y666)</f>
        <v>491859684</v>
      </c>
      <c r="Z667" s="77">
        <f t="shared" si="285"/>
        <v>435593483</v>
      </c>
      <c r="AA667" s="77">
        <f t="shared" si="285"/>
        <v>509145869</v>
      </c>
      <c r="AB667" s="77">
        <f t="shared" si="285"/>
        <v>324517090</v>
      </c>
      <c r="AC667" s="71"/>
      <c r="AD667" s="71"/>
      <c r="AE667" s="71"/>
      <c r="AF667" s="71"/>
      <c r="AG667" s="78"/>
      <c r="AH667" s="72">
        <f>SUM(AH6:AH666)</f>
        <v>347701975</v>
      </c>
      <c r="AI667" s="73"/>
      <c r="AL667" s="52"/>
    </row>
    <row r="668" spans="1:39" ht="60">
      <c r="A668" s="301" t="s">
        <v>1121</v>
      </c>
      <c r="B668" s="301" t="s">
        <v>1122</v>
      </c>
      <c r="C668" s="301" t="s">
        <v>1123</v>
      </c>
      <c r="D668" s="301" t="s">
        <v>2</v>
      </c>
      <c r="E668" s="302"/>
      <c r="F668" s="302"/>
      <c r="G668" s="302"/>
      <c r="H668" s="380" t="s">
        <v>5</v>
      </c>
      <c r="I668" s="381"/>
      <c r="J668" s="381"/>
      <c r="K668" s="382"/>
      <c r="L668" s="383" t="s">
        <v>6</v>
      </c>
      <c r="M668" s="384"/>
      <c r="N668" s="384"/>
      <c r="O668" s="385"/>
      <c r="P668" s="361" t="s">
        <v>7</v>
      </c>
      <c r="Q668" s="362"/>
      <c r="R668" s="362"/>
      <c r="S668" s="363"/>
      <c r="T668" s="302"/>
      <c r="U668" s="302"/>
      <c r="V668" s="285" t="s">
        <v>1265</v>
      </c>
      <c r="W668" s="302"/>
      <c r="X668" s="283" t="s">
        <v>25</v>
      </c>
      <c r="Y668" s="283" t="s">
        <v>878</v>
      </c>
      <c r="Z668" s="283" t="s">
        <v>26</v>
      </c>
      <c r="AA668" s="283" t="s">
        <v>27</v>
      </c>
      <c r="AB668" s="283" t="s">
        <v>28</v>
      </c>
      <c r="AC668" s="282" t="s">
        <v>8</v>
      </c>
      <c r="AD668" s="282" t="s">
        <v>9</v>
      </c>
      <c r="AE668" s="282" t="s">
        <v>10</v>
      </c>
      <c r="AF668" s="282" t="s">
        <v>11</v>
      </c>
      <c r="AG668" s="287" t="s">
        <v>18</v>
      </c>
      <c r="AH668" s="286" t="s">
        <v>12</v>
      </c>
      <c r="AI668" s="284" t="s">
        <v>13</v>
      </c>
      <c r="AL668" s="52"/>
    </row>
    <row r="669" spans="1:39" ht="36">
      <c r="A669" s="157"/>
      <c r="B669" s="158" t="s">
        <v>22</v>
      </c>
      <c r="C669" s="159" t="s">
        <v>875</v>
      </c>
      <c r="D669" s="160"/>
      <c r="E669" s="160"/>
      <c r="F669" s="160"/>
      <c r="G669" s="160"/>
      <c r="H669" s="160"/>
      <c r="I669" s="160"/>
      <c r="J669" s="160"/>
      <c r="K669" s="160"/>
      <c r="L669" s="160"/>
      <c r="M669" s="160"/>
      <c r="N669" s="160"/>
      <c r="O669" s="160"/>
      <c r="P669" s="160"/>
      <c r="Q669" s="160"/>
      <c r="R669" s="160"/>
      <c r="S669" s="160"/>
      <c r="T669" s="160"/>
      <c r="U669" s="160"/>
      <c r="V669" s="160"/>
      <c r="W669" s="160"/>
      <c r="X669" s="160"/>
      <c r="Y669" s="160"/>
      <c r="Z669" s="160"/>
      <c r="AA669" s="160"/>
      <c r="AB669" s="160"/>
      <c r="AC669" s="160"/>
      <c r="AD669" s="160"/>
      <c r="AE669" s="160"/>
      <c r="AF669" s="160"/>
      <c r="AG669" s="160"/>
      <c r="AH669" s="160"/>
      <c r="AI669" s="160"/>
      <c r="AL669" s="52"/>
    </row>
    <row r="670" spans="1:39">
      <c r="A670" s="161"/>
      <c r="B670" s="161"/>
      <c r="C670" s="162" t="s">
        <v>1125</v>
      </c>
      <c r="D670" s="163"/>
      <c r="E670" s="163"/>
      <c r="F670" s="163"/>
      <c r="G670" s="163"/>
      <c r="H670" s="163"/>
      <c r="I670" s="163"/>
      <c r="J670" s="163"/>
      <c r="K670" s="163"/>
      <c r="L670" s="163"/>
      <c r="M670" s="163"/>
      <c r="N670" s="163"/>
      <c r="O670" s="163"/>
      <c r="P670" s="163"/>
      <c r="Q670" s="163"/>
      <c r="R670" s="163"/>
      <c r="S670" s="163"/>
      <c r="T670" s="163"/>
      <c r="U670" s="163"/>
      <c r="V670" s="163"/>
      <c r="W670" s="163"/>
      <c r="X670" s="163"/>
      <c r="Y670" s="163"/>
      <c r="Z670" s="163"/>
      <c r="AA670" s="163"/>
      <c r="AB670" s="163"/>
      <c r="AC670" s="163"/>
      <c r="AD670" s="163"/>
      <c r="AE670" s="163"/>
      <c r="AF670" s="163"/>
      <c r="AG670" s="163"/>
      <c r="AH670" s="163"/>
      <c r="AI670" s="163"/>
      <c r="AL670" s="52"/>
    </row>
    <row r="671" spans="1:39" ht="24">
      <c r="A671" s="164"/>
      <c r="B671" s="164"/>
      <c r="C671" s="165" t="s">
        <v>119</v>
      </c>
      <c r="D671" s="166"/>
      <c r="E671" s="166"/>
      <c r="F671" s="166"/>
      <c r="G671" s="166"/>
      <c r="H671" s="166"/>
      <c r="I671" s="166"/>
      <c r="J671" s="166"/>
      <c r="K671" s="166"/>
      <c r="L671" s="166"/>
      <c r="M671" s="166"/>
      <c r="N671" s="166"/>
      <c r="O671" s="166"/>
      <c r="P671" s="166"/>
      <c r="Q671" s="166"/>
      <c r="R671" s="166"/>
      <c r="S671" s="166"/>
      <c r="T671" s="166"/>
      <c r="U671" s="166"/>
      <c r="V671" s="166"/>
      <c r="W671" s="166"/>
      <c r="X671" s="166"/>
      <c r="Y671" s="166"/>
      <c r="Z671" s="166"/>
      <c r="AA671" s="166"/>
      <c r="AB671" s="166"/>
      <c r="AC671" s="166"/>
      <c r="AD671" s="166"/>
      <c r="AE671" s="166"/>
      <c r="AF671" s="166"/>
      <c r="AG671" s="166"/>
      <c r="AH671" s="166"/>
      <c r="AI671" s="166"/>
      <c r="AL671" s="52"/>
    </row>
    <row r="672" spans="1:39" ht="36">
      <c r="A672" s="126">
        <f>+COUNT(B$672:$D672)</f>
        <v>1</v>
      </c>
      <c r="B672" s="138">
        <v>73152100</v>
      </c>
      <c r="C672" s="139" t="s">
        <v>752</v>
      </c>
      <c r="D672" s="138" t="s">
        <v>20</v>
      </c>
      <c r="E672" s="242">
        <v>1</v>
      </c>
      <c r="F672" s="45"/>
      <c r="G672" s="45"/>
      <c r="H672" s="317">
        <v>1012222</v>
      </c>
      <c r="I672" s="317"/>
      <c r="J672" s="318"/>
      <c r="K672" s="318"/>
      <c r="L672" s="314">
        <v>967034</v>
      </c>
      <c r="M672" s="314"/>
      <c r="N672" s="314"/>
      <c r="O672" s="314"/>
      <c r="P672" s="319">
        <v>903770</v>
      </c>
      <c r="Q672" s="328"/>
      <c r="R672" s="328"/>
      <c r="S672" s="329"/>
      <c r="T672" s="330"/>
      <c r="U672" s="331"/>
      <c r="V672" s="332">
        <v>208840</v>
      </c>
      <c r="W672" s="16"/>
      <c r="X672" s="318">
        <f t="shared" si="264"/>
        <v>378706</v>
      </c>
      <c r="Y672" s="323">
        <f t="shared" si="265"/>
        <v>903770</v>
      </c>
      <c r="Z672" s="323">
        <f t="shared" si="266"/>
        <v>772967</v>
      </c>
      <c r="AA672" s="323">
        <f t="shared" si="267"/>
        <v>935402</v>
      </c>
      <c r="AB672" s="318">
        <f t="shared" si="268"/>
        <v>505252</v>
      </c>
      <c r="AC672" s="49">
        <f t="shared" si="269"/>
        <v>0.42</v>
      </c>
      <c r="AD672" s="49">
        <f t="shared" si="270"/>
        <v>0.49</v>
      </c>
      <c r="AE672" s="49">
        <f t="shared" si="271"/>
        <v>0.4</v>
      </c>
      <c r="AF672" s="49">
        <f t="shared" si="272"/>
        <v>0.75</v>
      </c>
      <c r="AG672" s="50">
        <f t="shared" ref="AG672:AG719" si="286">+X672/V672</f>
        <v>1.8133786630913618</v>
      </c>
      <c r="AH672" s="325">
        <f t="shared" ref="AH672:AH689" si="287">+MIN(AA672:AB672)</f>
        <v>505252</v>
      </c>
      <c r="AI672" s="51" t="str">
        <f t="shared" ref="AI672:AI673" si="288">+IF(AH672=Y672,"MENOR COTIZADO",IF(AH672=Z672,"PROMEDIO",IF(AH672=AA672,"MEDIANA",IF(AH672=AB672,"MEDIA ARMÓNICA",IF(AH672=W672,"HISTÓRICO")))))</f>
        <v>MEDIA ARMÓNICA</v>
      </c>
      <c r="AL672" s="52"/>
    </row>
    <row r="673" spans="1:38" ht="36">
      <c r="A673" s="126">
        <f>+COUNT(B$672:$D673)</f>
        <v>2</v>
      </c>
      <c r="B673" s="138">
        <v>73152100</v>
      </c>
      <c r="C673" s="139" t="s">
        <v>753</v>
      </c>
      <c r="D673" s="138" t="s">
        <v>20</v>
      </c>
      <c r="E673" s="242">
        <v>1</v>
      </c>
      <c r="F673" s="45"/>
      <c r="G673" s="45"/>
      <c r="H673" s="317">
        <v>669694.00000000012</v>
      </c>
      <c r="I673" s="317"/>
      <c r="J673" s="318"/>
      <c r="K673" s="318"/>
      <c r="L673" s="314">
        <v>639254.00000000012</v>
      </c>
      <c r="M673" s="314"/>
      <c r="N673" s="314"/>
      <c r="O673" s="314"/>
      <c r="P673" s="319">
        <v>608813</v>
      </c>
      <c r="Q673" s="328"/>
      <c r="R673" s="328"/>
      <c r="S673" s="329"/>
      <c r="T673" s="330"/>
      <c r="U673" s="331"/>
      <c r="V673" s="332">
        <v>151190</v>
      </c>
      <c r="W673" s="314"/>
      <c r="X673" s="318">
        <f t="shared" si="264"/>
        <v>245294</v>
      </c>
      <c r="Y673" s="323">
        <f t="shared" si="265"/>
        <v>608813</v>
      </c>
      <c r="Z673" s="323">
        <f t="shared" si="266"/>
        <v>517238</v>
      </c>
      <c r="AA673" s="323">
        <f t="shared" si="267"/>
        <v>624034</v>
      </c>
      <c r="AB673" s="318">
        <f t="shared" si="268"/>
        <v>353536</v>
      </c>
      <c r="AC673" s="49">
        <f t="shared" si="269"/>
        <v>0.4</v>
      </c>
      <c r="AD673" s="49">
        <f t="shared" si="270"/>
        <v>0.47</v>
      </c>
      <c r="AE673" s="49">
        <f t="shared" si="271"/>
        <v>0.39</v>
      </c>
      <c r="AF673" s="49">
        <f t="shared" si="272"/>
        <v>0.69</v>
      </c>
      <c r="AG673" s="50">
        <f t="shared" si="286"/>
        <v>1.6224221178649381</v>
      </c>
      <c r="AH673" s="325">
        <f t="shared" si="287"/>
        <v>353536</v>
      </c>
      <c r="AI673" s="51" t="str">
        <f t="shared" si="288"/>
        <v>MEDIA ARMÓNICA</v>
      </c>
      <c r="AL673" s="52"/>
    </row>
    <row r="674" spans="1:38" ht="48">
      <c r="A674" s="126">
        <f>+COUNT(B$672:$D674)</f>
        <v>3</v>
      </c>
      <c r="B674" s="138">
        <v>73152100</v>
      </c>
      <c r="C674" s="139" t="s">
        <v>754</v>
      </c>
      <c r="D674" s="138" t="s">
        <v>20</v>
      </c>
      <c r="E674" s="242">
        <v>1</v>
      </c>
      <c r="F674" s="45"/>
      <c r="G674" s="45"/>
      <c r="H674" s="317">
        <v>529227</v>
      </c>
      <c r="I674" s="317"/>
      <c r="J674" s="318"/>
      <c r="K674" s="318"/>
      <c r="L674" s="314">
        <v>496150</v>
      </c>
      <c r="M674" s="314"/>
      <c r="N674" s="314"/>
      <c r="O674" s="314"/>
      <c r="P674" s="319">
        <v>472524.00000000006</v>
      </c>
      <c r="Q674" s="328"/>
      <c r="R674" s="328"/>
      <c r="S674" s="329"/>
      <c r="T674" s="330"/>
      <c r="U674" s="331"/>
      <c r="V674" s="332">
        <v>66700</v>
      </c>
      <c r="W674" s="314"/>
      <c r="X674" s="318">
        <f t="shared" si="264"/>
        <v>217547</v>
      </c>
      <c r="Y674" s="323">
        <f t="shared" si="265"/>
        <v>472524</v>
      </c>
      <c r="Z674" s="323">
        <f t="shared" si="266"/>
        <v>391150</v>
      </c>
      <c r="AA674" s="323">
        <f t="shared" si="267"/>
        <v>484337</v>
      </c>
      <c r="AB674" s="318">
        <f t="shared" si="268"/>
        <v>190351</v>
      </c>
      <c r="AC674" s="49">
        <f t="shared" si="269"/>
        <v>0.46</v>
      </c>
      <c r="AD674" s="49">
        <f t="shared" si="270"/>
        <v>0.56000000000000005</v>
      </c>
      <c r="AE674" s="49">
        <f t="shared" si="271"/>
        <v>0.45</v>
      </c>
      <c r="AF674" s="49">
        <f t="shared" si="272"/>
        <v>1.1399999999999999</v>
      </c>
      <c r="AG674" s="50">
        <f t="shared" si="286"/>
        <v>3.2615742128935534</v>
      </c>
      <c r="AH674" s="325">
        <f t="shared" ref="AH674:AH675" si="289">+Z674</f>
        <v>391150</v>
      </c>
      <c r="AI674" s="51" t="str">
        <f t="shared" ref="AI674:AI689" si="290">+IF(AH674=Y674,"MENOR COTIZADO",IF(AH674=Z674,"PROMEDIO",IF(AH674=AA674,"MEDIANA",IF(AH674=AB674,"MEDIA ARMÓNICA",IF(AH674=W674,"HISTÓRICO")))))</f>
        <v>PROMEDIO</v>
      </c>
      <c r="AL674" s="52"/>
    </row>
    <row r="675" spans="1:38" ht="24">
      <c r="A675" s="126">
        <f>+COUNT(B$672:$D675)</f>
        <v>4</v>
      </c>
      <c r="B675" s="138">
        <v>73152100</v>
      </c>
      <c r="C675" s="139" t="s">
        <v>755</v>
      </c>
      <c r="D675" s="138" t="s">
        <v>20</v>
      </c>
      <c r="E675" s="242">
        <v>1</v>
      </c>
      <c r="F675" s="45"/>
      <c r="G675" s="45"/>
      <c r="H675" s="317">
        <v>431552.00000000006</v>
      </c>
      <c r="I675" s="317"/>
      <c r="J675" s="318"/>
      <c r="K675" s="318"/>
      <c r="L675" s="314">
        <v>419889</v>
      </c>
      <c r="M675" s="314"/>
      <c r="N675" s="314"/>
      <c r="O675" s="314"/>
      <c r="P675" s="319">
        <v>388786</v>
      </c>
      <c r="Q675" s="328"/>
      <c r="R675" s="328"/>
      <c r="S675" s="329"/>
      <c r="T675" s="330"/>
      <c r="U675" s="331"/>
      <c r="V675" s="332">
        <v>54870</v>
      </c>
      <c r="W675" s="314"/>
      <c r="X675" s="318">
        <f t="shared" si="264"/>
        <v>180176</v>
      </c>
      <c r="Y675" s="323">
        <f t="shared" si="265"/>
        <v>388786</v>
      </c>
      <c r="Z675" s="323">
        <f t="shared" si="266"/>
        <v>323774</v>
      </c>
      <c r="AA675" s="323">
        <f t="shared" si="267"/>
        <v>404338</v>
      </c>
      <c r="AB675" s="318">
        <f t="shared" si="268"/>
        <v>156889</v>
      </c>
      <c r="AC675" s="49">
        <f t="shared" si="269"/>
        <v>0.46</v>
      </c>
      <c r="AD675" s="49">
        <f t="shared" si="270"/>
        <v>0.56000000000000005</v>
      </c>
      <c r="AE675" s="49">
        <f t="shared" si="271"/>
        <v>0.45</v>
      </c>
      <c r="AF675" s="49">
        <f t="shared" si="272"/>
        <v>1.1499999999999999</v>
      </c>
      <c r="AG675" s="50">
        <f t="shared" si="286"/>
        <v>3.2836887187898669</v>
      </c>
      <c r="AH675" s="325">
        <f t="shared" si="289"/>
        <v>323774</v>
      </c>
      <c r="AI675" s="51" t="str">
        <f t="shared" si="290"/>
        <v>PROMEDIO</v>
      </c>
      <c r="AL675" s="52"/>
    </row>
    <row r="676" spans="1:38" ht="36">
      <c r="A676" s="126">
        <f>+COUNT(B$672:$D676)</f>
        <v>5</v>
      </c>
      <c r="B676" s="138">
        <v>73152100</v>
      </c>
      <c r="C676" s="139" t="s">
        <v>756</v>
      </c>
      <c r="D676" s="138" t="s">
        <v>20</v>
      </c>
      <c r="E676" s="242">
        <v>1</v>
      </c>
      <c r="F676" s="45"/>
      <c r="G676" s="45"/>
      <c r="H676" s="317">
        <v>4175417</v>
      </c>
      <c r="I676" s="317"/>
      <c r="J676" s="318"/>
      <c r="K676" s="318"/>
      <c r="L676" s="314">
        <v>4099501.0000000005</v>
      </c>
      <c r="M676" s="314"/>
      <c r="N676" s="314"/>
      <c r="O676" s="314"/>
      <c r="P676" s="319">
        <v>3795834.0000000005</v>
      </c>
      <c r="Q676" s="328"/>
      <c r="R676" s="328"/>
      <c r="S676" s="329"/>
      <c r="T676" s="330"/>
      <c r="U676" s="331"/>
      <c r="V676" s="332">
        <v>877120</v>
      </c>
      <c r="W676" s="314"/>
      <c r="X676" s="318">
        <f t="shared" si="264"/>
        <v>1581757</v>
      </c>
      <c r="Y676" s="323">
        <f t="shared" si="265"/>
        <v>3795834</v>
      </c>
      <c r="Z676" s="323">
        <f t="shared" si="266"/>
        <v>3236968</v>
      </c>
      <c r="AA676" s="323">
        <f t="shared" si="267"/>
        <v>3947668</v>
      </c>
      <c r="AB676" s="318">
        <f t="shared" si="268"/>
        <v>2119800</v>
      </c>
      <c r="AC676" s="49">
        <f t="shared" si="269"/>
        <v>0.42</v>
      </c>
      <c r="AD676" s="49">
        <f t="shared" si="270"/>
        <v>0.49</v>
      </c>
      <c r="AE676" s="49">
        <f t="shared" si="271"/>
        <v>0.4</v>
      </c>
      <c r="AF676" s="49">
        <f t="shared" si="272"/>
        <v>0.75</v>
      </c>
      <c r="AG676" s="50">
        <f t="shared" si="286"/>
        <v>1.8033530189711784</v>
      </c>
      <c r="AH676" s="325">
        <f t="shared" si="287"/>
        <v>2119800</v>
      </c>
      <c r="AI676" s="51" t="str">
        <f t="shared" si="290"/>
        <v>MEDIA ARMÓNICA</v>
      </c>
      <c r="AL676" s="52"/>
    </row>
    <row r="677" spans="1:38" ht="60">
      <c r="A677" s="126">
        <f>+COUNT(B$672:$D677)</f>
        <v>6</v>
      </c>
      <c r="B677" s="138">
        <v>73152100</v>
      </c>
      <c r="C677" s="139" t="s">
        <v>757</v>
      </c>
      <c r="D677" s="138" t="s">
        <v>20</v>
      </c>
      <c r="E677" s="242">
        <v>1</v>
      </c>
      <c r="F677" s="45"/>
      <c r="G677" s="45"/>
      <c r="H677" s="317">
        <v>2704078</v>
      </c>
      <c r="I677" s="317"/>
      <c r="J677" s="318"/>
      <c r="K677" s="318"/>
      <c r="L677" s="314">
        <v>2556583</v>
      </c>
      <c r="M677" s="314"/>
      <c r="N677" s="314"/>
      <c r="O677" s="314"/>
      <c r="P677" s="319">
        <v>2458253</v>
      </c>
      <c r="Q677" s="328"/>
      <c r="R677" s="328"/>
      <c r="S677" s="329"/>
      <c r="T677" s="330"/>
      <c r="U677" s="331"/>
      <c r="V677" s="332">
        <v>568050</v>
      </c>
      <c r="W677" s="314"/>
      <c r="X677" s="318">
        <f t="shared" si="264"/>
        <v>1007538</v>
      </c>
      <c r="Y677" s="323">
        <f t="shared" si="265"/>
        <v>2458253</v>
      </c>
      <c r="Z677" s="323">
        <f t="shared" si="266"/>
        <v>2071741</v>
      </c>
      <c r="AA677" s="323">
        <f t="shared" si="267"/>
        <v>2507418</v>
      </c>
      <c r="AB677" s="318">
        <f t="shared" si="268"/>
        <v>1366045</v>
      </c>
      <c r="AC677" s="49">
        <f t="shared" si="269"/>
        <v>0.41</v>
      </c>
      <c r="AD677" s="49">
        <f t="shared" si="270"/>
        <v>0.49</v>
      </c>
      <c r="AE677" s="49">
        <f t="shared" si="271"/>
        <v>0.4</v>
      </c>
      <c r="AF677" s="49">
        <f t="shared" si="272"/>
        <v>0.74</v>
      </c>
      <c r="AG677" s="50">
        <f t="shared" si="286"/>
        <v>1.7736783733826247</v>
      </c>
      <c r="AH677" s="325">
        <f t="shared" si="287"/>
        <v>1366045</v>
      </c>
      <c r="AI677" s="51" t="str">
        <f t="shared" si="290"/>
        <v>MEDIA ARMÓNICA</v>
      </c>
      <c r="AL677" s="52"/>
    </row>
    <row r="678" spans="1:38" ht="48">
      <c r="A678" s="126">
        <f>+COUNT(B$672:$D678)</f>
        <v>7</v>
      </c>
      <c r="B678" s="138">
        <v>73152100</v>
      </c>
      <c r="C678" s="139" t="s">
        <v>120</v>
      </c>
      <c r="D678" s="138" t="s">
        <v>20</v>
      </c>
      <c r="E678" s="242">
        <v>1</v>
      </c>
      <c r="F678" s="45"/>
      <c r="G678" s="45"/>
      <c r="H678" s="317">
        <v>7199362</v>
      </c>
      <c r="I678" s="317"/>
      <c r="J678" s="318"/>
      <c r="K678" s="318"/>
      <c r="L678" s="314">
        <v>6625962</v>
      </c>
      <c r="M678" s="314"/>
      <c r="N678" s="314"/>
      <c r="O678" s="314"/>
      <c r="P678" s="319">
        <v>6371117.0000000009</v>
      </c>
      <c r="Q678" s="328"/>
      <c r="R678" s="328"/>
      <c r="S678" s="329"/>
      <c r="T678" s="330"/>
      <c r="U678" s="331"/>
      <c r="V678" s="332">
        <v>1321450</v>
      </c>
      <c r="W678" s="314"/>
      <c r="X678" s="318">
        <f t="shared" si="264"/>
        <v>2727431</v>
      </c>
      <c r="Y678" s="323">
        <f t="shared" si="265"/>
        <v>6371117</v>
      </c>
      <c r="Z678" s="323">
        <f t="shared" si="266"/>
        <v>5379473</v>
      </c>
      <c r="AA678" s="323">
        <f t="shared" si="267"/>
        <v>6498540</v>
      </c>
      <c r="AB678" s="318">
        <f t="shared" si="268"/>
        <v>3323569</v>
      </c>
      <c r="AC678" s="49">
        <f t="shared" si="269"/>
        <v>0.43</v>
      </c>
      <c r="AD678" s="49">
        <f t="shared" si="270"/>
        <v>0.51</v>
      </c>
      <c r="AE678" s="49">
        <f t="shared" si="271"/>
        <v>0.42</v>
      </c>
      <c r="AF678" s="49">
        <f t="shared" si="272"/>
        <v>0.82</v>
      </c>
      <c r="AG678" s="50">
        <f t="shared" si="286"/>
        <v>2.0639683680805176</v>
      </c>
      <c r="AH678" s="325">
        <f t="shared" ref="AH678:AH679" si="291">+Z678</f>
        <v>5379473</v>
      </c>
      <c r="AI678" s="51" t="str">
        <f t="shared" si="290"/>
        <v>PROMEDIO</v>
      </c>
      <c r="AL678" s="52"/>
    </row>
    <row r="679" spans="1:38" ht="36">
      <c r="A679" s="126">
        <f>+COUNT(B$672:$D679)</f>
        <v>8</v>
      </c>
      <c r="B679" s="138">
        <v>73152100</v>
      </c>
      <c r="C679" s="139" t="s">
        <v>121</v>
      </c>
      <c r="D679" s="138" t="s">
        <v>20</v>
      </c>
      <c r="E679" s="242">
        <v>1</v>
      </c>
      <c r="F679" s="45"/>
      <c r="G679" s="45"/>
      <c r="H679" s="317">
        <v>2510880</v>
      </c>
      <c r="I679" s="317"/>
      <c r="J679" s="318"/>
      <c r="K679" s="318"/>
      <c r="L679" s="314">
        <v>2310899</v>
      </c>
      <c r="M679" s="314"/>
      <c r="N679" s="314"/>
      <c r="O679" s="314"/>
      <c r="P679" s="319">
        <v>2222018</v>
      </c>
      <c r="Q679" s="328"/>
      <c r="R679" s="328"/>
      <c r="S679" s="329"/>
      <c r="T679" s="330"/>
      <c r="U679" s="331"/>
      <c r="V679" s="332">
        <v>466670</v>
      </c>
      <c r="W679" s="314"/>
      <c r="X679" s="318">
        <f t="shared" si="264"/>
        <v>948356</v>
      </c>
      <c r="Y679" s="323">
        <f t="shared" si="265"/>
        <v>2222018</v>
      </c>
      <c r="Z679" s="323">
        <f t="shared" si="266"/>
        <v>1877617</v>
      </c>
      <c r="AA679" s="323">
        <f t="shared" si="267"/>
        <v>2266459</v>
      </c>
      <c r="AB679" s="318">
        <f t="shared" si="268"/>
        <v>1168265</v>
      </c>
      <c r="AC679" s="49">
        <f t="shared" si="269"/>
        <v>0.43</v>
      </c>
      <c r="AD679" s="49">
        <f t="shared" si="270"/>
        <v>0.51</v>
      </c>
      <c r="AE679" s="49">
        <f t="shared" si="271"/>
        <v>0.42</v>
      </c>
      <c r="AF679" s="49">
        <f t="shared" si="272"/>
        <v>0.81</v>
      </c>
      <c r="AG679" s="50">
        <f t="shared" si="286"/>
        <v>2.0321769130220497</v>
      </c>
      <c r="AH679" s="325">
        <f t="shared" si="291"/>
        <v>1877617</v>
      </c>
      <c r="AI679" s="51" t="str">
        <f t="shared" si="290"/>
        <v>PROMEDIO</v>
      </c>
      <c r="AL679" s="52"/>
    </row>
    <row r="680" spans="1:38" ht="48">
      <c r="A680" s="126">
        <f>+COUNT(B$672:$D680)</f>
        <v>9</v>
      </c>
      <c r="B680" s="138">
        <v>73152100</v>
      </c>
      <c r="C680" s="139" t="s">
        <v>758</v>
      </c>
      <c r="D680" s="138" t="s">
        <v>20</v>
      </c>
      <c r="E680" s="242">
        <v>1</v>
      </c>
      <c r="F680" s="45"/>
      <c r="G680" s="45"/>
      <c r="H680" s="317">
        <v>2556663</v>
      </c>
      <c r="I680" s="317"/>
      <c r="J680" s="318"/>
      <c r="K680" s="318"/>
      <c r="L680" s="314">
        <v>2510597.0000000005</v>
      </c>
      <c r="M680" s="314"/>
      <c r="N680" s="314"/>
      <c r="O680" s="314"/>
      <c r="P680" s="319">
        <v>2303300</v>
      </c>
      <c r="Q680" s="328"/>
      <c r="R680" s="328"/>
      <c r="S680" s="329"/>
      <c r="T680" s="330"/>
      <c r="U680" s="331"/>
      <c r="V680" s="332">
        <v>539310</v>
      </c>
      <c r="W680" s="314"/>
      <c r="X680" s="318">
        <f t="shared" si="264"/>
        <v>965083</v>
      </c>
      <c r="Y680" s="323">
        <f t="shared" si="265"/>
        <v>2303300</v>
      </c>
      <c r="Z680" s="323">
        <f t="shared" si="266"/>
        <v>1977468</v>
      </c>
      <c r="AA680" s="323">
        <f t="shared" si="267"/>
        <v>2406949</v>
      </c>
      <c r="AB680" s="318">
        <f t="shared" si="268"/>
        <v>1299618</v>
      </c>
      <c r="AC680" s="49">
        <f t="shared" si="269"/>
        <v>0.42</v>
      </c>
      <c r="AD680" s="49">
        <f t="shared" si="270"/>
        <v>0.49</v>
      </c>
      <c r="AE680" s="49">
        <f t="shared" si="271"/>
        <v>0.4</v>
      </c>
      <c r="AF680" s="49">
        <f t="shared" si="272"/>
        <v>0.74</v>
      </c>
      <c r="AG680" s="50">
        <f t="shared" si="286"/>
        <v>1.7894772950622091</v>
      </c>
      <c r="AH680" s="325">
        <f t="shared" si="287"/>
        <v>1299618</v>
      </c>
      <c r="AI680" s="51" t="str">
        <f t="shared" si="290"/>
        <v>MEDIA ARMÓNICA</v>
      </c>
      <c r="AL680" s="52"/>
    </row>
    <row r="681" spans="1:38" ht="36">
      <c r="A681" s="126">
        <f>+COUNT(B$672:$D681)</f>
        <v>10</v>
      </c>
      <c r="B681" s="138">
        <v>73152100</v>
      </c>
      <c r="C681" s="139" t="s">
        <v>122</v>
      </c>
      <c r="D681" s="138" t="s">
        <v>20</v>
      </c>
      <c r="E681" s="242">
        <v>1</v>
      </c>
      <c r="F681" s="45"/>
      <c r="G681" s="45"/>
      <c r="H681" s="317">
        <v>10960758</v>
      </c>
      <c r="I681" s="317"/>
      <c r="J681" s="318"/>
      <c r="K681" s="318"/>
      <c r="L681" s="314">
        <v>10368285</v>
      </c>
      <c r="M681" s="314"/>
      <c r="N681" s="314"/>
      <c r="O681" s="314"/>
      <c r="P681" s="319">
        <v>9874557</v>
      </c>
      <c r="Q681" s="328"/>
      <c r="R681" s="328"/>
      <c r="S681" s="329"/>
      <c r="T681" s="330"/>
      <c r="U681" s="331"/>
      <c r="V681" s="332">
        <v>2551350</v>
      </c>
      <c r="W681" s="314"/>
      <c r="X681" s="318">
        <f t="shared" si="264"/>
        <v>3949964</v>
      </c>
      <c r="Y681" s="323">
        <f t="shared" si="265"/>
        <v>9874557</v>
      </c>
      <c r="Z681" s="323">
        <f t="shared" si="266"/>
        <v>8438738</v>
      </c>
      <c r="AA681" s="323">
        <f t="shared" si="267"/>
        <v>10121421</v>
      </c>
      <c r="AB681" s="318">
        <f t="shared" si="268"/>
        <v>5874558</v>
      </c>
      <c r="AC681" s="49">
        <f t="shared" si="269"/>
        <v>0.4</v>
      </c>
      <c r="AD681" s="49">
        <f t="shared" si="270"/>
        <v>0.47</v>
      </c>
      <c r="AE681" s="49">
        <f t="shared" si="271"/>
        <v>0.39</v>
      </c>
      <c r="AF681" s="49">
        <f t="shared" si="272"/>
        <v>0.67</v>
      </c>
      <c r="AG681" s="50">
        <f t="shared" si="286"/>
        <v>1.5481858623865796</v>
      </c>
      <c r="AH681" s="325">
        <f t="shared" si="287"/>
        <v>5874558</v>
      </c>
      <c r="AI681" s="51" t="str">
        <f t="shared" si="290"/>
        <v>MEDIA ARMÓNICA</v>
      </c>
      <c r="AL681" s="52"/>
    </row>
    <row r="682" spans="1:38" ht="24">
      <c r="A682" s="126">
        <f>+COUNT(B$672:$D682)</f>
        <v>11</v>
      </c>
      <c r="B682" s="138">
        <v>73152100</v>
      </c>
      <c r="C682" s="139" t="s">
        <v>759</v>
      </c>
      <c r="D682" s="138" t="s">
        <v>20</v>
      </c>
      <c r="E682" s="242">
        <v>1</v>
      </c>
      <c r="F682" s="45"/>
      <c r="G682" s="45"/>
      <c r="H682" s="317">
        <v>3894296</v>
      </c>
      <c r="I682" s="317"/>
      <c r="J682" s="318"/>
      <c r="K682" s="318"/>
      <c r="L682" s="314">
        <v>3755214</v>
      </c>
      <c r="M682" s="314"/>
      <c r="N682" s="314"/>
      <c r="O682" s="314"/>
      <c r="P682" s="319">
        <v>3477050</v>
      </c>
      <c r="Q682" s="328"/>
      <c r="R682" s="328"/>
      <c r="S682" s="329"/>
      <c r="T682" s="330"/>
      <c r="U682" s="331"/>
      <c r="V682" s="332">
        <v>877870</v>
      </c>
      <c r="W682" s="314"/>
      <c r="X682" s="318">
        <f t="shared" si="264"/>
        <v>1426081</v>
      </c>
      <c r="Y682" s="323">
        <f t="shared" si="265"/>
        <v>3477050</v>
      </c>
      <c r="Z682" s="323">
        <f t="shared" si="266"/>
        <v>3001108</v>
      </c>
      <c r="AA682" s="323">
        <f t="shared" si="267"/>
        <v>3616132</v>
      </c>
      <c r="AB682" s="318">
        <f t="shared" si="268"/>
        <v>2051489</v>
      </c>
      <c r="AC682" s="49">
        <f t="shared" si="269"/>
        <v>0.41</v>
      </c>
      <c r="AD682" s="49">
        <f t="shared" si="270"/>
        <v>0.48</v>
      </c>
      <c r="AE682" s="49">
        <f t="shared" si="271"/>
        <v>0.39</v>
      </c>
      <c r="AF682" s="49">
        <f t="shared" si="272"/>
        <v>0.7</v>
      </c>
      <c r="AG682" s="50">
        <f t="shared" si="286"/>
        <v>1.6244785674416486</v>
      </c>
      <c r="AH682" s="325">
        <f t="shared" si="287"/>
        <v>2051489</v>
      </c>
      <c r="AI682" s="51" t="str">
        <f t="shared" si="290"/>
        <v>MEDIA ARMÓNICA</v>
      </c>
      <c r="AL682" s="52"/>
    </row>
    <row r="683" spans="1:38" ht="24">
      <c r="A683" s="126">
        <f>+COUNT(B$672:$D683)</f>
        <v>12</v>
      </c>
      <c r="B683" s="138">
        <v>73152100</v>
      </c>
      <c r="C683" s="139" t="s">
        <v>123</v>
      </c>
      <c r="D683" s="138" t="s">
        <v>20</v>
      </c>
      <c r="E683" s="242">
        <v>1</v>
      </c>
      <c r="F683" s="45"/>
      <c r="G683" s="45"/>
      <c r="H683" s="317">
        <v>3921435</v>
      </c>
      <c r="I683" s="317"/>
      <c r="J683" s="318"/>
      <c r="K683" s="318"/>
      <c r="L683" s="314">
        <v>3674137</v>
      </c>
      <c r="M683" s="314"/>
      <c r="N683" s="314"/>
      <c r="O683" s="314"/>
      <c r="P683" s="319">
        <v>3532824</v>
      </c>
      <c r="Q683" s="328"/>
      <c r="R683" s="328"/>
      <c r="S683" s="329"/>
      <c r="T683" s="330"/>
      <c r="U683" s="331"/>
      <c r="V683" s="332">
        <v>798130</v>
      </c>
      <c r="W683" s="314"/>
      <c r="X683" s="318">
        <f t="shared" si="264"/>
        <v>1464501</v>
      </c>
      <c r="Y683" s="323">
        <f t="shared" si="265"/>
        <v>3532824</v>
      </c>
      <c r="Z683" s="323">
        <f t="shared" si="266"/>
        <v>2981632</v>
      </c>
      <c r="AA683" s="323">
        <f t="shared" si="267"/>
        <v>3603481</v>
      </c>
      <c r="AB683" s="318">
        <f t="shared" si="268"/>
        <v>1938764</v>
      </c>
      <c r="AC683" s="49">
        <f t="shared" si="269"/>
        <v>0.41</v>
      </c>
      <c r="AD683" s="49">
        <f t="shared" si="270"/>
        <v>0.49</v>
      </c>
      <c r="AE683" s="49">
        <f t="shared" si="271"/>
        <v>0.41</v>
      </c>
      <c r="AF683" s="49">
        <f t="shared" si="272"/>
        <v>0.76</v>
      </c>
      <c r="AG683" s="50">
        <f t="shared" si="286"/>
        <v>1.8349153646649041</v>
      </c>
      <c r="AH683" s="325">
        <f t="shared" si="287"/>
        <v>1938764</v>
      </c>
      <c r="AI683" s="51" t="str">
        <f t="shared" si="290"/>
        <v>MEDIA ARMÓNICA</v>
      </c>
      <c r="AL683" s="52"/>
    </row>
    <row r="684" spans="1:38">
      <c r="A684" s="126">
        <f>+COUNT(B$672:$D684)</f>
        <v>13</v>
      </c>
      <c r="B684" s="138">
        <v>73152100</v>
      </c>
      <c r="C684" s="139" t="s">
        <v>124</v>
      </c>
      <c r="D684" s="138" t="s">
        <v>20</v>
      </c>
      <c r="E684" s="242">
        <v>1</v>
      </c>
      <c r="F684" s="45"/>
      <c r="G684" s="45"/>
      <c r="H684" s="317">
        <v>5005690</v>
      </c>
      <c r="I684" s="317"/>
      <c r="J684" s="318"/>
      <c r="K684" s="318"/>
      <c r="L684" s="314">
        <v>4698323</v>
      </c>
      <c r="M684" s="314"/>
      <c r="N684" s="314"/>
      <c r="O684" s="314"/>
      <c r="P684" s="319">
        <v>4390956</v>
      </c>
      <c r="Q684" s="328"/>
      <c r="R684" s="328"/>
      <c r="S684" s="329"/>
      <c r="T684" s="330"/>
      <c r="U684" s="331"/>
      <c r="V684" s="332">
        <v>1006570</v>
      </c>
      <c r="W684" s="314"/>
      <c r="X684" s="318">
        <f t="shared" si="264"/>
        <v>1862859</v>
      </c>
      <c r="Y684" s="323">
        <f t="shared" si="265"/>
        <v>4390956</v>
      </c>
      <c r="Z684" s="323">
        <f t="shared" si="266"/>
        <v>3775385</v>
      </c>
      <c r="AA684" s="323">
        <f t="shared" si="267"/>
        <v>4544640</v>
      </c>
      <c r="AB684" s="318">
        <f t="shared" si="268"/>
        <v>2448238</v>
      </c>
      <c r="AC684" s="49">
        <f t="shared" si="269"/>
        <v>0.42</v>
      </c>
      <c r="AD684" s="49">
        <f t="shared" si="270"/>
        <v>0.49</v>
      </c>
      <c r="AE684" s="49">
        <f t="shared" si="271"/>
        <v>0.41</v>
      </c>
      <c r="AF684" s="49">
        <f t="shared" si="272"/>
        <v>0.76</v>
      </c>
      <c r="AG684" s="50">
        <f t="shared" si="286"/>
        <v>1.8506999016461845</v>
      </c>
      <c r="AH684" s="325">
        <f t="shared" si="287"/>
        <v>2448238</v>
      </c>
      <c r="AI684" s="51" t="str">
        <f t="shared" si="290"/>
        <v>MEDIA ARMÓNICA</v>
      </c>
      <c r="AL684" s="52"/>
    </row>
    <row r="685" spans="1:38" ht="24">
      <c r="A685" s="126">
        <f>+COUNT(B$672:$D685)</f>
        <v>14</v>
      </c>
      <c r="B685" s="138">
        <v>73152100</v>
      </c>
      <c r="C685" s="139" t="s">
        <v>125</v>
      </c>
      <c r="D685" s="138" t="s">
        <v>20</v>
      </c>
      <c r="E685" s="242">
        <v>1</v>
      </c>
      <c r="F685" s="45"/>
      <c r="G685" s="45"/>
      <c r="H685" s="317">
        <v>5589490</v>
      </c>
      <c r="I685" s="317"/>
      <c r="J685" s="318"/>
      <c r="K685" s="318"/>
      <c r="L685" s="314">
        <v>5243238</v>
      </c>
      <c r="M685" s="314"/>
      <c r="N685" s="314"/>
      <c r="O685" s="314"/>
      <c r="P685" s="319">
        <v>4946451</v>
      </c>
      <c r="Q685" s="328"/>
      <c r="R685" s="328"/>
      <c r="S685" s="329"/>
      <c r="T685" s="330"/>
      <c r="U685" s="331"/>
      <c r="V685" s="332">
        <v>1102500</v>
      </c>
      <c r="W685" s="314"/>
      <c r="X685" s="318">
        <f t="shared" si="264"/>
        <v>2095158</v>
      </c>
      <c r="Y685" s="323">
        <f t="shared" si="265"/>
        <v>4946451</v>
      </c>
      <c r="Z685" s="323">
        <f t="shared" si="266"/>
        <v>4220420</v>
      </c>
      <c r="AA685" s="323">
        <f t="shared" si="267"/>
        <v>5094845</v>
      </c>
      <c r="AB685" s="318">
        <f t="shared" si="268"/>
        <v>2704853</v>
      </c>
      <c r="AC685" s="49">
        <f t="shared" si="269"/>
        <v>0.42</v>
      </c>
      <c r="AD685" s="49">
        <f t="shared" si="270"/>
        <v>0.5</v>
      </c>
      <c r="AE685" s="49">
        <f t="shared" si="271"/>
        <v>0.41</v>
      </c>
      <c r="AF685" s="49">
        <f t="shared" si="272"/>
        <v>0.77</v>
      </c>
      <c r="AG685" s="50">
        <f t="shared" si="286"/>
        <v>1.9003700680272109</v>
      </c>
      <c r="AH685" s="325">
        <f t="shared" si="287"/>
        <v>2704853</v>
      </c>
      <c r="AI685" s="51" t="str">
        <f t="shared" si="290"/>
        <v>MEDIA ARMÓNICA</v>
      </c>
      <c r="AL685" s="52"/>
    </row>
    <row r="686" spans="1:38" ht="24">
      <c r="A686" s="126">
        <f>+COUNT(B$672:$D686)</f>
        <v>15</v>
      </c>
      <c r="B686" s="138">
        <v>73152100</v>
      </c>
      <c r="C686" s="139" t="s">
        <v>126</v>
      </c>
      <c r="D686" s="138" t="s">
        <v>20</v>
      </c>
      <c r="E686" s="242">
        <v>1</v>
      </c>
      <c r="F686" s="45"/>
      <c r="G686" s="45"/>
      <c r="H686" s="317">
        <v>2902952</v>
      </c>
      <c r="I686" s="317"/>
      <c r="J686" s="318"/>
      <c r="K686" s="318"/>
      <c r="L686" s="314">
        <v>2850171</v>
      </c>
      <c r="M686" s="314"/>
      <c r="N686" s="314"/>
      <c r="O686" s="314"/>
      <c r="P686" s="319">
        <v>2639047</v>
      </c>
      <c r="Q686" s="328"/>
      <c r="R686" s="328"/>
      <c r="S686" s="329"/>
      <c r="T686" s="330"/>
      <c r="U686" s="331"/>
      <c r="V686" s="332">
        <v>608560</v>
      </c>
      <c r="W686" s="314"/>
      <c r="X686" s="318">
        <f t="shared" si="264"/>
        <v>1100338</v>
      </c>
      <c r="Y686" s="323">
        <f t="shared" si="265"/>
        <v>2639047</v>
      </c>
      <c r="Z686" s="323">
        <f t="shared" si="266"/>
        <v>2250183</v>
      </c>
      <c r="AA686" s="323">
        <f t="shared" si="267"/>
        <v>2744609</v>
      </c>
      <c r="AB686" s="318">
        <f t="shared" si="268"/>
        <v>1471951</v>
      </c>
      <c r="AC686" s="49">
        <f t="shared" si="269"/>
        <v>0.42</v>
      </c>
      <c r="AD686" s="49">
        <f t="shared" si="270"/>
        <v>0.49</v>
      </c>
      <c r="AE686" s="49">
        <f t="shared" si="271"/>
        <v>0.4</v>
      </c>
      <c r="AF686" s="49">
        <f t="shared" si="272"/>
        <v>0.75</v>
      </c>
      <c r="AG686" s="50">
        <f t="shared" si="286"/>
        <v>1.8081010911003024</v>
      </c>
      <c r="AH686" s="325">
        <f t="shared" si="287"/>
        <v>1471951</v>
      </c>
      <c r="AI686" s="51" t="str">
        <f t="shared" si="290"/>
        <v>MEDIA ARMÓNICA</v>
      </c>
      <c r="AL686" s="52"/>
    </row>
    <row r="687" spans="1:38">
      <c r="A687" s="126">
        <f>+COUNT(B$672:$D687)</f>
        <v>16</v>
      </c>
      <c r="B687" s="138">
        <v>73152100</v>
      </c>
      <c r="C687" s="139" t="s">
        <v>127</v>
      </c>
      <c r="D687" s="138" t="s">
        <v>20</v>
      </c>
      <c r="E687" s="242">
        <v>1</v>
      </c>
      <c r="F687" s="45"/>
      <c r="G687" s="45"/>
      <c r="H687" s="317">
        <v>4641072</v>
      </c>
      <c r="I687" s="317"/>
      <c r="J687" s="318"/>
      <c r="K687" s="318"/>
      <c r="L687" s="314">
        <v>4353572</v>
      </c>
      <c r="M687" s="314"/>
      <c r="N687" s="314"/>
      <c r="O687" s="314"/>
      <c r="P687" s="319">
        <v>4107143</v>
      </c>
      <c r="Q687" s="328"/>
      <c r="R687" s="328"/>
      <c r="S687" s="329"/>
      <c r="T687" s="330"/>
      <c r="U687" s="331"/>
      <c r="V687" s="332">
        <v>928950</v>
      </c>
      <c r="W687" s="314"/>
      <c r="X687" s="318">
        <f t="shared" si="264"/>
        <v>1732947</v>
      </c>
      <c r="Y687" s="323">
        <f t="shared" si="265"/>
        <v>4107143</v>
      </c>
      <c r="Z687" s="323">
        <f t="shared" si="266"/>
        <v>3507684</v>
      </c>
      <c r="AA687" s="323">
        <f t="shared" si="267"/>
        <v>4230358</v>
      </c>
      <c r="AB687" s="318">
        <f t="shared" si="268"/>
        <v>2266127</v>
      </c>
      <c r="AC687" s="49">
        <f t="shared" si="269"/>
        <v>0.42</v>
      </c>
      <c r="AD687" s="49">
        <f t="shared" si="270"/>
        <v>0.49</v>
      </c>
      <c r="AE687" s="49">
        <f t="shared" si="271"/>
        <v>0.41</v>
      </c>
      <c r="AF687" s="49">
        <f t="shared" si="272"/>
        <v>0.76</v>
      </c>
      <c r="AG687" s="50">
        <f t="shared" si="286"/>
        <v>1.865490069433231</v>
      </c>
      <c r="AH687" s="325">
        <f t="shared" si="287"/>
        <v>2266127</v>
      </c>
      <c r="AI687" s="51" t="str">
        <f t="shared" si="290"/>
        <v>MEDIA ARMÓNICA</v>
      </c>
      <c r="AL687" s="52"/>
    </row>
    <row r="688" spans="1:38">
      <c r="A688" s="126">
        <f>+COUNT(B$672:$D688)</f>
        <v>17</v>
      </c>
      <c r="B688" s="138">
        <v>73152100</v>
      </c>
      <c r="C688" s="139" t="s">
        <v>128</v>
      </c>
      <c r="D688" s="138" t="s">
        <v>20</v>
      </c>
      <c r="E688" s="242">
        <v>1</v>
      </c>
      <c r="F688" s="45"/>
      <c r="G688" s="45"/>
      <c r="H688" s="317">
        <v>2567820.0000000005</v>
      </c>
      <c r="I688" s="317"/>
      <c r="J688" s="318"/>
      <c r="K688" s="318"/>
      <c r="L688" s="314">
        <v>2521553</v>
      </c>
      <c r="M688" s="314"/>
      <c r="N688" s="314"/>
      <c r="O688" s="314"/>
      <c r="P688" s="319">
        <v>2313351</v>
      </c>
      <c r="Q688" s="328"/>
      <c r="R688" s="328"/>
      <c r="S688" s="329"/>
      <c r="T688" s="330"/>
      <c r="U688" s="331"/>
      <c r="V688" s="332">
        <v>523470</v>
      </c>
      <c r="W688" s="314"/>
      <c r="X688" s="318">
        <f t="shared" si="264"/>
        <v>978333</v>
      </c>
      <c r="Y688" s="323">
        <f t="shared" si="265"/>
        <v>2313351</v>
      </c>
      <c r="Z688" s="323">
        <f t="shared" si="266"/>
        <v>1981549</v>
      </c>
      <c r="AA688" s="323">
        <f t="shared" si="267"/>
        <v>2417452</v>
      </c>
      <c r="AB688" s="318">
        <f t="shared" si="268"/>
        <v>1278519</v>
      </c>
      <c r="AC688" s="49">
        <f t="shared" si="269"/>
        <v>0.42</v>
      </c>
      <c r="AD688" s="49">
        <f t="shared" si="270"/>
        <v>0.49</v>
      </c>
      <c r="AE688" s="49">
        <f t="shared" si="271"/>
        <v>0.4</v>
      </c>
      <c r="AF688" s="49">
        <f t="shared" si="272"/>
        <v>0.77</v>
      </c>
      <c r="AG688" s="50">
        <f t="shared" si="286"/>
        <v>1.8689380480256748</v>
      </c>
      <c r="AH688" s="325">
        <f t="shared" si="287"/>
        <v>1278519</v>
      </c>
      <c r="AI688" s="51" t="str">
        <f t="shared" si="290"/>
        <v>MEDIA ARMÓNICA</v>
      </c>
      <c r="AL688" s="52"/>
    </row>
    <row r="689" spans="1:38">
      <c r="A689" s="126">
        <f>+COUNT(B$672:$D689)</f>
        <v>18</v>
      </c>
      <c r="B689" s="138">
        <v>73152100</v>
      </c>
      <c r="C689" s="139" t="s">
        <v>129</v>
      </c>
      <c r="D689" s="138" t="s">
        <v>20</v>
      </c>
      <c r="E689" s="242">
        <v>1</v>
      </c>
      <c r="F689" s="45"/>
      <c r="G689" s="45"/>
      <c r="H689" s="317">
        <v>597133</v>
      </c>
      <c r="I689" s="317"/>
      <c r="J689" s="318"/>
      <c r="K689" s="318"/>
      <c r="L689" s="314">
        <v>544753</v>
      </c>
      <c r="M689" s="314"/>
      <c r="N689" s="314"/>
      <c r="O689" s="314"/>
      <c r="P689" s="319">
        <v>523801.00000000006</v>
      </c>
      <c r="Q689" s="328"/>
      <c r="R689" s="328"/>
      <c r="S689" s="329"/>
      <c r="T689" s="330"/>
      <c r="U689" s="331"/>
      <c r="V689" s="332">
        <v>112300</v>
      </c>
      <c r="W689" s="314"/>
      <c r="X689" s="318">
        <f t="shared" si="264"/>
        <v>223602</v>
      </c>
      <c r="Y689" s="323">
        <f t="shared" si="265"/>
        <v>523801</v>
      </c>
      <c r="Z689" s="323">
        <f t="shared" si="266"/>
        <v>444497</v>
      </c>
      <c r="AA689" s="323">
        <f t="shared" si="267"/>
        <v>534277</v>
      </c>
      <c r="AB689" s="318">
        <f t="shared" si="268"/>
        <v>279248</v>
      </c>
      <c r="AC689" s="49">
        <f t="shared" si="269"/>
        <v>0.43</v>
      </c>
      <c r="AD689" s="49">
        <f t="shared" si="270"/>
        <v>0.5</v>
      </c>
      <c r="AE689" s="49">
        <f t="shared" si="271"/>
        <v>0.42</v>
      </c>
      <c r="AF689" s="49">
        <f t="shared" si="272"/>
        <v>0.8</v>
      </c>
      <c r="AG689" s="50">
        <f t="shared" si="286"/>
        <v>1.991113089937667</v>
      </c>
      <c r="AH689" s="325">
        <f t="shared" si="287"/>
        <v>279248</v>
      </c>
      <c r="AI689" s="51" t="str">
        <f t="shared" si="290"/>
        <v>MEDIA ARMÓNICA</v>
      </c>
      <c r="AL689" s="52"/>
    </row>
    <row r="690" spans="1:38">
      <c r="A690" s="167"/>
      <c r="B690" s="167"/>
      <c r="C690" s="165" t="s">
        <v>49</v>
      </c>
      <c r="D690" s="166"/>
      <c r="E690" s="166"/>
      <c r="F690" s="45"/>
      <c r="G690" s="45"/>
      <c r="H690" s="166"/>
      <c r="I690" s="317"/>
      <c r="J690" s="318"/>
      <c r="K690" s="318"/>
      <c r="L690" s="166"/>
      <c r="M690" s="314"/>
      <c r="N690" s="314"/>
      <c r="O690" s="314"/>
      <c r="P690" s="166"/>
      <c r="Q690" s="328"/>
      <c r="R690" s="328"/>
      <c r="S690" s="329"/>
      <c r="T690" s="330"/>
      <c r="U690" s="331"/>
      <c r="V690" s="166"/>
      <c r="W690" s="314"/>
      <c r="X690" s="166"/>
      <c r="Y690" s="166"/>
      <c r="Z690" s="166"/>
      <c r="AA690" s="166"/>
      <c r="AB690" s="166"/>
      <c r="AC690" s="166"/>
      <c r="AD690" s="166"/>
      <c r="AE690" s="166"/>
      <c r="AF690" s="166"/>
      <c r="AG690" s="166"/>
      <c r="AH690" s="166"/>
      <c r="AI690" s="166"/>
      <c r="AL690" s="52"/>
    </row>
    <row r="691" spans="1:38" ht="24">
      <c r="A691" s="126">
        <f>+COUNT(B$672:$D691)</f>
        <v>19</v>
      </c>
      <c r="B691" s="138">
        <v>73152100</v>
      </c>
      <c r="C691" s="139" t="s">
        <v>130</v>
      </c>
      <c r="D691" s="138" t="s">
        <v>20</v>
      </c>
      <c r="E691" s="242">
        <v>1</v>
      </c>
      <c r="F691" s="45"/>
      <c r="G691" s="45"/>
      <c r="H691" s="317">
        <v>514122.00000000006</v>
      </c>
      <c r="I691" s="317"/>
      <c r="J691" s="318"/>
      <c r="K691" s="318"/>
      <c r="L691" s="314">
        <v>482274.00000000006</v>
      </c>
      <c r="M691" s="314"/>
      <c r="N691" s="314"/>
      <c r="O691" s="314"/>
      <c r="P691" s="319">
        <v>454975</v>
      </c>
      <c r="Q691" s="328"/>
      <c r="R691" s="328"/>
      <c r="S691" s="329"/>
      <c r="T691" s="330"/>
      <c r="U691" s="331"/>
      <c r="V691" s="332">
        <v>98020</v>
      </c>
      <c r="W691" s="16"/>
      <c r="X691" s="318">
        <f t="shared" si="264"/>
        <v>194394</v>
      </c>
      <c r="Y691" s="323">
        <f t="shared" si="265"/>
        <v>454975</v>
      </c>
      <c r="Z691" s="323">
        <f t="shared" si="266"/>
        <v>387348</v>
      </c>
      <c r="AA691" s="323">
        <f t="shared" si="267"/>
        <v>468625</v>
      </c>
      <c r="AB691" s="318">
        <f t="shared" si="268"/>
        <v>243628</v>
      </c>
      <c r="AC691" s="49">
        <f t="shared" si="269"/>
        <v>0.43</v>
      </c>
      <c r="AD691" s="49">
        <f t="shared" si="270"/>
        <v>0.5</v>
      </c>
      <c r="AE691" s="49">
        <f t="shared" si="271"/>
        <v>0.41</v>
      </c>
      <c r="AF691" s="49">
        <f t="shared" si="272"/>
        <v>0.8</v>
      </c>
      <c r="AG691" s="50">
        <f t="shared" si="286"/>
        <v>1.9832075086716996</v>
      </c>
      <c r="AH691" s="325">
        <f t="shared" ref="AH691:AH696" si="292">+MIN(AA691:AB691)</f>
        <v>243628</v>
      </c>
      <c r="AI691" s="51" t="str">
        <f t="shared" ref="AI691:AI696" si="293">+IF(AH691=Y691,"MENOR COTIZADO",IF(AH691=Z691,"PROMEDIO",IF(AH691=AA691,"MEDIANA",IF(AH691=AB691,"MEDIA ARMÓNICA",IF(AH691=W691,"HISTÓRICO")))))</f>
        <v>MEDIA ARMÓNICA</v>
      </c>
      <c r="AL691" s="52"/>
    </row>
    <row r="692" spans="1:38">
      <c r="A692" s="126">
        <f>+COUNT(B$672:$D692)</f>
        <v>20</v>
      </c>
      <c r="B692" s="138">
        <v>73152100</v>
      </c>
      <c r="C692" s="139" t="s">
        <v>131</v>
      </c>
      <c r="D692" s="138" t="s">
        <v>20</v>
      </c>
      <c r="E692" s="242">
        <v>1</v>
      </c>
      <c r="F692" s="45"/>
      <c r="G692" s="45"/>
      <c r="H692" s="317">
        <v>340661</v>
      </c>
      <c r="I692" s="317"/>
      <c r="J692" s="318"/>
      <c r="K692" s="318"/>
      <c r="L692" s="314">
        <v>325588</v>
      </c>
      <c r="M692" s="314"/>
      <c r="N692" s="314"/>
      <c r="O692" s="314"/>
      <c r="P692" s="319">
        <v>301470</v>
      </c>
      <c r="Q692" s="328"/>
      <c r="R692" s="328"/>
      <c r="S692" s="329"/>
      <c r="T692" s="330"/>
      <c r="U692" s="331"/>
      <c r="V692" s="332">
        <v>65630</v>
      </c>
      <c r="W692" s="314"/>
      <c r="X692" s="318">
        <f t="shared" si="264"/>
        <v>129482</v>
      </c>
      <c r="Y692" s="323">
        <f t="shared" si="265"/>
        <v>301470</v>
      </c>
      <c r="Z692" s="323">
        <f t="shared" si="266"/>
        <v>258337</v>
      </c>
      <c r="AA692" s="323">
        <f t="shared" si="267"/>
        <v>313529</v>
      </c>
      <c r="AB692" s="318">
        <f t="shared" si="268"/>
        <v>162861</v>
      </c>
      <c r="AC692" s="49">
        <f t="shared" si="269"/>
        <v>0.43</v>
      </c>
      <c r="AD692" s="49">
        <f t="shared" si="270"/>
        <v>0.5</v>
      </c>
      <c r="AE692" s="49">
        <f t="shared" si="271"/>
        <v>0.41</v>
      </c>
      <c r="AF692" s="49">
        <f t="shared" si="272"/>
        <v>0.8</v>
      </c>
      <c r="AG692" s="50">
        <f t="shared" si="286"/>
        <v>1.9729087307633704</v>
      </c>
      <c r="AH692" s="325">
        <f t="shared" si="292"/>
        <v>162861</v>
      </c>
      <c r="AI692" s="51" t="str">
        <f t="shared" si="293"/>
        <v>MEDIA ARMÓNICA</v>
      </c>
      <c r="AL692" s="52"/>
    </row>
    <row r="693" spans="1:38" ht="24">
      <c r="A693" s="126">
        <f>+COUNT(B$672:$D693)</f>
        <v>21</v>
      </c>
      <c r="B693" s="138">
        <v>73152100</v>
      </c>
      <c r="C693" s="139" t="s">
        <v>132</v>
      </c>
      <c r="D693" s="138" t="s">
        <v>20</v>
      </c>
      <c r="E693" s="242">
        <v>1</v>
      </c>
      <c r="F693" s="45"/>
      <c r="G693" s="45"/>
      <c r="H693" s="317">
        <v>213242</v>
      </c>
      <c r="I693" s="317"/>
      <c r="J693" s="318"/>
      <c r="K693" s="318"/>
      <c r="L693" s="314">
        <v>198277</v>
      </c>
      <c r="M693" s="314"/>
      <c r="N693" s="314"/>
      <c r="O693" s="314"/>
      <c r="P693" s="319">
        <v>187054</v>
      </c>
      <c r="Q693" s="328"/>
      <c r="R693" s="328"/>
      <c r="S693" s="329"/>
      <c r="T693" s="330"/>
      <c r="U693" s="331"/>
      <c r="V693" s="332">
        <v>40720</v>
      </c>
      <c r="W693" s="314"/>
      <c r="X693" s="318">
        <f t="shared" si="264"/>
        <v>80124</v>
      </c>
      <c r="Y693" s="323">
        <f t="shared" si="265"/>
        <v>187054</v>
      </c>
      <c r="Z693" s="323">
        <f t="shared" si="266"/>
        <v>159823</v>
      </c>
      <c r="AA693" s="323">
        <f t="shared" si="267"/>
        <v>192666</v>
      </c>
      <c r="AB693" s="318">
        <f t="shared" si="268"/>
        <v>100916</v>
      </c>
      <c r="AC693" s="49">
        <f t="shared" si="269"/>
        <v>0.43</v>
      </c>
      <c r="AD693" s="49">
        <f t="shared" si="270"/>
        <v>0.5</v>
      </c>
      <c r="AE693" s="49">
        <f t="shared" si="271"/>
        <v>0.42</v>
      </c>
      <c r="AF693" s="49">
        <f t="shared" si="272"/>
        <v>0.79</v>
      </c>
      <c r="AG693" s="50">
        <f t="shared" si="286"/>
        <v>1.9676817288801571</v>
      </c>
      <c r="AH693" s="325">
        <f t="shared" si="292"/>
        <v>100916</v>
      </c>
      <c r="AI693" s="51" t="str">
        <f t="shared" si="293"/>
        <v>MEDIA ARMÓNICA</v>
      </c>
      <c r="AL693" s="52"/>
    </row>
    <row r="694" spans="1:38">
      <c r="A694" s="126">
        <f>+COUNT(B$672:$D694)</f>
        <v>22</v>
      </c>
      <c r="B694" s="138">
        <v>73152100</v>
      </c>
      <c r="C694" s="139" t="s">
        <v>133</v>
      </c>
      <c r="D694" s="138" t="s">
        <v>20</v>
      </c>
      <c r="E694" s="242">
        <v>1</v>
      </c>
      <c r="F694" s="45"/>
      <c r="G694" s="45"/>
      <c r="H694" s="317">
        <v>1073805</v>
      </c>
      <c r="I694" s="317"/>
      <c r="J694" s="318"/>
      <c r="K694" s="318"/>
      <c r="L694" s="314">
        <v>988281.00000000012</v>
      </c>
      <c r="M694" s="314"/>
      <c r="N694" s="314"/>
      <c r="O694" s="314"/>
      <c r="P694" s="319">
        <v>950270</v>
      </c>
      <c r="Q694" s="328"/>
      <c r="R694" s="328"/>
      <c r="S694" s="329"/>
      <c r="T694" s="330"/>
      <c r="U694" s="331"/>
      <c r="V694" s="332">
        <v>202340</v>
      </c>
      <c r="W694" s="314"/>
      <c r="X694" s="318">
        <f t="shared" si="264"/>
        <v>404204</v>
      </c>
      <c r="Y694" s="323">
        <f t="shared" si="265"/>
        <v>950270</v>
      </c>
      <c r="Z694" s="323">
        <f t="shared" si="266"/>
        <v>803674</v>
      </c>
      <c r="AA694" s="323">
        <f t="shared" si="267"/>
        <v>969276</v>
      </c>
      <c r="AB694" s="318">
        <f t="shared" si="268"/>
        <v>503928</v>
      </c>
      <c r="AC694" s="49">
        <f t="shared" si="269"/>
        <v>0.43</v>
      </c>
      <c r="AD694" s="49">
        <f t="shared" si="270"/>
        <v>0.5</v>
      </c>
      <c r="AE694" s="49">
        <f t="shared" si="271"/>
        <v>0.42</v>
      </c>
      <c r="AF694" s="49">
        <f t="shared" si="272"/>
        <v>0.8</v>
      </c>
      <c r="AG694" s="50">
        <f t="shared" si="286"/>
        <v>1.9976475239695561</v>
      </c>
      <c r="AH694" s="325">
        <f t="shared" si="292"/>
        <v>503928</v>
      </c>
      <c r="AI694" s="51" t="str">
        <f t="shared" si="293"/>
        <v>MEDIA ARMÓNICA</v>
      </c>
      <c r="AL694" s="52"/>
    </row>
    <row r="695" spans="1:38" ht="24">
      <c r="A695" s="126">
        <f>+COUNT(B$672:$D695)</f>
        <v>23</v>
      </c>
      <c r="B695" s="138">
        <v>73152100</v>
      </c>
      <c r="C695" s="139" t="s">
        <v>134</v>
      </c>
      <c r="D695" s="138" t="s">
        <v>20</v>
      </c>
      <c r="E695" s="242">
        <v>1</v>
      </c>
      <c r="F695" s="45"/>
      <c r="G695" s="45"/>
      <c r="H695" s="317">
        <v>287926</v>
      </c>
      <c r="I695" s="317"/>
      <c r="J695" s="318"/>
      <c r="K695" s="318"/>
      <c r="L695" s="314">
        <v>270090</v>
      </c>
      <c r="M695" s="314"/>
      <c r="N695" s="314"/>
      <c r="O695" s="314"/>
      <c r="P695" s="319">
        <v>254802.00000000003</v>
      </c>
      <c r="Q695" s="328"/>
      <c r="R695" s="328"/>
      <c r="S695" s="329"/>
      <c r="T695" s="330"/>
      <c r="U695" s="331"/>
      <c r="V695" s="332">
        <v>58550</v>
      </c>
      <c r="W695" s="314"/>
      <c r="X695" s="318">
        <f t="shared" si="264"/>
        <v>107054</v>
      </c>
      <c r="Y695" s="323">
        <f t="shared" si="265"/>
        <v>254802</v>
      </c>
      <c r="Z695" s="323">
        <f t="shared" si="266"/>
        <v>217842</v>
      </c>
      <c r="AA695" s="323">
        <f t="shared" si="267"/>
        <v>262446</v>
      </c>
      <c r="AB695" s="318">
        <f t="shared" si="268"/>
        <v>141947</v>
      </c>
      <c r="AC695" s="49">
        <f t="shared" si="269"/>
        <v>0.42</v>
      </c>
      <c r="AD695" s="49">
        <f t="shared" si="270"/>
        <v>0.49</v>
      </c>
      <c r="AE695" s="49">
        <f t="shared" si="271"/>
        <v>0.41</v>
      </c>
      <c r="AF695" s="49">
        <f t="shared" si="272"/>
        <v>0.75</v>
      </c>
      <c r="AG695" s="50">
        <f t="shared" si="286"/>
        <v>1.8284201537147737</v>
      </c>
      <c r="AH695" s="325">
        <f t="shared" si="292"/>
        <v>141947</v>
      </c>
      <c r="AI695" s="51" t="str">
        <f t="shared" si="293"/>
        <v>MEDIA ARMÓNICA</v>
      </c>
      <c r="AL695" s="52"/>
    </row>
    <row r="696" spans="1:38" ht="24">
      <c r="A696" s="126">
        <f>+COUNT(B$672:$D696)</f>
        <v>24</v>
      </c>
      <c r="B696" s="138">
        <v>73152100</v>
      </c>
      <c r="C696" s="139" t="s">
        <v>135</v>
      </c>
      <c r="D696" s="138" t="s">
        <v>20</v>
      </c>
      <c r="E696" s="242">
        <v>1</v>
      </c>
      <c r="F696" s="45"/>
      <c r="G696" s="45"/>
      <c r="H696" s="317">
        <v>3155301</v>
      </c>
      <c r="I696" s="317"/>
      <c r="J696" s="318"/>
      <c r="K696" s="318"/>
      <c r="L696" s="314">
        <v>2878520.0000000005</v>
      </c>
      <c r="M696" s="314"/>
      <c r="N696" s="314"/>
      <c r="O696" s="314"/>
      <c r="P696" s="319">
        <v>2767808</v>
      </c>
      <c r="Q696" s="328"/>
      <c r="R696" s="328"/>
      <c r="S696" s="329"/>
      <c r="T696" s="330"/>
      <c r="U696" s="331"/>
      <c r="V696" s="332">
        <v>612850</v>
      </c>
      <c r="W696" s="314"/>
      <c r="X696" s="318">
        <f t="shared" si="264"/>
        <v>1171899</v>
      </c>
      <c r="Y696" s="323">
        <f t="shared" si="265"/>
        <v>2767808</v>
      </c>
      <c r="Z696" s="323">
        <f t="shared" si="266"/>
        <v>2353620</v>
      </c>
      <c r="AA696" s="323">
        <f t="shared" si="267"/>
        <v>2823164</v>
      </c>
      <c r="AB696" s="318">
        <f t="shared" si="268"/>
        <v>1505262</v>
      </c>
      <c r="AC696" s="49">
        <f t="shared" si="269"/>
        <v>0.42</v>
      </c>
      <c r="AD696" s="49">
        <f t="shared" si="270"/>
        <v>0.5</v>
      </c>
      <c r="AE696" s="49">
        <f t="shared" si="271"/>
        <v>0.42</v>
      </c>
      <c r="AF696" s="49">
        <f t="shared" si="272"/>
        <v>0.78</v>
      </c>
      <c r="AG696" s="50">
        <f t="shared" si="286"/>
        <v>1.9122117973402954</v>
      </c>
      <c r="AH696" s="325">
        <f t="shared" si="292"/>
        <v>1505262</v>
      </c>
      <c r="AI696" s="51" t="str">
        <f t="shared" si="293"/>
        <v>MEDIA ARMÓNICA</v>
      </c>
      <c r="AL696" s="52"/>
    </row>
    <row r="697" spans="1:38" ht="24">
      <c r="A697" s="167"/>
      <c r="B697" s="167"/>
      <c r="C697" s="165" t="s">
        <v>258</v>
      </c>
      <c r="D697" s="166"/>
      <c r="E697" s="166"/>
      <c r="F697" s="45"/>
      <c r="G697" s="45"/>
      <c r="H697" s="166"/>
      <c r="I697" s="317"/>
      <c r="J697" s="318"/>
      <c r="K697" s="318"/>
      <c r="L697" s="166"/>
      <c r="M697" s="314"/>
      <c r="N697" s="314"/>
      <c r="O697" s="314"/>
      <c r="P697" s="166"/>
      <c r="Q697" s="328"/>
      <c r="R697" s="328"/>
      <c r="S697" s="329"/>
      <c r="T697" s="330"/>
      <c r="U697" s="331"/>
      <c r="V697" s="166"/>
      <c r="W697" s="314"/>
      <c r="X697" s="166"/>
      <c r="Y697" s="166"/>
      <c r="Z697" s="166"/>
      <c r="AA697" s="166"/>
      <c r="AB697" s="166"/>
      <c r="AC697" s="166"/>
      <c r="AD697" s="166"/>
      <c r="AE697" s="166"/>
      <c r="AF697" s="166"/>
      <c r="AG697" s="166"/>
      <c r="AH697" s="166"/>
      <c r="AI697" s="166"/>
      <c r="AL697" s="52"/>
    </row>
    <row r="698" spans="1:38">
      <c r="A698" s="126">
        <f>+COUNT(B$672:$D698)</f>
        <v>25</v>
      </c>
      <c r="B698" s="138">
        <v>73152100</v>
      </c>
      <c r="C698" s="139" t="s">
        <v>760</v>
      </c>
      <c r="D698" s="138" t="s">
        <v>20</v>
      </c>
      <c r="E698" s="242">
        <v>1</v>
      </c>
      <c r="F698" s="45"/>
      <c r="G698" s="45"/>
      <c r="H698" s="317">
        <v>461388</v>
      </c>
      <c r="I698" s="317"/>
      <c r="J698" s="318"/>
      <c r="K698" s="318"/>
      <c r="L698" s="314">
        <v>428432</v>
      </c>
      <c r="M698" s="314"/>
      <c r="N698" s="314"/>
      <c r="O698" s="314"/>
      <c r="P698" s="319">
        <v>411954</v>
      </c>
      <c r="Q698" s="328"/>
      <c r="R698" s="328"/>
      <c r="S698" s="329"/>
      <c r="T698" s="330"/>
      <c r="U698" s="331"/>
      <c r="V698" s="332">
        <v>95610</v>
      </c>
      <c r="W698" s="16"/>
      <c r="X698" s="318">
        <f t="shared" si="264"/>
        <v>170401</v>
      </c>
      <c r="Y698" s="323">
        <f t="shared" si="265"/>
        <v>411954</v>
      </c>
      <c r="Z698" s="323">
        <f t="shared" si="266"/>
        <v>349346</v>
      </c>
      <c r="AA698" s="323">
        <f t="shared" si="267"/>
        <v>420193</v>
      </c>
      <c r="AB698" s="318">
        <f t="shared" si="268"/>
        <v>230043</v>
      </c>
      <c r="AC698" s="49">
        <f t="shared" si="269"/>
        <v>0.41</v>
      </c>
      <c r="AD698" s="49">
        <f t="shared" si="270"/>
        <v>0.49</v>
      </c>
      <c r="AE698" s="49">
        <f t="shared" si="271"/>
        <v>0.41</v>
      </c>
      <c r="AF698" s="49">
        <f t="shared" si="272"/>
        <v>0.74</v>
      </c>
      <c r="AG698" s="50">
        <f t="shared" si="286"/>
        <v>1.7822508105846668</v>
      </c>
      <c r="AH698" s="325">
        <f t="shared" ref="AH698:AH702" si="294">+MIN(AA698:AB698)</f>
        <v>230043</v>
      </c>
      <c r="AI698" s="51" t="str">
        <f t="shared" ref="AI698:AI702" si="295">+IF(AH698=Y698,"MENOR COTIZADO",IF(AH698=Z698,"PROMEDIO",IF(AH698=AA698,"MEDIANA",IF(AH698=AB698,"MEDIA ARMÓNICA",IF(AH698=W698,"HISTÓRICO")))))</f>
        <v>MEDIA ARMÓNICA</v>
      </c>
      <c r="AL698" s="52"/>
    </row>
    <row r="699" spans="1:38">
      <c r="A699" s="126">
        <f>+COUNT(B$672:$D699)</f>
        <v>26</v>
      </c>
      <c r="B699" s="138">
        <v>73152100</v>
      </c>
      <c r="C699" s="139" t="s">
        <v>761</v>
      </c>
      <c r="D699" s="138" t="s">
        <v>20</v>
      </c>
      <c r="E699" s="242">
        <v>1</v>
      </c>
      <c r="F699" s="45"/>
      <c r="G699" s="45"/>
      <c r="H699" s="317">
        <v>159067</v>
      </c>
      <c r="I699" s="317"/>
      <c r="J699" s="318"/>
      <c r="K699" s="318"/>
      <c r="L699" s="314">
        <v>153282</v>
      </c>
      <c r="M699" s="314"/>
      <c r="N699" s="314"/>
      <c r="O699" s="314"/>
      <c r="P699" s="319">
        <v>144606</v>
      </c>
      <c r="Q699" s="328"/>
      <c r="R699" s="328"/>
      <c r="S699" s="329"/>
      <c r="T699" s="330"/>
      <c r="U699" s="331"/>
      <c r="V699" s="332">
        <v>33410</v>
      </c>
      <c r="W699" s="314"/>
      <c r="X699" s="318">
        <f t="shared" si="264"/>
        <v>59750</v>
      </c>
      <c r="Y699" s="323">
        <f t="shared" si="265"/>
        <v>144606</v>
      </c>
      <c r="Z699" s="323">
        <f t="shared" si="266"/>
        <v>122591</v>
      </c>
      <c r="AA699" s="323">
        <f t="shared" si="267"/>
        <v>148944</v>
      </c>
      <c r="AB699" s="318">
        <f t="shared" si="268"/>
        <v>80552</v>
      </c>
      <c r="AC699" s="49">
        <f t="shared" si="269"/>
        <v>0.41</v>
      </c>
      <c r="AD699" s="49">
        <f t="shared" si="270"/>
        <v>0.49</v>
      </c>
      <c r="AE699" s="49">
        <f t="shared" si="271"/>
        <v>0.4</v>
      </c>
      <c r="AF699" s="49">
        <f t="shared" si="272"/>
        <v>0.74</v>
      </c>
      <c r="AG699" s="50">
        <f t="shared" si="286"/>
        <v>1.788386710565699</v>
      </c>
      <c r="AH699" s="325">
        <f t="shared" si="294"/>
        <v>80552</v>
      </c>
      <c r="AI699" s="51" t="str">
        <f t="shared" si="295"/>
        <v>MEDIA ARMÓNICA</v>
      </c>
      <c r="AL699" s="52"/>
    </row>
    <row r="700" spans="1:38" ht="24">
      <c r="A700" s="126">
        <f>+COUNT(B$672:$D700)</f>
        <v>27</v>
      </c>
      <c r="B700" s="138">
        <v>73152100</v>
      </c>
      <c r="C700" s="139" t="s">
        <v>762</v>
      </c>
      <c r="D700" s="138" t="s">
        <v>20</v>
      </c>
      <c r="E700" s="242">
        <v>1</v>
      </c>
      <c r="F700" s="45"/>
      <c r="G700" s="45"/>
      <c r="H700" s="317">
        <v>258460</v>
      </c>
      <c r="I700" s="317"/>
      <c r="J700" s="318"/>
      <c r="K700" s="318"/>
      <c r="L700" s="314">
        <v>249146</v>
      </c>
      <c r="M700" s="314"/>
      <c r="N700" s="314"/>
      <c r="O700" s="314"/>
      <c r="P700" s="319">
        <v>232847</v>
      </c>
      <c r="Q700" s="328"/>
      <c r="R700" s="328"/>
      <c r="S700" s="329"/>
      <c r="T700" s="330"/>
      <c r="U700" s="331"/>
      <c r="V700" s="332">
        <v>54030</v>
      </c>
      <c r="W700" s="314"/>
      <c r="X700" s="318">
        <f t="shared" si="264"/>
        <v>96973</v>
      </c>
      <c r="Y700" s="323">
        <f t="shared" si="265"/>
        <v>232847</v>
      </c>
      <c r="Z700" s="323">
        <f t="shared" si="266"/>
        <v>198621</v>
      </c>
      <c r="AA700" s="323">
        <f t="shared" si="267"/>
        <v>240997</v>
      </c>
      <c r="AB700" s="318">
        <f t="shared" si="268"/>
        <v>130354</v>
      </c>
      <c r="AC700" s="49">
        <f t="shared" si="269"/>
        <v>0.42</v>
      </c>
      <c r="AD700" s="49">
        <f t="shared" si="270"/>
        <v>0.49</v>
      </c>
      <c r="AE700" s="49">
        <f t="shared" si="271"/>
        <v>0.4</v>
      </c>
      <c r="AF700" s="49">
        <f t="shared" si="272"/>
        <v>0.74</v>
      </c>
      <c r="AG700" s="50">
        <f t="shared" si="286"/>
        <v>1.7947991856376087</v>
      </c>
      <c r="AH700" s="325">
        <f t="shared" si="294"/>
        <v>130354</v>
      </c>
      <c r="AI700" s="51" t="str">
        <f t="shared" si="295"/>
        <v>MEDIA ARMÓNICA</v>
      </c>
      <c r="AL700" s="52"/>
    </row>
    <row r="701" spans="1:38" ht="24">
      <c r="A701" s="126">
        <f>+COUNT(B$672:$D701)</f>
        <v>28</v>
      </c>
      <c r="B701" s="138">
        <v>73152100</v>
      </c>
      <c r="C701" s="139" t="s">
        <v>763</v>
      </c>
      <c r="D701" s="138" t="s">
        <v>20</v>
      </c>
      <c r="E701" s="242">
        <v>1</v>
      </c>
      <c r="F701" s="45"/>
      <c r="G701" s="45"/>
      <c r="H701" s="317">
        <v>362666</v>
      </c>
      <c r="I701" s="317"/>
      <c r="J701" s="318"/>
      <c r="K701" s="318"/>
      <c r="L701" s="314">
        <v>346760</v>
      </c>
      <c r="M701" s="314"/>
      <c r="N701" s="314"/>
      <c r="O701" s="314"/>
      <c r="P701" s="319">
        <v>318128</v>
      </c>
      <c r="Q701" s="328"/>
      <c r="R701" s="328"/>
      <c r="S701" s="329"/>
      <c r="T701" s="330"/>
      <c r="U701" s="331"/>
      <c r="V701" s="332">
        <v>73550</v>
      </c>
      <c r="W701" s="314"/>
      <c r="X701" s="318">
        <f t="shared" si="264"/>
        <v>135741</v>
      </c>
      <c r="Y701" s="323">
        <f t="shared" si="265"/>
        <v>318128</v>
      </c>
      <c r="Z701" s="323">
        <f t="shared" si="266"/>
        <v>275276</v>
      </c>
      <c r="AA701" s="323">
        <f t="shared" si="267"/>
        <v>332444</v>
      </c>
      <c r="AB701" s="318">
        <f t="shared" si="268"/>
        <v>178725</v>
      </c>
      <c r="AC701" s="49">
        <f t="shared" si="269"/>
        <v>0.43</v>
      </c>
      <c r="AD701" s="49">
        <f t="shared" si="270"/>
        <v>0.49</v>
      </c>
      <c r="AE701" s="49">
        <f t="shared" si="271"/>
        <v>0.41</v>
      </c>
      <c r="AF701" s="49">
        <f t="shared" si="272"/>
        <v>0.76</v>
      </c>
      <c r="AG701" s="50">
        <f t="shared" si="286"/>
        <v>1.84556084296397</v>
      </c>
      <c r="AH701" s="325">
        <f t="shared" si="294"/>
        <v>178725</v>
      </c>
      <c r="AI701" s="51" t="str">
        <f t="shared" si="295"/>
        <v>MEDIA ARMÓNICA</v>
      </c>
      <c r="AL701" s="52"/>
    </row>
    <row r="702" spans="1:38" ht="24">
      <c r="A702" s="126">
        <f>+COUNT(B$672:$D702)</f>
        <v>29</v>
      </c>
      <c r="B702" s="138">
        <v>73152100</v>
      </c>
      <c r="C702" s="139" t="s">
        <v>259</v>
      </c>
      <c r="D702" s="138" t="s">
        <v>20</v>
      </c>
      <c r="E702" s="242">
        <v>1</v>
      </c>
      <c r="F702" s="45"/>
      <c r="G702" s="45"/>
      <c r="H702" s="317">
        <v>1376853</v>
      </c>
      <c r="I702" s="317"/>
      <c r="J702" s="318"/>
      <c r="K702" s="318"/>
      <c r="L702" s="314">
        <v>1292310</v>
      </c>
      <c r="M702" s="314"/>
      <c r="N702" s="314"/>
      <c r="O702" s="314"/>
      <c r="P702" s="319">
        <v>1207766</v>
      </c>
      <c r="Q702" s="328"/>
      <c r="R702" s="328"/>
      <c r="S702" s="329"/>
      <c r="T702" s="330"/>
      <c r="U702" s="331"/>
      <c r="V702" s="332">
        <v>285390</v>
      </c>
      <c r="W702" s="314"/>
      <c r="X702" s="318">
        <f t="shared" si="264"/>
        <v>508170</v>
      </c>
      <c r="Y702" s="323">
        <f t="shared" si="265"/>
        <v>1207766</v>
      </c>
      <c r="Z702" s="323">
        <f t="shared" si="266"/>
        <v>1040580</v>
      </c>
      <c r="AA702" s="323">
        <f t="shared" si="267"/>
        <v>1250038</v>
      </c>
      <c r="AB702" s="318">
        <f t="shared" si="268"/>
        <v>685865</v>
      </c>
      <c r="AC702" s="49">
        <f t="shared" si="269"/>
        <v>0.42</v>
      </c>
      <c r="AD702" s="49">
        <f t="shared" si="270"/>
        <v>0.49</v>
      </c>
      <c r="AE702" s="49">
        <f t="shared" si="271"/>
        <v>0.41</v>
      </c>
      <c r="AF702" s="49">
        <f t="shared" si="272"/>
        <v>0.74</v>
      </c>
      <c r="AG702" s="50">
        <f t="shared" si="286"/>
        <v>1.7806159991590456</v>
      </c>
      <c r="AH702" s="325">
        <f t="shared" si="294"/>
        <v>685865</v>
      </c>
      <c r="AI702" s="51" t="str">
        <f t="shared" si="295"/>
        <v>MEDIA ARMÓNICA</v>
      </c>
      <c r="AL702" s="52"/>
    </row>
    <row r="703" spans="1:38">
      <c r="A703" s="168"/>
      <c r="B703" s="168"/>
      <c r="C703" s="162" t="s">
        <v>1126</v>
      </c>
      <c r="D703" s="163"/>
      <c r="E703" s="163"/>
      <c r="F703" s="45"/>
      <c r="G703" s="45"/>
      <c r="H703" s="163"/>
      <c r="I703" s="320"/>
      <c r="J703" s="321"/>
      <c r="K703" s="321"/>
      <c r="L703" s="163"/>
      <c r="M703" s="316"/>
      <c r="N703" s="316"/>
      <c r="O703" s="316"/>
      <c r="P703" s="163"/>
      <c r="Q703" s="333"/>
      <c r="R703" s="333"/>
      <c r="S703" s="324"/>
      <c r="T703" s="334"/>
      <c r="U703" s="321"/>
      <c r="V703" s="163"/>
      <c r="W703" s="316"/>
      <c r="X703" s="163"/>
      <c r="Y703" s="163"/>
      <c r="Z703" s="163"/>
      <c r="AA703" s="163"/>
      <c r="AB703" s="163"/>
      <c r="AC703" s="163"/>
      <c r="AD703" s="163"/>
      <c r="AE703" s="163"/>
      <c r="AF703" s="163"/>
      <c r="AG703" s="163"/>
      <c r="AH703" s="163"/>
      <c r="AI703" s="163"/>
      <c r="AL703" s="52"/>
    </row>
    <row r="704" spans="1:38">
      <c r="A704" s="167"/>
      <c r="B704" s="167"/>
      <c r="C704" s="165" t="s">
        <v>136</v>
      </c>
      <c r="D704" s="166"/>
      <c r="E704" s="166"/>
      <c r="F704" s="45"/>
      <c r="G704" s="45"/>
      <c r="H704" s="166"/>
      <c r="I704" s="317"/>
      <c r="J704" s="318"/>
      <c r="K704" s="318"/>
      <c r="L704" s="166"/>
      <c r="M704" s="314"/>
      <c r="N704" s="314"/>
      <c r="O704" s="314"/>
      <c r="P704" s="166"/>
      <c r="Q704" s="328"/>
      <c r="R704" s="328"/>
      <c r="S704" s="329"/>
      <c r="T704" s="330"/>
      <c r="U704" s="331"/>
      <c r="V704" s="166"/>
      <c r="W704" s="314"/>
      <c r="X704" s="166"/>
      <c r="Y704" s="166"/>
      <c r="Z704" s="166"/>
      <c r="AA704" s="166"/>
      <c r="AB704" s="166"/>
      <c r="AC704" s="166"/>
      <c r="AD704" s="166"/>
      <c r="AE704" s="166"/>
      <c r="AF704" s="166"/>
      <c r="AG704" s="166"/>
      <c r="AH704" s="166"/>
      <c r="AI704" s="166"/>
      <c r="AL704" s="52"/>
    </row>
    <row r="705" spans="1:38" ht="24">
      <c r="A705" s="126">
        <f>+COUNT(B$672:$D705)</f>
        <v>30</v>
      </c>
      <c r="B705" s="138">
        <v>73152100</v>
      </c>
      <c r="C705" s="127" t="s">
        <v>137</v>
      </c>
      <c r="D705" s="138" t="s">
        <v>20</v>
      </c>
      <c r="E705" s="242">
        <v>1</v>
      </c>
      <c r="F705" s="45"/>
      <c r="G705" s="45"/>
      <c r="H705" s="317">
        <v>4016522</v>
      </c>
      <c r="I705" s="317"/>
      <c r="J705" s="318"/>
      <c r="K705" s="318"/>
      <c r="L705" s="314">
        <v>3699428.0000000005</v>
      </c>
      <c r="M705" s="314"/>
      <c r="N705" s="314"/>
      <c r="O705" s="314"/>
      <c r="P705" s="319">
        <v>3523265</v>
      </c>
      <c r="Q705" s="328"/>
      <c r="R705" s="328"/>
      <c r="S705" s="329"/>
      <c r="T705" s="330"/>
      <c r="U705" s="331"/>
      <c r="V705" s="332">
        <v>750720</v>
      </c>
      <c r="W705" s="15"/>
      <c r="X705" s="318">
        <f t="shared" si="264"/>
        <v>1511683</v>
      </c>
      <c r="Y705" s="323">
        <f t="shared" si="265"/>
        <v>3523265</v>
      </c>
      <c r="Z705" s="323">
        <f t="shared" si="266"/>
        <v>2997484</v>
      </c>
      <c r="AA705" s="323">
        <f t="shared" si="267"/>
        <v>3611347</v>
      </c>
      <c r="AB705" s="318">
        <f t="shared" si="268"/>
        <v>1873391</v>
      </c>
      <c r="AC705" s="49">
        <f t="shared" si="269"/>
        <v>0.43</v>
      </c>
      <c r="AD705" s="49">
        <f t="shared" si="270"/>
        <v>0.5</v>
      </c>
      <c r="AE705" s="49">
        <f t="shared" si="271"/>
        <v>0.42</v>
      </c>
      <c r="AF705" s="49">
        <f t="shared" si="272"/>
        <v>0.81</v>
      </c>
      <c r="AG705" s="50">
        <f t="shared" si="286"/>
        <v>2.01364423486786</v>
      </c>
      <c r="AH705" s="325">
        <f t="shared" ref="AH705:AH716" si="296">+MIN(AA705:AB705)</f>
        <v>1873391</v>
      </c>
      <c r="AI705" s="51" t="str">
        <f t="shared" ref="AI705:AI716" si="297">+IF(AH705=Y705,"MENOR COTIZADO",IF(AH705=Z705,"PROMEDIO",IF(AH705=AA705,"MEDIANA",IF(AH705=AB705,"MEDIA ARMÓNICA",IF(AH705=W705,"HISTÓRICO")))))</f>
        <v>MEDIA ARMÓNICA</v>
      </c>
      <c r="AL705" s="52"/>
    </row>
    <row r="706" spans="1:38" ht="36">
      <c r="A706" s="126">
        <f>+COUNT(B$672:$D706)</f>
        <v>31</v>
      </c>
      <c r="B706" s="138">
        <v>73152100</v>
      </c>
      <c r="C706" s="127" t="s">
        <v>138</v>
      </c>
      <c r="D706" s="138" t="s">
        <v>20</v>
      </c>
      <c r="E706" s="242">
        <v>1</v>
      </c>
      <c r="F706" s="45"/>
      <c r="G706" s="45"/>
      <c r="H706" s="317">
        <v>1706177.0000000002</v>
      </c>
      <c r="I706" s="317"/>
      <c r="J706" s="318"/>
      <c r="K706" s="318"/>
      <c r="L706" s="314">
        <v>1570287.0000000002</v>
      </c>
      <c r="M706" s="314"/>
      <c r="N706" s="314"/>
      <c r="O706" s="314"/>
      <c r="P706" s="319">
        <v>1509891.0000000002</v>
      </c>
      <c r="Q706" s="328"/>
      <c r="R706" s="328"/>
      <c r="S706" s="329"/>
      <c r="T706" s="330"/>
      <c r="U706" s="331"/>
      <c r="V706" s="332">
        <v>312550</v>
      </c>
      <c r="W706" s="16"/>
      <c r="X706" s="318">
        <f t="shared" si="264"/>
        <v>646682</v>
      </c>
      <c r="Y706" s="323">
        <f t="shared" si="265"/>
        <v>1509891</v>
      </c>
      <c r="Z706" s="323">
        <f t="shared" si="266"/>
        <v>1274726</v>
      </c>
      <c r="AA706" s="323">
        <f t="shared" si="267"/>
        <v>1540089</v>
      </c>
      <c r="AB706" s="318">
        <f t="shared" si="268"/>
        <v>786671</v>
      </c>
      <c r="AC706" s="49">
        <f t="shared" si="269"/>
        <v>0.43</v>
      </c>
      <c r="AD706" s="49">
        <f t="shared" si="270"/>
        <v>0.51</v>
      </c>
      <c r="AE706" s="49">
        <f t="shared" si="271"/>
        <v>0.42</v>
      </c>
      <c r="AF706" s="49">
        <f t="shared" si="272"/>
        <v>0.82</v>
      </c>
      <c r="AG706" s="50">
        <f t="shared" si="286"/>
        <v>2.0690513517837146</v>
      </c>
      <c r="AH706" s="325">
        <f t="shared" ref="AH706:AH707" si="298">+Z706</f>
        <v>1274726</v>
      </c>
      <c r="AI706" s="51" t="str">
        <f t="shared" si="297"/>
        <v>PROMEDIO</v>
      </c>
      <c r="AL706" s="52"/>
    </row>
    <row r="707" spans="1:38" ht="48">
      <c r="A707" s="126">
        <f>+COUNT(B$672:$D707)</f>
        <v>32</v>
      </c>
      <c r="B707" s="138">
        <v>73152100</v>
      </c>
      <c r="C707" s="127" t="s">
        <v>139</v>
      </c>
      <c r="D707" s="138" t="s">
        <v>20</v>
      </c>
      <c r="E707" s="242">
        <v>1</v>
      </c>
      <c r="F707" s="45"/>
      <c r="G707" s="45"/>
      <c r="H707" s="317">
        <v>3245889.0000000005</v>
      </c>
      <c r="I707" s="317"/>
      <c r="J707" s="318"/>
      <c r="K707" s="318"/>
      <c r="L707" s="314">
        <v>2989635</v>
      </c>
      <c r="M707" s="314"/>
      <c r="N707" s="314"/>
      <c r="O707" s="314"/>
      <c r="P707" s="319">
        <v>2847271.0000000005</v>
      </c>
      <c r="Q707" s="328"/>
      <c r="R707" s="328"/>
      <c r="S707" s="329"/>
      <c r="T707" s="330"/>
      <c r="U707" s="331"/>
      <c r="V707" s="332">
        <v>589440</v>
      </c>
      <c r="W707" s="314"/>
      <c r="X707" s="318">
        <f t="shared" si="264"/>
        <v>1230186</v>
      </c>
      <c r="Y707" s="323">
        <f t="shared" si="265"/>
        <v>2847271</v>
      </c>
      <c r="Z707" s="323">
        <f t="shared" si="266"/>
        <v>2418059</v>
      </c>
      <c r="AA707" s="323">
        <f t="shared" si="267"/>
        <v>2918453</v>
      </c>
      <c r="AB707" s="318">
        <f t="shared" si="268"/>
        <v>1486817</v>
      </c>
      <c r="AC707" s="49">
        <f t="shared" si="269"/>
        <v>0.43</v>
      </c>
      <c r="AD707" s="49">
        <f t="shared" si="270"/>
        <v>0.51</v>
      </c>
      <c r="AE707" s="49">
        <f t="shared" si="271"/>
        <v>0.42</v>
      </c>
      <c r="AF707" s="49">
        <f t="shared" si="272"/>
        <v>0.83</v>
      </c>
      <c r="AG707" s="50">
        <f t="shared" si="286"/>
        <v>2.0870419381107492</v>
      </c>
      <c r="AH707" s="325">
        <f t="shared" si="298"/>
        <v>2418059</v>
      </c>
      <c r="AI707" s="51" t="str">
        <f t="shared" si="297"/>
        <v>PROMEDIO</v>
      </c>
      <c r="AL707" s="52"/>
    </row>
    <row r="708" spans="1:38" ht="24">
      <c r="A708" s="126">
        <f>+COUNT(B$672:$D708)</f>
        <v>33</v>
      </c>
      <c r="B708" s="138">
        <v>73152100</v>
      </c>
      <c r="C708" s="127" t="s">
        <v>140</v>
      </c>
      <c r="D708" s="138" t="s">
        <v>20</v>
      </c>
      <c r="E708" s="242">
        <v>1</v>
      </c>
      <c r="F708" s="45"/>
      <c r="G708" s="45"/>
      <c r="H708" s="317">
        <v>1687962.0000000002</v>
      </c>
      <c r="I708" s="317"/>
      <c r="J708" s="318"/>
      <c r="K708" s="318"/>
      <c r="L708" s="314">
        <v>1612607</v>
      </c>
      <c r="M708" s="314"/>
      <c r="N708" s="314"/>
      <c r="O708" s="314"/>
      <c r="P708" s="319">
        <v>1507109</v>
      </c>
      <c r="Q708" s="328"/>
      <c r="R708" s="328"/>
      <c r="S708" s="329"/>
      <c r="T708" s="330"/>
      <c r="U708" s="331"/>
      <c r="V708" s="332">
        <v>365380</v>
      </c>
      <c r="W708" s="314"/>
      <c r="X708" s="318">
        <f t="shared" si="264"/>
        <v>623021</v>
      </c>
      <c r="Y708" s="323">
        <f t="shared" si="265"/>
        <v>1507109</v>
      </c>
      <c r="Z708" s="323">
        <f t="shared" si="266"/>
        <v>1293265</v>
      </c>
      <c r="AA708" s="323">
        <f t="shared" si="267"/>
        <v>1559858</v>
      </c>
      <c r="AB708" s="318">
        <f t="shared" si="268"/>
        <v>867125</v>
      </c>
      <c r="AC708" s="49">
        <f t="shared" si="269"/>
        <v>0.41</v>
      </c>
      <c r="AD708" s="49">
        <f t="shared" si="270"/>
        <v>0.48</v>
      </c>
      <c r="AE708" s="49">
        <f t="shared" si="271"/>
        <v>0.4</v>
      </c>
      <c r="AF708" s="49">
        <f t="shared" si="272"/>
        <v>0.72</v>
      </c>
      <c r="AG708" s="50">
        <f t="shared" si="286"/>
        <v>1.7051316437681319</v>
      </c>
      <c r="AH708" s="325">
        <f t="shared" si="296"/>
        <v>867125</v>
      </c>
      <c r="AI708" s="51" t="str">
        <f t="shared" si="297"/>
        <v>MEDIA ARMÓNICA</v>
      </c>
      <c r="AL708" s="52"/>
    </row>
    <row r="709" spans="1:38">
      <c r="A709" s="126">
        <f>+COUNT(B$672:$D709)</f>
        <v>34</v>
      </c>
      <c r="B709" s="138">
        <v>73152100</v>
      </c>
      <c r="C709" s="127" t="s">
        <v>141</v>
      </c>
      <c r="D709" s="138" t="s">
        <v>20</v>
      </c>
      <c r="E709" s="242">
        <v>1</v>
      </c>
      <c r="F709" s="45"/>
      <c r="G709" s="45"/>
      <c r="H709" s="317">
        <v>1237453</v>
      </c>
      <c r="I709" s="317"/>
      <c r="J709" s="318"/>
      <c r="K709" s="318"/>
      <c r="L709" s="314">
        <v>1182210</v>
      </c>
      <c r="M709" s="314"/>
      <c r="N709" s="314"/>
      <c r="O709" s="314"/>
      <c r="P709" s="319">
        <v>1104869</v>
      </c>
      <c r="Q709" s="328"/>
      <c r="R709" s="328"/>
      <c r="S709" s="329"/>
      <c r="T709" s="330"/>
      <c r="U709" s="331"/>
      <c r="V709" s="332">
        <v>134600</v>
      </c>
      <c r="W709" s="314"/>
      <c r="X709" s="318">
        <f t="shared" si="264"/>
        <v>522957</v>
      </c>
      <c r="Y709" s="323">
        <f t="shared" si="265"/>
        <v>1104869</v>
      </c>
      <c r="Z709" s="323">
        <f t="shared" si="266"/>
        <v>914783</v>
      </c>
      <c r="AA709" s="323">
        <f t="shared" si="267"/>
        <v>1143540</v>
      </c>
      <c r="AB709" s="318">
        <f t="shared" si="268"/>
        <v>400461</v>
      </c>
      <c r="AC709" s="49">
        <f t="shared" si="269"/>
        <v>0.47</v>
      </c>
      <c r="AD709" s="49">
        <f t="shared" si="270"/>
        <v>0.56999999999999995</v>
      </c>
      <c r="AE709" s="49">
        <f t="shared" si="271"/>
        <v>0.46</v>
      </c>
      <c r="AF709" s="49">
        <f t="shared" si="272"/>
        <v>1.31</v>
      </c>
      <c r="AG709" s="50">
        <f t="shared" si="286"/>
        <v>3.8852674591381873</v>
      </c>
      <c r="AH709" s="325">
        <f>+Z709</f>
        <v>914783</v>
      </c>
      <c r="AI709" s="51" t="str">
        <f t="shared" si="297"/>
        <v>PROMEDIO</v>
      </c>
      <c r="AL709" s="52"/>
    </row>
    <row r="710" spans="1:38" ht="24">
      <c r="A710" s="126">
        <f>+COUNT(B$672:$D710)</f>
        <v>35</v>
      </c>
      <c r="B710" s="138">
        <v>73152100</v>
      </c>
      <c r="C710" s="127" t="s">
        <v>142</v>
      </c>
      <c r="D710" s="138" t="s">
        <v>20</v>
      </c>
      <c r="E710" s="242">
        <v>1</v>
      </c>
      <c r="F710" s="45"/>
      <c r="G710" s="45"/>
      <c r="H710" s="317">
        <v>1214408</v>
      </c>
      <c r="I710" s="317"/>
      <c r="J710" s="318"/>
      <c r="K710" s="318"/>
      <c r="L710" s="314">
        <v>1192328</v>
      </c>
      <c r="M710" s="314"/>
      <c r="N710" s="314"/>
      <c r="O710" s="314"/>
      <c r="P710" s="319">
        <v>1104007</v>
      </c>
      <c r="Q710" s="328"/>
      <c r="R710" s="328"/>
      <c r="S710" s="329"/>
      <c r="T710" s="330"/>
      <c r="U710" s="331"/>
      <c r="V710" s="332">
        <v>249430</v>
      </c>
      <c r="W710" s="314"/>
      <c r="X710" s="318">
        <f t="shared" si="264"/>
        <v>462873</v>
      </c>
      <c r="Y710" s="323">
        <f t="shared" si="265"/>
        <v>1104007</v>
      </c>
      <c r="Z710" s="323">
        <f t="shared" si="266"/>
        <v>940043</v>
      </c>
      <c r="AA710" s="323">
        <f t="shared" si="267"/>
        <v>1148168</v>
      </c>
      <c r="AB710" s="318">
        <f t="shared" si="268"/>
        <v>608173</v>
      </c>
      <c r="AC710" s="49">
        <f t="shared" si="269"/>
        <v>0.42</v>
      </c>
      <c r="AD710" s="49">
        <f t="shared" si="270"/>
        <v>0.49</v>
      </c>
      <c r="AE710" s="49">
        <f t="shared" si="271"/>
        <v>0.4</v>
      </c>
      <c r="AF710" s="49">
        <f t="shared" si="272"/>
        <v>0.76</v>
      </c>
      <c r="AG710" s="50">
        <f t="shared" si="286"/>
        <v>1.8557230485506955</v>
      </c>
      <c r="AH710" s="325">
        <f t="shared" si="296"/>
        <v>608173</v>
      </c>
      <c r="AI710" s="51" t="str">
        <f t="shared" si="297"/>
        <v>MEDIA ARMÓNICA</v>
      </c>
      <c r="AL710" s="52"/>
    </row>
    <row r="711" spans="1:38" ht="24">
      <c r="A711" s="126">
        <f>+COUNT(B$672:$D711)</f>
        <v>36</v>
      </c>
      <c r="B711" s="138">
        <v>73152100</v>
      </c>
      <c r="C711" s="127" t="s">
        <v>143</v>
      </c>
      <c r="D711" s="138" t="s">
        <v>20</v>
      </c>
      <c r="E711" s="242">
        <v>1</v>
      </c>
      <c r="F711" s="45"/>
      <c r="G711" s="45"/>
      <c r="H711" s="317">
        <v>757633</v>
      </c>
      <c r="I711" s="317"/>
      <c r="J711" s="318"/>
      <c r="K711" s="318"/>
      <c r="L711" s="314">
        <v>743982.00000000012</v>
      </c>
      <c r="M711" s="314"/>
      <c r="N711" s="314"/>
      <c r="O711" s="314"/>
      <c r="P711" s="319">
        <v>682552</v>
      </c>
      <c r="Q711" s="328"/>
      <c r="R711" s="328"/>
      <c r="S711" s="329"/>
      <c r="T711" s="330"/>
      <c r="U711" s="331"/>
      <c r="V711" s="332">
        <v>148940</v>
      </c>
      <c r="W711" s="314"/>
      <c r="X711" s="318">
        <f t="shared" si="264"/>
        <v>291393</v>
      </c>
      <c r="Y711" s="323">
        <f t="shared" si="265"/>
        <v>682552</v>
      </c>
      <c r="Z711" s="323">
        <f t="shared" si="266"/>
        <v>583277</v>
      </c>
      <c r="AA711" s="323">
        <f t="shared" si="267"/>
        <v>713267</v>
      </c>
      <c r="AB711" s="318">
        <f t="shared" si="268"/>
        <v>368894</v>
      </c>
      <c r="AC711" s="49">
        <f t="shared" si="269"/>
        <v>0.43</v>
      </c>
      <c r="AD711" s="49">
        <f t="shared" si="270"/>
        <v>0.5</v>
      </c>
      <c r="AE711" s="49">
        <f t="shared" si="271"/>
        <v>0.41</v>
      </c>
      <c r="AF711" s="49">
        <f t="shared" si="272"/>
        <v>0.79</v>
      </c>
      <c r="AG711" s="50">
        <f t="shared" si="286"/>
        <v>1.9564455485430374</v>
      </c>
      <c r="AH711" s="325">
        <f t="shared" si="296"/>
        <v>368894</v>
      </c>
      <c r="AI711" s="51" t="str">
        <f t="shared" si="297"/>
        <v>MEDIA ARMÓNICA</v>
      </c>
      <c r="AL711" s="52"/>
    </row>
    <row r="712" spans="1:38" ht="24">
      <c r="A712" s="126">
        <f>+COUNT(B$672:$D712)</f>
        <v>37</v>
      </c>
      <c r="B712" s="138">
        <v>73152100</v>
      </c>
      <c r="C712" s="127" t="s">
        <v>144</v>
      </c>
      <c r="D712" s="138" t="s">
        <v>20</v>
      </c>
      <c r="E712" s="242">
        <v>1</v>
      </c>
      <c r="F712" s="45"/>
      <c r="G712" s="45"/>
      <c r="H712" s="317">
        <v>537744</v>
      </c>
      <c r="I712" s="317"/>
      <c r="J712" s="318"/>
      <c r="K712" s="318"/>
      <c r="L712" s="314">
        <v>508677</v>
      </c>
      <c r="M712" s="314"/>
      <c r="N712" s="314"/>
      <c r="O712" s="314"/>
      <c r="P712" s="319">
        <v>484454</v>
      </c>
      <c r="Q712" s="328"/>
      <c r="R712" s="328"/>
      <c r="S712" s="329"/>
      <c r="T712" s="330"/>
      <c r="U712" s="331"/>
      <c r="V712" s="332">
        <v>107020</v>
      </c>
      <c r="W712" s="314"/>
      <c r="X712" s="318">
        <f t="shared" si="264"/>
        <v>202809</v>
      </c>
      <c r="Y712" s="323">
        <f t="shared" si="265"/>
        <v>484454</v>
      </c>
      <c r="Z712" s="323">
        <f t="shared" si="266"/>
        <v>409474</v>
      </c>
      <c r="AA712" s="323">
        <f t="shared" si="267"/>
        <v>496566</v>
      </c>
      <c r="AB712" s="318">
        <f t="shared" si="268"/>
        <v>262575</v>
      </c>
      <c r="AC712" s="49">
        <f t="shared" si="269"/>
        <v>0.42</v>
      </c>
      <c r="AD712" s="49">
        <f t="shared" si="270"/>
        <v>0.5</v>
      </c>
      <c r="AE712" s="49">
        <f t="shared" si="271"/>
        <v>0.41</v>
      </c>
      <c r="AF712" s="49">
        <f t="shared" si="272"/>
        <v>0.77</v>
      </c>
      <c r="AG712" s="50">
        <f t="shared" si="286"/>
        <v>1.8950569986918333</v>
      </c>
      <c r="AH712" s="325">
        <f t="shared" si="296"/>
        <v>262575</v>
      </c>
      <c r="AI712" s="51" t="str">
        <f t="shared" si="297"/>
        <v>MEDIA ARMÓNICA</v>
      </c>
      <c r="AL712" s="52"/>
    </row>
    <row r="713" spans="1:38">
      <c r="A713" s="126">
        <f>+COUNT(B$672:$D713)</f>
        <v>38</v>
      </c>
      <c r="B713" s="138">
        <v>73152100</v>
      </c>
      <c r="C713" s="127" t="s">
        <v>145</v>
      </c>
      <c r="D713" s="138" t="s">
        <v>20</v>
      </c>
      <c r="E713" s="242">
        <v>1</v>
      </c>
      <c r="F713" s="45"/>
      <c r="G713" s="45"/>
      <c r="H713" s="317">
        <v>3736748.0000000005</v>
      </c>
      <c r="I713" s="317"/>
      <c r="J713" s="318"/>
      <c r="K713" s="318"/>
      <c r="L713" s="314">
        <v>3501098.0000000005</v>
      </c>
      <c r="M713" s="314"/>
      <c r="N713" s="314"/>
      <c r="O713" s="314"/>
      <c r="P713" s="319">
        <v>3366440</v>
      </c>
      <c r="Q713" s="328"/>
      <c r="R713" s="328"/>
      <c r="S713" s="329"/>
      <c r="T713" s="330"/>
      <c r="U713" s="331"/>
      <c r="V713" s="332">
        <v>713370</v>
      </c>
      <c r="W713" s="314"/>
      <c r="X713" s="318">
        <f t="shared" si="264"/>
        <v>1418973</v>
      </c>
      <c r="Y713" s="323">
        <f t="shared" si="265"/>
        <v>3366440</v>
      </c>
      <c r="Z713" s="323">
        <f t="shared" si="266"/>
        <v>2829414</v>
      </c>
      <c r="AA713" s="323">
        <f t="shared" si="267"/>
        <v>3433769</v>
      </c>
      <c r="AB713" s="318">
        <f t="shared" si="268"/>
        <v>1776133</v>
      </c>
      <c r="AC713" s="49">
        <f t="shared" si="269"/>
        <v>0.42</v>
      </c>
      <c r="AD713" s="49">
        <f t="shared" si="270"/>
        <v>0.5</v>
      </c>
      <c r="AE713" s="49">
        <f t="shared" si="271"/>
        <v>0.41</v>
      </c>
      <c r="AF713" s="49">
        <f t="shared" si="272"/>
        <v>0.8</v>
      </c>
      <c r="AG713" s="50">
        <f t="shared" si="286"/>
        <v>1.9891122418941083</v>
      </c>
      <c r="AH713" s="325">
        <f t="shared" si="296"/>
        <v>1776133</v>
      </c>
      <c r="AI713" s="51" t="str">
        <f t="shared" si="297"/>
        <v>MEDIA ARMÓNICA</v>
      </c>
      <c r="AL713" s="52"/>
    </row>
    <row r="714" spans="1:38">
      <c r="A714" s="126">
        <f>+COUNT(B$672:$D714)</f>
        <v>39</v>
      </c>
      <c r="B714" s="138">
        <v>73152100</v>
      </c>
      <c r="C714" s="127" t="s">
        <v>146</v>
      </c>
      <c r="D714" s="138" t="s">
        <v>20</v>
      </c>
      <c r="E714" s="242">
        <v>1</v>
      </c>
      <c r="F714" s="45"/>
      <c r="G714" s="45"/>
      <c r="H714" s="317">
        <v>1581039</v>
      </c>
      <c r="I714" s="317"/>
      <c r="J714" s="318"/>
      <c r="K714" s="318"/>
      <c r="L714" s="314">
        <v>1523546</v>
      </c>
      <c r="M714" s="314"/>
      <c r="N714" s="314"/>
      <c r="O714" s="314"/>
      <c r="P714" s="319">
        <v>1437308.0000000002</v>
      </c>
      <c r="Q714" s="328"/>
      <c r="R714" s="328"/>
      <c r="S714" s="329"/>
      <c r="T714" s="330"/>
      <c r="U714" s="331"/>
      <c r="V714" s="332">
        <v>315830</v>
      </c>
      <c r="W714" s="314"/>
      <c r="X714" s="318">
        <f t="shared" si="264"/>
        <v>601972</v>
      </c>
      <c r="Y714" s="323">
        <f t="shared" si="265"/>
        <v>1437308</v>
      </c>
      <c r="Z714" s="323">
        <f t="shared" si="266"/>
        <v>1214431</v>
      </c>
      <c r="AA714" s="323">
        <f t="shared" si="267"/>
        <v>1480427</v>
      </c>
      <c r="AB714" s="318">
        <f t="shared" si="268"/>
        <v>776569</v>
      </c>
      <c r="AC714" s="49">
        <f t="shared" si="269"/>
        <v>0.42</v>
      </c>
      <c r="AD714" s="49">
        <f t="shared" si="270"/>
        <v>0.5</v>
      </c>
      <c r="AE714" s="49">
        <f t="shared" si="271"/>
        <v>0.41</v>
      </c>
      <c r="AF714" s="49">
        <f t="shared" si="272"/>
        <v>0.78</v>
      </c>
      <c r="AG714" s="50">
        <f t="shared" si="286"/>
        <v>1.9060000633252066</v>
      </c>
      <c r="AH714" s="325">
        <f t="shared" si="296"/>
        <v>776569</v>
      </c>
      <c r="AI714" s="51" t="str">
        <f t="shared" si="297"/>
        <v>MEDIA ARMÓNICA</v>
      </c>
      <c r="AL714" s="52"/>
    </row>
    <row r="715" spans="1:38">
      <c r="A715" s="126">
        <f>+COUNT(B$672:$D715)</f>
        <v>40</v>
      </c>
      <c r="B715" s="138">
        <v>73152100</v>
      </c>
      <c r="C715" s="127" t="s">
        <v>147</v>
      </c>
      <c r="D715" s="138" t="s">
        <v>20</v>
      </c>
      <c r="E715" s="242">
        <v>1</v>
      </c>
      <c r="F715" s="45"/>
      <c r="G715" s="45"/>
      <c r="H715" s="317">
        <v>462689</v>
      </c>
      <c r="I715" s="317"/>
      <c r="J715" s="318"/>
      <c r="K715" s="318"/>
      <c r="L715" s="314">
        <v>433771</v>
      </c>
      <c r="M715" s="314"/>
      <c r="N715" s="314"/>
      <c r="O715" s="314"/>
      <c r="P715" s="319">
        <v>413115.00000000006</v>
      </c>
      <c r="Q715" s="328"/>
      <c r="R715" s="328"/>
      <c r="S715" s="329"/>
      <c r="T715" s="330"/>
      <c r="U715" s="331"/>
      <c r="V715" s="332">
        <v>87000</v>
      </c>
      <c r="W715" s="314"/>
      <c r="X715" s="318">
        <f t="shared" si="264"/>
        <v>175941</v>
      </c>
      <c r="Y715" s="323">
        <f t="shared" si="265"/>
        <v>413115</v>
      </c>
      <c r="Z715" s="323">
        <f t="shared" si="266"/>
        <v>349144</v>
      </c>
      <c r="AA715" s="323">
        <f t="shared" si="267"/>
        <v>423443</v>
      </c>
      <c r="AB715" s="318">
        <f t="shared" si="268"/>
        <v>217610</v>
      </c>
      <c r="AC715" s="49">
        <f t="shared" si="269"/>
        <v>0.43</v>
      </c>
      <c r="AD715" s="49">
        <f t="shared" si="270"/>
        <v>0.5</v>
      </c>
      <c r="AE715" s="49">
        <f t="shared" si="271"/>
        <v>0.42</v>
      </c>
      <c r="AF715" s="49">
        <f t="shared" si="272"/>
        <v>0.81</v>
      </c>
      <c r="AG715" s="50">
        <f t="shared" si="286"/>
        <v>2.0223103448275861</v>
      </c>
      <c r="AH715" s="325">
        <f t="shared" si="296"/>
        <v>217610</v>
      </c>
      <c r="AI715" s="51" t="str">
        <f t="shared" si="297"/>
        <v>MEDIA ARMÓNICA</v>
      </c>
      <c r="AL715" s="52"/>
    </row>
    <row r="716" spans="1:38">
      <c r="A716" s="126">
        <f>+COUNT(B$672:$D716)</f>
        <v>41</v>
      </c>
      <c r="B716" s="138">
        <v>73152100</v>
      </c>
      <c r="C716" s="127" t="s">
        <v>148</v>
      </c>
      <c r="D716" s="138" t="s">
        <v>20</v>
      </c>
      <c r="E716" s="242">
        <v>1</v>
      </c>
      <c r="F716" s="45"/>
      <c r="G716" s="45"/>
      <c r="H716" s="317">
        <v>1606309</v>
      </c>
      <c r="I716" s="317"/>
      <c r="J716" s="318"/>
      <c r="K716" s="318"/>
      <c r="L716" s="314">
        <v>1535233</v>
      </c>
      <c r="M716" s="314"/>
      <c r="N716" s="314"/>
      <c r="O716" s="314"/>
      <c r="P716" s="319">
        <v>1421512</v>
      </c>
      <c r="Q716" s="328"/>
      <c r="R716" s="328"/>
      <c r="S716" s="329"/>
      <c r="T716" s="330"/>
      <c r="U716" s="331"/>
      <c r="V716" s="332">
        <v>307610</v>
      </c>
      <c r="W716" s="314"/>
      <c r="X716" s="318">
        <f t="shared" si="264"/>
        <v>611459</v>
      </c>
      <c r="Y716" s="323">
        <f t="shared" si="265"/>
        <v>1421512</v>
      </c>
      <c r="Z716" s="323">
        <f t="shared" si="266"/>
        <v>1217666</v>
      </c>
      <c r="AA716" s="323">
        <f t="shared" si="267"/>
        <v>1478373</v>
      </c>
      <c r="AB716" s="318">
        <f t="shared" si="268"/>
        <v>765073</v>
      </c>
      <c r="AC716" s="49">
        <f t="shared" si="269"/>
        <v>0.43</v>
      </c>
      <c r="AD716" s="49">
        <f t="shared" si="270"/>
        <v>0.5</v>
      </c>
      <c r="AE716" s="49">
        <f t="shared" si="271"/>
        <v>0.41</v>
      </c>
      <c r="AF716" s="49">
        <f t="shared" si="272"/>
        <v>0.8</v>
      </c>
      <c r="AG716" s="50">
        <f t="shared" si="286"/>
        <v>1.9877734794057411</v>
      </c>
      <c r="AH716" s="325">
        <f t="shared" si="296"/>
        <v>765073</v>
      </c>
      <c r="AI716" s="51" t="str">
        <f t="shared" si="297"/>
        <v>MEDIA ARMÓNICA</v>
      </c>
      <c r="AL716" s="52"/>
    </row>
    <row r="717" spans="1:38">
      <c r="A717" s="167"/>
      <c r="B717" s="167"/>
      <c r="C717" s="165" t="s">
        <v>149</v>
      </c>
      <c r="D717" s="166"/>
      <c r="E717" s="166"/>
      <c r="F717" s="45"/>
      <c r="G717" s="45"/>
      <c r="H717" s="166"/>
      <c r="I717" s="317"/>
      <c r="J717" s="318"/>
      <c r="K717" s="318"/>
      <c r="L717" s="166"/>
      <c r="M717" s="314"/>
      <c r="N717" s="314"/>
      <c r="O717" s="314"/>
      <c r="P717" s="166"/>
      <c r="Q717" s="328"/>
      <c r="R717" s="328"/>
      <c r="S717" s="329"/>
      <c r="T717" s="330"/>
      <c r="U717" s="331"/>
      <c r="V717" s="166"/>
      <c r="W717" s="314"/>
      <c r="X717" s="166"/>
      <c r="Y717" s="166"/>
      <c r="Z717" s="166"/>
      <c r="AA717" s="166"/>
      <c r="AB717" s="166"/>
      <c r="AC717" s="166"/>
      <c r="AD717" s="166"/>
      <c r="AE717" s="166"/>
      <c r="AF717" s="166"/>
      <c r="AG717" s="166"/>
      <c r="AH717" s="166"/>
      <c r="AI717" s="166"/>
      <c r="AL717" s="52"/>
    </row>
    <row r="718" spans="1:38" ht="24">
      <c r="A718" s="126">
        <f>+COUNT(B$672:$D718)</f>
        <v>42</v>
      </c>
      <c r="B718" s="138">
        <v>73152100</v>
      </c>
      <c r="C718" s="127" t="s">
        <v>137</v>
      </c>
      <c r="D718" s="138" t="s">
        <v>20</v>
      </c>
      <c r="E718" s="242">
        <v>1</v>
      </c>
      <c r="F718" s="45"/>
      <c r="G718" s="45"/>
      <c r="H718" s="317">
        <v>2474358</v>
      </c>
      <c r="I718" s="317"/>
      <c r="J718" s="318"/>
      <c r="K718" s="318"/>
      <c r="L718" s="314">
        <v>2408080</v>
      </c>
      <c r="M718" s="314"/>
      <c r="N718" s="314"/>
      <c r="O718" s="314"/>
      <c r="P718" s="319">
        <v>2209248</v>
      </c>
      <c r="Q718" s="328"/>
      <c r="R718" s="328"/>
      <c r="S718" s="329"/>
      <c r="T718" s="330"/>
      <c r="U718" s="331"/>
      <c r="V718" s="332">
        <v>461150</v>
      </c>
      <c r="W718" s="314"/>
      <c r="X718" s="318">
        <f t="shared" si="264"/>
        <v>958019</v>
      </c>
      <c r="Y718" s="323">
        <f t="shared" si="265"/>
        <v>2209248</v>
      </c>
      <c r="Z718" s="323">
        <f t="shared" si="266"/>
        <v>1888209</v>
      </c>
      <c r="AA718" s="323">
        <f t="shared" si="267"/>
        <v>2308664</v>
      </c>
      <c r="AB718" s="318">
        <f t="shared" si="268"/>
        <v>1162605</v>
      </c>
      <c r="AC718" s="49">
        <f t="shared" si="269"/>
        <v>0.43</v>
      </c>
      <c r="AD718" s="49">
        <f t="shared" si="270"/>
        <v>0.51</v>
      </c>
      <c r="AE718" s="49">
        <f t="shared" si="271"/>
        <v>0.41</v>
      </c>
      <c r="AF718" s="49">
        <f t="shared" si="272"/>
        <v>0.82</v>
      </c>
      <c r="AG718" s="50">
        <f t="shared" si="286"/>
        <v>2.0774563591022446</v>
      </c>
      <c r="AH718" s="325">
        <f>+Z718</f>
        <v>1888209</v>
      </c>
      <c r="AI718" s="51" t="str">
        <f t="shared" ref="AI718:AI726" si="299">+IF(AH718=Y718,"MENOR COTIZADO",IF(AH718=Z718,"PROMEDIO",IF(AH718=AA718,"MEDIANA",IF(AH718=AB718,"MEDIA ARMÓNICA",IF(AH718=W718,"HISTÓRICO")))))</f>
        <v>PROMEDIO</v>
      </c>
      <c r="AL718" s="52"/>
    </row>
    <row r="719" spans="1:38" ht="36">
      <c r="A719" s="126">
        <f>+COUNT(B$672:$D719)</f>
        <v>43</v>
      </c>
      <c r="B719" s="138">
        <v>73152100</v>
      </c>
      <c r="C719" s="127" t="s">
        <v>138</v>
      </c>
      <c r="D719" s="138" t="s">
        <v>20</v>
      </c>
      <c r="E719" s="242">
        <v>1</v>
      </c>
      <c r="F719" s="45"/>
      <c r="G719" s="45"/>
      <c r="H719" s="317">
        <v>739472.00000000012</v>
      </c>
      <c r="I719" s="317"/>
      <c r="J719" s="318"/>
      <c r="K719" s="318"/>
      <c r="L719" s="314">
        <v>705859</v>
      </c>
      <c r="M719" s="314"/>
      <c r="N719" s="314"/>
      <c r="O719" s="314"/>
      <c r="P719" s="319">
        <v>672247</v>
      </c>
      <c r="Q719" s="328"/>
      <c r="R719" s="328"/>
      <c r="S719" s="329"/>
      <c r="T719" s="330"/>
      <c r="U719" s="331"/>
      <c r="V719" s="332">
        <v>142500</v>
      </c>
      <c r="W719" s="16"/>
      <c r="X719" s="318">
        <f t="shared" si="264"/>
        <v>283013</v>
      </c>
      <c r="Y719" s="323">
        <f t="shared" si="265"/>
        <v>672247</v>
      </c>
      <c r="Z719" s="323">
        <f t="shared" si="266"/>
        <v>565020</v>
      </c>
      <c r="AA719" s="323">
        <f t="shared" si="267"/>
        <v>689053</v>
      </c>
      <c r="AB719" s="318">
        <f t="shared" si="268"/>
        <v>354795</v>
      </c>
      <c r="AC719" s="49">
        <f t="shared" si="269"/>
        <v>0.42</v>
      </c>
      <c r="AD719" s="49">
        <f t="shared" si="270"/>
        <v>0.5</v>
      </c>
      <c r="AE719" s="49">
        <f t="shared" si="271"/>
        <v>0.41</v>
      </c>
      <c r="AF719" s="49">
        <f t="shared" si="272"/>
        <v>0.8</v>
      </c>
      <c r="AG719" s="50">
        <f t="shared" si="286"/>
        <v>1.9860561403508772</v>
      </c>
      <c r="AH719" s="325">
        <f t="shared" ref="AH719:AH725" si="300">+MIN(AA719:AB719)</f>
        <v>354795</v>
      </c>
      <c r="AI719" s="51" t="str">
        <f t="shared" si="299"/>
        <v>MEDIA ARMÓNICA</v>
      </c>
      <c r="AL719" s="52"/>
    </row>
    <row r="720" spans="1:38" ht="48">
      <c r="A720" s="126">
        <f>+COUNT(B$672:$D720)</f>
        <v>44</v>
      </c>
      <c r="B720" s="138">
        <v>73152100</v>
      </c>
      <c r="C720" s="127" t="s">
        <v>139</v>
      </c>
      <c r="D720" s="138" t="s">
        <v>20</v>
      </c>
      <c r="E720" s="242">
        <v>1</v>
      </c>
      <c r="F720" s="45"/>
      <c r="G720" s="45"/>
      <c r="H720" s="317">
        <v>1581665.0000000002</v>
      </c>
      <c r="I720" s="317"/>
      <c r="J720" s="318"/>
      <c r="K720" s="318"/>
      <c r="L720" s="314">
        <v>1442922</v>
      </c>
      <c r="M720" s="314"/>
      <c r="N720" s="314"/>
      <c r="O720" s="314"/>
      <c r="P720" s="319">
        <v>1387425.0000000002</v>
      </c>
      <c r="Q720" s="328"/>
      <c r="R720" s="328"/>
      <c r="S720" s="329"/>
      <c r="T720" s="330"/>
      <c r="U720" s="331"/>
      <c r="V720" s="332">
        <v>294950</v>
      </c>
      <c r="W720" s="314"/>
      <c r="X720" s="318">
        <f t="shared" ref="X720:X784" si="301">+ROUND(STDEVA(H720,L720,P720,V720),0)</f>
        <v>593509</v>
      </c>
      <c r="Y720" s="323">
        <f t="shared" ref="Y720:Y784" si="302">+ROUND(MIN(H720,L720,P720),0)</f>
        <v>1387425</v>
      </c>
      <c r="Z720" s="323">
        <f t="shared" ref="Z720:Z784" si="303">+ROUND(AVERAGE(H720,L720,P720,V720),0)</f>
        <v>1176741</v>
      </c>
      <c r="AA720" s="323">
        <f t="shared" ref="AA720:AA784" si="304">+ROUND(MEDIAN(H720,L720,P720,V720),0)</f>
        <v>1415174</v>
      </c>
      <c r="AB720" s="318">
        <f t="shared" ref="AB720:AB784" si="305">+ROUND(HARMEAN(H720,L720,P720,V720),0)</f>
        <v>735775</v>
      </c>
      <c r="AC720" s="49">
        <f t="shared" ref="AC720:AC784" si="306">ROUND(+X720/Y720,2)</f>
        <v>0.43</v>
      </c>
      <c r="AD720" s="49">
        <f t="shared" ref="AD720:AD784" si="307">ROUND(+X720/Z720,2)</f>
        <v>0.5</v>
      </c>
      <c r="AE720" s="49">
        <f t="shared" ref="AE720:AE784" si="308">ROUND(+X720/AA720,2)</f>
        <v>0.42</v>
      </c>
      <c r="AF720" s="49">
        <f t="shared" ref="AF720:AF784" si="309">ROUND(+X720/AB720,2)</f>
        <v>0.81</v>
      </c>
      <c r="AG720" s="50">
        <f t="shared" ref="AG720:AG784" si="310">+X720/V720</f>
        <v>2.0122359721986776</v>
      </c>
      <c r="AH720" s="325">
        <f t="shared" si="300"/>
        <v>735775</v>
      </c>
      <c r="AI720" s="51" t="str">
        <f t="shared" si="299"/>
        <v>MEDIA ARMÓNICA</v>
      </c>
      <c r="AL720" s="52"/>
    </row>
    <row r="721" spans="1:38" ht="24">
      <c r="A721" s="126">
        <f>+COUNT(B$672:$D721)</f>
        <v>45</v>
      </c>
      <c r="B721" s="138">
        <v>73152100</v>
      </c>
      <c r="C721" s="127" t="s">
        <v>140</v>
      </c>
      <c r="D721" s="138" t="s">
        <v>20</v>
      </c>
      <c r="E721" s="242">
        <v>1</v>
      </c>
      <c r="F721" s="45"/>
      <c r="G721" s="45"/>
      <c r="H721" s="317">
        <v>393086</v>
      </c>
      <c r="I721" s="317"/>
      <c r="J721" s="318"/>
      <c r="K721" s="318"/>
      <c r="L721" s="314">
        <v>372397</v>
      </c>
      <c r="M721" s="314"/>
      <c r="N721" s="314"/>
      <c r="O721" s="314"/>
      <c r="P721" s="319">
        <v>344812</v>
      </c>
      <c r="Q721" s="328"/>
      <c r="R721" s="328"/>
      <c r="S721" s="329"/>
      <c r="T721" s="330"/>
      <c r="U721" s="331"/>
      <c r="V721" s="332">
        <v>72380</v>
      </c>
      <c r="W721" s="314"/>
      <c r="X721" s="318">
        <f t="shared" si="301"/>
        <v>150167</v>
      </c>
      <c r="Y721" s="323">
        <f t="shared" si="302"/>
        <v>344812</v>
      </c>
      <c r="Z721" s="323">
        <f t="shared" si="303"/>
        <v>295669</v>
      </c>
      <c r="AA721" s="323">
        <f t="shared" si="304"/>
        <v>358605</v>
      </c>
      <c r="AB721" s="318">
        <f t="shared" si="305"/>
        <v>182271</v>
      </c>
      <c r="AC721" s="49">
        <f t="shared" si="306"/>
        <v>0.44</v>
      </c>
      <c r="AD721" s="49">
        <f t="shared" si="307"/>
        <v>0.51</v>
      </c>
      <c r="AE721" s="49">
        <f t="shared" si="308"/>
        <v>0.42</v>
      </c>
      <c r="AF721" s="49">
        <f t="shared" si="309"/>
        <v>0.82</v>
      </c>
      <c r="AG721" s="50">
        <f t="shared" si="310"/>
        <v>2.0747029566178501</v>
      </c>
      <c r="AH721" s="325">
        <f t="shared" ref="AH721:AH722" si="311">+Z721</f>
        <v>295669</v>
      </c>
      <c r="AI721" s="51" t="str">
        <f t="shared" si="299"/>
        <v>PROMEDIO</v>
      </c>
      <c r="AL721" s="52"/>
    </row>
    <row r="722" spans="1:38">
      <c r="A722" s="126">
        <f>+COUNT(B$672:$D722)</f>
        <v>46</v>
      </c>
      <c r="B722" s="138">
        <v>73152100</v>
      </c>
      <c r="C722" s="127" t="s">
        <v>141</v>
      </c>
      <c r="D722" s="138" t="s">
        <v>20</v>
      </c>
      <c r="E722" s="242">
        <v>1</v>
      </c>
      <c r="F722" s="45"/>
      <c r="G722" s="45"/>
      <c r="H722" s="317">
        <v>338947</v>
      </c>
      <c r="I722" s="317"/>
      <c r="J722" s="318"/>
      <c r="K722" s="318"/>
      <c r="L722" s="314">
        <v>321108</v>
      </c>
      <c r="M722" s="314"/>
      <c r="N722" s="314"/>
      <c r="O722" s="314"/>
      <c r="P722" s="319">
        <v>297322</v>
      </c>
      <c r="Q722" s="328"/>
      <c r="R722" s="328"/>
      <c r="S722" s="329"/>
      <c r="T722" s="330"/>
      <c r="U722" s="331"/>
      <c r="V722" s="332">
        <v>29460</v>
      </c>
      <c r="W722" s="314"/>
      <c r="X722" s="318">
        <f t="shared" si="301"/>
        <v>145833</v>
      </c>
      <c r="Y722" s="323">
        <f t="shared" si="302"/>
        <v>297322</v>
      </c>
      <c r="Z722" s="323">
        <f t="shared" si="303"/>
        <v>246709</v>
      </c>
      <c r="AA722" s="323">
        <f t="shared" si="304"/>
        <v>309215</v>
      </c>
      <c r="AB722" s="318">
        <f t="shared" si="305"/>
        <v>92225</v>
      </c>
      <c r="AC722" s="49">
        <f t="shared" si="306"/>
        <v>0.49</v>
      </c>
      <c r="AD722" s="49">
        <f t="shared" si="307"/>
        <v>0.59</v>
      </c>
      <c r="AE722" s="49">
        <f t="shared" si="308"/>
        <v>0.47</v>
      </c>
      <c r="AF722" s="49">
        <f t="shared" si="309"/>
        <v>1.58</v>
      </c>
      <c r="AG722" s="50">
        <f t="shared" si="310"/>
        <v>4.9502036659877797</v>
      </c>
      <c r="AH722" s="325">
        <f t="shared" si="311"/>
        <v>246709</v>
      </c>
      <c r="AI722" s="51" t="str">
        <f t="shared" si="299"/>
        <v>PROMEDIO</v>
      </c>
      <c r="AL722" s="52"/>
    </row>
    <row r="723" spans="1:38" ht="24">
      <c r="A723" s="126">
        <f>+COUNT(B$672:$D723)</f>
        <v>47</v>
      </c>
      <c r="B723" s="138">
        <v>73152100</v>
      </c>
      <c r="C723" s="127" t="s">
        <v>142</v>
      </c>
      <c r="D723" s="138" t="s">
        <v>20</v>
      </c>
      <c r="E723" s="242">
        <v>1</v>
      </c>
      <c r="F723" s="45"/>
      <c r="G723" s="45"/>
      <c r="H723" s="317">
        <v>249482.00000000003</v>
      </c>
      <c r="I723" s="317"/>
      <c r="J723" s="318"/>
      <c r="K723" s="318"/>
      <c r="L723" s="314">
        <v>233749.00000000003</v>
      </c>
      <c r="M723" s="314"/>
      <c r="N723" s="314"/>
      <c r="O723" s="314"/>
      <c r="P723" s="319">
        <v>224759</v>
      </c>
      <c r="Q723" s="328"/>
      <c r="R723" s="328"/>
      <c r="S723" s="329"/>
      <c r="T723" s="330"/>
      <c r="U723" s="331"/>
      <c r="V723" s="332">
        <v>51610</v>
      </c>
      <c r="W723" s="314"/>
      <c r="X723" s="318">
        <f t="shared" si="301"/>
        <v>92758</v>
      </c>
      <c r="Y723" s="323">
        <f t="shared" si="302"/>
        <v>224759</v>
      </c>
      <c r="Z723" s="323">
        <f t="shared" si="303"/>
        <v>189900</v>
      </c>
      <c r="AA723" s="323">
        <f t="shared" si="304"/>
        <v>229254</v>
      </c>
      <c r="AB723" s="318">
        <f t="shared" si="305"/>
        <v>124565</v>
      </c>
      <c r="AC723" s="49">
        <f t="shared" si="306"/>
        <v>0.41</v>
      </c>
      <c r="AD723" s="49">
        <f t="shared" si="307"/>
        <v>0.49</v>
      </c>
      <c r="AE723" s="49">
        <f t="shared" si="308"/>
        <v>0.4</v>
      </c>
      <c r="AF723" s="49">
        <f t="shared" si="309"/>
        <v>0.74</v>
      </c>
      <c r="AG723" s="50">
        <f t="shared" si="310"/>
        <v>1.797287347413292</v>
      </c>
      <c r="AH723" s="325">
        <f t="shared" si="300"/>
        <v>124565</v>
      </c>
      <c r="AI723" s="51" t="str">
        <f t="shared" si="299"/>
        <v>MEDIA ARMÓNICA</v>
      </c>
      <c r="AL723" s="52"/>
    </row>
    <row r="724" spans="1:38" ht="24">
      <c r="A724" s="126">
        <f>+COUNT(B$672:$D724)</f>
        <v>48</v>
      </c>
      <c r="B724" s="138">
        <v>73152100</v>
      </c>
      <c r="C724" s="127" t="s">
        <v>143</v>
      </c>
      <c r="D724" s="138" t="s">
        <v>20</v>
      </c>
      <c r="E724" s="242">
        <v>1</v>
      </c>
      <c r="F724" s="45"/>
      <c r="G724" s="45"/>
      <c r="H724" s="317">
        <v>218001</v>
      </c>
      <c r="I724" s="317"/>
      <c r="J724" s="318"/>
      <c r="K724" s="318"/>
      <c r="L724" s="314">
        <v>212162</v>
      </c>
      <c r="M724" s="314"/>
      <c r="N724" s="314"/>
      <c r="O724" s="314"/>
      <c r="P724" s="319">
        <v>194644</v>
      </c>
      <c r="Q724" s="328"/>
      <c r="R724" s="328"/>
      <c r="S724" s="329"/>
      <c r="T724" s="330"/>
      <c r="U724" s="331"/>
      <c r="V724" s="332">
        <v>44920</v>
      </c>
      <c r="W724" s="314"/>
      <c r="X724" s="318">
        <f t="shared" si="301"/>
        <v>82275</v>
      </c>
      <c r="Y724" s="323">
        <f t="shared" si="302"/>
        <v>194644</v>
      </c>
      <c r="Z724" s="323">
        <f t="shared" si="303"/>
        <v>167432</v>
      </c>
      <c r="AA724" s="323">
        <f t="shared" si="304"/>
        <v>203403</v>
      </c>
      <c r="AB724" s="318">
        <f t="shared" si="305"/>
        <v>108992</v>
      </c>
      <c r="AC724" s="49">
        <f t="shared" si="306"/>
        <v>0.42</v>
      </c>
      <c r="AD724" s="49">
        <f t="shared" si="307"/>
        <v>0.49</v>
      </c>
      <c r="AE724" s="49">
        <f t="shared" si="308"/>
        <v>0.4</v>
      </c>
      <c r="AF724" s="49">
        <f t="shared" si="309"/>
        <v>0.75</v>
      </c>
      <c r="AG724" s="50">
        <f t="shared" si="310"/>
        <v>1.8315894924309883</v>
      </c>
      <c r="AH724" s="325">
        <f t="shared" si="300"/>
        <v>108992</v>
      </c>
      <c r="AI724" s="51" t="str">
        <f t="shared" si="299"/>
        <v>MEDIA ARMÓNICA</v>
      </c>
      <c r="AL724" s="52"/>
    </row>
    <row r="725" spans="1:38" ht="24">
      <c r="A725" s="126">
        <f>+COUNT(B$672:$D725)</f>
        <v>49</v>
      </c>
      <c r="B725" s="138">
        <v>73152100</v>
      </c>
      <c r="C725" s="127" t="s">
        <v>144</v>
      </c>
      <c r="D725" s="138" t="s">
        <v>20</v>
      </c>
      <c r="E725" s="242">
        <v>1</v>
      </c>
      <c r="F725" s="45"/>
      <c r="G725" s="45"/>
      <c r="H725" s="317">
        <v>1798596</v>
      </c>
      <c r="I725" s="317"/>
      <c r="J725" s="318"/>
      <c r="K725" s="318"/>
      <c r="L725" s="314">
        <v>1718301</v>
      </c>
      <c r="M725" s="314"/>
      <c r="N725" s="314"/>
      <c r="O725" s="314"/>
      <c r="P725" s="319">
        <v>1605889</v>
      </c>
      <c r="Q725" s="328"/>
      <c r="R725" s="328"/>
      <c r="S725" s="329"/>
      <c r="T725" s="330"/>
      <c r="U725" s="331"/>
      <c r="V725" s="332">
        <v>338090</v>
      </c>
      <c r="W725" s="314"/>
      <c r="X725" s="318">
        <f t="shared" si="301"/>
        <v>689299</v>
      </c>
      <c r="Y725" s="323">
        <f t="shared" si="302"/>
        <v>1605889</v>
      </c>
      <c r="Z725" s="323">
        <f t="shared" si="303"/>
        <v>1365219</v>
      </c>
      <c r="AA725" s="323">
        <f t="shared" si="304"/>
        <v>1662095</v>
      </c>
      <c r="AB725" s="318">
        <f t="shared" si="305"/>
        <v>847734</v>
      </c>
      <c r="AC725" s="49">
        <f t="shared" si="306"/>
        <v>0.43</v>
      </c>
      <c r="AD725" s="49">
        <f t="shared" si="307"/>
        <v>0.5</v>
      </c>
      <c r="AE725" s="49">
        <f t="shared" si="308"/>
        <v>0.41</v>
      </c>
      <c r="AF725" s="49">
        <f t="shared" si="309"/>
        <v>0.81</v>
      </c>
      <c r="AG725" s="50">
        <f t="shared" si="310"/>
        <v>2.0388032772338724</v>
      </c>
      <c r="AH725" s="325">
        <f t="shared" si="300"/>
        <v>847734</v>
      </c>
      <c r="AI725" s="51" t="str">
        <f t="shared" si="299"/>
        <v>MEDIA ARMÓNICA</v>
      </c>
      <c r="AL725" s="52"/>
    </row>
    <row r="726" spans="1:38">
      <c r="A726" s="126">
        <f>+COUNT(B$672:$D726)</f>
        <v>50</v>
      </c>
      <c r="B726" s="138">
        <v>73152100</v>
      </c>
      <c r="C726" s="127" t="s">
        <v>148</v>
      </c>
      <c r="D726" s="138" t="s">
        <v>20</v>
      </c>
      <c r="E726" s="242">
        <v>1</v>
      </c>
      <c r="F726" s="45"/>
      <c r="G726" s="45"/>
      <c r="H726" s="317">
        <v>3747492.0000000005</v>
      </c>
      <c r="I726" s="317"/>
      <c r="J726" s="318"/>
      <c r="K726" s="318"/>
      <c r="L726" s="314">
        <v>3583129</v>
      </c>
      <c r="M726" s="314"/>
      <c r="N726" s="314"/>
      <c r="O726" s="314"/>
      <c r="P726" s="319">
        <v>3287274</v>
      </c>
      <c r="Q726" s="328"/>
      <c r="R726" s="328"/>
      <c r="S726" s="329"/>
      <c r="T726" s="330"/>
      <c r="U726" s="331"/>
      <c r="V726" s="332">
        <v>686380</v>
      </c>
      <c r="W726" s="314"/>
      <c r="X726" s="318">
        <f t="shared" si="301"/>
        <v>1439113</v>
      </c>
      <c r="Y726" s="323">
        <f t="shared" si="302"/>
        <v>3287274</v>
      </c>
      <c r="Z726" s="323">
        <f t="shared" si="303"/>
        <v>2826069</v>
      </c>
      <c r="AA726" s="323">
        <f t="shared" si="304"/>
        <v>3435202</v>
      </c>
      <c r="AB726" s="318">
        <f t="shared" si="305"/>
        <v>1733814</v>
      </c>
      <c r="AC726" s="49">
        <f t="shared" si="306"/>
        <v>0.44</v>
      </c>
      <c r="AD726" s="49">
        <f t="shared" si="307"/>
        <v>0.51</v>
      </c>
      <c r="AE726" s="49">
        <f t="shared" si="308"/>
        <v>0.42</v>
      </c>
      <c r="AF726" s="49">
        <f t="shared" si="309"/>
        <v>0.83</v>
      </c>
      <c r="AG726" s="50">
        <f t="shared" si="310"/>
        <v>2.0966709402954633</v>
      </c>
      <c r="AH726" s="325">
        <f>+Z726</f>
        <v>2826069</v>
      </c>
      <c r="AI726" s="51" t="str">
        <f t="shared" si="299"/>
        <v>PROMEDIO</v>
      </c>
      <c r="AL726" s="52"/>
    </row>
    <row r="727" spans="1:38">
      <c r="A727" s="168"/>
      <c r="B727" s="168"/>
      <c r="C727" s="162" t="s">
        <v>1127</v>
      </c>
      <c r="D727" s="163"/>
      <c r="E727" s="163"/>
      <c r="F727" s="45"/>
      <c r="G727" s="45"/>
      <c r="H727" s="163"/>
      <c r="I727" s="320"/>
      <c r="J727" s="321"/>
      <c r="K727" s="321"/>
      <c r="L727" s="163"/>
      <c r="M727" s="316"/>
      <c r="N727" s="316"/>
      <c r="O727" s="316"/>
      <c r="P727" s="163"/>
      <c r="Q727" s="333"/>
      <c r="R727" s="333"/>
      <c r="S727" s="324"/>
      <c r="T727" s="334"/>
      <c r="U727" s="321"/>
      <c r="V727" s="163"/>
      <c r="W727" s="316"/>
      <c r="X727" s="163"/>
      <c r="Y727" s="163"/>
      <c r="Z727" s="163"/>
      <c r="AA727" s="163"/>
      <c r="AB727" s="163"/>
      <c r="AC727" s="163"/>
      <c r="AD727" s="163"/>
      <c r="AE727" s="163"/>
      <c r="AF727" s="163"/>
      <c r="AG727" s="163"/>
      <c r="AH727" s="163"/>
      <c r="AI727" s="163"/>
      <c r="AL727" s="52"/>
    </row>
    <row r="728" spans="1:38">
      <c r="A728" s="167"/>
      <c r="B728" s="167"/>
      <c r="C728" s="165" t="s">
        <v>179</v>
      </c>
      <c r="D728" s="166"/>
      <c r="E728" s="166"/>
      <c r="F728" s="45"/>
      <c r="G728" s="45"/>
      <c r="H728" s="166"/>
      <c r="I728" s="317"/>
      <c r="J728" s="318"/>
      <c r="K728" s="318"/>
      <c r="L728" s="166"/>
      <c r="M728" s="314"/>
      <c r="N728" s="314"/>
      <c r="O728" s="314"/>
      <c r="P728" s="166"/>
      <c r="Q728" s="328"/>
      <c r="R728" s="328"/>
      <c r="S728" s="329"/>
      <c r="T728" s="330"/>
      <c r="U728" s="331"/>
      <c r="V728" s="166"/>
      <c r="W728" s="314"/>
      <c r="X728" s="166"/>
      <c r="Y728" s="166"/>
      <c r="Z728" s="166"/>
      <c r="AA728" s="166"/>
      <c r="AB728" s="166"/>
      <c r="AC728" s="166"/>
      <c r="AD728" s="166"/>
      <c r="AE728" s="166"/>
      <c r="AF728" s="166"/>
      <c r="AG728" s="166"/>
      <c r="AH728" s="166"/>
      <c r="AI728" s="166"/>
      <c r="AL728" s="52"/>
    </row>
    <row r="729" spans="1:38">
      <c r="A729" s="126">
        <f>+COUNT(B$672:$D729)</f>
        <v>51</v>
      </c>
      <c r="B729" s="138">
        <v>73152100</v>
      </c>
      <c r="C729" s="127" t="s">
        <v>180</v>
      </c>
      <c r="D729" s="138" t="s">
        <v>20</v>
      </c>
      <c r="E729" s="242">
        <v>1</v>
      </c>
      <c r="F729" s="45"/>
      <c r="G729" s="45"/>
      <c r="H729" s="317">
        <v>2147170</v>
      </c>
      <c r="I729" s="317"/>
      <c r="J729" s="318"/>
      <c r="K729" s="318"/>
      <c r="L729" s="314">
        <v>1995158</v>
      </c>
      <c r="M729" s="314"/>
      <c r="N729" s="314"/>
      <c r="O729" s="314"/>
      <c r="P729" s="319">
        <v>1900150</v>
      </c>
      <c r="Q729" s="328"/>
      <c r="R729" s="328"/>
      <c r="S729" s="329"/>
      <c r="T729" s="330"/>
      <c r="U729" s="331"/>
      <c r="V729" s="332">
        <v>413000</v>
      </c>
      <c r="W729" s="314"/>
      <c r="X729" s="318">
        <f t="shared" si="301"/>
        <v>807018</v>
      </c>
      <c r="Y729" s="323">
        <f t="shared" si="302"/>
        <v>1900150</v>
      </c>
      <c r="Z729" s="323">
        <f t="shared" si="303"/>
        <v>1613870</v>
      </c>
      <c r="AA729" s="323">
        <f t="shared" si="304"/>
        <v>1947654</v>
      </c>
      <c r="AB729" s="318">
        <f t="shared" si="305"/>
        <v>1021835</v>
      </c>
      <c r="AC729" s="49">
        <f t="shared" si="306"/>
        <v>0.42</v>
      </c>
      <c r="AD729" s="49">
        <f t="shared" si="307"/>
        <v>0.5</v>
      </c>
      <c r="AE729" s="49">
        <f t="shared" si="308"/>
        <v>0.41</v>
      </c>
      <c r="AF729" s="49">
        <f t="shared" si="309"/>
        <v>0.79</v>
      </c>
      <c r="AG729" s="50">
        <f t="shared" si="310"/>
        <v>1.9540387409200968</v>
      </c>
      <c r="AH729" s="325">
        <f t="shared" ref="AH729:AH742" si="312">+MIN(AA729:AB729)</f>
        <v>1021835</v>
      </c>
      <c r="AI729" s="51" t="str">
        <f t="shared" ref="AI729:AI742" si="313">+IF(AH729=Y729,"MENOR COTIZADO",IF(AH729=Z729,"PROMEDIO",IF(AH729=AA729,"MEDIANA",IF(AH729=AB729,"MEDIA ARMÓNICA",IF(AH729=W729,"HISTÓRICO")))))</f>
        <v>MEDIA ARMÓNICA</v>
      </c>
      <c r="AL729" s="52"/>
    </row>
    <row r="730" spans="1:38" ht="24">
      <c r="A730" s="126">
        <f>+COUNT(B$672:$D730)</f>
        <v>52</v>
      </c>
      <c r="B730" s="138">
        <v>73152100</v>
      </c>
      <c r="C730" s="127" t="s">
        <v>181</v>
      </c>
      <c r="D730" s="138" t="s">
        <v>20</v>
      </c>
      <c r="E730" s="242">
        <v>1</v>
      </c>
      <c r="F730" s="45"/>
      <c r="G730" s="45"/>
      <c r="H730" s="317">
        <v>11592527.000000002</v>
      </c>
      <c r="I730" s="317"/>
      <c r="J730" s="318"/>
      <c r="K730" s="318"/>
      <c r="L730" s="314">
        <v>11170981</v>
      </c>
      <c r="M730" s="314"/>
      <c r="N730" s="314"/>
      <c r="O730" s="314"/>
      <c r="P730" s="319">
        <v>10538661</v>
      </c>
      <c r="Q730" s="328"/>
      <c r="R730" s="328"/>
      <c r="S730" s="329"/>
      <c r="T730" s="330"/>
      <c r="U730" s="331"/>
      <c r="V730" s="332">
        <v>2241930</v>
      </c>
      <c r="W730" s="15"/>
      <c r="X730" s="318">
        <f t="shared" si="301"/>
        <v>4450520</v>
      </c>
      <c r="Y730" s="323">
        <f t="shared" si="302"/>
        <v>10538661</v>
      </c>
      <c r="Z730" s="323">
        <f t="shared" si="303"/>
        <v>8886025</v>
      </c>
      <c r="AA730" s="323">
        <f t="shared" si="304"/>
        <v>10854821</v>
      </c>
      <c r="AB730" s="318">
        <f t="shared" si="305"/>
        <v>5581034</v>
      </c>
      <c r="AC730" s="49">
        <f t="shared" si="306"/>
        <v>0.42</v>
      </c>
      <c r="AD730" s="49">
        <f t="shared" si="307"/>
        <v>0.5</v>
      </c>
      <c r="AE730" s="49">
        <f t="shared" si="308"/>
        <v>0.41</v>
      </c>
      <c r="AF730" s="49">
        <f t="shared" si="309"/>
        <v>0.8</v>
      </c>
      <c r="AG730" s="50">
        <f t="shared" si="310"/>
        <v>1.9851288844879189</v>
      </c>
      <c r="AH730" s="325">
        <f t="shared" si="312"/>
        <v>5581034</v>
      </c>
      <c r="AI730" s="51" t="str">
        <f t="shared" si="313"/>
        <v>MEDIA ARMÓNICA</v>
      </c>
      <c r="AL730" s="52"/>
    </row>
    <row r="731" spans="1:38" ht="24">
      <c r="A731" s="126">
        <f>+COUNT(B$672:$D731)</f>
        <v>53</v>
      </c>
      <c r="B731" s="138">
        <v>73152100</v>
      </c>
      <c r="C731" s="127" t="s">
        <v>182</v>
      </c>
      <c r="D731" s="138" t="s">
        <v>20</v>
      </c>
      <c r="E731" s="242">
        <v>1</v>
      </c>
      <c r="F731" s="45"/>
      <c r="G731" s="45"/>
      <c r="H731" s="317">
        <v>2023340</v>
      </c>
      <c r="I731" s="317"/>
      <c r="J731" s="318"/>
      <c r="K731" s="318"/>
      <c r="L731" s="314">
        <v>1912976.0000000002</v>
      </c>
      <c r="M731" s="314"/>
      <c r="N731" s="314"/>
      <c r="O731" s="314"/>
      <c r="P731" s="319">
        <v>1839400</v>
      </c>
      <c r="Q731" s="328"/>
      <c r="R731" s="328"/>
      <c r="S731" s="329"/>
      <c r="T731" s="330"/>
      <c r="U731" s="331"/>
      <c r="V731" s="332">
        <v>394350</v>
      </c>
      <c r="W731" s="16"/>
      <c r="X731" s="318">
        <f t="shared" si="301"/>
        <v>769168</v>
      </c>
      <c r="Y731" s="323">
        <f t="shared" si="302"/>
        <v>1839400</v>
      </c>
      <c r="Z731" s="323">
        <f t="shared" si="303"/>
        <v>1542517</v>
      </c>
      <c r="AA731" s="323">
        <f t="shared" si="304"/>
        <v>1876188</v>
      </c>
      <c r="AB731" s="318">
        <f t="shared" si="305"/>
        <v>976455</v>
      </c>
      <c r="AC731" s="49">
        <f t="shared" si="306"/>
        <v>0.42</v>
      </c>
      <c r="AD731" s="49">
        <f t="shared" si="307"/>
        <v>0.5</v>
      </c>
      <c r="AE731" s="49">
        <f t="shared" si="308"/>
        <v>0.41</v>
      </c>
      <c r="AF731" s="49">
        <f t="shared" si="309"/>
        <v>0.79</v>
      </c>
      <c r="AG731" s="50">
        <f t="shared" si="310"/>
        <v>1.9504703943197668</v>
      </c>
      <c r="AH731" s="325">
        <f t="shared" si="312"/>
        <v>976455</v>
      </c>
      <c r="AI731" s="51" t="str">
        <f t="shared" si="313"/>
        <v>MEDIA ARMÓNICA</v>
      </c>
      <c r="AL731" s="52"/>
    </row>
    <row r="732" spans="1:38" ht="24">
      <c r="A732" s="126">
        <f>+COUNT(B$672:$D732)</f>
        <v>54</v>
      </c>
      <c r="B732" s="138">
        <v>73152100</v>
      </c>
      <c r="C732" s="127" t="s">
        <v>183</v>
      </c>
      <c r="D732" s="138" t="s">
        <v>20</v>
      </c>
      <c r="E732" s="242">
        <v>1</v>
      </c>
      <c r="F732" s="45"/>
      <c r="G732" s="45"/>
      <c r="H732" s="317">
        <v>8784692</v>
      </c>
      <c r="I732" s="317"/>
      <c r="J732" s="318"/>
      <c r="K732" s="318"/>
      <c r="L732" s="314">
        <v>8305527</v>
      </c>
      <c r="M732" s="314"/>
      <c r="N732" s="314"/>
      <c r="O732" s="314"/>
      <c r="P732" s="319">
        <v>7986084.0000000009</v>
      </c>
      <c r="Q732" s="328"/>
      <c r="R732" s="328"/>
      <c r="S732" s="329"/>
      <c r="T732" s="330"/>
      <c r="U732" s="331"/>
      <c r="V732" s="332">
        <v>1796770</v>
      </c>
      <c r="W732" s="314"/>
      <c r="X732" s="318">
        <f t="shared" si="301"/>
        <v>3297373</v>
      </c>
      <c r="Y732" s="323">
        <f t="shared" si="302"/>
        <v>7986084</v>
      </c>
      <c r="Z732" s="323">
        <f t="shared" si="303"/>
        <v>6718268</v>
      </c>
      <c r="AA732" s="323">
        <f t="shared" si="304"/>
        <v>8145806</v>
      </c>
      <c r="AB732" s="318">
        <f t="shared" si="305"/>
        <v>4366773</v>
      </c>
      <c r="AC732" s="49">
        <f t="shared" si="306"/>
        <v>0.41</v>
      </c>
      <c r="AD732" s="49">
        <f t="shared" si="307"/>
        <v>0.49</v>
      </c>
      <c r="AE732" s="49">
        <f t="shared" si="308"/>
        <v>0.4</v>
      </c>
      <c r="AF732" s="49">
        <f t="shared" si="309"/>
        <v>0.76</v>
      </c>
      <c r="AG732" s="50">
        <f t="shared" si="310"/>
        <v>1.8351669941060904</v>
      </c>
      <c r="AH732" s="325">
        <f t="shared" si="312"/>
        <v>4366773</v>
      </c>
      <c r="AI732" s="51" t="str">
        <f t="shared" si="313"/>
        <v>MEDIA ARMÓNICA</v>
      </c>
      <c r="AL732" s="52"/>
    </row>
    <row r="733" spans="1:38" ht="24">
      <c r="A733" s="126">
        <f>+COUNT(B$672:$D733)</f>
        <v>55</v>
      </c>
      <c r="B733" s="138">
        <v>73152100</v>
      </c>
      <c r="C733" s="127" t="s">
        <v>184</v>
      </c>
      <c r="D733" s="138" t="s">
        <v>20</v>
      </c>
      <c r="E733" s="242">
        <v>1</v>
      </c>
      <c r="F733" s="45"/>
      <c r="G733" s="45"/>
      <c r="H733" s="317">
        <v>5817681</v>
      </c>
      <c r="I733" s="317"/>
      <c r="J733" s="318"/>
      <c r="K733" s="318"/>
      <c r="L733" s="314">
        <v>5608035</v>
      </c>
      <c r="M733" s="314"/>
      <c r="N733" s="314"/>
      <c r="O733" s="314"/>
      <c r="P733" s="319">
        <v>5241154</v>
      </c>
      <c r="Q733" s="328"/>
      <c r="R733" s="328"/>
      <c r="S733" s="329"/>
      <c r="T733" s="330"/>
      <c r="U733" s="331"/>
      <c r="V733" s="332">
        <v>1105370</v>
      </c>
      <c r="W733" s="314"/>
      <c r="X733" s="318">
        <f t="shared" si="301"/>
        <v>2237847</v>
      </c>
      <c r="Y733" s="323">
        <f t="shared" si="302"/>
        <v>5241154</v>
      </c>
      <c r="Z733" s="323">
        <f t="shared" si="303"/>
        <v>4443060</v>
      </c>
      <c r="AA733" s="323">
        <f t="shared" si="304"/>
        <v>5424595</v>
      </c>
      <c r="AB733" s="318">
        <f t="shared" si="305"/>
        <v>2766869</v>
      </c>
      <c r="AC733" s="49">
        <f t="shared" si="306"/>
        <v>0.43</v>
      </c>
      <c r="AD733" s="49">
        <f t="shared" si="307"/>
        <v>0.5</v>
      </c>
      <c r="AE733" s="49">
        <f t="shared" si="308"/>
        <v>0.41</v>
      </c>
      <c r="AF733" s="49">
        <f t="shared" si="309"/>
        <v>0.81</v>
      </c>
      <c r="AG733" s="50">
        <f t="shared" si="310"/>
        <v>2.0245230103947094</v>
      </c>
      <c r="AH733" s="325">
        <f t="shared" si="312"/>
        <v>2766869</v>
      </c>
      <c r="AI733" s="51" t="str">
        <f t="shared" si="313"/>
        <v>MEDIA ARMÓNICA</v>
      </c>
      <c r="AL733" s="52"/>
    </row>
    <row r="734" spans="1:38" ht="24">
      <c r="A734" s="126">
        <f>+COUNT(B$672:$D734)</f>
        <v>56</v>
      </c>
      <c r="B734" s="138">
        <v>73152100</v>
      </c>
      <c r="C734" s="127" t="s">
        <v>185</v>
      </c>
      <c r="D734" s="138" t="s">
        <v>20</v>
      </c>
      <c r="E734" s="242">
        <v>1</v>
      </c>
      <c r="F734" s="45"/>
      <c r="G734" s="45"/>
      <c r="H734" s="317">
        <v>2940596</v>
      </c>
      <c r="I734" s="317"/>
      <c r="J734" s="318"/>
      <c r="K734" s="318"/>
      <c r="L734" s="314">
        <v>2861830.0000000005</v>
      </c>
      <c r="M734" s="314"/>
      <c r="N734" s="314"/>
      <c r="O734" s="314"/>
      <c r="P734" s="319">
        <v>2625532</v>
      </c>
      <c r="Q734" s="328"/>
      <c r="R734" s="328"/>
      <c r="S734" s="329"/>
      <c r="T734" s="330"/>
      <c r="U734" s="331"/>
      <c r="V734" s="332">
        <v>575900</v>
      </c>
      <c r="W734" s="314"/>
      <c r="X734" s="318">
        <f t="shared" si="301"/>
        <v>1124706</v>
      </c>
      <c r="Y734" s="323">
        <f t="shared" si="302"/>
        <v>2625532</v>
      </c>
      <c r="Z734" s="323">
        <f t="shared" si="303"/>
        <v>2250965</v>
      </c>
      <c r="AA734" s="323">
        <f t="shared" si="304"/>
        <v>2743681</v>
      </c>
      <c r="AB734" s="318">
        <f t="shared" si="305"/>
        <v>1425120</v>
      </c>
      <c r="AC734" s="49">
        <f t="shared" si="306"/>
        <v>0.43</v>
      </c>
      <c r="AD734" s="49">
        <f t="shared" si="307"/>
        <v>0.5</v>
      </c>
      <c r="AE734" s="49">
        <f t="shared" si="308"/>
        <v>0.41</v>
      </c>
      <c r="AF734" s="49">
        <f t="shared" si="309"/>
        <v>0.79</v>
      </c>
      <c r="AG734" s="50">
        <f t="shared" si="310"/>
        <v>1.9529536377843375</v>
      </c>
      <c r="AH734" s="325">
        <f t="shared" si="312"/>
        <v>1425120</v>
      </c>
      <c r="AI734" s="51" t="str">
        <f t="shared" si="313"/>
        <v>MEDIA ARMÓNICA</v>
      </c>
      <c r="AL734" s="52"/>
    </row>
    <row r="735" spans="1:38" ht="24">
      <c r="A735" s="126">
        <f>+COUNT(B$672:$D735)</f>
        <v>57</v>
      </c>
      <c r="B735" s="138">
        <v>73152100</v>
      </c>
      <c r="C735" s="127" t="s">
        <v>186</v>
      </c>
      <c r="D735" s="138" t="s">
        <v>20</v>
      </c>
      <c r="E735" s="242">
        <v>1</v>
      </c>
      <c r="F735" s="45"/>
      <c r="G735" s="45"/>
      <c r="H735" s="317">
        <v>12915437</v>
      </c>
      <c r="I735" s="317"/>
      <c r="J735" s="318"/>
      <c r="K735" s="318"/>
      <c r="L735" s="314">
        <v>12569488</v>
      </c>
      <c r="M735" s="314"/>
      <c r="N735" s="314"/>
      <c r="O735" s="314"/>
      <c r="P735" s="319">
        <v>11531640</v>
      </c>
      <c r="Q735" s="328"/>
      <c r="R735" s="328"/>
      <c r="S735" s="329"/>
      <c r="T735" s="330"/>
      <c r="U735" s="331"/>
      <c r="V735" s="332">
        <v>2450380</v>
      </c>
      <c r="W735" s="314"/>
      <c r="X735" s="318">
        <f t="shared" si="301"/>
        <v>4979079</v>
      </c>
      <c r="Y735" s="323">
        <f t="shared" si="302"/>
        <v>11531640</v>
      </c>
      <c r="Z735" s="323">
        <f t="shared" si="303"/>
        <v>9866736</v>
      </c>
      <c r="AA735" s="323">
        <f t="shared" si="304"/>
        <v>12050564</v>
      </c>
      <c r="AB735" s="318">
        <f t="shared" si="305"/>
        <v>6136830</v>
      </c>
      <c r="AC735" s="49">
        <f t="shared" si="306"/>
        <v>0.43</v>
      </c>
      <c r="AD735" s="49">
        <f t="shared" si="307"/>
        <v>0.5</v>
      </c>
      <c r="AE735" s="49">
        <f t="shared" si="308"/>
        <v>0.41</v>
      </c>
      <c r="AF735" s="49">
        <f t="shared" si="309"/>
        <v>0.81</v>
      </c>
      <c r="AG735" s="50">
        <f t="shared" si="310"/>
        <v>2.0319619814069654</v>
      </c>
      <c r="AH735" s="325">
        <f t="shared" si="312"/>
        <v>6136830</v>
      </c>
      <c r="AI735" s="51" t="str">
        <f t="shared" si="313"/>
        <v>MEDIA ARMÓNICA</v>
      </c>
      <c r="AL735" s="52"/>
    </row>
    <row r="736" spans="1:38">
      <c r="A736" s="126">
        <f>+COUNT(B$672:$D736)</f>
        <v>58</v>
      </c>
      <c r="B736" s="138">
        <v>73152100</v>
      </c>
      <c r="C736" s="127" t="s">
        <v>187</v>
      </c>
      <c r="D736" s="138" t="s">
        <v>20</v>
      </c>
      <c r="E736" s="242">
        <v>1</v>
      </c>
      <c r="F736" s="45"/>
      <c r="G736" s="45"/>
      <c r="H736" s="317">
        <v>3237614.0000000005</v>
      </c>
      <c r="I736" s="317"/>
      <c r="J736" s="318"/>
      <c r="K736" s="318"/>
      <c r="L736" s="314">
        <v>3006356</v>
      </c>
      <c r="M736" s="314"/>
      <c r="N736" s="314"/>
      <c r="O736" s="314"/>
      <c r="P736" s="319">
        <v>2890727</v>
      </c>
      <c r="Q736" s="328"/>
      <c r="R736" s="328"/>
      <c r="S736" s="329"/>
      <c r="T736" s="330"/>
      <c r="U736" s="331"/>
      <c r="V736" s="332">
        <v>627110</v>
      </c>
      <c r="W736" s="314"/>
      <c r="X736" s="318">
        <f t="shared" si="301"/>
        <v>1217466</v>
      </c>
      <c r="Y736" s="323">
        <f t="shared" si="302"/>
        <v>2890727</v>
      </c>
      <c r="Z736" s="323">
        <f t="shared" si="303"/>
        <v>2440452</v>
      </c>
      <c r="AA736" s="323">
        <f t="shared" si="304"/>
        <v>2948542</v>
      </c>
      <c r="AB736" s="318">
        <f t="shared" si="305"/>
        <v>1549158</v>
      </c>
      <c r="AC736" s="49">
        <f t="shared" si="306"/>
        <v>0.42</v>
      </c>
      <c r="AD736" s="49">
        <f t="shared" si="307"/>
        <v>0.5</v>
      </c>
      <c r="AE736" s="49">
        <f t="shared" si="308"/>
        <v>0.41</v>
      </c>
      <c r="AF736" s="49">
        <f t="shared" si="309"/>
        <v>0.79</v>
      </c>
      <c r="AG736" s="50">
        <f t="shared" si="310"/>
        <v>1.9413914624228603</v>
      </c>
      <c r="AH736" s="325">
        <f t="shared" si="312"/>
        <v>1549158</v>
      </c>
      <c r="AI736" s="51" t="str">
        <f t="shared" si="313"/>
        <v>MEDIA ARMÓNICA</v>
      </c>
      <c r="AL736" s="52"/>
    </row>
    <row r="737" spans="1:38">
      <c r="A737" s="126">
        <f>+COUNT(B$672:$D737)</f>
        <v>59</v>
      </c>
      <c r="B737" s="138">
        <v>73152100</v>
      </c>
      <c r="C737" s="127" t="s">
        <v>188</v>
      </c>
      <c r="D737" s="138" t="s">
        <v>20</v>
      </c>
      <c r="E737" s="242">
        <v>1</v>
      </c>
      <c r="F737" s="45"/>
      <c r="G737" s="45"/>
      <c r="H737" s="317">
        <v>6239094</v>
      </c>
      <c r="I737" s="317"/>
      <c r="J737" s="318"/>
      <c r="K737" s="318"/>
      <c r="L737" s="314">
        <v>5904857</v>
      </c>
      <c r="M737" s="314"/>
      <c r="N737" s="314"/>
      <c r="O737" s="314"/>
      <c r="P737" s="319">
        <v>5570620</v>
      </c>
      <c r="Q737" s="328"/>
      <c r="R737" s="328"/>
      <c r="S737" s="329"/>
      <c r="T737" s="330"/>
      <c r="U737" s="331"/>
      <c r="V737" s="332">
        <v>1171060</v>
      </c>
      <c r="W737" s="314"/>
      <c r="X737" s="318">
        <f t="shared" si="301"/>
        <v>2382579</v>
      </c>
      <c r="Y737" s="323">
        <f t="shared" si="302"/>
        <v>5570620</v>
      </c>
      <c r="Z737" s="323">
        <f t="shared" si="303"/>
        <v>4721408</v>
      </c>
      <c r="AA737" s="323">
        <f t="shared" si="304"/>
        <v>5737739</v>
      </c>
      <c r="AB737" s="318">
        <f t="shared" si="305"/>
        <v>2934547</v>
      </c>
      <c r="AC737" s="49">
        <f t="shared" si="306"/>
        <v>0.43</v>
      </c>
      <c r="AD737" s="49">
        <f t="shared" si="307"/>
        <v>0.5</v>
      </c>
      <c r="AE737" s="49">
        <f t="shared" si="308"/>
        <v>0.42</v>
      </c>
      <c r="AF737" s="49">
        <f t="shared" si="309"/>
        <v>0.81</v>
      </c>
      <c r="AG737" s="50">
        <f t="shared" si="310"/>
        <v>2.034549041039742</v>
      </c>
      <c r="AH737" s="325">
        <f t="shared" si="312"/>
        <v>2934547</v>
      </c>
      <c r="AI737" s="51" t="str">
        <f t="shared" si="313"/>
        <v>MEDIA ARMÓNICA</v>
      </c>
      <c r="AL737" s="52"/>
    </row>
    <row r="738" spans="1:38">
      <c r="A738" s="126">
        <f>+COUNT(B$672:$D738)</f>
        <v>60</v>
      </c>
      <c r="B738" s="138">
        <v>73152100</v>
      </c>
      <c r="C738" s="127" t="s">
        <v>189</v>
      </c>
      <c r="D738" s="138" t="s">
        <v>20</v>
      </c>
      <c r="E738" s="242">
        <v>1</v>
      </c>
      <c r="F738" s="45"/>
      <c r="G738" s="45"/>
      <c r="H738" s="317">
        <v>1546199</v>
      </c>
      <c r="I738" s="317"/>
      <c r="J738" s="318"/>
      <c r="K738" s="318"/>
      <c r="L738" s="314">
        <v>1504029.0000000002</v>
      </c>
      <c r="M738" s="314"/>
      <c r="N738" s="314"/>
      <c r="O738" s="314"/>
      <c r="P738" s="319">
        <v>1405635</v>
      </c>
      <c r="Q738" s="328"/>
      <c r="R738" s="328"/>
      <c r="S738" s="329"/>
      <c r="T738" s="330"/>
      <c r="U738" s="331"/>
      <c r="V738" s="332">
        <v>298210</v>
      </c>
      <c r="W738" s="314"/>
      <c r="X738" s="318">
        <f t="shared" si="301"/>
        <v>596454</v>
      </c>
      <c r="Y738" s="323">
        <f t="shared" si="302"/>
        <v>1405635</v>
      </c>
      <c r="Z738" s="323">
        <f t="shared" si="303"/>
        <v>1188518</v>
      </c>
      <c r="AA738" s="323">
        <f t="shared" si="304"/>
        <v>1454832</v>
      </c>
      <c r="AB738" s="318">
        <f t="shared" si="305"/>
        <v>743993</v>
      </c>
      <c r="AC738" s="49">
        <f t="shared" si="306"/>
        <v>0.42</v>
      </c>
      <c r="AD738" s="49">
        <f t="shared" si="307"/>
        <v>0.5</v>
      </c>
      <c r="AE738" s="49">
        <f t="shared" si="308"/>
        <v>0.41</v>
      </c>
      <c r="AF738" s="49">
        <f t="shared" si="309"/>
        <v>0.8</v>
      </c>
      <c r="AG738" s="50">
        <f t="shared" si="310"/>
        <v>2.0001140136145668</v>
      </c>
      <c r="AH738" s="325">
        <f t="shared" si="312"/>
        <v>743993</v>
      </c>
      <c r="AI738" s="51" t="str">
        <f t="shared" si="313"/>
        <v>MEDIA ARMÓNICA</v>
      </c>
      <c r="AL738" s="52"/>
    </row>
    <row r="739" spans="1:38">
      <c r="A739" s="126">
        <f>+COUNT(B$672:$D739)</f>
        <v>61</v>
      </c>
      <c r="B739" s="138">
        <v>73152100</v>
      </c>
      <c r="C739" s="127" t="s">
        <v>190</v>
      </c>
      <c r="D739" s="138" t="s">
        <v>20</v>
      </c>
      <c r="E739" s="242">
        <v>1</v>
      </c>
      <c r="F739" s="45"/>
      <c r="G739" s="45"/>
      <c r="H739" s="317">
        <v>1294512</v>
      </c>
      <c r="I739" s="317"/>
      <c r="J739" s="318"/>
      <c r="K739" s="318"/>
      <c r="L739" s="314">
        <v>1180958</v>
      </c>
      <c r="M739" s="314"/>
      <c r="N739" s="314"/>
      <c r="O739" s="314"/>
      <c r="P739" s="319">
        <v>1135537</v>
      </c>
      <c r="Q739" s="328"/>
      <c r="R739" s="328"/>
      <c r="S739" s="329"/>
      <c r="T739" s="330"/>
      <c r="U739" s="331"/>
      <c r="V739" s="332">
        <v>238940</v>
      </c>
      <c r="W739" s="314"/>
      <c r="X739" s="318">
        <f t="shared" si="301"/>
        <v>486976</v>
      </c>
      <c r="Y739" s="323">
        <f t="shared" si="302"/>
        <v>1135537</v>
      </c>
      <c r="Z739" s="323">
        <f t="shared" si="303"/>
        <v>962487</v>
      </c>
      <c r="AA739" s="323">
        <f t="shared" si="304"/>
        <v>1158248</v>
      </c>
      <c r="AB739" s="318">
        <f t="shared" si="305"/>
        <v>598350</v>
      </c>
      <c r="AC739" s="49">
        <f t="shared" si="306"/>
        <v>0.43</v>
      </c>
      <c r="AD739" s="49">
        <f t="shared" si="307"/>
        <v>0.51</v>
      </c>
      <c r="AE739" s="49">
        <f t="shared" si="308"/>
        <v>0.42</v>
      </c>
      <c r="AF739" s="49">
        <f t="shared" si="309"/>
        <v>0.81</v>
      </c>
      <c r="AG739" s="50">
        <f t="shared" si="310"/>
        <v>2.0380681342596469</v>
      </c>
      <c r="AH739" s="325">
        <f>+Z739</f>
        <v>962487</v>
      </c>
      <c r="AI739" s="51" t="str">
        <f t="shared" si="313"/>
        <v>PROMEDIO</v>
      </c>
      <c r="AL739" s="52"/>
    </row>
    <row r="740" spans="1:38">
      <c r="A740" s="126">
        <f>+COUNT(B$672:$D740)</f>
        <v>62</v>
      </c>
      <c r="B740" s="138">
        <v>73152100</v>
      </c>
      <c r="C740" s="127" t="s">
        <v>191</v>
      </c>
      <c r="D740" s="138" t="s">
        <v>20</v>
      </c>
      <c r="E740" s="242">
        <v>1</v>
      </c>
      <c r="F740" s="45"/>
      <c r="G740" s="45"/>
      <c r="H740" s="317">
        <v>7094471</v>
      </c>
      <c r="I740" s="317"/>
      <c r="J740" s="318"/>
      <c r="K740" s="318"/>
      <c r="L740" s="314">
        <v>6717774</v>
      </c>
      <c r="M740" s="314"/>
      <c r="N740" s="314"/>
      <c r="O740" s="314"/>
      <c r="P740" s="319">
        <v>6278293</v>
      </c>
      <c r="Q740" s="328"/>
      <c r="R740" s="328"/>
      <c r="S740" s="329"/>
      <c r="T740" s="330"/>
      <c r="U740" s="331"/>
      <c r="V740" s="332">
        <v>1399350</v>
      </c>
      <c r="W740" s="314"/>
      <c r="X740" s="318">
        <f t="shared" si="301"/>
        <v>2669665</v>
      </c>
      <c r="Y740" s="323">
        <f t="shared" si="302"/>
        <v>6278293</v>
      </c>
      <c r="Z740" s="323">
        <f t="shared" si="303"/>
        <v>5372472</v>
      </c>
      <c r="AA740" s="323">
        <f t="shared" si="304"/>
        <v>6498034</v>
      </c>
      <c r="AB740" s="318">
        <f t="shared" si="305"/>
        <v>3437282</v>
      </c>
      <c r="AC740" s="49">
        <f t="shared" si="306"/>
        <v>0.43</v>
      </c>
      <c r="AD740" s="49">
        <f t="shared" si="307"/>
        <v>0.5</v>
      </c>
      <c r="AE740" s="49">
        <f t="shared" si="308"/>
        <v>0.41</v>
      </c>
      <c r="AF740" s="49">
        <f t="shared" si="309"/>
        <v>0.78</v>
      </c>
      <c r="AG740" s="50">
        <f t="shared" si="310"/>
        <v>1.9077893307607103</v>
      </c>
      <c r="AH740" s="325">
        <f t="shared" si="312"/>
        <v>3437282</v>
      </c>
      <c r="AI740" s="51" t="str">
        <f t="shared" si="313"/>
        <v>MEDIA ARMÓNICA</v>
      </c>
      <c r="AL740" s="52"/>
    </row>
    <row r="741" spans="1:38" ht="24">
      <c r="A741" s="126">
        <f>+COUNT(B$672:$D741)</f>
        <v>63</v>
      </c>
      <c r="B741" s="138">
        <v>73152100</v>
      </c>
      <c r="C741" s="141" t="s">
        <v>764</v>
      </c>
      <c r="D741" s="138" t="s">
        <v>20</v>
      </c>
      <c r="E741" s="242">
        <v>1</v>
      </c>
      <c r="F741" s="45"/>
      <c r="G741" s="45"/>
      <c r="H741" s="317">
        <v>4967040</v>
      </c>
      <c r="I741" s="317"/>
      <c r="J741" s="318"/>
      <c r="K741" s="318"/>
      <c r="L741" s="314">
        <v>4747260</v>
      </c>
      <c r="M741" s="314"/>
      <c r="N741" s="314"/>
      <c r="O741" s="314"/>
      <c r="P741" s="319">
        <v>4395611</v>
      </c>
      <c r="Q741" s="328"/>
      <c r="R741" s="328"/>
      <c r="S741" s="329"/>
      <c r="T741" s="330"/>
      <c r="U741" s="331"/>
      <c r="V741" s="332">
        <v>1029240</v>
      </c>
      <c r="W741" s="314"/>
      <c r="X741" s="318">
        <f t="shared" si="301"/>
        <v>1852046</v>
      </c>
      <c r="Y741" s="323">
        <f t="shared" si="302"/>
        <v>4395611</v>
      </c>
      <c r="Z741" s="323">
        <f t="shared" si="303"/>
        <v>3784788</v>
      </c>
      <c r="AA741" s="323">
        <f t="shared" si="304"/>
        <v>4571436</v>
      </c>
      <c r="AB741" s="318">
        <f t="shared" si="305"/>
        <v>2482829</v>
      </c>
      <c r="AC741" s="49">
        <f t="shared" si="306"/>
        <v>0.42</v>
      </c>
      <c r="AD741" s="49">
        <f t="shared" si="307"/>
        <v>0.49</v>
      </c>
      <c r="AE741" s="49">
        <f t="shared" si="308"/>
        <v>0.41</v>
      </c>
      <c r="AF741" s="49">
        <f t="shared" si="309"/>
        <v>0.75</v>
      </c>
      <c r="AG741" s="50">
        <f t="shared" si="310"/>
        <v>1.7994306478566708</v>
      </c>
      <c r="AH741" s="325">
        <f t="shared" si="312"/>
        <v>2482829</v>
      </c>
      <c r="AI741" s="51" t="str">
        <f t="shared" si="313"/>
        <v>MEDIA ARMÓNICA</v>
      </c>
      <c r="AL741" s="52"/>
    </row>
    <row r="742" spans="1:38" ht="24">
      <c r="A742" s="126">
        <f>+COUNT(B$672:$D742)</f>
        <v>64</v>
      </c>
      <c r="B742" s="138">
        <v>73152100</v>
      </c>
      <c r="C742" s="127" t="s">
        <v>192</v>
      </c>
      <c r="D742" s="138" t="s">
        <v>20</v>
      </c>
      <c r="E742" s="242">
        <v>1</v>
      </c>
      <c r="F742" s="45"/>
      <c r="G742" s="45"/>
      <c r="H742" s="317">
        <v>4699160</v>
      </c>
      <c r="I742" s="317"/>
      <c r="J742" s="318"/>
      <c r="K742" s="318"/>
      <c r="L742" s="314">
        <v>4571001</v>
      </c>
      <c r="M742" s="314"/>
      <c r="N742" s="314"/>
      <c r="O742" s="314"/>
      <c r="P742" s="319">
        <v>4271964</v>
      </c>
      <c r="Q742" s="328"/>
      <c r="R742" s="328"/>
      <c r="S742" s="329"/>
      <c r="T742" s="330"/>
      <c r="U742" s="331"/>
      <c r="V742" s="332">
        <v>1044390</v>
      </c>
      <c r="W742" s="314"/>
      <c r="X742" s="318">
        <f t="shared" si="301"/>
        <v>1744035</v>
      </c>
      <c r="Y742" s="323">
        <f t="shared" si="302"/>
        <v>4271964</v>
      </c>
      <c r="Z742" s="323">
        <f t="shared" si="303"/>
        <v>3646629</v>
      </c>
      <c r="AA742" s="323">
        <f t="shared" si="304"/>
        <v>4421483</v>
      </c>
      <c r="AB742" s="318">
        <f t="shared" si="305"/>
        <v>2464336</v>
      </c>
      <c r="AC742" s="49">
        <f t="shared" si="306"/>
        <v>0.41</v>
      </c>
      <c r="AD742" s="49">
        <f t="shared" si="307"/>
        <v>0.48</v>
      </c>
      <c r="AE742" s="49">
        <f t="shared" si="308"/>
        <v>0.39</v>
      </c>
      <c r="AF742" s="49">
        <f t="shared" si="309"/>
        <v>0.71</v>
      </c>
      <c r="AG742" s="50">
        <f t="shared" si="310"/>
        <v>1.6699077930658088</v>
      </c>
      <c r="AH742" s="325">
        <f t="shared" si="312"/>
        <v>2464336</v>
      </c>
      <c r="AI742" s="51" t="str">
        <f t="shared" si="313"/>
        <v>MEDIA ARMÓNICA</v>
      </c>
      <c r="AL742" s="52"/>
    </row>
    <row r="743" spans="1:38">
      <c r="A743" s="167"/>
      <c r="B743" s="167"/>
      <c r="C743" s="165" t="s">
        <v>225</v>
      </c>
      <c r="D743" s="166"/>
      <c r="E743" s="166"/>
      <c r="F743" s="45"/>
      <c r="G743" s="45"/>
      <c r="H743" s="166"/>
      <c r="I743" s="317"/>
      <c r="J743" s="318"/>
      <c r="K743" s="318"/>
      <c r="L743" s="166"/>
      <c r="M743" s="314"/>
      <c r="N743" s="314"/>
      <c r="O743" s="314"/>
      <c r="P743" s="166"/>
      <c r="Q743" s="328"/>
      <c r="R743" s="328"/>
      <c r="S743" s="329"/>
      <c r="T743" s="330"/>
      <c r="U743" s="331"/>
      <c r="V743" s="166"/>
      <c r="W743" s="314"/>
      <c r="X743" s="166"/>
      <c r="Y743" s="166"/>
      <c r="Z743" s="166"/>
      <c r="AA743" s="166"/>
      <c r="AB743" s="166"/>
      <c r="AC743" s="166"/>
      <c r="AD743" s="166"/>
      <c r="AE743" s="166"/>
      <c r="AF743" s="166"/>
      <c r="AG743" s="166"/>
      <c r="AH743" s="166"/>
      <c r="AI743" s="166"/>
      <c r="AL743" s="52"/>
    </row>
    <row r="744" spans="1:38" ht="36">
      <c r="A744" s="126">
        <f>+COUNT(B$672:$D744)</f>
        <v>65</v>
      </c>
      <c r="B744" s="138">
        <v>73152100</v>
      </c>
      <c r="C744" s="127" t="s">
        <v>765</v>
      </c>
      <c r="D744" s="138" t="s">
        <v>20</v>
      </c>
      <c r="E744" s="242">
        <v>1</v>
      </c>
      <c r="F744" s="45"/>
      <c r="G744" s="45"/>
      <c r="H744" s="317">
        <v>9628997</v>
      </c>
      <c r="I744" s="317"/>
      <c r="J744" s="318"/>
      <c r="K744" s="318"/>
      <c r="L744" s="314">
        <v>9027185</v>
      </c>
      <c r="M744" s="314"/>
      <c r="N744" s="314"/>
      <c r="O744" s="314"/>
      <c r="P744" s="319">
        <v>8597319</v>
      </c>
      <c r="Q744" s="328"/>
      <c r="R744" s="328"/>
      <c r="S744" s="329"/>
      <c r="T744" s="330"/>
      <c r="U744" s="331"/>
      <c r="V744" s="332">
        <v>1995270</v>
      </c>
      <c r="W744" s="314"/>
      <c r="X744" s="318">
        <f t="shared" si="301"/>
        <v>3569780</v>
      </c>
      <c r="Y744" s="323">
        <f t="shared" si="302"/>
        <v>8597319</v>
      </c>
      <c r="Z744" s="323">
        <f t="shared" si="303"/>
        <v>7312193</v>
      </c>
      <c r="AA744" s="323">
        <f t="shared" si="304"/>
        <v>8812252</v>
      </c>
      <c r="AB744" s="318">
        <f t="shared" si="305"/>
        <v>4806941</v>
      </c>
      <c r="AC744" s="49">
        <f t="shared" si="306"/>
        <v>0.42</v>
      </c>
      <c r="AD744" s="49">
        <f t="shared" si="307"/>
        <v>0.49</v>
      </c>
      <c r="AE744" s="49">
        <f t="shared" si="308"/>
        <v>0.41</v>
      </c>
      <c r="AF744" s="49">
        <f t="shared" si="309"/>
        <v>0.74</v>
      </c>
      <c r="AG744" s="50">
        <f t="shared" si="310"/>
        <v>1.7891212718078255</v>
      </c>
      <c r="AH744" s="325">
        <f t="shared" ref="AH744:AH745" si="314">+MIN(AA744:AB744)</f>
        <v>4806941</v>
      </c>
      <c r="AI744" s="51" t="str">
        <f t="shared" ref="AI744:AI745" si="315">+IF(AH744=Y744,"MENOR COTIZADO",IF(AH744=Z744,"PROMEDIO",IF(AH744=AA744,"MEDIANA",IF(AH744=AB744,"MEDIA ARMÓNICA",IF(AH744=W744,"HISTÓRICO")))))</f>
        <v>MEDIA ARMÓNICA</v>
      </c>
      <c r="AL744" s="52"/>
    </row>
    <row r="745" spans="1:38" ht="24">
      <c r="A745" s="126">
        <f>+COUNT(B$672:$D745)</f>
        <v>66</v>
      </c>
      <c r="B745" s="138">
        <v>73152100</v>
      </c>
      <c r="C745" s="139" t="s">
        <v>123</v>
      </c>
      <c r="D745" s="138" t="s">
        <v>20</v>
      </c>
      <c r="E745" s="242">
        <v>1</v>
      </c>
      <c r="F745" s="45"/>
      <c r="G745" s="45"/>
      <c r="H745" s="317">
        <v>1524991</v>
      </c>
      <c r="I745" s="317"/>
      <c r="J745" s="318"/>
      <c r="K745" s="318"/>
      <c r="L745" s="314">
        <v>1391219</v>
      </c>
      <c r="M745" s="314"/>
      <c r="N745" s="314"/>
      <c r="O745" s="314"/>
      <c r="P745" s="319">
        <v>1337711</v>
      </c>
      <c r="Q745" s="328"/>
      <c r="R745" s="328"/>
      <c r="S745" s="329"/>
      <c r="T745" s="330"/>
      <c r="U745" s="331"/>
      <c r="V745" s="332">
        <v>314650</v>
      </c>
      <c r="W745" s="314"/>
      <c r="X745" s="318">
        <f t="shared" si="301"/>
        <v>557256</v>
      </c>
      <c r="Y745" s="323">
        <f t="shared" si="302"/>
        <v>1337711</v>
      </c>
      <c r="Z745" s="323">
        <f t="shared" si="303"/>
        <v>1142143</v>
      </c>
      <c r="AA745" s="323">
        <f t="shared" si="304"/>
        <v>1364465</v>
      </c>
      <c r="AB745" s="318">
        <f t="shared" si="305"/>
        <v>754686</v>
      </c>
      <c r="AC745" s="49">
        <f t="shared" si="306"/>
        <v>0.42</v>
      </c>
      <c r="AD745" s="49">
        <f t="shared" si="307"/>
        <v>0.49</v>
      </c>
      <c r="AE745" s="49">
        <f t="shared" si="308"/>
        <v>0.41</v>
      </c>
      <c r="AF745" s="49">
        <f t="shared" si="309"/>
        <v>0.74</v>
      </c>
      <c r="AG745" s="50">
        <f t="shared" si="310"/>
        <v>1.7710344827586206</v>
      </c>
      <c r="AH745" s="325">
        <f t="shared" si="314"/>
        <v>754686</v>
      </c>
      <c r="AI745" s="51" t="str">
        <f t="shared" si="315"/>
        <v>MEDIA ARMÓNICA</v>
      </c>
      <c r="AL745" s="52"/>
    </row>
    <row r="746" spans="1:38" ht="24">
      <c r="A746" s="167"/>
      <c r="B746" s="167"/>
      <c r="C746" s="165" t="s">
        <v>193</v>
      </c>
      <c r="D746" s="166"/>
      <c r="E746" s="166"/>
      <c r="F746" s="45"/>
      <c r="G746" s="45"/>
      <c r="H746" s="166"/>
      <c r="I746" s="317"/>
      <c r="J746" s="318"/>
      <c r="K746" s="318"/>
      <c r="L746" s="166"/>
      <c r="M746" s="314"/>
      <c r="N746" s="314"/>
      <c r="O746" s="314"/>
      <c r="P746" s="166"/>
      <c r="Q746" s="328"/>
      <c r="R746" s="328"/>
      <c r="S746" s="329"/>
      <c r="T746" s="330"/>
      <c r="U746" s="331"/>
      <c r="V746" s="166"/>
      <c r="W746" s="16"/>
      <c r="X746" s="166"/>
      <c r="Y746" s="166"/>
      <c r="Z746" s="166"/>
      <c r="AA746" s="166"/>
      <c r="AB746" s="166"/>
      <c r="AC746" s="166"/>
      <c r="AD746" s="166"/>
      <c r="AE746" s="166"/>
      <c r="AF746" s="166"/>
      <c r="AG746" s="166"/>
      <c r="AH746" s="166"/>
      <c r="AI746" s="166"/>
      <c r="AL746" s="52"/>
    </row>
    <row r="747" spans="1:38" ht="24">
      <c r="A747" s="126">
        <f>+COUNT(B$672:$D747)</f>
        <v>67</v>
      </c>
      <c r="B747" s="138">
        <v>73152100</v>
      </c>
      <c r="C747" s="141" t="s">
        <v>876</v>
      </c>
      <c r="D747" s="138" t="s">
        <v>20</v>
      </c>
      <c r="E747" s="242">
        <v>1</v>
      </c>
      <c r="F747" s="45"/>
      <c r="G747" s="45"/>
      <c r="H747" s="317">
        <v>1739891</v>
      </c>
      <c r="I747" s="317"/>
      <c r="J747" s="318"/>
      <c r="K747" s="318"/>
      <c r="L747" s="314">
        <v>1633055.0000000002</v>
      </c>
      <c r="M747" s="314"/>
      <c r="N747" s="314"/>
      <c r="O747" s="314"/>
      <c r="P747" s="319">
        <v>1526220</v>
      </c>
      <c r="Q747" s="328"/>
      <c r="R747" s="328"/>
      <c r="S747" s="329"/>
      <c r="T747" s="330"/>
      <c r="U747" s="331"/>
      <c r="V747" s="332">
        <v>355760</v>
      </c>
      <c r="W747" s="314"/>
      <c r="X747" s="318">
        <f t="shared" si="301"/>
        <v>644577</v>
      </c>
      <c r="Y747" s="323">
        <f t="shared" si="302"/>
        <v>1526220</v>
      </c>
      <c r="Z747" s="323">
        <f t="shared" si="303"/>
        <v>1313732</v>
      </c>
      <c r="AA747" s="323">
        <f t="shared" si="304"/>
        <v>1579638</v>
      </c>
      <c r="AB747" s="318">
        <f t="shared" si="305"/>
        <v>859624</v>
      </c>
      <c r="AC747" s="49">
        <f t="shared" si="306"/>
        <v>0.42</v>
      </c>
      <c r="AD747" s="49">
        <f t="shared" si="307"/>
        <v>0.49</v>
      </c>
      <c r="AE747" s="49">
        <f t="shared" si="308"/>
        <v>0.41</v>
      </c>
      <c r="AF747" s="49">
        <f t="shared" si="309"/>
        <v>0.75</v>
      </c>
      <c r="AG747" s="50">
        <f t="shared" si="310"/>
        <v>1.8118310096694401</v>
      </c>
      <c r="AH747" s="325">
        <f t="shared" ref="AH747:AH756" si="316">+MIN(AA747:AB747)</f>
        <v>859624</v>
      </c>
      <c r="AI747" s="51" t="str">
        <f t="shared" ref="AI747:AI756" si="317">+IF(AH747=Y747,"MENOR COTIZADO",IF(AH747=Z747,"PROMEDIO",IF(AH747=AA747,"MEDIANA",IF(AH747=AB747,"MEDIA ARMÓNICA",IF(AH747=W747,"HISTÓRICO")))))</f>
        <v>MEDIA ARMÓNICA</v>
      </c>
      <c r="AL747" s="52"/>
    </row>
    <row r="748" spans="1:38" ht="24">
      <c r="A748" s="126">
        <f>+COUNT(B$672:$D748)</f>
        <v>68</v>
      </c>
      <c r="B748" s="138">
        <v>73152100</v>
      </c>
      <c r="C748" s="141" t="s">
        <v>766</v>
      </c>
      <c r="D748" s="138" t="s">
        <v>20</v>
      </c>
      <c r="E748" s="242">
        <v>1</v>
      </c>
      <c r="F748" s="45"/>
      <c r="G748" s="45"/>
      <c r="H748" s="317">
        <v>2655280</v>
      </c>
      <c r="I748" s="317"/>
      <c r="J748" s="318"/>
      <c r="K748" s="318"/>
      <c r="L748" s="314">
        <v>2443797</v>
      </c>
      <c r="M748" s="314"/>
      <c r="N748" s="314"/>
      <c r="O748" s="314"/>
      <c r="P748" s="319">
        <v>2349805</v>
      </c>
      <c r="Q748" s="328"/>
      <c r="R748" s="328"/>
      <c r="S748" s="329"/>
      <c r="T748" s="330"/>
      <c r="U748" s="331"/>
      <c r="V748" s="332">
        <v>543010</v>
      </c>
      <c r="W748" s="314"/>
      <c r="X748" s="318">
        <f t="shared" si="301"/>
        <v>978351</v>
      </c>
      <c r="Y748" s="323">
        <f t="shared" si="302"/>
        <v>2349805</v>
      </c>
      <c r="Z748" s="323">
        <f t="shared" si="303"/>
        <v>1997973</v>
      </c>
      <c r="AA748" s="323">
        <f t="shared" si="304"/>
        <v>2396801</v>
      </c>
      <c r="AB748" s="318">
        <f t="shared" si="305"/>
        <v>1310203</v>
      </c>
      <c r="AC748" s="49">
        <f t="shared" si="306"/>
        <v>0.42</v>
      </c>
      <c r="AD748" s="49">
        <f t="shared" si="307"/>
        <v>0.49</v>
      </c>
      <c r="AE748" s="49">
        <f t="shared" si="308"/>
        <v>0.41</v>
      </c>
      <c r="AF748" s="49">
        <f t="shared" si="309"/>
        <v>0.75</v>
      </c>
      <c r="AG748" s="50">
        <f t="shared" si="310"/>
        <v>1.8017182004014658</v>
      </c>
      <c r="AH748" s="325">
        <f t="shared" si="316"/>
        <v>1310203</v>
      </c>
      <c r="AI748" s="51" t="str">
        <f t="shared" si="317"/>
        <v>MEDIA ARMÓNICA</v>
      </c>
      <c r="AL748" s="52"/>
    </row>
    <row r="749" spans="1:38">
      <c r="A749" s="126">
        <f>+COUNT(B$672:$D749)</f>
        <v>69</v>
      </c>
      <c r="B749" s="138">
        <v>73152100</v>
      </c>
      <c r="C749" s="141" t="s">
        <v>767</v>
      </c>
      <c r="D749" s="138" t="s">
        <v>20</v>
      </c>
      <c r="E749" s="242">
        <v>1</v>
      </c>
      <c r="F749" s="45"/>
      <c r="G749" s="45"/>
      <c r="H749" s="317">
        <v>1012692</v>
      </c>
      <c r="I749" s="317"/>
      <c r="J749" s="318"/>
      <c r="K749" s="318"/>
      <c r="L749" s="314">
        <v>959392</v>
      </c>
      <c r="M749" s="314"/>
      <c r="N749" s="314"/>
      <c r="O749" s="314"/>
      <c r="P749" s="319">
        <v>888326</v>
      </c>
      <c r="Q749" s="328"/>
      <c r="R749" s="328"/>
      <c r="S749" s="329"/>
      <c r="T749" s="330"/>
      <c r="U749" s="331"/>
      <c r="V749" s="332">
        <v>208920</v>
      </c>
      <c r="W749" s="16"/>
      <c r="X749" s="318">
        <f t="shared" si="301"/>
        <v>375745</v>
      </c>
      <c r="Y749" s="323">
        <f t="shared" si="302"/>
        <v>888326</v>
      </c>
      <c r="Z749" s="323">
        <f t="shared" si="303"/>
        <v>767333</v>
      </c>
      <c r="AA749" s="323">
        <f t="shared" si="304"/>
        <v>923859</v>
      </c>
      <c r="AB749" s="318">
        <f t="shared" si="305"/>
        <v>503650</v>
      </c>
      <c r="AC749" s="49">
        <f t="shared" si="306"/>
        <v>0.42</v>
      </c>
      <c r="AD749" s="49">
        <f t="shared" si="307"/>
        <v>0.49</v>
      </c>
      <c r="AE749" s="49">
        <f t="shared" si="308"/>
        <v>0.41</v>
      </c>
      <c r="AF749" s="49">
        <f t="shared" si="309"/>
        <v>0.75</v>
      </c>
      <c r="AG749" s="50">
        <f t="shared" si="310"/>
        <v>1.7985113919203524</v>
      </c>
      <c r="AH749" s="325">
        <f t="shared" si="316"/>
        <v>503650</v>
      </c>
      <c r="AI749" s="51" t="str">
        <f t="shared" si="317"/>
        <v>MEDIA ARMÓNICA</v>
      </c>
      <c r="AL749" s="52"/>
    </row>
    <row r="750" spans="1:38" ht="24">
      <c r="A750" s="126">
        <f>+COUNT(B$672:$D750)</f>
        <v>70</v>
      </c>
      <c r="B750" s="138">
        <v>73152100</v>
      </c>
      <c r="C750" s="141" t="s">
        <v>768</v>
      </c>
      <c r="D750" s="138" t="s">
        <v>20</v>
      </c>
      <c r="E750" s="242">
        <v>1</v>
      </c>
      <c r="F750" s="45"/>
      <c r="G750" s="45"/>
      <c r="H750" s="317">
        <v>2653127.0000000005</v>
      </c>
      <c r="I750" s="317"/>
      <c r="J750" s="318"/>
      <c r="K750" s="318"/>
      <c r="L750" s="314">
        <v>2463618</v>
      </c>
      <c r="M750" s="314"/>
      <c r="N750" s="314"/>
      <c r="O750" s="314"/>
      <c r="P750" s="319">
        <v>2368863</v>
      </c>
      <c r="Q750" s="328"/>
      <c r="R750" s="328"/>
      <c r="S750" s="329"/>
      <c r="T750" s="330"/>
      <c r="U750" s="331"/>
      <c r="V750" s="332">
        <v>557170</v>
      </c>
      <c r="W750" s="314"/>
      <c r="X750" s="318">
        <f t="shared" si="301"/>
        <v>976196</v>
      </c>
      <c r="Y750" s="323">
        <f t="shared" si="302"/>
        <v>2368863</v>
      </c>
      <c r="Z750" s="323">
        <f t="shared" si="303"/>
        <v>2010695</v>
      </c>
      <c r="AA750" s="323">
        <f t="shared" si="304"/>
        <v>2416241</v>
      </c>
      <c r="AB750" s="318">
        <f t="shared" si="305"/>
        <v>1333445</v>
      </c>
      <c r="AC750" s="49">
        <f t="shared" si="306"/>
        <v>0.41</v>
      </c>
      <c r="AD750" s="49">
        <f t="shared" si="307"/>
        <v>0.49</v>
      </c>
      <c r="AE750" s="49">
        <f t="shared" si="308"/>
        <v>0.4</v>
      </c>
      <c r="AF750" s="49">
        <f t="shared" si="309"/>
        <v>0.73</v>
      </c>
      <c r="AG750" s="50">
        <f t="shared" si="310"/>
        <v>1.7520613098336235</v>
      </c>
      <c r="AH750" s="325">
        <f t="shared" si="316"/>
        <v>1333445</v>
      </c>
      <c r="AI750" s="51" t="str">
        <f t="shared" si="317"/>
        <v>MEDIA ARMÓNICA</v>
      </c>
      <c r="AL750" s="52"/>
    </row>
    <row r="751" spans="1:38" ht="24">
      <c r="A751" s="126">
        <f>+COUNT(B$672:$D751)</f>
        <v>71</v>
      </c>
      <c r="B751" s="138">
        <v>73152100</v>
      </c>
      <c r="C751" s="141" t="s">
        <v>769</v>
      </c>
      <c r="D751" s="138" t="s">
        <v>20</v>
      </c>
      <c r="E751" s="242">
        <v>1</v>
      </c>
      <c r="F751" s="45"/>
      <c r="G751" s="45"/>
      <c r="H751" s="317">
        <v>2124221</v>
      </c>
      <c r="I751" s="317"/>
      <c r="J751" s="318"/>
      <c r="K751" s="318"/>
      <c r="L751" s="314">
        <v>2011431</v>
      </c>
      <c r="M751" s="314"/>
      <c r="N751" s="314"/>
      <c r="O751" s="314"/>
      <c r="P751" s="319">
        <v>1879842</v>
      </c>
      <c r="Q751" s="328"/>
      <c r="R751" s="328"/>
      <c r="S751" s="329"/>
      <c r="T751" s="330"/>
      <c r="U751" s="331"/>
      <c r="V751" s="332">
        <v>434410</v>
      </c>
      <c r="W751" s="314"/>
      <c r="X751" s="318">
        <f t="shared" si="301"/>
        <v>791701</v>
      </c>
      <c r="Y751" s="323">
        <f t="shared" si="302"/>
        <v>1879842</v>
      </c>
      <c r="Z751" s="323">
        <f t="shared" si="303"/>
        <v>1612476</v>
      </c>
      <c r="AA751" s="323">
        <f t="shared" si="304"/>
        <v>1945637</v>
      </c>
      <c r="AB751" s="318">
        <f t="shared" si="305"/>
        <v>1052119</v>
      </c>
      <c r="AC751" s="49">
        <f t="shared" si="306"/>
        <v>0.42</v>
      </c>
      <c r="AD751" s="49">
        <f t="shared" si="307"/>
        <v>0.49</v>
      </c>
      <c r="AE751" s="49">
        <f t="shared" si="308"/>
        <v>0.41</v>
      </c>
      <c r="AF751" s="49">
        <f t="shared" si="309"/>
        <v>0.75</v>
      </c>
      <c r="AG751" s="50">
        <f t="shared" si="310"/>
        <v>1.8224741603554246</v>
      </c>
      <c r="AH751" s="325">
        <f t="shared" si="316"/>
        <v>1052119</v>
      </c>
      <c r="AI751" s="51" t="str">
        <f t="shared" si="317"/>
        <v>MEDIA ARMÓNICA</v>
      </c>
      <c r="AL751" s="52"/>
    </row>
    <row r="752" spans="1:38">
      <c r="A752" s="126">
        <f>+COUNT(B$672:$D752)</f>
        <v>72</v>
      </c>
      <c r="B752" s="138">
        <v>73152100</v>
      </c>
      <c r="C752" s="127" t="s">
        <v>194</v>
      </c>
      <c r="D752" s="138" t="s">
        <v>20</v>
      </c>
      <c r="E752" s="242">
        <v>1</v>
      </c>
      <c r="F752" s="45"/>
      <c r="G752" s="45"/>
      <c r="H752" s="317">
        <v>503782</v>
      </c>
      <c r="I752" s="317"/>
      <c r="J752" s="318"/>
      <c r="K752" s="318"/>
      <c r="L752" s="314">
        <v>490287</v>
      </c>
      <c r="M752" s="314"/>
      <c r="N752" s="314"/>
      <c r="O752" s="314"/>
      <c r="P752" s="319">
        <v>449805.00000000006</v>
      </c>
      <c r="Q752" s="328"/>
      <c r="R752" s="328"/>
      <c r="S752" s="329"/>
      <c r="T752" s="330"/>
      <c r="U752" s="331"/>
      <c r="V752" s="332">
        <v>97790</v>
      </c>
      <c r="W752" s="314"/>
      <c r="X752" s="318">
        <f t="shared" si="301"/>
        <v>193117</v>
      </c>
      <c r="Y752" s="323">
        <f t="shared" si="302"/>
        <v>449805</v>
      </c>
      <c r="Z752" s="323">
        <f t="shared" si="303"/>
        <v>385416</v>
      </c>
      <c r="AA752" s="323">
        <f t="shared" si="304"/>
        <v>470046</v>
      </c>
      <c r="AB752" s="318">
        <f t="shared" si="305"/>
        <v>242810</v>
      </c>
      <c r="AC752" s="49">
        <f t="shared" si="306"/>
        <v>0.43</v>
      </c>
      <c r="AD752" s="49">
        <f t="shared" si="307"/>
        <v>0.5</v>
      </c>
      <c r="AE752" s="49">
        <f t="shared" si="308"/>
        <v>0.41</v>
      </c>
      <c r="AF752" s="49">
        <f t="shared" si="309"/>
        <v>0.8</v>
      </c>
      <c r="AG752" s="50">
        <f t="shared" si="310"/>
        <v>1.9748133756007771</v>
      </c>
      <c r="AH752" s="325">
        <f t="shared" si="316"/>
        <v>242810</v>
      </c>
      <c r="AI752" s="51" t="str">
        <f t="shared" si="317"/>
        <v>MEDIA ARMÓNICA</v>
      </c>
      <c r="AL752" s="52"/>
    </row>
    <row r="753" spans="1:38">
      <c r="A753" s="126">
        <f>+COUNT(B$672:$D753)</f>
        <v>73</v>
      </c>
      <c r="B753" s="138">
        <v>73152100</v>
      </c>
      <c r="C753" s="127" t="s">
        <v>195</v>
      </c>
      <c r="D753" s="138" t="s">
        <v>20</v>
      </c>
      <c r="E753" s="242">
        <v>1</v>
      </c>
      <c r="F753" s="45"/>
      <c r="G753" s="45"/>
      <c r="H753" s="317">
        <v>665181</v>
      </c>
      <c r="I753" s="317"/>
      <c r="J753" s="318"/>
      <c r="K753" s="318"/>
      <c r="L753" s="314">
        <v>623975</v>
      </c>
      <c r="M753" s="314"/>
      <c r="N753" s="314"/>
      <c r="O753" s="314"/>
      <c r="P753" s="319">
        <v>588656</v>
      </c>
      <c r="Q753" s="328"/>
      <c r="R753" s="328"/>
      <c r="S753" s="329"/>
      <c r="T753" s="330"/>
      <c r="U753" s="331"/>
      <c r="V753" s="332">
        <v>123580</v>
      </c>
      <c r="W753" s="314"/>
      <c r="X753" s="318">
        <f t="shared" si="301"/>
        <v>253118</v>
      </c>
      <c r="Y753" s="323">
        <f t="shared" si="302"/>
        <v>588656</v>
      </c>
      <c r="Z753" s="323">
        <f t="shared" si="303"/>
        <v>500348</v>
      </c>
      <c r="AA753" s="323">
        <f t="shared" si="304"/>
        <v>606316</v>
      </c>
      <c r="AB753" s="318">
        <f t="shared" si="305"/>
        <v>310157</v>
      </c>
      <c r="AC753" s="49">
        <f t="shared" si="306"/>
        <v>0.43</v>
      </c>
      <c r="AD753" s="49">
        <f t="shared" si="307"/>
        <v>0.51</v>
      </c>
      <c r="AE753" s="49">
        <f t="shared" si="308"/>
        <v>0.42</v>
      </c>
      <c r="AF753" s="49">
        <f t="shared" si="309"/>
        <v>0.82</v>
      </c>
      <c r="AG753" s="50">
        <f t="shared" si="310"/>
        <v>2.0482116847386309</v>
      </c>
      <c r="AH753" s="325">
        <f t="shared" ref="AH753:AH754" si="318">+Z753</f>
        <v>500348</v>
      </c>
      <c r="AI753" s="51" t="str">
        <f t="shared" si="317"/>
        <v>PROMEDIO</v>
      </c>
      <c r="AL753" s="52"/>
    </row>
    <row r="754" spans="1:38">
      <c r="A754" s="126">
        <f>+COUNT(B$672:$D754)</f>
        <v>74</v>
      </c>
      <c r="B754" s="138">
        <v>73152100</v>
      </c>
      <c r="C754" s="127" t="s">
        <v>196</v>
      </c>
      <c r="D754" s="138" t="s">
        <v>20</v>
      </c>
      <c r="E754" s="242">
        <v>1</v>
      </c>
      <c r="F754" s="45"/>
      <c r="G754" s="45"/>
      <c r="H754" s="317">
        <v>507363.00000000006</v>
      </c>
      <c r="I754" s="317"/>
      <c r="J754" s="318"/>
      <c r="K754" s="318"/>
      <c r="L754" s="314">
        <v>462857.00000000006</v>
      </c>
      <c r="M754" s="314"/>
      <c r="N754" s="314"/>
      <c r="O754" s="314"/>
      <c r="P754" s="319">
        <v>445055.00000000006</v>
      </c>
      <c r="Q754" s="328"/>
      <c r="R754" s="328"/>
      <c r="S754" s="329"/>
      <c r="T754" s="330"/>
      <c r="U754" s="331"/>
      <c r="V754" s="332">
        <v>93340</v>
      </c>
      <c r="W754" s="314"/>
      <c r="X754" s="318">
        <f t="shared" si="301"/>
        <v>191015</v>
      </c>
      <c r="Y754" s="323">
        <f t="shared" si="302"/>
        <v>445055</v>
      </c>
      <c r="Z754" s="323">
        <f t="shared" si="303"/>
        <v>377154</v>
      </c>
      <c r="AA754" s="323">
        <f t="shared" si="304"/>
        <v>453956</v>
      </c>
      <c r="AB754" s="318">
        <f t="shared" si="305"/>
        <v>234029</v>
      </c>
      <c r="AC754" s="49">
        <f t="shared" si="306"/>
        <v>0.43</v>
      </c>
      <c r="AD754" s="49">
        <f t="shared" si="307"/>
        <v>0.51</v>
      </c>
      <c r="AE754" s="49">
        <f t="shared" si="308"/>
        <v>0.42</v>
      </c>
      <c r="AF754" s="49">
        <f t="shared" si="309"/>
        <v>0.82</v>
      </c>
      <c r="AG754" s="50">
        <f t="shared" si="310"/>
        <v>2.0464431112063424</v>
      </c>
      <c r="AH754" s="325">
        <f t="shared" si="318"/>
        <v>377154</v>
      </c>
      <c r="AI754" s="51" t="str">
        <f t="shared" si="317"/>
        <v>PROMEDIO</v>
      </c>
      <c r="AL754" s="52"/>
    </row>
    <row r="755" spans="1:38">
      <c r="A755" s="126">
        <f>+COUNT(B$672:$D755)</f>
        <v>75</v>
      </c>
      <c r="B755" s="138">
        <v>73152100</v>
      </c>
      <c r="C755" s="127" t="s">
        <v>197</v>
      </c>
      <c r="D755" s="138" t="s">
        <v>20</v>
      </c>
      <c r="E755" s="242">
        <v>1</v>
      </c>
      <c r="F755" s="45"/>
      <c r="G755" s="45"/>
      <c r="H755" s="317">
        <v>6124994</v>
      </c>
      <c r="I755" s="317"/>
      <c r="J755" s="318"/>
      <c r="K755" s="318"/>
      <c r="L755" s="314">
        <v>5799773</v>
      </c>
      <c r="M755" s="314"/>
      <c r="N755" s="314"/>
      <c r="O755" s="314"/>
      <c r="P755" s="319">
        <v>5420349</v>
      </c>
      <c r="Q755" s="328"/>
      <c r="R755" s="328"/>
      <c r="S755" s="329"/>
      <c r="T755" s="330"/>
      <c r="U755" s="331"/>
      <c r="V755" s="332">
        <v>1150180</v>
      </c>
      <c r="W755" s="314"/>
      <c r="X755" s="318">
        <f t="shared" si="301"/>
        <v>2333597</v>
      </c>
      <c r="Y755" s="323">
        <f t="shared" si="302"/>
        <v>5420349</v>
      </c>
      <c r="Z755" s="323">
        <f t="shared" si="303"/>
        <v>4623824</v>
      </c>
      <c r="AA755" s="323">
        <f t="shared" si="304"/>
        <v>5610061</v>
      </c>
      <c r="AB755" s="318">
        <f t="shared" si="305"/>
        <v>2878516</v>
      </c>
      <c r="AC755" s="49">
        <f t="shared" si="306"/>
        <v>0.43</v>
      </c>
      <c r="AD755" s="49">
        <f t="shared" si="307"/>
        <v>0.5</v>
      </c>
      <c r="AE755" s="49">
        <f t="shared" si="308"/>
        <v>0.42</v>
      </c>
      <c r="AF755" s="49">
        <f t="shared" si="309"/>
        <v>0.81</v>
      </c>
      <c r="AG755" s="50">
        <f t="shared" si="310"/>
        <v>2.0288972160879166</v>
      </c>
      <c r="AH755" s="325">
        <f t="shared" si="316"/>
        <v>2878516</v>
      </c>
      <c r="AI755" s="51" t="str">
        <f t="shared" si="317"/>
        <v>MEDIA ARMÓNICA</v>
      </c>
      <c r="AL755" s="52"/>
    </row>
    <row r="756" spans="1:38">
      <c r="A756" s="126">
        <f>+COUNT(B$672:$D756)</f>
        <v>76</v>
      </c>
      <c r="B756" s="138">
        <v>73152100</v>
      </c>
      <c r="C756" s="127" t="s">
        <v>198</v>
      </c>
      <c r="D756" s="138" t="s">
        <v>20</v>
      </c>
      <c r="E756" s="242">
        <v>1</v>
      </c>
      <c r="F756" s="45"/>
      <c r="G756" s="45"/>
      <c r="H756" s="317">
        <v>409702.00000000006</v>
      </c>
      <c r="I756" s="317"/>
      <c r="J756" s="318"/>
      <c r="K756" s="318"/>
      <c r="L756" s="314">
        <v>391247.00000000006</v>
      </c>
      <c r="M756" s="314"/>
      <c r="N756" s="314"/>
      <c r="O756" s="314"/>
      <c r="P756" s="319">
        <v>369101.00000000006</v>
      </c>
      <c r="Q756" s="328"/>
      <c r="R756" s="328"/>
      <c r="S756" s="329"/>
      <c r="T756" s="330"/>
      <c r="U756" s="331"/>
      <c r="V756" s="332">
        <v>81080</v>
      </c>
      <c r="W756" s="314"/>
      <c r="X756" s="318">
        <f t="shared" si="301"/>
        <v>155358</v>
      </c>
      <c r="Y756" s="323">
        <f t="shared" si="302"/>
        <v>369101</v>
      </c>
      <c r="Z756" s="323">
        <f t="shared" si="303"/>
        <v>312783</v>
      </c>
      <c r="AA756" s="323">
        <f t="shared" si="304"/>
        <v>380174</v>
      </c>
      <c r="AB756" s="318">
        <f t="shared" si="305"/>
        <v>199606</v>
      </c>
      <c r="AC756" s="49">
        <f t="shared" si="306"/>
        <v>0.42</v>
      </c>
      <c r="AD756" s="49">
        <f t="shared" si="307"/>
        <v>0.5</v>
      </c>
      <c r="AE756" s="49">
        <f t="shared" si="308"/>
        <v>0.41</v>
      </c>
      <c r="AF756" s="49">
        <f t="shared" si="309"/>
        <v>0.78</v>
      </c>
      <c r="AG756" s="50">
        <f t="shared" si="310"/>
        <v>1.9161075481006413</v>
      </c>
      <c r="AH756" s="325">
        <f t="shared" si="316"/>
        <v>199606</v>
      </c>
      <c r="AI756" s="51" t="str">
        <f t="shared" si="317"/>
        <v>MEDIA ARMÓNICA</v>
      </c>
      <c r="AL756" s="52"/>
    </row>
    <row r="757" spans="1:38">
      <c r="A757" s="167"/>
      <c r="B757" s="167"/>
      <c r="C757" s="165" t="s">
        <v>260</v>
      </c>
      <c r="D757" s="166"/>
      <c r="E757" s="166"/>
      <c r="F757" s="45"/>
      <c r="G757" s="45"/>
      <c r="H757" s="166"/>
      <c r="I757" s="317"/>
      <c r="J757" s="318"/>
      <c r="K757" s="318"/>
      <c r="L757" s="166"/>
      <c r="M757" s="314"/>
      <c r="N757" s="314"/>
      <c r="O757" s="314"/>
      <c r="P757" s="166"/>
      <c r="Q757" s="328"/>
      <c r="R757" s="328"/>
      <c r="S757" s="329"/>
      <c r="T757" s="330"/>
      <c r="U757" s="331"/>
      <c r="V757" s="166"/>
      <c r="W757" s="314"/>
      <c r="X757" s="166"/>
      <c r="Y757" s="166"/>
      <c r="Z757" s="166"/>
      <c r="AA757" s="166"/>
      <c r="AB757" s="166"/>
      <c r="AC757" s="166"/>
      <c r="AD757" s="166"/>
      <c r="AE757" s="166"/>
      <c r="AF757" s="166"/>
      <c r="AG757" s="166"/>
      <c r="AH757" s="166"/>
      <c r="AI757" s="166"/>
      <c r="AL757" s="52"/>
    </row>
    <row r="758" spans="1:38" ht="24">
      <c r="A758" s="126">
        <f>+COUNT(B$672:$D758)</f>
        <v>77</v>
      </c>
      <c r="B758" s="138">
        <v>73152100</v>
      </c>
      <c r="C758" s="139" t="s">
        <v>176</v>
      </c>
      <c r="D758" s="138" t="s">
        <v>20</v>
      </c>
      <c r="E758" s="242">
        <v>1</v>
      </c>
      <c r="F758" s="45"/>
      <c r="G758" s="45"/>
      <c r="H758" s="317">
        <v>3098583.0000000005</v>
      </c>
      <c r="I758" s="317"/>
      <c r="J758" s="318"/>
      <c r="K758" s="318"/>
      <c r="L758" s="314">
        <v>2988899.0000000005</v>
      </c>
      <c r="M758" s="314"/>
      <c r="N758" s="314"/>
      <c r="O758" s="314"/>
      <c r="P758" s="319">
        <v>2742109.0000000005</v>
      </c>
      <c r="Q758" s="328"/>
      <c r="R758" s="328"/>
      <c r="S758" s="329"/>
      <c r="T758" s="330"/>
      <c r="U758" s="331"/>
      <c r="V758" s="332">
        <v>594350</v>
      </c>
      <c r="W758" s="314"/>
      <c r="X758" s="318">
        <f t="shared" si="301"/>
        <v>1183847</v>
      </c>
      <c r="Y758" s="323">
        <f t="shared" si="302"/>
        <v>2742109</v>
      </c>
      <c r="Z758" s="323">
        <f t="shared" si="303"/>
        <v>2355985</v>
      </c>
      <c r="AA758" s="323">
        <f t="shared" si="304"/>
        <v>2865504</v>
      </c>
      <c r="AB758" s="318">
        <f t="shared" si="305"/>
        <v>1479020</v>
      </c>
      <c r="AC758" s="49">
        <f t="shared" si="306"/>
        <v>0.43</v>
      </c>
      <c r="AD758" s="49">
        <f t="shared" si="307"/>
        <v>0.5</v>
      </c>
      <c r="AE758" s="49">
        <f t="shared" si="308"/>
        <v>0.41</v>
      </c>
      <c r="AF758" s="49">
        <f t="shared" si="309"/>
        <v>0.8</v>
      </c>
      <c r="AG758" s="50">
        <f t="shared" si="310"/>
        <v>1.9918347774880121</v>
      </c>
      <c r="AH758" s="325">
        <f t="shared" ref="AH758:AH766" si="319">+MIN(AA758:AB758)</f>
        <v>1479020</v>
      </c>
      <c r="AI758" s="51" t="str">
        <f t="shared" ref="AI758:AI766" si="320">+IF(AH758=Y758,"MENOR COTIZADO",IF(AH758=Z758,"PROMEDIO",IF(AH758=AA758,"MEDIANA",IF(AH758=AB758,"MEDIA ARMÓNICA",IF(AH758=W758,"HISTÓRICO")))))</f>
        <v>MEDIA ARMÓNICA</v>
      </c>
      <c r="AL758" s="52"/>
    </row>
    <row r="759" spans="1:38">
      <c r="A759" s="126">
        <f>+COUNT(B$672:$D759)</f>
        <v>78</v>
      </c>
      <c r="B759" s="138">
        <v>73152100</v>
      </c>
      <c r="C759" s="139" t="s">
        <v>261</v>
      </c>
      <c r="D759" s="138" t="s">
        <v>20</v>
      </c>
      <c r="E759" s="242">
        <v>1</v>
      </c>
      <c r="F759" s="45"/>
      <c r="G759" s="45"/>
      <c r="H759" s="317">
        <v>4337716</v>
      </c>
      <c r="I759" s="317"/>
      <c r="J759" s="318"/>
      <c r="K759" s="318"/>
      <c r="L759" s="314">
        <v>4219414</v>
      </c>
      <c r="M759" s="314"/>
      <c r="N759" s="314"/>
      <c r="O759" s="314"/>
      <c r="P759" s="319">
        <v>3943378.0000000005</v>
      </c>
      <c r="Q759" s="328"/>
      <c r="R759" s="328"/>
      <c r="S759" s="329"/>
      <c r="T759" s="330"/>
      <c r="U759" s="331"/>
      <c r="V759" s="332">
        <v>819980</v>
      </c>
      <c r="W759" s="314"/>
      <c r="X759" s="318">
        <f t="shared" si="301"/>
        <v>1681565</v>
      </c>
      <c r="Y759" s="323">
        <f t="shared" si="302"/>
        <v>3943378</v>
      </c>
      <c r="Z759" s="323">
        <f t="shared" si="303"/>
        <v>3330122</v>
      </c>
      <c r="AA759" s="323">
        <f t="shared" si="304"/>
        <v>4081396</v>
      </c>
      <c r="AB759" s="318">
        <f t="shared" si="305"/>
        <v>2061147</v>
      </c>
      <c r="AC759" s="49">
        <f t="shared" si="306"/>
        <v>0.43</v>
      </c>
      <c r="AD759" s="49">
        <f t="shared" si="307"/>
        <v>0.5</v>
      </c>
      <c r="AE759" s="49">
        <f t="shared" si="308"/>
        <v>0.41</v>
      </c>
      <c r="AF759" s="49">
        <f t="shared" si="309"/>
        <v>0.82</v>
      </c>
      <c r="AG759" s="50">
        <f t="shared" si="310"/>
        <v>2.0507390424156688</v>
      </c>
      <c r="AH759" s="325">
        <f t="shared" si="319"/>
        <v>2061147</v>
      </c>
      <c r="AI759" s="51" t="str">
        <f t="shared" si="320"/>
        <v>MEDIA ARMÓNICA</v>
      </c>
      <c r="AL759" s="52"/>
    </row>
    <row r="760" spans="1:38">
      <c r="A760" s="126">
        <f>+COUNT(B$672:$D760)</f>
        <v>79</v>
      </c>
      <c r="B760" s="138">
        <v>73152100</v>
      </c>
      <c r="C760" s="127" t="s">
        <v>262</v>
      </c>
      <c r="D760" s="138" t="s">
        <v>20</v>
      </c>
      <c r="E760" s="242">
        <v>1</v>
      </c>
      <c r="F760" s="45"/>
      <c r="G760" s="45"/>
      <c r="H760" s="317">
        <v>379961</v>
      </c>
      <c r="I760" s="317"/>
      <c r="J760" s="318"/>
      <c r="K760" s="318"/>
      <c r="L760" s="314">
        <v>356630.00000000006</v>
      </c>
      <c r="M760" s="314"/>
      <c r="N760" s="314"/>
      <c r="O760" s="314"/>
      <c r="P760" s="319">
        <v>333299</v>
      </c>
      <c r="Q760" s="328"/>
      <c r="R760" s="328"/>
      <c r="S760" s="329"/>
      <c r="T760" s="330"/>
      <c r="U760" s="331"/>
      <c r="V760" s="332">
        <v>75720</v>
      </c>
      <c r="W760" s="16"/>
      <c r="X760" s="318">
        <f t="shared" si="301"/>
        <v>141741</v>
      </c>
      <c r="Y760" s="323">
        <f t="shared" si="302"/>
        <v>333299</v>
      </c>
      <c r="Z760" s="323">
        <f t="shared" si="303"/>
        <v>286403</v>
      </c>
      <c r="AA760" s="323">
        <f t="shared" si="304"/>
        <v>344965</v>
      </c>
      <c r="AB760" s="318">
        <f t="shared" si="305"/>
        <v>184820</v>
      </c>
      <c r="AC760" s="49">
        <f t="shared" si="306"/>
        <v>0.43</v>
      </c>
      <c r="AD760" s="49">
        <f t="shared" si="307"/>
        <v>0.49</v>
      </c>
      <c r="AE760" s="49">
        <f t="shared" si="308"/>
        <v>0.41</v>
      </c>
      <c r="AF760" s="49">
        <f t="shared" si="309"/>
        <v>0.77</v>
      </c>
      <c r="AG760" s="50">
        <f t="shared" si="310"/>
        <v>1.8719096671949287</v>
      </c>
      <c r="AH760" s="325">
        <f t="shared" si="319"/>
        <v>184820</v>
      </c>
      <c r="AI760" s="51" t="str">
        <f t="shared" si="320"/>
        <v>MEDIA ARMÓNICA</v>
      </c>
      <c r="AL760" s="52"/>
    </row>
    <row r="761" spans="1:38">
      <c r="A761" s="126">
        <f>+COUNT(B$672:$D761)</f>
        <v>80</v>
      </c>
      <c r="B761" s="138">
        <v>73152100</v>
      </c>
      <c r="C761" s="127" t="s">
        <v>263</v>
      </c>
      <c r="D761" s="138" t="s">
        <v>20</v>
      </c>
      <c r="E761" s="242">
        <v>1</v>
      </c>
      <c r="F761" s="45"/>
      <c r="G761" s="45"/>
      <c r="H761" s="317">
        <v>372259</v>
      </c>
      <c r="I761" s="317"/>
      <c r="J761" s="318"/>
      <c r="K761" s="318"/>
      <c r="L761" s="314">
        <v>348993</v>
      </c>
      <c r="M761" s="314"/>
      <c r="N761" s="314"/>
      <c r="O761" s="314"/>
      <c r="P761" s="319">
        <v>332374.00000000006</v>
      </c>
      <c r="Q761" s="328"/>
      <c r="R761" s="328"/>
      <c r="S761" s="329"/>
      <c r="T761" s="330"/>
      <c r="U761" s="331"/>
      <c r="V761" s="332">
        <v>70980</v>
      </c>
      <c r="W761" s="314"/>
      <c r="X761" s="318">
        <f t="shared" si="301"/>
        <v>141066</v>
      </c>
      <c r="Y761" s="323">
        <f t="shared" si="302"/>
        <v>332374</v>
      </c>
      <c r="Z761" s="323">
        <f t="shared" si="303"/>
        <v>281152</v>
      </c>
      <c r="AA761" s="323">
        <f t="shared" si="304"/>
        <v>340684</v>
      </c>
      <c r="AB761" s="318">
        <f t="shared" si="305"/>
        <v>176610</v>
      </c>
      <c r="AC761" s="49">
        <f t="shared" si="306"/>
        <v>0.42</v>
      </c>
      <c r="AD761" s="49">
        <f t="shared" si="307"/>
        <v>0.5</v>
      </c>
      <c r="AE761" s="49">
        <f t="shared" si="308"/>
        <v>0.41</v>
      </c>
      <c r="AF761" s="49">
        <f t="shared" si="309"/>
        <v>0.8</v>
      </c>
      <c r="AG761" s="50">
        <f t="shared" si="310"/>
        <v>1.9874049027895182</v>
      </c>
      <c r="AH761" s="325">
        <f t="shared" si="319"/>
        <v>176610</v>
      </c>
      <c r="AI761" s="51" t="str">
        <f t="shared" si="320"/>
        <v>MEDIA ARMÓNICA</v>
      </c>
      <c r="AL761" s="52"/>
    </row>
    <row r="762" spans="1:38">
      <c r="A762" s="126">
        <f>+COUNT(B$672:$D762)</f>
        <v>81</v>
      </c>
      <c r="B762" s="138">
        <v>73152100</v>
      </c>
      <c r="C762" s="127" t="s">
        <v>264</v>
      </c>
      <c r="D762" s="138" t="s">
        <v>20</v>
      </c>
      <c r="E762" s="242">
        <v>1</v>
      </c>
      <c r="F762" s="45"/>
      <c r="G762" s="45"/>
      <c r="H762" s="317">
        <v>4763501</v>
      </c>
      <c r="I762" s="317"/>
      <c r="J762" s="318"/>
      <c r="K762" s="318"/>
      <c r="L762" s="314">
        <v>4590282</v>
      </c>
      <c r="M762" s="314"/>
      <c r="N762" s="314"/>
      <c r="O762" s="314"/>
      <c r="P762" s="319">
        <v>4330455</v>
      </c>
      <c r="Q762" s="328"/>
      <c r="R762" s="328"/>
      <c r="S762" s="329"/>
      <c r="T762" s="330"/>
      <c r="U762" s="331"/>
      <c r="V762" s="332">
        <v>946340</v>
      </c>
      <c r="W762" s="314"/>
      <c r="X762" s="318">
        <f t="shared" si="301"/>
        <v>1816276</v>
      </c>
      <c r="Y762" s="323">
        <f t="shared" si="302"/>
        <v>4330455</v>
      </c>
      <c r="Z762" s="323">
        <f t="shared" si="303"/>
        <v>3657645</v>
      </c>
      <c r="AA762" s="323">
        <f t="shared" si="304"/>
        <v>4460369</v>
      </c>
      <c r="AB762" s="318">
        <f t="shared" si="305"/>
        <v>2331809</v>
      </c>
      <c r="AC762" s="49">
        <f t="shared" si="306"/>
        <v>0.42</v>
      </c>
      <c r="AD762" s="49">
        <f t="shared" si="307"/>
        <v>0.5</v>
      </c>
      <c r="AE762" s="49">
        <f t="shared" si="308"/>
        <v>0.41</v>
      </c>
      <c r="AF762" s="49">
        <f t="shared" si="309"/>
        <v>0.78</v>
      </c>
      <c r="AG762" s="50">
        <f t="shared" si="310"/>
        <v>1.9192636895830251</v>
      </c>
      <c r="AH762" s="325">
        <f t="shared" si="319"/>
        <v>2331809</v>
      </c>
      <c r="AI762" s="51" t="str">
        <f t="shared" si="320"/>
        <v>MEDIA ARMÓNICA</v>
      </c>
      <c r="AL762" s="52"/>
    </row>
    <row r="763" spans="1:38" ht="24">
      <c r="A763" s="126">
        <f>+COUNT(B$672:$D763)</f>
        <v>82</v>
      </c>
      <c r="B763" s="138">
        <v>73152100</v>
      </c>
      <c r="C763" s="127" t="s">
        <v>265</v>
      </c>
      <c r="D763" s="138" t="s">
        <v>20</v>
      </c>
      <c r="E763" s="242">
        <v>1</v>
      </c>
      <c r="F763" s="45"/>
      <c r="G763" s="45"/>
      <c r="H763" s="317">
        <v>3505681</v>
      </c>
      <c r="I763" s="317"/>
      <c r="J763" s="318"/>
      <c r="K763" s="318"/>
      <c r="L763" s="314">
        <v>3316185</v>
      </c>
      <c r="M763" s="314"/>
      <c r="N763" s="314"/>
      <c r="O763" s="314"/>
      <c r="P763" s="319">
        <v>3158271</v>
      </c>
      <c r="Q763" s="328"/>
      <c r="R763" s="328"/>
      <c r="S763" s="329"/>
      <c r="T763" s="330"/>
      <c r="U763" s="331"/>
      <c r="V763" s="332">
        <v>663270</v>
      </c>
      <c r="W763" s="314"/>
      <c r="X763" s="318">
        <f t="shared" si="301"/>
        <v>1339273</v>
      </c>
      <c r="Y763" s="323">
        <f t="shared" si="302"/>
        <v>3158271</v>
      </c>
      <c r="Z763" s="323">
        <f t="shared" si="303"/>
        <v>2660852</v>
      </c>
      <c r="AA763" s="323">
        <f t="shared" si="304"/>
        <v>3237228</v>
      </c>
      <c r="AB763" s="318">
        <f t="shared" si="305"/>
        <v>1658985</v>
      </c>
      <c r="AC763" s="49">
        <f t="shared" si="306"/>
        <v>0.42</v>
      </c>
      <c r="AD763" s="49">
        <f t="shared" si="307"/>
        <v>0.5</v>
      </c>
      <c r="AE763" s="49">
        <f t="shared" si="308"/>
        <v>0.41</v>
      </c>
      <c r="AF763" s="49">
        <f t="shared" si="309"/>
        <v>0.81</v>
      </c>
      <c r="AG763" s="50">
        <f t="shared" si="310"/>
        <v>2.0191973102959579</v>
      </c>
      <c r="AH763" s="325">
        <f t="shared" si="319"/>
        <v>1658985</v>
      </c>
      <c r="AI763" s="51" t="str">
        <f t="shared" si="320"/>
        <v>MEDIA ARMÓNICA</v>
      </c>
      <c r="AL763" s="52"/>
    </row>
    <row r="764" spans="1:38">
      <c r="A764" s="126">
        <f>+COUNT(B$672:$D764)</f>
        <v>83</v>
      </c>
      <c r="B764" s="138">
        <v>73152100</v>
      </c>
      <c r="C764" s="127" t="s">
        <v>266</v>
      </c>
      <c r="D764" s="138" t="s">
        <v>20</v>
      </c>
      <c r="E764" s="242">
        <v>1</v>
      </c>
      <c r="F764" s="45"/>
      <c r="G764" s="45"/>
      <c r="H764" s="317">
        <v>677701</v>
      </c>
      <c r="I764" s="317"/>
      <c r="J764" s="318"/>
      <c r="K764" s="318"/>
      <c r="L764" s="314">
        <v>635719</v>
      </c>
      <c r="M764" s="314"/>
      <c r="N764" s="314"/>
      <c r="O764" s="314"/>
      <c r="P764" s="319">
        <v>599735</v>
      </c>
      <c r="Q764" s="328"/>
      <c r="R764" s="328"/>
      <c r="S764" s="329"/>
      <c r="T764" s="330"/>
      <c r="U764" s="331"/>
      <c r="V764" s="332">
        <v>128540</v>
      </c>
      <c r="W764" s="314"/>
      <c r="X764" s="318">
        <f t="shared" si="301"/>
        <v>256575</v>
      </c>
      <c r="Y764" s="323">
        <f t="shared" si="302"/>
        <v>599735</v>
      </c>
      <c r="Z764" s="323">
        <f t="shared" si="303"/>
        <v>510424</v>
      </c>
      <c r="AA764" s="323">
        <f t="shared" si="304"/>
        <v>617727</v>
      </c>
      <c r="AB764" s="318">
        <f t="shared" si="305"/>
        <v>320111</v>
      </c>
      <c r="AC764" s="49">
        <f t="shared" si="306"/>
        <v>0.43</v>
      </c>
      <c r="AD764" s="49">
        <f t="shared" si="307"/>
        <v>0.5</v>
      </c>
      <c r="AE764" s="49">
        <f t="shared" si="308"/>
        <v>0.42</v>
      </c>
      <c r="AF764" s="49">
        <f t="shared" si="309"/>
        <v>0.8</v>
      </c>
      <c r="AG764" s="50">
        <f t="shared" si="310"/>
        <v>1.9960712618640113</v>
      </c>
      <c r="AH764" s="325">
        <f t="shared" si="319"/>
        <v>320111</v>
      </c>
      <c r="AI764" s="51" t="str">
        <f t="shared" si="320"/>
        <v>MEDIA ARMÓNICA</v>
      </c>
      <c r="AL764" s="52"/>
    </row>
    <row r="765" spans="1:38">
      <c r="A765" s="126">
        <f>+COUNT(B$672:$D765)</f>
        <v>84</v>
      </c>
      <c r="B765" s="138">
        <v>73152100</v>
      </c>
      <c r="C765" s="127" t="s">
        <v>267</v>
      </c>
      <c r="D765" s="138" t="s">
        <v>20</v>
      </c>
      <c r="E765" s="242">
        <v>1</v>
      </c>
      <c r="F765" s="45"/>
      <c r="G765" s="45"/>
      <c r="H765" s="317">
        <v>691333</v>
      </c>
      <c r="I765" s="317"/>
      <c r="J765" s="318"/>
      <c r="K765" s="318"/>
      <c r="L765" s="314">
        <v>654625.00000000012</v>
      </c>
      <c r="M765" s="314"/>
      <c r="N765" s="314"/>
      <c r="O765" s="314"/>
      <c r="P765" s="319">
        <v>611799</v>
      </c>
      <c r="Q765" s="328"/>
      <c r="R765" s="328"/>
      <c r="S765" s="329"/>
      <c r="T765" s="330"/>
      <c r="U765" s="331"/>
      <c r="V765" s="332">
        <v>126940</v>
      </c>
      <c r="W765" s="314"/>
      <c r="X765" s="318">
        <f t="shared" si="301"/>
        <v>264825</v>
      </c>
      <c r="Y765" s="323">
        <f t="shared" si="302"/>
        <v>611799</v>
      </c>
      <c r="Z765" s="323">
        <f t="shared" si="303"/>
        <v>521174</v>
      </c>
      <c r="AA765" s="323">
        <f t="shared" si="304"/>
        <v>633212</v>
      </c>
      <c r="AB765" s="318">
        <f t="shared" si="305"/>
        <v>320350</v>
      </c>
      <c r="AC765" s="49">
        <f t="shared" si="306"/>
        <v>0.43</v>
      </c>
      <c r="AD765" s="49">
        <f t="shared" si="307"/>
        <v>0.51</v>
      </c>
      <c r="AE765" s="49">
        <f t="shared" si="308"/>
        <v>0.42</v>
      </c>
      <c r="AF765" s="49">
        <f t="shared" si="309"/>
        <v>0.83</v>
      </c>
      <c r="AG765" s="50">
        <f t="shared" si="310"/>
        <v>2.086221837088388</v>
      </c>
      <c r="AH765" s="325">
        <f>+Z765</f>
        <v>521174</v>
      </c>
      <c r="AI765" s="51" t="str">
        <f t="shared" si="320"/>
        <v>PROMEDIO</v>
      </c>
      <c r="AL765" s="52"/>
    </row>
    <row r="766" spans="1:38" ht="24">
      <c r="A766" s="126">
        <f>+COUNT(B$672:$D766)</f>
        <v>85</v>
      </c>
      <c r="B766" s="138">
        <v>73152100</v>
      </c>
      <c r="C766" s="139" t="s">
        <v>268</v>
      </c>
      <c r="D766" s="138" t="s">
        <v>20</v>
      </c>
      <c r="E766" s="242">
        <v>1</v>
      </c>
      <c r="F766" s="45"/>
      <c r="G766" s="45"/>
      <c r="H766" s="317">
        <v>6978170</v>
      </c>
      <c r="I766" s="317"/>
      <c r="J766" s="318"/>
      <c r="K766" s="318"/>
      <c r="L766" s="314">
        <v>6660981</v>
      </c>
      <c r="M766" s="314"/>
      <c r="N766" s="314"/>
      <c r="O766" s="314"/>
      <c r="P766" s="319">
        <v>6343791</v>
      </c>
      <c r="Q766" s="328"/>
      <c r="R766" s="328"/>
      <c r="S766" s="329"/>
      <c r="T766" s="330"/>
      <c r="U766" s="331"/>
      <c r="V766" s="332">
        <v>1344280</v>
      </c>
      <c r="W766" s="314"/>
      <c r="X766" s="318">
        <f t="shared" si="301"/>
        <v>2670936</v>
      </c>
      <c r="Y766" s="323">
        <f t="shared" si="302"/>
        <v>6343791</v>
      </c>
      <c r="Z766" s="323">
        <f t="shared" si="303"/>
        <v>5331806</v>
      </c>
      <c r="AA766" s="323">
        <f t="shared" si="304"/>
        <v>6502386</v>
      </c>
      <c r="AB766" s="318">
        <f t="shared" si="305"/>
        <v>3347395</v>
      </c>
      <c r="AC766" s="49">
        <f t="shared" si="306"/>
        <v>0.42</v>
      </c>
      <c r="AD766" s="49">
        <f t="shared" si="307"/>
        <v>0.5</v>
      </c>
      <c r="AE766" s="49">
        <f t="shared" si="308"/>
        <v>0.41</v>
      </c>
      <c r="AF766" s="49">
        <f t="shared" si="309"/>
        <v>0.8</v>
      </c>
      <c r="AG766" s="50">
        <f t="shared" si="310"/>
        <v>1.9868896360877197</v>
      </c>
      <c r="AH766" s="325">
        <f t="shared" si="319"/>
        <v>3347395</v>
      </c>
      <c r="AI766" s="51" t="str">
        <f t="shared" si="320"/>
        <v>MEDIA ARMÓNICA</v>
      </c>
      <c r="AL766" s="52"/>
    </row>
    <row r="767" spans="1:38" ht="24">
      <c r="A767" s="169"/>
      <c r="B767" s="169"/>
      <c r="C767" s="170" t="s">
        <v>275</v>
      </c>
      <c r="D767" s="171"/>
      <c r="E767" s="171"/>
      <c r="F767" s="45"/>
      <c r="G767" s="45"/>
      <c r="H767" s="171"/>
      <c r="I767" s="317"/>
      <c r="J767" s="318"/>
      <c r="K767" s="318"/>
      <c r="L767" s="171"/>
      <c r="M767" s="314"/>
      <c r="N767" s="314"/>
      <c r="O767" s="314"/>
      <c r="P767" s="171"/>
      <c r="Q767" s="328"/>
      <c r="R767" s="328"/>
      <c r="S767" s="329"/>
      <c r="T767" s="330"/>
      <c r="U767" s="331"/>
      <c r="V767" s="171"/>
      <c r="W767" s="314"/>
      <c r="X767" s="171"/>
      <c r="Y767" s="171"/>
      <c r="Z767" s="171"/>
      <c r="AA767" s="171"/>
      <c r="AB767" s="171"/>
      <c r="AC767" s="171"/>
      <c r="AD767" s="171"/>
      <c r="AE767" s="171"/>
      <c r="AF767" s="171"/>
      <c r="AG767" s="171"/>
      <c r="AH767" s="171"/>
      <c r="AI767" s="171"/>
      <c r="AL767" s="52"/>
    </row>
    <row r="768" spans="1:38">
      <c r="A768" s="126">
        <f>+COUNT(B$672:$D768)</f>
        <v>86</v>
      </c>
      <c r="B768" s="138">
        <v>73152100</v>
      </c>
      <c r="C768" s="141" t="s">
        <v>276</v>
      </c>
      <c r="D768" s="138" t="s">
        <v>20</v>
      </c>
      <c r="E768" s="242">
        <v>1</v>
      </c>
      <c r="F768" s="45"/>
      <c r="G768" s="45"/>
      <c r="H768" s="317">
        <v>2428742</v>
      </c>
      <c r="I768" s="317"/>
      <c r="J768" s="318"/>
      <c r="K768" s="318"/>
      <c r="L768" s="314">
        <v>2321275</v>
      </c>
      <c r="M768" s="314"/>
      <c r="N768" s="314"/>
      <c r="O768" s="314"/>
      <c r="P768" s="319">
        <v>2149329</v>
      </c>
      <c r="Q768" s="328"/>
      <c r="R768" s="328"/>
      <c r="S768" s="329"/>
      <c r="T768" s="330"/>
      <c r="U768" s="331"/>
      <c r="V768" s="332">
        <v>498830</v>
      </c>
      <c r="W768" s="314"/>
      <c r="X768" s="318">
        <f t="shared" si="301"/>
        <v>907800</v>
      </c>
      <c r="Y768" s="323">
        <f t="shared" si="302"/>
        <v>2149329</v>
      </c>
      <c r="Z768" s="323">
        <f t="shared" si="303"/>
        <v>1849544</v>
      </c>
      <c r="AA768" s="323">
        <f t="shared" si="304"/>
        <v>2235302</v>
      </c>
      <c r="AB768" s="318">
        <f t="shared" si="305"/>
        <v>1207552</v>
      </c>
      <c r="AC768" s="49">
        <f t="shared" si="306"/>
        <v>0.42</v>
      </c>
      <c r="AD768" s="49">
        <f t="shared" si="307"/>
        <v>0.49</v>
      </c>
      <c r="AE768" s="49">
        <f t="shared" si="308"/>
        <v>0.41</v>
      </c>
      <c r="AF768" s="49">
        <f t="shared" si="309"/>
        <v>0.75</v>
      </c>
      <c r="AG768" s="50">
        <f t="shared" si="310"/>
        <v>1.8198584688170318</v>
      </c>
      <c r="AH768" s="325">
        <f t="shared" ref="AH768:AH782" si="321">+MIN(AA768:AB768)</f>
        <v>1207552</v>
      </c>
      <c r="AI768" s="51" t="str">
        <f t="shared" ref="AI768:AI787" si="322">+IF(AH768=Y768,"MENOR COTIZADO",IF(AH768=Z768,"PROMEDIO",IF(AH768=AA768,"MEDIANA",IF(AH768=AB768,"MEDIA ARMÓNICA",IF(AH768=W768,"HISTÓRICO")))))</f>
        <v>MEDIA ARMÓNICA</v>
      </c>
      <c r="AL768" s="52"/>
    </row>
    <row r="769" spans="1:38">
      <c r="A769" s="126">
        <f>+COUNT(B$672:$D769)</f>
        <v>87</v>
      </c>
      <c r="B769" s="138">
        <v>73152100</v>
      </c>
      <c r="C769" s="141" t="s">
        <v>277</v>
      </c>
      <c r="D769" s="138" t="s">
        <v>20</v>
      </c>
      <c r="E769" s="242">
        <v>1</v>
      </c>
      <c r="F769" s="45"/>
      <c r="G769" s="45"/>
      <c r="H769" s="317">
        <v>1340620</v>
      </c>
      <c r="I769" s="317"/>
      <c r="J769" s="318"/>
      <c r="K769" s="318"/>
      <c r="L769" s="314">
        <v>1280232</v>
      </c>
      <c r="M769" s="314"/>
      <c r="N769" s="314"/>
      <c r="O769" s="314"/>
      <c r="P769" s="319">
        <v>1207766</v>
      </c>
      <c r="Q769" s="328"/>
      <c r="R769" s="328"/>
      <c r="S769" s="329"/>
      <c r="T769" s="330"/>
      <c r="U769" s="331"/>
      <c r="V769" s="332">
        <v>285390</v>
      </c>
      <c r="W769" s="314"/>
      <c r="X769" s="318">
        <f t="shared" si="301"/>
        <v>498376</v>
      </c>
      <c r="Y769" s="323">
        <f t="shared" si="302"/>
        <v>1207766</v>
      </c>
      <c r="Z769" s="323">
        <f t="shared" si="303"/>
        <v>1028502</v>
      </c>
      <c r="AA769" s="323">
        <f t="shared" si="304"/>
        <v>1243999</v>
      </c>
      <c r="AB769" s="318">
        <f t="shared" si="305"/>
        <v>682712</v>
      </c>
      <c r="AC769" s="49">
        <f t="shared" si="306"/>
        <v>0.41</v>
      </c>
      <c r="AD769" s="49">
        <f t="shared" si="307"/>
        <v>0.48</v>
      </c>
      <c r="AE769" s="49">
        <f t="shared" si="308"/>
        <v>0.4</v>
      </c>
      <c r="AF769" s="49">
        <f t="shared" si="309"/>
        <v>0.73</v>
      </c>
      <c r="AG769" s="50">
        <f t="shared" si="310"/>
        <v>1.7462980482848032</v>
      </c>
      <c r="AH769" s="325">
        <f t="shared" si="321"/>
        <v>682712</v>
      </c>
      <c r="AI769" s="51" t="str">
        <f t="shared" si="322"/>
        <v>MEDIA ARMÓNICA</v>
      </c>
      <c r="AL769" s="52"/>
    </row>
    <row r="770" spans="1:38">
      <c r="A770" s="126">
        <f>+COUNT(B$672:$D770)</f>
        <v>88</v>
      </c>
      <c r="B770" s="138">
        <v>73152100</v>
      </c>
      <c r="C770" s="141" t="s">
        <v>278</v>
      </c>
      <c r="D770" s="138" t="s">
        <v>20</v>
      </c>
      <c r="E770" s="242">
        <v>1</v>
      </c>
      <c r="F770" s="45"/>
      <c r="G770" s="45"/>
      <c r="H770" s="317">
        <v>137686</v>
      </c>
      <c r="I770" s="317"/>
      <c r="J770" s="318"/>
      <c r="K770" s="318"/>
      <c r="L770" s="314">
        <v>125608</v>
      </c>
      <c r="M770" s="314"/>
      <c r="N770" s="314"/>
      <c r="O770" s="314"/>
      <c r="P770" s="319">
        <v>120777</v>
      </c>
      <c r="Q770" s="328"/>
      <c r="R770" s="328"/>
      <c r="S770" s="329"/>
      <c r="T770" s="330"/>
      <c r="U770" s="331"/>
      <c r="V770" s="332">
        <v>14930</v>
      </c>
      <c r="W770" s="17"/>
      <c r="X770" s="318">
        <f t="shared" si="301"/>
        <v>56992</v>
      </c>
      <c r="Y770" s="323">
        <f t="shared" si="302"/>
        <v>120777</v>
      </c>
      <c r="Z770" s="323">
        <f t="shared" si="303"/>
        <v>99750</v>
      </c>
      <c r="AA770" s="323">
        <f t="shared" si="304"/>
        <v>123193</v>
      </c>
      <c r="AB770" s="318">
        <f t="shared" si="305"/>
        <v>44207</v>
      </c>
      <c r="AC770" s="49">
        <f t="shared" si="306"/>
        <v>0.47</v>
      </c>
      <c r="AD770" s="49">
        <f t="shared" si="307"/>
        <v>0.56999999999999995</v>
      </c>
      <c r="AE770" s="49">
        <f t="shared" si="308"/>
        <v>0.46</v>
      </c>
      <c r="AF770" s="49">
        <f t="shared" si="309"/>
        <v>1.29</v>
      </c>
      <c r="AG770" s="50">
        <f t="shared" si="310"/>
        <v>3.8172806430006698</v>
      </c>
      <c r="AH770" s="325">
        <f t="shared" ref="AH770:AH771" si="323">+Z770</f>
        <v>99750</v>
      </c>
      <c r="AI770" s="51" t="str">
        <f t="shared" si="322"/>
        <v>PROMEDIO</v>
      </c>
      <c r="AL770" s="52"/>
    </row>
    <row r="771" spans="1:38">
      <c r="A771" s="126">
        <f>+COUNT(B$672:$D771)</f>
        <v>89</v>
      </c>
      <c r="B771" s="138">
        <v>73152100</v>
      </c>
      <c r="C771" s="141" t="s">
        <v>279</v>
      </c>
      <c r="D771" s="138" t="s">
        <v>20</v>
      </c>
      <c r="E771" s="242">
        <v>1</v>
      </c>
      <c r="F771" s="45"/>
      <c r="G771" s="45"/>
      <c r="H771" s="317">
        <v>142976</v>
      </c>
      <c r="I771" s="317"/>
      <c r="J771" s="318"/>
      <c r="K771" s="318"/>
      <c r="L771" s="314">
        <v>131588</v>
      </c>
      <c r="M771" s="314"/>
      <c r="N771" s="314"/>
      <c r="O771" s="314"/>
      <c r="P771" s="319">
        <v>126527</v>
      </c>
      <c r="Q771" s="328"/>
      <c r="R771" s="328"/>
      <c r="S771" s="329"/>
      <c r="T771" s="330"/>
      <c r="U771" s="331"/>
      <c r="V771" s="332">
        <v>14970</v>
      </c>
      <c r="W771" s="314"/>
      <c r="X771" s="318">
        <f t="shared" si="301"/>
        <v>59761</v>
      </c>
      <c r="Y771" s="323">
        <f t="shared" si="302"/>
        <v>126527</v>
      </c>
      <c r="Z771" s="323">
        <f t="shared" si="303"/>
        <v>104015</v>
      </c>
      <c r="AA771" s="323">
        <f t="shared" si="304"/>
        <v>129058</v>
      </c>
      <c r="AB771" s="318">
        <f t="shared" si="305"/>
        <v>44794</v>
      </c>
      <c r="AC771" s="49">
        <f t="shared" si="306"/>
        <v>0.47</v>
      </c>
      <c r="AD771" s="49">
        <f t="shared" si="307"/>
        <v>0.56999999999999995</v>
      </c>
      <c r="AE771" s="49">
        <f t="shared" si="308"/>
        <v>0.46</v>
      </c>
      <c r="AF771" s="49">
        <f t="shared" si="309"/>
        <v>1.33</v>
      </c>
      <c r="AG771" s="50">
        <f t="shared" si="310"/>
        <v>3.992050768203073</v>
      </c>
      <c r="AH771" s="325">
        <f t="shared" si="323"/>
        <v>104015</v>
      </c>
      <c r="AI771" s="51" t="str">
        <f t="shared" si="322"/>
        <v>PROMEDIO</v>
      </c>
      <c r="AL771" s="52"/>
    </row>
    <row r="772" spans="1:38">
      <c r="A772" s="126">
        <f>+COUNT(B$672:$D772)</f>
        <v>90</v>
      </c>
      <c r="B772" s="138">
        <v>73152100</v>
      </c>
      <c r="C772" s="141" t="s">
        <v>280</v>
      </c>
      <c r="D772" s="138" t="s">
        <v>20</v>
      </c>
      <c r="E772" s="242">
        <v>1</v>
      </c>
      <c r="F772" s="45"/>
      <c r="G772" s="45"/>
      <c r="H772" s="317">
        <v>80177.000000000015</v>
      </c>
      <c r="I772" s="317"/>
      <c r="J772" s="318"/>
      <c r="K772" s="318"/>
      <c r="L772" s="314">
        <v>73848</v>
      </c>
      <c r="M772" s="314"/>
      <c r="N772" s="314"/>
      <c r="O772" s="314"/>
      <c r="P772" s="319">
        <v>70331</v>
      </c>
      <c r="Q772" s="328"/>
      <c r="R772" s="328"/>
      <c r="S772" s="329"/>
      <c r="T772" s="330"/>
      <c r="U772" s="331"/>
      <c r="V772" s="332">
        <v>16440</v>
      </c>
      <c r="W772" s="314"/>
      <c r="X772" s="318">
        <f t="shared" si="301"/>
        <v>29456</v>
      </c>
      <c r="Y772" s="323">
        <f t="shared" si="302"/>
        <v>70331</v>
      </c>
      <c r="Z772" s="323">
        <f t="shared" si="303"/>
        <v>60199</v>
      </c>
      <c r="AA772" s="323">
        <f t="shared" si="304"/>
        <v>72090</v>
      </c>
      <c r="AB772" s="318">
        <f t="shared" si="305"/>
        <v>39581</v>
      </c>
      <c r="AC772" s="49">
        <f t="shared" si="306"/>
        <v>0.42</v>
      </c>
      <c r="AD772" s="49">
        <f t="shared" si="307"/>
        <v>0.49</v>
      </c>
      <c r="AE772" s="49">
        <f t="shared" si="308"/>
        <v>0.41</v>
      </c>
      <c r="AF772" s="49">
        <f t="shared" si="309"/>
        <v>0.74</v>
      </c>
      <c r="AG772" s="50">
        <f t="shared" si="310"/>
        <v>1.7917274939172749</v>
      </c>
      <c r="AH772" s="325">
        <f t="shared" si="321"/>
        <v>39581</v>
      </c>
      <c r="AI772" s="51" t="str">
        <f t="shared" si="322"/>
        <v>MEDIA ARMÓNICA</v>
      </c>
      <c r="AL772" s="52"/>
    </row>
    <row r="773" spans="1:38" ht="24">
      <c r="A773" s="126">
        <f>+COUNT(B$672:$D773)</f>
        <v>91</v>
      </c>
      <c r="B773" s="138">
        <v>73152100</v>
      </c>
      <c r="C773" s="141" t="s">
        <v>281</v>
      </c>
      <c r="D773" s="138" t="s">
        <v>20</v>
      </c>
      <c r="E773" s="242">
        <v>1</v>
      </c>
      <c r="F773" s="45"/>
      <c r="G773" s="45"/>
      <c r="H773" s="317">
        <v>40122</v>
      </c>
      <c r="I773" s="317"/>
      <c r="J773" s="318"/>
      <c r="K773" s="318"/>
      <c r="L773" s="314">
        <v>37256</v>
      </c>
      <c r="M773" s="314"/>
      <c r="N773" s="314"/>
      <c r="O773" s="314"/>
      <c r="P773" s="319">
        <v>35823</v>
      </c>
      <c r="Q773" s="328"/>
      <c r="R773" s="328"/>
      <c r="S773" s="329"/>
      <c r="T773" s="330"/>
      <c r="U773" s="331"/>
      <c r="V773" s="332">
        <v>8310</v>
      </c>
      <c r="W773" s="314"/>
      <c r="X773" s="318">
        <f t="shared" si="301"/>
        <v>14820</v>
      </c>
      <c r="Y773" s="323">
        <f t="shared" si="302"/>
        <v>35823</v>
      </c>
      <c r="Z773" s="323">
        <f t="shared" si="303"/>
        <v>30378</v>
      </c>
      <c r="AA773" s="323">
        <f t="shared" si="304"/>
        <v>36540</v>
      </c>
      <c r="AB773" s="318">
        <f t="shared" si="305"/>
        <v>19998</v>
      </c>
      <c r="AC773" s="49">
        <f t="shared" si="306"/>
        <v>0.41</v>
      </c>
      <c r="AD773" s="49">
        <f t="shared" si="307"/>
        <v>0.49</v>
      </c>
      <c r="AE773" s="49">
        <f t="shared" si="308"/>
        <v>0.41</v>
      </c>
      <c r="AF773" s="49">
        <f t="shared" si="309"/>
        <v>0.74</v>
      </c>
      <c r="AG773" s="50">
        <f t="shared" si="310"/>
        <v>1.7833935018050542</v>
      </c>
      <c r="AH773" s="325">
        <f t="shared" si="321"/>
        <v>19998</v>
      </c>
      <c r="AI773" s="51" t="str">
        <f t="shared" si="322"/>
        <v>MEDIA ARMÓNICA</v>
      </c>
      <c r="AL773" s="52"/>
    </row>
    <row r="774" spans="1:38">
      <c r="A774" s="126">
        <f>+COUNT(B$672:$D774)</f>
        <v>92</v>
      </c>
      <c r="B774" s="138">
        <v>73152100</v>
      </c>
      <c r="C774" s="141" t="s">
        <v>282</v>
      </c>
      <c r="D774" s="138" t="s">
        <v>20</v>
      </c>
      <c r="E774" s="242">
        <v>1</v>
      </c>
      <c r="F774" s="45"/>
      <c r="G774" s="45"/>
      <c r="H774" s="317">
        <v>3346024</v>
      </c>
      <c r="I774" s="317"/>
      <c r="J774" s="318"/>
      <c r="K774" s="318"/>
      <c r="L774" s="314">
        <v>3197970</v>
      </c>
      <c r="M774" s="314"/>
      <c r="N774" s="314"/>
      <c r="O774" s="314"/>
      <c r="P774" s="319">
        <v>2961083.0000000005</v>
      </c>
      <c r="Q774" s="328"/>
      <c r="R774" s="328"/>
      <c r="S774" s="329"/>
      <c r="T774" s="330"/>
      <c r="U774" s="331"/>
      <c r="V774" s="332">
        <v>696460</v>
      </c>
      <c r="W774" s="314"/>
      <c r="X774" s="318">
        <f t="shared" si="301"/>
        <v>1246076</v>
      </c>
      <c r="Y774" s="323">
        <f t="shared" si="302"/>
        <v>2961083</v>
      </c>
      <c r="Z774" s="323">
        <f t="shared" si="303"/>
        <v>2550384</v>
      </c>
      <c r="AA774" s="323">
        <f t="shared" si="304"/>
        <v>3079527</v>
      </c>
      <c r="AB774" s="318">
        <f t="shared" si="305"/>
        <v>1677073</v>
      </c>
      <c r="AC774" s="49">
        <f t="shared" si="306"/>
        <v>0.42</v>
      </c>
      <c r="AD774" s="49">
        <f t="shared" si="307"/>
        <v>0.49</v>
      </c>
      <c r="AE774" s="49">
        <f t="shared" si="308"/>
        <v>0.4</v>
      </c>
      <c r="AF774" s="49">
        <f t="shared" si="309"/>
        <v>0.74</v>
      </c>
      <c r="AG774" s="50">
        <f t="shared" si="310"/>
        <v>1.7891565919076473</v>
      </c>
      <c r="AH774" s="325">
        <f t="shared" si="321"/>
        <v>1677073</v>
      </c>
      <c r="AI774" s="51" t="str">
        <f t="shared" si="322"/>
        <v>MEDIA ARMÓNICA</v>
      </c>
      <c r="AL774" s="52"/>
    </row>
    <row r="775" spans="1:38">
      <c r="A775" s="126">
        <f>+COUNT(B$672:$D775)</f>
        <v>93</v>
      </c>
      <c r="B775" s="138">
        <v>73152100</v>
      </c>
      <c r="C775" s="128" t="s">
        <v>283</v>
      </c>
      <c r="D775" s="138" t="s">
        <v>20</v>
      </c>
      <c r="E775" s="242">
        <v>1</v>
      </c>
      <c r="F775" s="45"/>
      <c r="G775" s="45"/>
      <c r="H775" s="317">
        <v>204184</v>
      </c>
      <c r="I775" s="317"/>
      <c r="J775" s="318"/>
      <c r="K775" s="318"/>
      <c r="L775" s="314">
        <v>189856.00000000003</v>
      </c>
      <c r="M775" s="314"/>
      <c r="N775" s="314"/>
      <c r="O775" s="314"/>
      <c r="P775" s="319">
        <v>179109</v>
      </c>
      <c r="Q775" s="328"/>
      <c r="R775" s="328"/>
      <c r="S775" s="329"/>
      <c r="T775" s="330"/>
      <c r="U775" s="331"/>
      <c r="V775" s="332">
        <v>41590</v>
      </c>
      <c r="W775" s="314"/>
      <c r="X775" s="318">
        <f t="shared" si="301"/>
        <v>75432</v>
      </c>
      <c r="Y775" s="323">
        <f t="shared" si="302"/>
        <v>179109</v>
      </c>
      <c r="Z775" s="323">
        <f t="shared" si="303"/>
        <v>153685</v>
      </c>
      <c r="AA775" s="323">
        <f t="shared" si="304"/>
        <v>184483</v>
      </c>
      <c r="AB775" s="318">
        <f t="shared" si="305"/>
        <v>100522</v>
      </c>
      <c r="AC775" s="49">
        <f t="shared" si="306"/>
        <v>0.42</v>
      </c>
      <c r="AD775" s="49">
        <f t="shared" si="307"/>
        <v>0.49</v>
      </c>
      <c r="AE775" s="49">
        <f t="shared" si="308"/>
        <v>0.41</v>
      </c>
      <c r="AF775" s="49">
        <f t="shared" si="309"/>
        <v>0.75</v>
      </c>
      <c r="AG775" s="50">
        <f t="shared" si="310"/>
        <v>1.8137052176003847</v>
      </c>
      <c r="AH775" s="325">
        <f t="shared" si="321"/>
        <v>100522</v>
      </c>
      <c r="AI775" s="51" t="str">
        <f t="shared" si="322"/>
        <v>MEDIA ARMÓNICA</v>
      </c>
      <c r="AL775" s="52"/>
    </row>
    <row r="776" spans="1:38">
      <c r="A776" s="126">
        <f>+COUNT(B$672:$D776)</f>
        <v>94</v>
      </c>
      <c r="B776" s="138">
        <v>73152100</v>
      </c>
      <c r="C776" s="128" t="s">
        <v>284</v>
      </c>
      <c r="D776" s="138" t="s">
        <v>20</v>
      </c>
      <c r="E776" s="242">
        <v>1</v>
      </c>
      <c r="F776" s="45"/>
      <c r="G776" s="45"/>
      <c r="H776" s="317">
        <v>198679</v>
      </c>
      <c r="I776" s="317"/>
      <c r="J776" s="318"/>
      <c r="K776" s="318"/>
      <c r="L776" s="314">
        <v>182855</v>
      </c>
      <c r="M776" s="314"/>
      <c r="N776" s="314"/>
      <c r="O776" s="314"/>
      <c r="P776" s="319">
        <v>175822.00000000003</v>
      </c>
      <c r="Q776" s="328"/>
      <c r="R776" s="328"/>
      <c r="S776" s="329"/>
      <c r="T776" s="330"/>
      <c r="U776" s="331"/>
      <c r="V776" s="332">
        <v>41190</v>
      </c>
      <c r="W776" s="314"/>
      <c r="X776" s="318">
        <f t="shared" si="301"/>
        <v>72927</v>
      </c>
      <c r="Y776" s="323">
        <f t="shared" si="302"/>
        <v>175822</v>
      </c>
      <c r="Z776" s="323">
        <f t="shared" si="303"/>
        <v>149637</v>
      </c>
      <c r="AA776" s="323">
        <f t="shared" si="304"/>
        <v>179339</v>
      </c>
      <c r="AB776" s="318">
        <f t="shared" si="305"/>
        <v>98845</v>
      </c>
      <c r="AC776" s="49">
        <f t="shared" si="306"/>
        <v>0.41</v>
      </c>
      <c r="AD776" s="49">
        <f t="shared" si="307"/>
        <v>0.49</v>
      </c>
      <c r="AE776" s="49">
        <f t="shared" si="308"/>
        <v>0.41</v>
      </c>
      <c r="AF776" s="49">
        <f t="shared" si="309"/>
        <v>0.74</v>
      </c>
      <c r="AG776" s="50">
        <f t="shared" si="310"/>
        <v>1.770502549162418</v>
      </c>
      <c r="AH776" s="325">
        <f t="shared" si="321"/>
        <v>98845</v>
      </c>
      <c r="AI776" s="51" t="str">
        <f t="shared" si="322"/>
        <v>MEDIA ARMÓNICA</v>
      </c>
      <c r="AL776" s="52"/>
    </row>
    <row r="777" spans="1:38" ht="48">
      <c r="A777" s="126">
        <f>+COUNT(B$672:$D777)</f>
        <v>95</v>
      </c>
      <c r="B777" s="138">
        <v>73152100</v>
      </c>
      <c r="C777" s="127" t="s">
        <v>285</v>
      </c>
      <c r="D777" s="138" t="s">
        <v>20</v>
      </c>
      <c r="E777" s="242">
        <v>1</v>
      </c>
      <c r="F777" s="45"/>
      <c r="G777" s="45"/>
      <c r="H777" s="317">
        <v>1206387</v>
      </c>
      <c r="I777" s="317"/>
      <c r="J777" s="318"/>
      <c r="K777" s="318"/>
      <c r="L777" s="314">
        <v>1100563</v>
      </c>
      <c r="M777" s="314"/>
      <c r="N777" s="314"/>
      <c r="O777" s="314"/>
      <c r="P777" s="319">
        <v>1058234</v>
      </c>
      <c r="Q777" s="328"/>
      <c r="R777" s="328"/>
      <c r="S777" s="329"/>
      <c r="T777" s="330"/>
      <c r="U777" s="331"/>
      <c r="V777" s="332">
        <v>267180</v>
      </c>
      <c r="W777" s="314"/>
      <c r="X777" s="318">
        <f t="shared" si="301"/>
        <v>431793</v>
      </c>
      <c r="Y777" s="323">
        <f t="shared" si="302"/>
        <v>1058234</v>
      </c>
      <c r="Z777" s="323">
        <f t="shared" si="303"/>
        <v>908091</v>
      </c>
      <c r="AA777" s="323">
        <f t="shared" si="304"/>
        <v>1079399</v>
      </c>
      <c r="AB777" s="318">
        <f t="shared" si="305"/>
        <v>622538</v>
      </c>
      <c r="AC777" s="49">
        <f t="shared" si="306"/>
        <v>0.41</v>
      </c>
      <c r="AD777" s="49">
        <f t="shared" si="307"/>
        <v>0.48</v>
      </c>
      <c r="AE777" s="49">
        <f t="shared" si="308"/>
        <v>0.4</v>
      </c>
      <c r="AF777" s="49">
        <f t="shared" si="309"/>
        <v>0.69</v>
      </c>
      <c r="AG777" s="50">
        <f t="shared" si="310"/>
        <v>1.6161127329889962</v>
      </c>
      <c r="AH777" s="325">
        <f t="shared" si="321"/>
        <v>622538</v>
      </c>
      <c r="AI777" s="51" t="str">
        <f t="shared" si="322"/>
        <v>MEDIA ARMÓNICA</v>
      </c>
      <c r="AL777" s="52"/>
    </row>
    <row r="778" spans="1:38" ht="48">
      <c r="A778" s="126">
        <f>+COUNT(B$672:$D778)</f>
        <v>96</v>
      </c>
      <c r="B778" s="138">
        <v>73152100</v>
      </c>
      <c r="C778" s="127" t="s">
        <v>286</v>
      </c>
      <c r="D778" s="138" t="s">
        <v>20</v>
      </c>
      <c r="E778" s="242">
        <v>1</v>
      </c>
      <c r="F778" s="45"/>
      <c r="G778" s="45"/>
      <c r="H778" s="317">
        <v>1429765.0000000002</v>
      </c>
      <c r="I778" s="317"/>
      <c r="J778" s="318"/>
      <c r="K778" s="318"/>
      <c r="L778" s="314">
        <v>1315890.0000000002</v>
      </c>
      <c r="M778" s="314"/>
      <c r="N778" s="314"/>
      <c r="O778" s="314"/>
      <c r="P778" s="319">
        <v>1265279</v>
      </c>
      <c r="Q778" s="328"/>
      <c r="R778" s="328"/>
      <c r="S778" s="329"/>
      <c r="T778" s="330"/>
      <c r="U778" s="331"/>
      <c r="V778" s="332">
        <v>292390</v>
      </c>
      <c r="W778" s="314"/>
      <c r="X778" s="318">
        <f t="shared" si="301"/>
        <v>526804</v>
      </c>
      <c r="Y778" s="323">
        <f t="shared" si="302"/>
        <v>1265279</v>
      </c>
      <c r="Z778" s="323">
        <f t="shared" si="303"/>
        <v>1075831</v>
      </c>
      <c r="AA778" s="323">
        <f t="shared" si="304"/>
        <v>1290585</v>
      </c>
      <c r="AB778" s="318">
        <f t="shared" si="305"/>
        <v>705494</v>
      </c>
      <c r="AC778" s="49">
        <f t="shared" si="306"/>
        <v>0.42</v>
      </c>
      <c r="AD778" s="49">
        <f t="shared" si="307"/>
        <v>0.49</v>
      </c>
      <c r="AE778" s="49">
        <f t="shared" si="308"/>
        <v>0.41</v>
      </c>
      <c r="AF778" s="49">
        <f t="shared" si="309"/>
        <v>0.75</v>
      </c>
      <c r="AG778" s="50">
        <f t="shared" si="310"/>
        <v>1.8017168849823866</v>
      </c>
      <c r="AH778" s="325">
        <f t="shared" si="321"/>
        <v>705494</v>
      </c>
      <c r="AI778" s="51" t="str">
        <f t="shared" si="322"/>
        <v>MEDIA ARMÓNICA</v>
      </c>
      <c r="AL778" s="52"/>
    </row>
    <row r="779" spans="1:38">
      <c r="A779" s="126">
        <f>+COUNT(B$672:$D779)</f>
        <v>97</v>
      </c>
      <c r="B779" s="138">
        <v>73152100</v>
      </c>
      <c r="C779" s="128" t="s">
        <v>287</v>
      </c>
      <c r="D779" s="138" t="s">
        <v>20</v>
      </c>
      <c r="E779" s="242">
        <v>1</v>
      </c>
      <c r="F779" s="45"/>
      <c r="G779" s="45"/>
      <c r="H779" s="317">
        <v>409675</v>
      </c>
      <c r="I779" s="317"/>
      <c r="J779" s="318"/>
      <c r="K779" s="318"/>
      <c r="L779" s="314">
        <v>384070</v>
      </c>
      <c r="M779" s="314"/>
      <c r="N779" s="314"/>
      <c r="O779" s="314"/>
      <c r="P779" s="319">
        <v>365781.00000000006</v>
      </c>
      <c r="Q779" s="328"/>
      <c r="R779" s="328"/>
      <c r="S779" s="329"/>
      <c r="T779" s="330"/>
      <c r="U779" s="331"/>
      <c r="V779" s="332">
        <v>86060</v>
      </c>
      <c r="W779" s="314"/>
      <c r="X779" s="318">
        <f t="shared" si="301"/>
        <v>151299</v>
      </c>
      <c r="Y779" s="323">
        <f t="shared" si="302"/>
        <v>365781</v>
      </c>
      <c r="Z779" s="323">
        <f t="shared" si="303"/>
        <v>311397</v>
      </c>
      <c r="AA779" s="323">
        <f t="shared" si="304"/>
        <v>374926</v>
      </c>
      <c r="AB779" s="318">
        <f t="shared" si="305"/>
        <v>206203</v>
      </c>
      <c r="AC779" s="49">
        <f t="shared" si="306"/>
        <v>0.41</v>
      </c>
      <c r="AD779" s="49">
        <f t="shared" si="307"/>
        <v>0.49</v>
      </c>
      <c r="AE779" s="49">
        <f t="shared" si="308"/>
        <v>0.4</v>
      </c>
      <c r="AF779" s="49">
        <f t="shared" si="309"/>
        <v>0.73</v>
      </c>
      <c r="AG779" s="50">
        <f t="shared" si="310"/>
        <v>1.7580641412967697</v>
      </c>
      <c r="AH779" s="325">
        <f t="shared" si="321"/>
        <v>206203</v>
      </c>
      <c r="AI779" s="51" t="str">
        <f t="shared" si="322"/>
        <v>MEDIA ARMÓNICA</v>
      </c>
      <c r="AL779" s="52"/>
    </row>
    <row r="780" spans="1:38">
      <c r="A780" s="126">
        <f>+COUNT(B$672:$D780)</f>
        <v>98</v>
      </c>
      <c r="B780" s="138">
        <v>73152100</v>
      </c>
      <c r="C780" s="128" t="s">
        <v>288</v>
      </c>
      <c r="D780" s="138" t="s">
        <v>20</v>
      </c>
      <c r="E780" s="242">
        <v>1</v>
      </c>
      <c r="F780" s="45"/>
      <c r="G780" s="45"/>
      <c r="H780" s="317">
        <v>347120.00000000006</v>
      </c>
      <c r="I780" s="317"/>
      <c r="J780" s="318"/>
      <c r="K780" s="318"/>
      <c r="L780" s="314">
        <v>328850</v>
      </c>
      <c r="M780" s="314"/>
      <c r="N780" s="314"/>
      <c r="O780" s="314"/>
      <c r="P780" s="319">
        <v>304491</v>
      </c>
      <c r="Q780" s="328"/>
      <c r="R780" s="328"/>
      <c r="S780" s="329"/>
      <c r="T780" s="330"/>
      <c r="U780" s="331"/>
      <c r="V780" s="332">
        <v>70670</v>
      </c>
      <c r="W780" s="314"/>
      <c r="X780" s="318">
        <f t="shared" si="301"/>
        <v>129260</v>
      </c>
      <c r="Y780" s="323">
        <f t="shared" si="302"/>
        <v>304491</v>
      </c>
      <c r="Z780" s="323">
        <f t="shared" si="303"/>
        <v>262783</v>
      </c>
      <c r="AA780" s="323">
        <f t="shared" si="304"/>
        <v>316671</v>
      </c>
      <c r="AB780" s="318">
        <f t="shared" si="305"/>
        <v>171261</v>
      </c>
      <c r="AC780" s="49">
        <f t="shared" si="306"/>
        <v>0.42</v>
      </c>
      <c r="AD780" s="49">
        <f t="shared" si="307"/>
        <v>0.49</v>
      </c>
      <c r="AE780" s="49">
        <f t="shared" si="308"/>
        <v>0.41</v>
      </c>
      <c r="AF780" s="49">
        <f t="shared" si="309"/>
        <v>0.75</v>
      </c>
      <c r="AG780" s="50">
        <f t="shared" si="310"/>
        <v>1.8290646667610018</v>
      </c>
      <c r="AH780" s="325">
        <f t="shared" si="321"/>
        <v>171261</v>
      </c>
      <c r="AI780" s="51" t="str">
        <f t="shared" si="322"/>
        <v>MEDIA ARMÓNICA</v>
      </c>
      <c r="AL780" s="52"/>
    </row>
    <row r="781" spans="1:38">
      <c r="A781" s="126">
        <f>+COUNT(B$672:$D781)</f>
        <v>99</v>
      </c>
      <c r="B781" s="138">
        <v>73152100</v>
      </c>
      <c r="C781" s="128" t="s">
        <v>289</v>
      </c>
      <c r="D781" s="138" t="s">
        <v>20</v>
      </c>
      <c r="E781" s="242">
        <v>1</v>
      </c>
      <c r="F781" s="45"/>
      <c r="G781" s="45"/>
      <c r="H781" s="317">
        <v>328793</v>
      </c>
      <c r="I781" s="317"/>
      <c r="J781" s="318"/>
      <c r="K781" s="318"/>
      <c r="L781" s="314">
        <v>319826</v>
      </c>
      <c r="M781" s="314"/>
      <c r="N781" s="314"/>
      <c r="O781" s="314"/>
      <c r="P781" s="319">
        <v>298903</v>
      </c>
      <c r="Q781" s="328"/>
      <c r="R781" s="328"/>
      <c r="S781" s="329"/>
      <c r="T781" s="330"/>
      <c r="U781" s="331"/>
      <c r="V781" s="332">
        <v>70050</v>
      </c>
      <c r="W781" s="314"/>
      <c r="X781" s="318">
        <f t="shared" si="301"/>
        <v>123532</v>
      </c>
      <c r="Y781" s="323">
        <f t="shared" si="302"/>
        <v>298903</v>
      </c>
      <c r="Z781" s="323">
        <f t="shared" si="303"/>
        <v>254393</v>
      </c>
      <c r="AA781" s="323">
        <f t="shared" si="304"/>
        <v>309365</v>
      </c>
      <c r="AB781" s="318">
        <f t="shared" si="305"/>
        <v>168143</v>
      </c>
      <c r="AC781" s="49">
        <f t="shared" si="306"/>
        <v>0.41</v>
      </c>
      <c r="AD781" s="49">
        <f t="shared" si="307"/>
        <v>0.49</v>
      </c>
      <c r="AE781" s="49">
        <f t="shared" si="308"/>
        <v>0.4</v>
      </c>
      <c r="AF781" s="49">
        <f t="shared" si="309"/>
        <v>0.73</v>
      </c>
      <c r="AG781" s="50">
        <f t="shared" si="310"/>
        <v>1.7634832262669522</v>
      </c>
      <c r="AH781" s="325">
        <f t="shared" si="321"/>
        <v>168143</v>
      </c>
      <c r="AI781" s="51" t="str">
        <f t="shared" si="322"/>
        <v>MEDIA ARMÓNICA</v>
      </c>
      <c r="AL781" s="52"/>
    </row>
    <row r="782" spans="1:38">
      <c r="A782" s="126">
        <f>+COUNT(B$672:$D782)</f>
        <v>100</v>
      </c>
      <c r="B782" s="138">
        <v>73152100</v>
      </c>
      <c r="C782" s="128" t="s">
        <v>290</v>
      </c>
      <c r="D782" s="138" t="s">
        <v>20</v>
      </c>
      <c r="E782" s="242">
        <v>1</v>
      </c>
      <c r="F782" s="45"/>
      <c r="G782" s="45"/>
      <c r="H782" s="317">
        <v>3378986.0000000005</v>
      </c>
      <c r="I782" s="317"/>
      <c r="J782" s="318"/>
      <c r="K782" s="318"/>
      <c r="L782" s="314">
        <v>3258308</v>
      </c>
      <c r="M782" s="314"/>
      <c r="N782" s="314"/>
      <c r="O782" s="314"/>
      <c r="P782" s="319">
        <v>3016952</v>
      </c>
      <c r="Q782" s="328"/>
      <c r="R782" s="328"/>
      <c r="S782" s="329"/>
      <c r="T782" s="330"/>
      <c r="U782" s="331"/>
      <c r="V782" s="332">
        <v>703270</v>
      </c>
      <c r="W782" s="314"/>
      <c r="X782" s="318">
        <f t="shared" si="301"/>
        <v>1266382</v>
      </c>
      <c r="Y782" s="323">
        <f t="shared" si="302"/>
        <v>3016952</v>
      </c>
      <c r="Z782" s="323">
        <f t="shared" si="303"/>
        <v>2589379</v>
      </c>
      <c r="AA782" s="323">
        <f t="shared" si="304"/>
        <v>3137630</v>
      </c>
      <c r="AB782" s="318">
        <f t="shared" si="305"/>
        <v>1697617</v>
      </c>
      <c r="AC782" s="49">
        <f t="shared" si="306"/>
        <v>0.42</v>
      </c>
      <c r="AD782" s="49">
        <f t="shared" si="307"/>
        <v>0.49</v>
      </c>
      <c r="AE782" s="49">
        <f t="shared" si="308"/>
        <v>0.4</v>
      </c>
      <c r="AF782" s="49">
        <f t="shared" si="309"/>
        <v>0.75</v>
      </c>
      <c r="AG782" s="50">
        <f t="shared" si="310"/>
        <v>1.8007052767784777</v>
      </c>
      <c r="AH782" s="325">
        <f t="shared" si="321"/>
        <v>1697617</v>
      </c>
      <c r="AI782" s="51" t="str">
        <f t="shared" si="322"/>
        <v>MEDIA ARMÓNICA</v>
      </c>
      <c r="AL782" s="52"/>
    </row>
    <row r="783" spans="1:38" ht="36">
      <c r="A783" s="126">
        <f>+COUNT(B$672:$D783)</f>
        <v>101</v>
      </c>
      <c r="B783" s="138">
        <v>73152100</v>
      </c>
      <c r="C783" s="127" t="s">
        <v>770</v>
      </c>
      <c r="D783" s="138" t="s">
        <v>20</v>
      </c>
      <c r="E783" s="242">
        <v>1</v>
      </c>
      <c r="F783" s="45"/>
      <c r="G783" s="45"/>
      <c r="H783" s="317">
        <v>3348815.0000000005</v>
      </c>
      <c r="I783" s="317"/>
      <c r="J783" s="318"/>
      <c r="K783" s="318"/>
      <c r="L783" s="314">
        <v>3228137.0000000005</v>
      </c>
      <c r="M783" s="314"/>
      <c r="N783" s="314"/>
      <c r="O783" s="314"/>
      <c r="P783" s="319">
        <v>3016950</v>
      </c>
      <c r="Q783" s="328"/>
      <c r="R783" s="328"/>
      <c r="S783" s="329"/>
      <c r="T783" s="330"/>
      <c r="U783" s="331"/>
      <c r="V783" s="332">
        <v>7032590</v>
      </c>
      <c r="W783" s="314"/>
      <c r="X783" s="318">
        <f t="shared" si="301"/>
        <v>1922211</v>
      </c>
      <c r="Y783" s="323">
        <f t="shared" si="302"/>
        <v>3016950</v>
      </c>
      <c r="Z783" s="323">
        <f t="shared" si="303"/>
        <v>4156623</v>
      </c>
      <c r="AA783" s="323">
        <f t="shared" si="304"/>
        <v>3288476</v>
      </c>
      <c r="AB783" s="318">
        <f t="shared" si="305"/>
        <v>3696704</v>
      </c>
      <c r="AC783" s="49">
        <f t="shared" si="306"/>
        <v>0.64</v>
      </c>
      <c r="AD783" s="49">
        <f t="shared" si="307"/>
        <v>0.46</v>
      </c>
      <c r="AE783" s="49">
        <f t="shared" si="308"/>
        <v>0.57999999999999996</v>
      </c>
      <c r="AF783" s="49">
        <f t="shared" si="309"/>
        <v>0.52</v>
      </c>
      <c r="AG783" s="50">
        <f t="shared" si="310"/>
        <v>0.27332902956094413</v>
      </c>
      <c r="AH783" s="325">
        <f t="shared" ref="AH783:AH784" si="324">+Z783</f>
        <v>4156623</v>
      </c>
      <c r="AI783" s="51" t="str">
        <f t="shared" si="322"/>
        <v>PROMEDIO</v>
      </c>
      <c r="AL783" s="52"/>
    </row>
    <row r="784" spans="1:38">
      <c r="A784" s="126">
        <f>+COUNT(B$672:$D784)</f>
        <v>102</v>
      </c>
      <c r="B784" s="138">
        <v>73152100</v>
      </c>
      <c r="C784" s="127" t="s">
        <v>291</v>
      </c>
      <c r="D784" s="138" t="s">
        <v>20</v>
      </c>
      <c r="E784" s="242">
        <v>1</v>
      </c>
      <c r="F784" s="45"/>
      <c r="G784" s="45"/>
      <c r="H784" s="317">
        <v>1379153</v>
      </c>
      <c r="I784" s="317"/>
      <c r="J784" s="318"/>
      <c r="K784" s="318"/>
      <c r="L784" s="314">
        <v>1354077</v>
      </c>
      <c r="M784" s="314"/>
      <c r="N784" s="314"/>
      <c r="O784" s="314"/>
      <c r="P784" s="319">
        <v>1253775</v>
      </c>
      <c r="Q784" s="328"/>
      <c r="R784" s="328"/>
      <c r="S784" s="329"/>
      <c r="T784" s="330"/>
      <c r="U784" s="331"/>
      <c r="V784" s="332">
        <v>2909780</v>
      </c>
      <c r="W784" s="314"/>
      <c r="X784" s="318">
        <f t="shared" si="301"/>
        <v>792243</v>
      </c>
      <c r="Y784" s="323">
        <f t="shared" si="302"/>
        <v>1253775</v>
      </c>
      <c r="Z784" s="323">
        <f t="shared" si="303"/>
        <v>1724196</v>
      </c>
      <c r="AA784" s="323">
        <f t="shared" si="304"/>
        <v>1366615</v>
      </c>
      <c r="AB784" s="318">
        <f t="shared" si="305"/>
        <v>1535595</v>
      </c>
      <c r="AC784" s="49">
        <f t="shared" si="306"/>
        <v>0.63</v>
      </c>
      <c r="AD784" s="49">
        <f t="shared" si="307"/>
        <v>0.46</v>
      </c>
      <c r="AE784" s="49">
        <f t="shared" si="308"/>
        <v>0.57999999999999996</v>
      </c>
      <c r="AF784" s="49">
        <f t="shared" si="309"/>
        <v>0.52</v>
      </c>
      <c r="AG784" s="50">
        <f t="shared" si="310"/>
        <v>0.27226903752173703</v>
      </c>
      <c r="AH784" s="325">
        <f t="shared" si="324"/>
        <v>1724196</v>
      </c>
      <c r="AI784" s="51" t="str">
        <f t="shared" si="322"/>
        <v>PROMEDIO</v>
      </c>
      <c r="AL784" s="52"/>
    </row>
    <row r="785" spans="1:38" ht="24">
      <c r="A785" s="126">
        <f>+COUNT(B$672:$D785)</f>
        <v>103</v>
      </c>
      <c r="B785" s="138">
        <v>73152100</v>
      </c>
      <c r="C785" s="141" t="s">
        <v>292</v>
      </c>
      <c r="D785" s="138" t="s">
        <v>20</v>
      </c>
      <c r="E785" s="242">
        <v>1</v>
      </c>
      <c r="F785" s="45"/>
      <c r="G785" s="45"/>
      <c r="H785" s="317">
        <v>101157</v>
      </c>
      <c r="I785" s="317"/>
      <c r="J785" s="318"/>
      <c r="K785" s="318"/>
      <c r="L785" s="314">
        <v>95833</v>
      </c>
      <c r="M785" s="314"/>
      <c r="N785" s="314"/>
      <c r="O785" s="314"/>
      <c r="P785" s="319">
        <v>88734.000000000015</v>
      </c>
      <c r="Q785" s="328"/>
      <c r="R785" s="328"/>
      <c r="S785" s="329"/>
      <c r="T785" s="330"/>
      <c r="U785" s="331"/>
      <c r="V785" s="332">
        <v>20680</v>
      </c>
      <c r="W785" s="314"/>
      <c r="X785" s="318">
        <f t="shared" ref="X785:X850" si="325">+ROUND(STDEVA(H785,L785,P785,V785),0)</f>
        <v>37626</v>
      </c>
      <c r="Y785" s="323">
        <f t="shared" ref="Y785:Y850" si="326">+ROUND(MIN(H785,L785,P785),0)</f>
        <v>88734</v>
      </c>
      <c r="Z785" s="323">
        <f t="shared" ref="Z785:Z850" si="327">+ROUND(AVERAGE(H785,L785,P785,V785),0)</f>
        <v>76601</v>
      </c>
      <c r="AA785" s="323">
        <f t="shared" ref="AA785:AA850" si="328">+ROUND(MEDIAN(H785,L785,P785,V785),0)</f>
        <v>92284</v>
      </c>
      <c r="AB785" s="318">
        <f t="shared" ref="AB785:AB850" si="329">+ROUND(HARMEAN(H785,L785,P785,V785),0)</f>
        <v>50034</v>
      </c>
      <c r="AC785" s="49">
        <f t="shared" ref="AC785:AC850" si="330">ROUND(+X785/Y785,2)</f>
        <v>0.42</v>
      </c>
      <c r="AD785" s="49">
        <f t="shared" ref="AD785:AD850" si="331">ROUND(+X785/Z785,2)</f>
        <v>0.49</v>
      </c>
      <c r="AE785" s="49">
        <f t="shared" ref="AE785:AE850" si="332">ROUND(+X785/AA785,2)</f>
        <v>0.41</v>
      </c>
      <c r="AF785" s="49">
        <f t="shared" ref="AF785:AF850" si="333">ROUND(+X785/AB785,2)</f>
        <v>0.75</v>
      </c>
      <c r="AG785" s="50">
        <f t="shared" ref="AG785:AG850" si="334">+X785/V785</f>
        <v>1.8194390715667312</v>
      </c>
      <c r="AH785" s="325">
        <f t="shared" ref="AH785:AH786" si="335">+MIN(AA785:AB785)</f>
        <v>50034</v>
      </c>
      <c r="AI785" s="51" t="str">
        <f t="shared" si="322"/>
        <v>MEDIA ARMÓNICA</v>
      </c>
      <c r="AL785" s="52"/>
    </row>
    <row r="786" spans="1:38" ht="24">
      <c r="A786" s="126">
        <f>+COUNT(B$672:$D786)</f>
        <v>104</v>
      </c>
      <c r="B786" s="138">
        <v>73152100</v>
      </c>
      <c r="C786" s="127" t="s">
        <v>293</v>
      </c>
      <c r="D786" s="138" t="s">
        <v>20</v>
      </c>
      <c r="E786" s="242">
        <v>1</v>
      </c>
      <c r="F786" s="45"/>
      <c r="G786" s="45"/>
      <c r="H786" s="317">
        <v>3314456.0000000005</v>
      </c>
      <c r="I786" s="317"/>
      <c r="J786" s="318"/>
      <c r="K786" s="318"/>
      <c r="L786" s="314">
        <v>3079804.0000000005</v>
      </c>
      <c r="M786" s="314"/>
      <c r="N786" s="314"/>
      <c r="O786" s="314"/>
      <c r="P786" s="319">
        <v>2933147</v>
      </c>
      <c r="Q786" s="328"/>
      <c r="R786" s="328"/>
      <c r="S786" s="329"/>
      <c r="T786" s="330"/>
      <c r="U786" s="331"/>
      <c r="V786" s="332">
        <v>693060</v>
      </c>
      <c r="W786" s="314"/>
      <c r="X786" s="318">
        <f t="shared" si="325"/>
        <v>1218203</v>
      </c>
      <c r="Y786" s="323">
        <f t="shared" si="326"/>
        <v>2933147</v>
      </c>
      <c r="Z786" s="323">
        <f t="shared" si="327"/>
        <v>2505117</v>
      </c>
      <c r="AA786" s="323">
        <f t="shared" si="328"/>
        <v>3006476</v>
      </c>
      <c r="AB786" s="318">
        <f t="shared" si="329"/>
        <v>1659605</v>
      </c>
      <c r="AC786" s="49">
        <f t="shared" si="330"/>
        <v>0.42</v>
      </c>
      <c r="AD786" s="49">
        <f t="shared" si="331"/>
        <v>0.49</v>
      </c>
      <c r="AE786" s="49">
        <f t="shared" si="332"/>
        <v>0.41</v>
      </c>
      <c r="AF786" s="49">
        <f t="shared" si="333"/>
        <v>0.73</v>
      </c>
      <c r="AG786" s="50">
        <f t="shared" si="334"/>
        <v>1.75771650362162</v>
      </c>
      <c r="AH786" s="325">
        <f t="shared" si="335"/>
        <v>1659605</v>
      </c>
      <c r="AI786" s="51" t="str">
        <f t="shared" si="322"/>
        <v>MEDIA ARMÓNICA</v>
      </c>
      <c r="AL786" s="52"/>
    </row>
    <row r="787" spans="1:38">
      <c r="A787" s="126">
        <f>+COUNT(B$672:$D787)</f>
        <v>105</v>
      </c>
      <c r="B787" s="138">
        <v>73152100</v>
      </c>
      <c r="C787" s="127" t="s">
        <v>294</v>
      </c>
      <c r="D787" s="138" t="s">
        <v>20</v>
      </c>
      <c r="E787" s="242">
        <v>1</v>
      </c>
      <c r="F787" s="45"/>
      <c r="G787" s="45"/>
      <c r="H787" s="317">
        <v>607334</v>
      </c>
      <c r="I787" s="317"/>
      <c r="J787" s="318"/>
      <c r="K787" s="318"/>
      <c r="L787" s="314">
        <v>601813</v>
      </c>
      <c r="M787" s="314"/>
      <c r="N787" s="314"/>
      <c r="O787" s="314"/>
      <c r="P787" s="319">
        <v>552122</v>
      </c>
      <c r="Q787" s="328"/>
      <c r="R787" s="328"/>
      <c r="S787" s="329"/>
      <c r="T787" s="330"/>
      <c r="U787" s="331"/>
      <c r="V787" s="332">
        <v>68210</v>
      </c>
      <c r="W787" s="314"/>
      <c r="X787" s="318">
        <f t="shared" si="325"/>
        <v>260625</v>
      </c>
      <c r="Y787" s="323">
        <f t="shared" si="326"/>
        <v>552122</v>
      </c>
      <c r="Z787" s="323">
        <f t="shared" si="327"/>
        <v>457370</v>
      </c>
      <c r="AA787" s="323">
        <f t="shared" si="328"/>
        <v>576968</v>
      </c>
      <c r="AB787" s="318">
        <f t="shared" si="329"/>
        <v>202225</v>
      </c>
      <c r="AC787" s="49">
        <f t="shared" si="330"/>
        <v>0.47</v>
      </c>
      <c r="AD787" s="49">
        <f t="shared" si="331"/>
        <v>0.56999999999999995</v>
      </c>
      <c r="AE787" s="49">
        <f t="shared" si="332"/>
        <v>0.45</v>
      </c>
      <c r="AF787" s="49">
        <f t="shared" si="333"/>
        <v>1.29</v>
      </c>
      <c r="AG787" s="50">
        <f t="shared" si="334"/>
        <v>3.8209206861164051</v>
      </c>
      <c r="AH787" s="325">
        <f>+Z787</f>
        <v>457370</v>
      </c>
      <c r="AI787" s="51" t="str">
        <f t="shared" si="322"/>
        <v>PROMEDIO</v>
      </c>
      <c r="AL787" s="52"/>
    </row>
    <row r="788" spans="1:38">
      <c r="A788" s="168"/>
      <c r="B788" s="168"/>
      <c r="C788" s="162" t="s">
        <v>1128</v>
      </c>
      <c r="D788" s="163"/>
      <c r="E788" s="163"/>
      <c r="F788" s="45"/>
      <c r="G788" s="45"/>
      <c r="H788" s="163"/>
      <c r="I788" s="320"/>
      <c r="J788" s="321"/>
      <c r="K788" s="321"/>
      <c r="L788" s="163"/>
      <c r="M788" s="316"/>
      <c r="N788" s="316"/>
      <c r="O788" s="316"/>
      <c r="P788" s="163"/>
      <c r="Q788" s="333"/>
      <c r="R788" s="333"/>
      <c r="S788" s="324"/>
      <c r="T788" s="334"/>
      <c r="U788" s="321"/>
      <c r="V788" s="163"/>
      <c r="W788" s="316"/>
      <c r="X788" s="163"/>
      <c r="Y788" s="163"/>
      <c r="Z788" s="163"/>
      <c r="AA788" s="163"/>
      <c r="AB788" s="163"/>
      <c r="AC788" s="163"/>
      <c r="AD788" s="163"/>
      <c r="AE788" s="163"/>
      <c r="AF788" s="163"/>
      <c r="AG788" s="163"/>
      <c r="AH788" s="163"/>
      <c r="AI788" s="163"/>
      <c r="AL788" s="52"/>
    </row>
    <row r="789" spans="1:38" ht="36">
      <c r="A789" s="167"/>
      <c r="B789" s="167"/>
      <c r="C789" s="165" t="s">
        <v>150</v>
      </c>
      <c r="D789" s="166"/>
      <c r="E789" s="166"/>
      <c r="F789" s="45"/>
      <c r="G789" s="45"/>
      <c r="H789" s="166"/>
      <c r="I789" s="317"/>
      <c r="J789" s="318"/>
      <c r="K789" s="318"/>
      <c r="L789" s="166"/>
      <c r="M789" s="314"/>
      <c r="N789" s="314"/>
      <c r="O789" s="314"/>
      <c r="P789" s="166"/>
      <c r="Q789" s="328"/>
      <c r="R789" s="328"/>
      <c r="S789" s="329"/>
      <c r="T789" s="330"/>
      <c r="U789" s="331"/>
      <c r="V789" s="166"/>
      <c r="W789" s="314"/>
      <c r="X789" s="166"/>
      <c r="Y789" s="166"/>
      <c r="Z789" s="166"/>
      <c r="AA789" s="166"/>
      <c r="AB789" s="166"/>
      <c r="AC789" s="166"/>
      <c r="AD789" s="166"/>
      <c r="AE789" s="166"/>
      <c r="AF789" s="166"/>
      <c r="AG789" s="166"/>
      <c r="AH789" s="166"/>
      <c r="AI789" s="166"/>
      <c r="AL789" s="52"/>
    </row>
    <row r="790" spans="1:38" ht="24">
      <c r="A790" s="126">
        <f>+COUNT(B$672:$D790)</f>
        <v>106</v>
      </c>
      <c r="B790" s="138">
        <v>73152100</v>
      </c>
      <c r="C790" s="127" t="s">
        <v>771</v>
      </c>
      <c r="D790" s="138" t="s">
        <v>20</v>
      </c>
      <c r="E790" s="242">
        <v>1</v>
      </c>
      <c r="F790" s="45"/>
      <c r="G790" s="45"/>
      <c r="H790" s="317">
        <v>596290</v>
      </c>
      <c r="I790" s="317"/>
      <c r="J790" s="318"/>
      <c r="K790" s="318"/>
      <c r="L790" s="314">
        <v>553698</v>
      </c>
      <c r="M790" s="314"/>
      <c r="N790" s="314"/>
      <c r="O790" s="314"/>
      <c r="P790" s="319">
        <v>532402</v>
      </c>
      <c r="Q790" s="328"/>
      <c r="R790" s="328"/>
      <c r="S790" s="329"/>
      <c r="T790" s="330"/>
      <c r="U790" s="331"/>
      <c r="V790" s="332">
        <v>124130</v>
      </c>
      <c r="W790" s="314"/>
      <c r="X790" s="318">
        <f t="shared" si="325"/>
        <v>219943</v>
      </c>
      <c r="Y790" s="323">
        <f t="shared" si="326"/>
        <v>532402</v>
      </c>
      <c r="Z790" s="323">
        <f t="shared" si="327"/>
        <v>451630</v>
      </c>
      <c r="AA790" s="323">
        <f t="shared" si="328"/>
        <v>543050</v>
      </c>
      <c r="AB790" s="318">
        <f t="shared" si="329"/>
        <v>298120</v>
      </c>
      <c r="AC790" s="49">
        <f t="shared" si="330"/>
        <v>0.41</v>
      </c>
      <c r="AD790" s="49">
        <f t="shared" si="331"/>
        <v>0.49</v>
      </c>
      <c r="AE790" s="49">
        <f t="shared" si="332"/>
        <v>0.41</v>
      </c>
      <c r="AF790" s="49">
        <f t="shared" si="333"/>
        <v>0.74</v>
      </c>
      <c r="AG790" s="50">
        <f t="shared" si="334"/>
        <v>1.7718762587609764</v>
      </c>
      <c r="AH790" s="325">
        <f t="shared" ref="AH790:AH795" si="336">+MIN(AA790:AB790)</f>
        <v>298120</v>
      </c>
      <c r="AI790" s="51" t="str">
        <f t="shared" ref="AI790:AI795" si="337">+IF(AH790=Y790,"MENOR COTIZADO",IF(AH790=Z790,"PROMEDIO",IF(AH790=AA790,"MEDIANA",IF(AH790=AB790,"MEDIA ARMÓNICA",IF(AH790=W790,"HISTÓRICO")))))</f>
        <v>MEDIA ARMÓNICA</v>
      </c>
      <c r="AL790" s="52"/>
    </row>
    <row r="791" spans="1:38">
      <c r="A791" s="126">
        <f>+COUNT(B$672:$D791)</f>
        <v>107</v>
      </c>
      <c r="B791" s="138">
        <v>73152100</v>
      </c>
      <c r="C791" s="127" t="s">
        <v>772</v>
      </c>
      <c r="D791" s="138" t="s">
        <v>20</v>
      </c>
      <c r="E791" s="242">
        <v>1</v>
      </c>
      <c r="F791" s="45"/>
      <c r="G791" s="45"/>
      <c r="H791" s="317">
        <v>423795</v>
      </c>
      <c r="I791" s="317"/>
      <c r="J791" s="318"/>
      <c r="K791" s="318"/>
      <c r="L791" s="314">
        <v>404875</v>
      </c>
      <c r="M791" s="314"/>
      <c r="N791" s="314"/>
      <c r="O791" s="314"/>
      <c r="P791" s="319">
        <v>378388</v>
      </c>
      <c r="Q791" s="328"/>
      <c r="R791" s="328"/>
      <c r="S791" s="329"/>
      <c r="T791" s="330"/>
      <c r="U791" s="331"/>
      <c r="V791" s="332">
        <v>81540</v>
      </c>
      <c r="W791" s="314"/>
      <c r="X791" s="318">
        <f t="shared" si="325"/>
        <v>161484</v>
      </c>
      <c r="Y791" s="323">
        <f t="shared" si="326"/>
        <v>378388</v>
      </c>
      <c r="Z791" s="323">
        <f t="shared" si="327"/>
        <v>322150</v>
      </c>
      <c r="AA791" s="323">
        <f t="shared" si="328"/>
        <v>391632</v>
      </c>
      <c r="AB791" s="318">
        <f t="shared" si="329"/>
        <v>202673</v>
      </c>
      <c r="AC791" s="49">
        <f t="shared" si="330"/>
        <v>0.43</v>
      </c>
      <c r="AD791" s="49">
        <f t="shared" si="331"/>
        <v>0.5</v>
      </c>
      <c r="AE791" s="49">
        <f t="shared" si="332"/>
        <v>0.41</v>
      </c>
      <c r="AF791" s="49">
        <f t="shared" si="333"/>
        <v>0.8</v>
      </c>
      <c r="AG791" s="50">
        <f t="shared" si="334"/>
        <v>1.9804267844002943</v>
      </c>
      <c r="AH791" s="325">
        <f t="shared" si="336"/>
        <v>202673</v>
      </c>
      <c r="AI791" s="51" t="str">
        <f t="shared" si="337"/>
        <v>MEDIA ARMÓNICA</v>
      </c>
      <c r="AL791" s="52"/>
    </row>
    <row r="792" spans="1:38">
      <c r="A792" s="126">
        <f>+COUNT(B$672:$D792)</f>
        <v>108</v>
      </c>
      <c r="B792" s="138">
        <v>73152100</v>
      </c>
      <c r="C792" s="127" t="s">
        <v>151</v>
      </c>
      <c r="D792" s="138" t="s">
        <v>20</v>
      </c>
      <c r="E792" s="242">
        <v>1</v>
      </c>
      <c r="F792" s="45"/>
      <c r="G792" s="45"/>
      <c r="H792" s="317">
        <v>226874</v>
      </c>
      <c r="I792" s="317"/>
      <c r="J792" s="318"/>
      <c r="K792" s="318"/>
      <c r="L792" s="314">
        <v>216654</v>
      </c>
      <c r="M792" s="314"/>
      <c r="N792" s="314"/>
      <c r="O792" s="314"/>
      <c r="P792" s="319">
        <v>204391</v>
      </c>
      <c r="Q792" s="328"/>
      <c r="R792" s="328"/>
      <c r="S792" s="329"/>
      <c r="T792" s="330"/>
      <c r="U792" s="331"/>
      <c r="V792" s="332">
        <v>43750</v>
      </c>
      <c r="W792" s="15"/>
      <c r="X792" s="318">
        <f t="shared" si="325"/>
        <v>86601</v>
      </c>
      <c r="Y792" s="323">
        <f t="shared" si="326"/>
        <v>204391</v>
      </c>
      <c r="Z792" s="323">
        <f t="shared" si="327"/>
        <v>172917</v>
      </c>
      <c r="AA792" s="323">
        <f t="shared" si="328"/>
        <v>210523</v>
      </c>
      <c r="AB792" s="318">
        <f t="shared" si="329"/>
        <v>108775</v>
      </c>
      <c r="AC792" s="49">
        <f t="shared" si="330"/>
        <v>0.42</v>
      </c>
      <c r="AD792" s="49">
        <f t="shared" si="331"/>
        <v>0.5</v>
      </c>
      <c r="AE792" s="49">
        <f t="shared" si="332"/>
        <v>0.41</v>
      </c>
      <c r="AF792" s="49">
        <f t="shared" si="333"/>
        <v>0.8</v>
      </c>
      <c r="AG792" s="50">
        <f t="shared" si="334"/>
        <v>1.9794514285714286</v>
      </c>
      <c r="AH792" s="325">
        <f t="shared" si="336"/>
        <v>108775</v>
      </c>
      <c r="AI792" s="51" t="str">
        <f t="shared" si="337"/>
        <v>MEDIA ARMÓNICA</v>
      </c>
      <c r="AL792" s="52"/>
    </row>
    <row r="793" spans="1:38">
      <c r="A793" s="126">
        <f>+COUNT(B$672:$D793)</f>
        <v>109</v>
      </c>
      <c r="B793" s="138">
        <v>73152100</v>
      </c>
      <c r="C793" s="127" t="s">
        <v>152</v>
      </c>
      <c r="D793" s="138" t="s">
        <v>20</v>
      </c>
      <c r="E793" s="242">
        <v>1</v>
      </c>
      <c r="F793" s="45"/>
      <c r="G793" s="45"/>
      <c r="H793" s="317">
        <v>248839</v>
      </c>
      <c r="I793" s="317"/>
      <c r="J793" s="318"/>
      <c r="K793" s="318"/>
      <c r="L793" s="314">
        <v>231377.00000000003</v>
      </c>
      <c r="M793" s="314"/>
      <c r="N793" s="314"/>
      <c r="O793" s="314"/>
      <c r="P793" s="319">
        <v>218280.00000000003</v>
      </c>
      <c r="Q793" s="328"/>
      <c r="R793" s="328"/>
      <c r="S793" s="329"/>
      <c r="T793" s="330"/>
      <c r="U793" s="331"/>
      <c r="V793" s="332">
        <v>45470</v>
      </c>
      <c r="W793" s="16"/>
      <c r="X793" s="318">
        <f t="shared" si="325"/>
        <v>94514</v>
      </c>
      <c r="Y793" s="323">
        <f t="shared" si="326"/>
        <v>218280</v>
      </c>
      <c r="Z793" s="323">
        <f t="shared" si="327"/>
        <v>185992</v>
      </c>
      <c r="AA793" s="323">
        <f t="shared" si="328"/>
        <v>224829</v>
      </c>
      <c r="AB793" s="318">
        <f t="shared" si="329"/>
        <v>114566</v>
      </c>
      <c r="AC793" s="49">
        <f t="shared" si="330"/>
        <v>0.43</v>
      </c>
      <c r="AD793" s="49">
        <f t="shared" si="331"/>
        <v>0.51</v>
      </c>
      <c r="AE793" s="49">
        <f t="shared" si="332"/>
        <v>0.42</v>
      </c>
      <c r="AF793" s="49">
        <f t="shared" si="333"/>
        <v>0.82</v>
      </c>
      <c r="AG793" s="50">
        <f t="shared" si="334"/>
        <v>2.0786012755663075</v>
      </c>
      <c r="AH793" s="325">
        <f>+Z793</f>
        <v>185992</v>
      </c>
      <c r="AI793" s="51" t="str">
        <f t="shared" si="337"/>
        <v>PROMEDIO</v>
      </c>
      <c r="AL793" s="52"/>
    </row>
    <row r="794" spans="1:38">
      <c r="A794" s="126">
        <f>+COUNT(B$672:$D794)</f>
        <v>110</v>
      </c>
      <c r="B794" s="138">
        <v>73152100</v>
      </c>
      <c r="C794" s="127" t="s">
        <v>153</v>
      </c>
      <c r="D794" s="138" t="s">
        <v>20</v>
      </c>
      <c r="E794" s="242">
        <v>1</v>
      </c>
      <c r="F794" s="45"/>
      <c r="G794" s="45"/>
      <c r="H794" s="317">
        <v>151229</v>
      </c>
      <c r="I794" s="317"/>
      <c r="J794" s="318"/>
      <c r="K794" s="318"/>
      <c r="L794" s="314">
        <v>145876</v>
      </c>
      <c r="M794" s="314"/>
      <c r="N794" s="314"/>
      <c r="O794" s="314"/>
      <c r="P794" s="319">
        <v>133831</v>
      </c>
      <c r="Q794" s="328"/>
      <c r="R794" s="328"/>
      <c r="S794" s="329"/>
      <c r="T794" s="330"/>
      <c r="U794" s="331"/>
      <c r="V794" s="332">
        <v>30560</v>
      </c>
      <c r="W794" s="314"/>
      <c r="X794" s="318">
        <f t="shared" si="325"/>
        <v>57009</v>
      </c>
      <c r="Y794" s="323">
        <f t="shared" si="326"/>
        <v>133831</v>
      </c>
      <c r="Z794" s="323">
        <f t="shared" si="327"/>
        <v>115374</v>
      </c>
      <c r="AA794" s="323">
        <f t="shared" si="328"/>
        <v>139854</v>
      </c>
      <c r="AB794" s="318">
        <f t="shared" si="329"/>
        <v>74540</v>
      </c>
      <c r="AC794" s="49">
        <f t="shared" si="330"/>
        <v>0.43</v>
      </c>
      <c r="AD794" s="49">
        <f t="shared" si="331"/>
        <v>0.49</v>
      </c>
      <c r="AE794" s="49">
        <f t="shared" si="332"/>
        <v>0.41</v>
      </c>
      <c r="AF794" s="49">
        <f t="shared" si="333"/>
        <v>0.76</v>
      </c>
      <c r="AG794" s="50">
        <f t="shared" si="334"/>
        <v>1.8654777486910994</v>
      </c>
      <c r="AH794" s="325">
        <f t="shared" si="336"/>
        <v>74540</v>
      </c>
      <c r="AI794" s="51" t="str">
        <f t="shared" si="337"/>
        <v>MEDIA ARMÓNICA</v>
      </c>
      <c r="AL794" s="52"/>
    </row>
    <row r="795" spans="1:38">
      <c r="A795" s="126">
        <f>+COUNT(B$672:$D795)</f>
        <v>111</v>
      </c>
      <c r="B795" s="138">
        <v>73152100</v>
      </c>
      <c r="C795" s="127" t="s">
        <v>154</v>
      </c>
      <c r="D795" s="138" t="s">
        <v>20</v>
      </c>
      <c r="E795" s="242">
        <v>1</v>
      </c>
      <c r="F795" s="45"/>
      <c r="G795" s="45"/>
      <c r="H795" s="317">
        <v>111469.00000000001</v>
      </c>
      <c r="I795" s="317"/>
      <c r="J795" s="318"/>
      <c r="K795" s="318"/>
      <c r="L795" s="314">
        <v>103647</v>
      </c>
      <c r="M795" s="314"/>
      <c r="N795" s="314"/>
      <c r="O795" s="314"/>
      <c r="P795" s="319">
        <v>97780.000000000015</v>
      </c>
      <c r="Q795" s="328"/>
      <c r="R795" s="328"/>
      <c r="S795" s="329"/>
      <c r="T795" s="330"/>
      <c r="U795" s="331"/>
      <c r="V795" s="332">
        <v>22660</v>
      </c>
      <c r="W795" s="314"/>
      <c r="X795" s="318">
        <f t="shared" si="325"/>
        <v>41203</v>
      </c>
      <c r="Y795" s="323">
        <f t="shared" si="326"/>
        <v>97780</v>
      </c>
      <c r="Z795" s="323">
        <f t="shared" si="327"/>
        <v>83889</v>
      </c>
      <c r="AA795" s="323">
        <f t="shared" si="328"/>
        <v>100714</v>
      </c>
      <c r="AB795" s="318">
        <f t="shared" si="329"/>
        <v>54812</v>
      </c>
      <c r="AC795" s="49">
        <f t="shared" si="330"/>
        <v>0.42</v>
      </c>
      <c r="AD795" s="49">
        <f t="shared" si="331"/>
        <v>0.49</v>
      </c>
      <c r="AE795" s="49">
        <f t="shared" si="332"/>
        <v>0.41</v>
      </c>
      <c r="AF795" s="49">
        <f t="shared" si="333"/>
        <v>0.75</v>
      </c>
      <c r="AG795" s="50">
        <f t="shared" si="334"/>
        <v>1.8183142100617828</v>
      </c>
      <c r="AH795" s="325">
        <f t="shared" si="336"/>
        <v>54812</v>
      </c>
      <c r="AI795" s="51" t="str">
        <f t="shared" si="337"/>
        <v>MEDIA ARMÓNICA</v>
      </c>
      <c r="AL795" s="52"/>
    </row>
    <row r="796" spans="1:38" ht="24">
      <c r="A796" s="126">
        <f>+COUNT(B$672:$D796)</f>
        <v>112</v>
      </c>
      <c r="B796" s="138">
        <v>73152100</v>
      </c>
      <c r="C796" s="127" t="s">
        <v>155</v>
      </c>
      <c r="D796" s="138" t="s">
        <v>20</v>
      </c>
      <c r="E796" s="242">
        <v>1</v>
      </c>
      <c r="F796" s="45"/>
      <c r="G796" s="45"/>
      <c r="H796" s="317">
        <v>71578</v>
      </c>
      <c r="I796" s="317"/>
      <c r="J796" s="318"/>
      <c r="K796" s="318"/>
      <c r="L796" s="314">
        <v>70277</v>
      </c>
      <c r="M796" s="314"/>
      <c r="N796" s="314"/>
      <c r="O796" s="314"/>
      <c r="P796" s="319">
        <v>65071.000000000007</v>
      </c>
      <c r="Q796" s="328"/>
      <c r="R796" s="328"/>
      <c r="S796" s="329"/>
      <c r="T796" s="330"/>
      <c r="U796" s="331"/>
      <c r="V796" s="332">
        <v>9290</v>
      </c>
      <c r="W796" s="314"/>
      <c r="X796" s="318">
        <f t="shared" si="325"/>
        <v>29975</v>
      </c>
      <c r="Y796" s="323">
        <f t="shared" si="326"/>
        <v>65071</v>
      </c>
      <c r="Z796" s="323">
        <f t="shared" si="327"/>
        <v>54054</v>
      </c>
      <c r="AA796" s="323">
        <f t="shared" si="328"/>
        <v>67674</v>
      </c>
      <c r="AB796" s="318">
        <f t="shared" si="329"/>
        <v>26453</v>
      </c>
      <c r="AC796" s="49">
        <f t="shared" si="330"/>
        <v>0.46</v>
      </c>
      <c r="AD796" s="49">
        <f t="shared" si="331"/>
        <v>0.55000000000000004</v>
      </c>
      <c r="AE796" s="49">
        <f t="shared" si="332"/>
        <v>0.44</v>
      </c>
      <c r="AF796" s="49">
        <f t="shared" si="333"/>
        <v>1.1299999999999999</v>
      </c>
      <c r="AG796" s="50">
        <f t="shared" si="334"/>
        <v>3.2265877287405811</v>
      </c>
      <c r="AH796" s="325">
        <f>+Z796</f>
        <v>54054</v>
      </c>
      <c r="AI796" s="51" t="str">
        <f>+IF(AH796=Y796,"MENOR COTIZADO",IF(AH796=Z796,"PROMEDIO",IF(AH796=AA796,"MEDIANA",IF(AH796=AB796,"MEDIA ARMÓNICA",IF(AH796=W796,"HISTÓRICO")))))</f>
        <v>PROMEDIO</v>
      </c>
      <c r="AL796" s="52"/>
    </row>
    <row r="797" spans="1:38">
      <c r="A797" s="169"/>
      <c r="B797" s="169"/>
      <c r="C797" s="170" t="s">
        <v>297</v>
      </c>
      <c r="D797" s="171"/>
      <c r="E797" s="171"/>
      <c r="F797" s="45"/>
      <c r="G797" s="45"/>
      <c r="H797" s="171"/>
      <c r="I797" s="317"/>
      <c r="J797" s="318"/>
      <c r="K797" s="318"/>
      <c r="L797" s="171"/>
      <c r="M797" s="314"/>
      <c r="N797" s="314"/>
      <c r="O797" s="314"/>
      <c r="P797" s="171"/>
      <c r="Q797" s="328"/>
      <c r="R797" s="328"/>
      <c r="S797" s="329"/>
      <c r="T797" s="330"/>
      <c r="U797" s="331"/>
      <c r="V797" s="171"/>
      <c r="W797" s="314"/>
      <c r="X797" s="171"/>
      <c r="Y797" s="171"/>
      <c r="Z797" s="171"/>
      <c r="AA797" s="171"/>
      <c r="AB797" s="171"/>
      <c r="AC797" s="171"/>
      <c r="AD797" s="171"/>
      <c r="AE797" s="171"/>
      <c r="AF797" s="171"/>
      <c r="AG797" s="171"/>
      <c r="AH797" s="171"/>
      <c r="AI797" s="171"/>
      <c r="AL797" s="52"/>
    </row>
    <row r="798" spans="1:38" ht="24">
      <c r="A798" s="126">
        <f>+COUNT(B$672:$D798)</f>
        <v>113</v>
      </c>
      <c r="B798" s="138">
        <v>73152100</v>
      </c>
      <c r="C798" s="141" t="s">
        <v>176</v>
      </c>
      <c r="D798" s="138" t="s">
        <v>20</v>
      </c>
      <c r="E798" s="242">
        <v>1</v>
      </c>
      <c r="F798" s="45"/>
      <c r="G798" s="45"/>
      <c r="H798" s="317">
        <v>978920</v>
      </c>
      <c r="I798" s="317"/>
      <c r="J798" s="318"/>
      <c r="K798" s="318"/>
      <c r="L798" s="314">
        <v>943323</v>
      </c>
      <c r="M798" s="314"/>
      <c r="N798" s="314"/>
      <c r="O798" s="314"/>
      <c r="P798" s="319">
        <v>889927.00000000012</v>
      </c>
      <c r="Q798" s="328"/>
      <c r="R798" s="328"/>
      <c r="S798" s="329"/>
      <c r="T798" s="330"/>
      <c r="U798" s="331"/>
      <c r="V798" s="332">
        <v>183170</v>
      </c>
      <c r="W798" s="314"/>
      <c r="X798" s="318">
        <f t="shared" si="325"/>
        <v>378879</v>
      </c>
      <c r="Y798" s="323">
        <f t="shared" si="326"/>
        <v>889927</v>
      </c>
      <c r="Z798" s="323">
        <f t="shared" si="327"/>
        <v>748835</v>
      </c>
      <c r="AA798" s="323">
        <f t="shared" si="328"/>
        <v>916625</v>
      </c>
      <c r="AB798" s="318">
        <f t="shared" si="329"/>
        <v>461643</v>
      </c>
      <c r="AC798" s="49">
        <f t="shared" si="330"/>
        <v>0.43</v>
      </c>
      <c r="AD798" s="49">
        <f t="shared" si="331"/>
        <v>0.51</v>
      </c>
      <c r="AE798" s="49">
        <f t="shared" si="332"/>
        <v>0.41</v>
      </c>
      <c r="AF798" s="49">
        <f t="shared" si="333"/>
        <v>0.82</v>
      </c>
      <c r="AG798" s="50">
        <f t="shared" si="334"/>
        <v>2.0684555331113175</v>
      </c>
      <c r="AH798" s="325">
        <f>+Z798</f>
        <v>748835</v>
      </c>
      <c r="AI798" s="51" t="str">
        <f t="shared" ref="AI798:AI804" si="338">+IF(AH798=Y798,"MENOR COTIZADO",IF(AH798=Z798,"PROMEDIO",IF(AH798=AA798,"MEDIANA",IF(AH798=AB798,"MEDIA ARMÓNICA",IF(AH798=W798,"HISTÓRICO")))))</f>
        <v>PROMEDIO</v>
      </c>
      <c r="AL798" s="52"/>
    </row>
    <row r="799" spans="1:38">
      <c r="A799" s="126">
        <f>+COUNT(B$672:$D799)</f>
        <v>114</v>
      </c>
      <c r="B799" s="138">
        <v>73152100</v>
      </c>
      <c r="C799" s="141" t="s">
        <v>173</v>
      </c>
      <c r="D799" s="138" t="s">
        <v>20</v>
      </c>
      <c r="E799" s="242">
        <v>1</v>
      </c>
      <c r="F799" s="45"/>
      <c r="G799" s="45"/>
      <c r="H799" s="317">
        <v>237438.00000000003</v>
      </c>
      <c r="I799" s="317"/>
      <c r="J799" s="318"/>
      <c r="K799" s="318"/>
      <c r="L799" s="314">
        <v>218527.00000000003</v>
      </c>
      <c r="M799" s="314"/>
      <c r="N799" s="314"/>
      <c r="O799" s="314"/>
      <c r="P799" s="319">
        <v>210122</v>
      </c>
      <c r="Q799" s="328"/>
      <c r="R799" s="328"/>
      <c r="S799" s="329"/>
      <c r="T799" s="330"/>
      <c r="U799" s="331"/>
      <c r="V799" s="332">
        <v>46650</v>
      </c>
      <c r="W799" s="314"/>
      <c r="X799" s="318">
        <f t="shared" si="325"/>
        <v>88430</v>
      </c>
      <c r="Y799" s="323">
        <f t="shared" si="326"/>
        <v>210122</v>
      </c>
      <c r="Z799" s="323">
        <f t="shared" si="327"/>
        <v>178184</v>
      </c>
      <c r="AA799" s="323">
        <f t="shared" si="328"/>
        <v>214325</v>
      </c>
      <c r="AB799" s="318">
        <f t="shared" si="329"/>
        <v>114341</v>
      </c>
      <c r="AC799" s="49">
        <f t="shared" si="330"/>
        <v>0.42</v>
      </c>
      <c r="AD799" s="49">
        <f t="shared" si="331"/>
        <v>0.5</v>
      </c>
      <c r="AE799" s="49">
        <f t="shared" si="332"/>
        <v>0.41</v>
      </c>
      <c r="AF799" s="49">
        <f t="shared" si="333"/>
        <v>0.77</v>
      </c>
      <c r="AG799" s="50">
        <f t="shared" si="334"/>
        <v>1.8956055734190782</v>
      </c>
      <c r="AH799" s="325">
        <f t="shared" ref="AH799:AH804" si="339">+MIN(AA799:AB799)</f>
        <v>114341</v>
      </c>
      <c r="AI799" s="51" t="str">
        <f t="shared" si="338"/>
        <v>MEDIA ARMÓNICA</v>
      </c>
      <c r="AL799" s="52"/>
    </row>
    <row r="800" spans="1:38">
      <c r="A800" s="126">
        <f>+COUNT(B$672:$D800)</f>
        <v>115</v>
      </c>
      <c r="B800" s="138">
        <v>73152100</v>
      </c>
      <c r="C800" s="141" t="s">
        <v>298</v>
      </c>
      <c r="D800" s="138" t="s">
        <v>20</v>
      </c>
      <c r="E800" s="242">
        <v>1</v>
      </c>
      <c r="F800" s="45"/>
      <c r="G800" s="45"/>
      <c r="H800" s="317">
        <v>409044</v>
      </c>
      <c r="I800" s="317"/>
      <c r="J800" s="318"/>
      <c r="K800" s="318"/>
      <c r="L800" s="314">
        <v>379827.00000000006</v>
      </c>
      <c r="M800" s="314"/>
      <c r="N800" s="314"/>
      <c r="O800" s="314"/>
      <c r="P800" s="319">
        <v>365218.00000000006</v>
      </c>
      <c r="Q800" s="328"/>
      <c r="R800" s="328"/>
      <c r="S800" s="329"/>
      <c r="T800" s="330"/>
      <c r="U800" s="331"/>
      <c r="V800" s="332">
        <v>77120</v>
      </c>
      <c r="W800" s="314"/>
      <c r="X800" s="318">
        <f t="shared" si="325"/>
        <v>154864</v>
      </c>
      <c r="Y800" s="323">
        <f t="shared" si="326"/>
        <v>365218</v>
      </c>
      <c r="Z800" s="323">
        <f t="shared" si="327"/>
        <v>307802</v>
      </c>
      <c r="AA800" s="323">
        <f t="shared" si="328"/>
        <v>372523</v>
      </c>
      <c r="AB800" s="318">
        <f t="shared" si="329"/>
        <v>192471</v>
      </c>
      <c r="AC800" s="49">
        <f t="shared" si="330"/>
        <v>0.42</v>
      </c>
      <c r="AD800" s="49">
        <f t="shared" si="331"/>
        <v>0.5</v>
      </c>
      <c r="AE800" s="49">
        <f t="shared" si="332"/>
        <v>0.42</v>
      </c>
      <c r="AF800" s="49">
        <f t="shared" si="333"/>
        <v>0.8</v>
      </c>
      <c r="AG800" s="50">
        <f t="shared" si="334"/>
        <v>2.0080912863070539</v>
      </c>
      <c r="AH800" s="325">
        <f t="shared" si="339"/>
        <v>192471</v>
      </c>
      <c r="AI800" s="51" t="str">
        <f t="shared" si="338"/>
        <v>MEDIA ARMÓNICA</v>
      </c>
      <c r="AL800" s="52"/>
    </row>
    <row r="801" spans="1:38">
      <c r="A801" s="126">
        <f>+COUNT(B$672:$D801)</f>
        <v>116</v>
      </c>
      <c r="B801" s="138">
        <v>73152100</v>
      </c>
      <c r="C801" s="141" t="s">
        <v>299</v>
      </c>
      <c r="D801" s="138" t="s">
        <v>20</v>
      </c>
      <c r="E801" s="242">
        <v>1</v>
      </c>
      <c r="F801" s="45"/>
      <c r="G801" s="45"/>
      <c r="H801" s="317">
        <v>1131885</v>
      </c>
      <c r="I801" s="317"/>
      <c r="J801" s="318"/>
      <c r="K801" s="318"/>
      <c r="L801" s="314">
        <v>1041735.0000000001</v>
      </c>
      <c r="M801" s="314"/>
      <c r="N801" s="314"/>
      <c r="O801" s="314"/>
      <c r="P801" s="319">
        <v>1001668.0000000001</v>
      </c>
      <c r="Q801" s="328"/>
      <c r="R801" s="328"/>
      <c r="S801" s="329"/>
      <c r="T801" s="330"/>
      <c r="U801" s="331"/>
      <c r="V801" s="332">
        <v>217630</v>
      </c>
      <c r="W801" s="18"/>
      <c r="X801" s="318">
        <f t="shared" si="325"/>
        <v>423912</v>
      </c>
      <c r="Y801" s="323">
        <f t="shared" si="326"/>
        <v>1001668</v>
      </c>
      <c r="Z801" s="323">
        <f t="shared" si="327"/>
        <v>848230</v>
      </c>
      <c r="AA801" s="323">
        <f t="shared" si="328"/>
        <v>1021702</v>
      </c>
      <c r="AB801" s="318">
        <f t="shared" si="329"/>
        <v>537872</v>
      </c>
      <c r="AC801" s="49">
        <f t="shared" si="330"/>
        <v>0.42</v>
      </c>
      <c r="AD801" s="49">
        <f t="shared" si="331"/>
        <v>0.5</v>
      </c>
      <c r="AE801" s="49">
        <f t="shared" si="332"/>
        <v>0.41</v>
      </c>
      <c r="AF801" s="49">
        <f t="shared" si="333"/>
        <v>0.79</v>
      </c>
      <c r="AG801" s="50">
        <f t="shared" si="334"/>
        <v>1.947856453613932</v>
      </c>
      <c r="AH801" s="325">
        <f t="shared" si="339"/>
        <v>537872</v>
      </c>
      <c r="AI801" s="51" t="str">
        <f t="shared" si="338"/>
        <v>MEDIA ARMÓNICA</v>
      </c>
      <c r="AL801" s="52"/>
    </row>
    <row r="802" spans="1:38" ht="24">
      <c r="A802" s="126">
        <f>+COUNT(B$672:$D802)</f>
        <v>117</v>
      </c>
      <c r="B802" s="138">
        <v>73152100</v>
      </c>
      <c r="C802" s="141" t="s">
        <v>300</v>
      </c>
      <c r="D802" s="138" t="s">
        <v>20</v>
      </c>
      <c r="E802" s="242">
        <v>1</v>
      </c>
      <c r="F802" s="45"/>
      <c r="G802" s="45"/>
      <c r="H802" s="317">
        <v>292466</v>
      </c>
      <c r="I802" s="317"/>
      <c r="J802" s="318"/>
      <c r="K802" s="318"/>
      <c r="L802" s="314">
        <v>281831</v>
      </c>
      <c r="M802" s="314"/>
      <c r="N802" s="314"/>
      <c r="O802" s="314"/>
      <c r="P802" s="319">
        <v>265878</v>
      </c>
      <c r="Q802" s="328"/>
      <c r="R802" s="328"/>
      <c r="S802" s="329"/>
      <c r="T802" s="330"/>
      <c r="U802" s="331"/>
      <c r="V802" s="332">
        <v>57280</v>
      </c>
      <c r="W802" s="314"/>
      <c r="X802" s="318">
        <f t="shared" si="325"/>
        <v>111924</v>
      </c>
      <c r="Y802" s="323">
        <f t="shared" si="326"/>
        <v>265878</v>
      </c>
      <c r="Z802" s="323">
        <f t="shared" si="327"/>
        <v>224364</v>
      </c>
      <c r="AA802" s="323">
        <f t="shared" si="328"/>
        <v>273855</v>
      </c>
      <c r="AB802" s="318">
        <f t="shared" si="329"/>
        <v>141911</v>
      </c>
      <c r="AC802" s="49">
        <f t="shared" si="330"/>
        <v>0.42</v>
      </c>
      <c r="AD802" s="49">
        <f t="shared" si="331"/>
        <v>0.5</v>
      </c>
      <c r="AE802" s="49">
        <f t="shared" si="332"/>
        <v>0.41</v>
      </c>
      <c r="AF802" s="49">
        <f t="shared" si="333"/>
        <v>0.79</v>
      </c>
      <c r="AG802" s="50">
        <f t="shared" si="334"/>
        <v>1.9539804469273743</v>
      </c>
      <c r="AH802" s="325">
        <f t="shared" si="339"/>
        <v>141911</v>
      </c>
      <c r="AI802" s="51" t="str">
        <f t="shared" si="338"/>
        <v>MEDIA ARMÓNICA</v>
      </c>
      <c r="AL802" s="52"/>
    </row>
    <row r="803" spans="1:38" ht="36">
      <c r="A803" s="126">
        <f>+COUNT(B$672:$D803)</f>
        <v>118</v>
      </c>
      <c r="B803" s="138">
        <v>73152100</v>
      </c>
      <c r="C803" s="141" t="s">
        <v>773</v>
      </c>
      <c r="D803" s="138" t="s">
        <v>20</v>
      </c>
      <c r="E803" s="242">
        <v>1</v>
      </c>
      <c r="F803" s="45"/>
      <c r="G803" s="45"/>
      <c r="H803" s="317">
        <v>1249055</v>
      </c>
      <c r="I803" s="317"/>
      <c r="J803" s="318"/>
      <c r="K803" s="318"/>
      <c r="L803" s="314">
        <v>1215297</v>
      </c>
      <c r="M803" s="314"/>
      <c r="N803" s="314"/>
      <c r="O803" s="314"/>
      <c r="P803" s="319">
        <v>1125275</v>
      </c>
      <c r="Q803" s="328"/>
      <c r="R803" s="328"/>
      <c r="S803" s="329"/>
      <c r="T803" s="330"/>
      <c r="U803" s="331"/>
      <c r="V803" s="332">
        <v>263510</v>
      </c>
      <c r="W803" s="314"/>
      <c r="X803" s="318">
        <f t="shared" si="325"/>
        <v>469432</v>
      </c>
      <c r="Y803" s="323">
        <f t="shared" si="326"/>
        <v>1125275</v>
      </c>
      <c r="Z803" s="323">
        <f t="shared" si="327"/>
        <v>963284</v>
      </c>
      <c r="AA803" s="323">
        <f t="shared" si="328"/>
        <v>1170286</v>
      </c>
      <c r="AB803" s="318">
        <f t="shared" si="329"/>
        <v>634212</v>
      </c>
      <c r="AC803" s="49">
        <f t="shared" si="330"/>
        <v>0.42</v>
      </c>
      <c r="AD803" s="49">
        <f t="shared" si="331"/>
        <v>0.49</v>
      </c>
      <c r="AE803" s="49">
        <f t="shared" si="332"/>
        <v>0.4</v>
      </c>
      <c r="AF803" s="49">
        <f t="shared" si="333"/>
        <v>0.74</v>
      </c>
      <c r="AG803" s="50">
        <f t="shared" si="334"/>
        <v>1.7814580091837122</v>
      </c>
      <c r="AH803" s="325">
        <f t="shared" si="339"/>
        <v>634212</v>
      </c>
      <c r="AI803" s="51" t="str">
        <f t="shared" si="338"/>
        <v>MEDIA ARMÓNICA</v>
      </c>
      <c r="AL803" s="52"/>
    </row>
    <row r="804" spans="1:38">
      <c r="A804" s="126">
        <f>+COUNT(B$672:$D804)</f>
        <v>119</v>
      </c>
      <c r="B804" s="138">
        <v>73152100</v>
      </c>
      <c r="C804" s="141" t="s">
        <v>301</v>
      </c>
      <c r="D804" s="138" t="s">
        <v>20</v>
      </c>
      <c r="E804" s="242">
        <v>1</v>
      </c>
      <c r="F804" s="45"/>
      <c r="G804" s="45"/>
      <c r="H804" s="317">
        <v>128918</v>
      </c>
      <c r="I804" s="317"/>
      <c r="J804" s="318"/>
      <c r="K804" s="318"/>
      <c r="L804" s="314">
        <v>120788</v>
      </c>
      <c r="M804" s="314"/>
      <c r="N804" s="314"/>
      <c r="O804" s="314"/>
      <c r="P804" s="319">
        <v>116142</v>
      </c>
      <c r="Q804" s="328"/>
      <c r="R804" s="328"/>
      <c r="S804" s="329"/>
      <c r="T804" s="330"/>
      <c r="U804" s="331"/>
      <c r="V804" s="332">
        <v>29140</v>
      </c>
      <c r="W804" s="314"/>
      <c r="X804" s="318">
        <f t="shared" si="325"/>
        <v>46704</v>
      </c>
      <c r="Y804" s="323">
        <f t="shared" si="326"/>
        <v>116142</v>
      </c>
      <c r="Z804" s="323">
        <f t="shared" si="327"/>
        <v>98747</v>
      </c>
      <c r="AA804" s="323">
        <f t="shared" si="328"/>
        <v>118465</v>
      </c>
      <c r="AB804" s="318">
        <f t="shared" si="329"/>
        <v>67839</v>
      </c>
      <c r="AC804" s="49">
        <f t="shared" si="330"/>
        <v>0.4</v>
      </c>
      <c r="AD804" s="49">
        <f t="shared" si="331"/>
        <v>0.47</v>
      </c>
      <c r="AE804" s="49">
        <f t="shared" si="332"/>
        <v>0.39</v>
      </c>
      <c r="AF804" s="49">
        <f t="shared" si="333"/>
        <v>0.69</v>
      </c>
      <c r="AG804" s="50">
        <f t="shared" si="334"/>
        <v>1.602745367192862</v>
      </c>
      <c r="AH804" s="325">
        <f t="shared" si="339"/>
        <v>67839</v>
      </c>
      <c r="AI804" s="51" t="str">
        <f t="shared" si="338"/>
        <v>MEDIA ARMÓNICA</v>
      </c>
      <c r="AL804" s="52"/>
    </row>
    <row r="805" spans="1:38">
      <c r="A805" s="169"/>
      <c r="B805" s="169"/>
      <c r="C805" s="170" t="s">
        <v>117</v>
      </c>
      <c r="D805" s="171"/>
      <c r="E805" s="171"/>
      <c r="F805" s="45"/>
      <c r="G805" s="45"/>
      <c r="H805" s="171"/>
      <c r="I805" s="317"/>
      <c r="J805" s="318"/>
      <c r="K805" s="318"/>
      <c r="L805" s="171"/>
      <c r="M805" s="314"/>
      <c r="N805" s="314"/>
      <c r="O805" s="314"/>
      <c r="P805" s="171"/>
      <c r="Q805" s="328"/>
      <c r="R805" s="328"/>
      <c r="S805" s="329"/>
      <c r="T805" s="330"/>
      <c r="U805" s="331"/>
      <c r="V805" s="171"/>
      <c r="W805" s="314"/>
      <c r="X805" s="171"/>
      <c r="Y805" s="171"/>
      <c r="Z805" s="171"/>
      <c r="AA805" s="171"/>
      <c r="AB805" s="171"/>
      <c r="AC805" s="171"/>
      <c r="AD805" s="171"/>
      <c r="AE805" s="171"/>
      <c r="AF805" s="171"/>
      <c r="AG805" s="171"/>
      <c r="AH805" s="171"/>
      <c r="AI805" s="171"/>
      <c r="AL805" s="52"/>
    </row>
    <row r="806" spans="1:38" ht="24">
      <c r="A806" s="126">
        <f>+COUNT(B$672:$D806)</f>
        <v>120</v>
      </c>
      <c r="B806" s="138">
        <v>73152100</v>
      </c>
      <c r="C806" s="141" t="s">
        <v>774</v>
      </c>
      <c r="D806" s="138" t="s">
        <v>20</v>
      </c>
      <c r="E806" s="242">
        <v>1</v>
      </c>
      <c r="F806" s="45"/>
      <c r="G806" s="45"/>
      <c r="H806" s="317">
        <v>195213.00000000003</v>
      </c>
      <c r="I806" s="317"/>
      <c r="J806" s="318"/>
      <c r="K806" s="318"/>
      <c r="L806" s="314">
        <v>186339</v>
      </c>
      <c r="M806" s="314"/>
      <c r="N806" s="314"/>
      <c r="O806" s="314"/>
      <c r="P806" s="319">
        <v>177466.00000000003</v>
      </c>
      <c r="Q806" s="328"/>
      <c r="R806" s="328"/>
      <c r="S806" s="329"/>
      <c r="T806" s="330"/>
      <c r="U806" s="331"/>
      <c r="V806" s="332">
        <v>25310</v>
      </c>
      <c r="W806" s="314"/>
      <c r="X806" s="318">
        <f t="shared" si="325"/>
        <v>80840</v>
      </c>
      <c r="Y806" s="323">
        <f t="shared" si="326"/>
        <v>177466</v>
      </c>
      <c r="Z806" s="323">
        <f t="shared" si="327"/>
        <v>146082</v>
      </c>
      <c r="AA806" s="323">
        <f t="shared" si="328"/>
        <v>181903</v>
      </c>
      <c r="AB806" s="318">
        <f t="shared" si="329"/>
        <v>71898</v>
      </c>
      <c r="AC806" s="49">
        <f t="shared" si="330"/>
        <v>0.46</v>
      </c>
      <c r="AD806" s="49">
        <f t="shared" si="331"/>
        <v>0.55000000000000004</v>
      </c>
      <c r="AE806" s="49">
        <f t="shared" si="332"/>
        <v>0.44</v>
      </c>
      <c r="AF806" s="49">
        <f t="shared" si="333"/>
        <v>1.1200000000000001</v>
      </c>
      <c r="AG806" s="50">
        <f t="shared" si="334"/>
        <v>3.1939944685894903</v>
      </c>
      <c r="AH806" s="325">
        <f>+Z806</f>
        <v>146082</v>
      </c>
      <c r="AI806" s="51" t="str">
        <f>+IF(AH806=Y806,"MENOR COTIZADO",IF(AH806=Z806,"PROMEDIO",IF(AH806=AA806,"MEDIANA",IF(AH806=AB806,"MEDIA ARMÓNICA",IF(AH806=W806,"HISTÓRICO")))))</f>
        <v>PROMEDIO</v>
      </c>
      <c r="AL806" s="52"/>
    </row>
    <row r="807" spans="1:38">
      <c r="A807" s="126">
        <f>+COUNT(B$672:$D807)</f>
        <v>121</v>
      </c>
      <c r="B807" s="138">
        <v>73152100</v>
      </c>
      <c r="C807" s="141" t="s">
        <v>165</v>
      </c>
      <c r="D807" s="138" t="s">
        <v>20</v>
      </c>
      <c r="E807" s="242">
        <v>1</v>
      </c>
      <c r="F807" s="45"/>
      <c r="G807" s="45"/>
      <c r="H807" s="317">
        <v>95799</v>
      </c>
      <c r="I807" s="317"/>
      <c r="J807" s="318"/>
      <c r="K807" s="318"/>
      <c r="L807" s="314">
        <v>91445</v>
      </c>
      <c r="M807" s="314"/>
      <c r="N807" s="314"/>
      <c r="O807" s="314"/>
      <c r="P807" s="319">
        <v>87090</v>
      </c>
      <c r="Q807" s="328"/>
      <c r="R807" s="328"/>
      <c r="S807" s="329"/>
      <c r="T807" s="330"/>
      <c r="U807" s="331"/>
      <c r="V807" s="332">
        <v>20510</v>
      </c>
      <c r="W807" s="314"/>
      <c r="X807" s="318">
        <f t="shared" si="325"/>
        <v>35645</v>
      </c>
      <c r="Y807" s="323">
        <f t="shared" si="326"/>
        <v>87090</v>
      </c>
      <c r="Z807" s="323">
        <f t="shared" si="327"/>
        <v>73711</v>
      </c>
      <c r="AA807" s="323">
        <f t="shared" si="328"/>
        <v>89268</v>
      </c>
      <c r="AB807" s="318">
        <f t="shared" si="329"/>
        <v>49012</v>
      </c>
      <c r="AC807" s="49">
        <f t="shared" si="330"/>
        <v>0.41</v>
      </c>
      <c r="AD807" s="49">
        <f t="shared" si="331"/>
        <v>0.48</v>
      </c>
      <c r="AE807" s="49">
        <f t="shared" si="332"/>
        <v>0.4</v>
      </c>
      <c r="AF807" s="49">
        <f t="shared" si="333"/>
        <v>0.73</v>
      </c>
      <c r="AG807" s="50">
        <f t="shared" si="334"/>
        <v>1.7379327157484155</v>
      </c>
      <c r="AH807" s="325">
        <f t="shared" ref="AH807:AH809" si="340">+MIN(AA807:AB807)</f>
        <v>49012</v>
      </c>
      <c r="AI807" s="51" t="str">
        <f t="shared" ref="AI807:AI809" si="341">+IF(AH807=Y807,"MENOR COTIZADO",IF(AH807=Z807,"PROMEDIO",IF(AH807=AA807,"MEDIANA",IF(AH807=AB807,"MEDIA ARMÓNICA",IF(AH807=W807,"HISTÓRICO")))))</f>
        <v>MEDIA ARMÓNICA</v>
      </c>
      <c r="AL807" s="52"/>
    </row>
    <row r="808" spans="1:38" ht="48">
      <c r="A808" s="126">
        <f>+COUNT(B$672:$D808)</f>
        <v>122</v>
      </c>
      <c r="B808" s="138">
        <v>73152100</v>
      </c>
      <c r="C808" s="141" t="s">
        <v>754</v>
      </c>
      <c r="D808" s="138" t="s">
        <v>20</v>
      </c>
      <c r="E808" s="242">
        <v>1</v>
      </c>
      <c r="F808" s="45"/>
      <c r="G808" s="45"/>
      <c r="H808" s="317">
        <v>460213</v>
      </c>
      <c r="I808" s="317"/>
      <c r="J808" s="318"/>
      <c r="K808" s="318"/>
      <c r="L808" s="314">
        <v>443628</v>
      </c>
      <c r="M808" s="314"/>
      <c r="N808" s="314"/>
      <c r="O808" s="314"/>
      <c r="P808" s="319">
        <v>414606</v>
      </c>
      <c r="Q808" s="328"/>
      <c r="R808" s="328"/>
      <c r="S808" s="329"/>
      <c r="T808" s="330"/>
      <c r="U808" s="331"/>
      <c r="V808" s="332">
        <v>100690</v>
      </c>
      <c r="W808" s="314"/>
      <c r="X808" s="318">
        <f t="shared" si="325"/>
        <v>170442</v>
      </c>
      <c r="Y808" s="323">
        <f t="shared" si="326"/>
        <v>414606</v>
      </c>
      <c r="Z808" s="323">
        <f t="shared" si="327"/>
        <v>354784</v>
      </c>
      <c r="AA808" s="323">
        <f t="shared" si="328"/>
        <v>429117</v>
      </c>
      <c r="AB808" s="318">
        <f t="shared" si="329"/>
        <v>238515</v>
      </c>
      <c r="AC808" s="49">
        <f t="shared" si="330"/>
        <v>0.41</v>
      </c>
      <c r="AD808" s="49">
        <f t="shared" si="331"/>
        <v>0.48</v>
      </c>
      <c r="AE808" s="49">
        <f t="shared" si="332"/>
        <v>0.4</v>
      </c>
      <c r="AF808" s="49">
        <f t="shared" si="333"/>
        <v>0.71</v>
      </c>
      <c r="AG808" s="50">
        <f t="shared" si="334"/>
        <v>1.6927400933558447</v>
      </c>
      <c r="AH808" s="325">
        <f t="shared" si="340"/>
        <v>238515</v>
      </c>
      <c r="AI808" s="51" t="str">
        <f t="shared" si="341"/>
        <v>MEDIA ARMÓNICA</v>
      </c>
      <c r="AL808" s="52"/>
    </row>
    <row r="809" spans="1:38" ht="24">
      <c r="A809" s="126">
        <f>+COUNT(B$672:$D809)</f>
        <v>123</v>
      </c>
      <c r="B809" s="138">
        <v>73152100</v>
      </c>
      <c r="C809" s="141" t="s">
        <v>241</v>
      </c>
      <c r="D809" s="138" t="s">
        <v>20</v>
      </c>
      <c r="E809" s="242">
        <v>1</v>
      </c>
      <c r="F809" s="45"/>
      <c r="G809" s="45"/>
      <c r="H809" s="317">
        <v>122540</v>
      </c>
      <c r="I809" s="317"/>
      <c r="J809" s="318"/>
      <c r="K809" s="318"/>
      <c r="L809" s="314">
        <v>117165</v>
      </c>
      <c r="M809" s="314"/>
      <c r="N809" s="314"/>
      <c r="O809" s="314"/>
      <c r="P809" s="319">
        <v>107491</v>
      </c>
      <c r="Q809" s="328"/>
      <c r="R809" s="328"/>
      <c r="S809" s="329"/>
      <c r="T809" s="330"/>
      <c r="U809" s="331"/>
      <c r="V809" s="332">
        <v>26120</v>
      </c>
      <c r="W809" s="18"/>
      <c r="X809" s="318">
        <f t="shared" si="325"/>
        <v>45237</v>
      </c>
      <c r="Y809" s="323">
        <f t="shared" si="326"/>
        <v>107491</v>
      </c>
      <c r="Z809" s="323">
        <f t="shared" si="327"/>
        <v>93329</v>
      </c>
      <c r="AA809" s="323">
        <f t="shared" si="328"/>
        <v>112328</v>
      </c>
      <c r="AB809" s="318">
        <f t="shared" si="329"/>
        <v>62224</v>
      </c>
      <c r="AC809" s="49">
        <f t="shared" si="330"/>
        <v>0.42</v>
      </c>
      <c r="AD809" s="49">
        <f t="shared" si="331"/>
        <v>0.48</v>
      </c>
      <c r="AE809" s="49">
        <f t="shared" si="332"/>
        <v>0.4</v>
      </c>
      <c r="AF809" s="49">
        <f t="shared" si="333"/>
        <v>0.73</v>
      </c>
      <c r="AG809" s="50">
        <f t="shared" si="334"/>
        <v>1.7318912710566616</v>
      </c>
      <c r="AH809" s="325">
        <f t="shared" si="340"/>
        <v>62224</v>
      </c>
      <c r="AI809" s="51" t="str">
        <f t="shared" si="341"/>
        <v>MEDIA ARMÓNICA</v>
      </c>
      <c r="AL809" s="52"/>
    </row>
    <row r="810" spans="1:38">
      <c r="A810" s="167"/>
      <c r="B810" s="167"/>
      <c r="C810" s="165" t="s">
        <v>206</v>
      </c>
      <c r="D810" s="166"/>
      <c r="E810" s="166"/>
      <c r="F810" s="45"/>
      <c r="G810" s="45"/>
      <c r="H810" s="166"/>
      <c r="I810" s="317"/>
      <c r="J810" s="318"/>
      <c r="K810" s="318"/>
      <c r="L810" s="166"/>
      <c r="M810" s="314"/>
      <c r="N810" s="314"/>
      <c r="O810" s="314"/>
      <c r="P810" s="166"/>
      <c r="Q810" s="328"/>
      <c r="R810" s="328"/>
      <c r="S810" s="329"/>
      <c r="T810" s="330"/>
      <c r="U810" s="331"/>
      <c r="V810" s="166"/>
      <c r="W810" s="314"/>
      <c r="X810" s="166"/>
      <c r="Y810" s="166"/>
      <c r="Z810" s="166"/>
      <c r="AA810" s="166"/>
      <c r="AB810" s="166"/>
      <c r="AC810" s="166"/>
      <c r="AD810" s="166"/>
      <c r="AE810" s="166"/>
      <c r="AF810" s="166"/>
      <c r="AG810" s="166"/>
      <c r="AH810" s="166"/>
      <c r="AI810" s="166"/>
      <c r="AL810" s="52"/>
    </row>
    <row r="811" spans="1:38" ht="24">
      <c r="A811" s="126">
        <f>+COUNT(B$672:$D811)</f>
        <v>124</v>
      </c>
      <c r="B811" s="138">
        <v>73152100</v>
      </c>
      <c r="C811" s="141" t="s">
        <v>775</v>
      </c>
      <c r="D811" s="138" t="s">
        <v>20</v>
      </c>
      <c r="E811" s="242">
        <v>1</v>
      </c>
      <c r="F811" s="45"/>
      <c r="G811" s="45"/>
      <c r="H811" s="317">
        <v>141379</v>
      </c>
      <c r="I811" s="317"/>
      <c r="J811" s="318"/>
      <c r="K811" s="318"/>
      <c r="L811" s="314">
        <v>131458</v>
      </c>
      <c r="M811" s="314"/>
      <c r="N811" s="314"/>
      <c r="O811" s="314"/>
      <c r="P811" s="319">
        <v>124017.00000000001</v>
      </c>
      <c r="Q811" s="328"/>
      <c r="R811" s="328"/>
      <c r="S811" s="329"/>
      <c r="T811" s="330"/>
      <c r="U811" s="331"/>
      <c r="V811" s="332">
        <v>29980</v>
      </c>
      <c r="W811" s="314"/>
      <c r="X811" s="318">
        <f t="shared" si="325"/>
        <v>51644</v>
      </c>
      <c r="Y811" s="323">
        <f t="shared" si="326"/>
        <v>124017</v>
      </c>
      <c r="Z811" s="323">
        <f t="shared" si="327"/>
        <v>106709</v>
      </c>
      <c r="AA811" s="323">
        <f t="shared" si="328"/>
        <v>127738</v>
      </c>
      <c r="AB811" s="318">
        <f t="shared" si="329"/>
        <v>71302</v>
      </c>
      <c r="AC811" s="49">
        <f t="shared" si="330"/>
        <v>0.42</v>
      </c>
      <c r="AD811" s="49">
        <f t="shared" si="331"/>
        <v>0.48</v>
      </c>
      <c r="AE811" s="49">
        <f t="shared" si="332"/>
        <v>0.4</v>
      </c>
      <c r="AF811" s="49">
        <f t="shared" si="333"/>
        <v>0.72</v>
      </c>
      <c r="AG811" s="50">
        <f t="shared" si="334"/>
        <v>1.7226150767178119</v>
      </c>
      <c r="AH811" s="325">
        <f t="shared" ref="AH811:AH826" si="342">+MIN(AA811:AB811)</f>
        <v>71302</v>
      </c>
      <c r="AI811" s="51" t="str">
        <f t="shared" ref="AI811:AI826" si="343">+IF(AH811=Y811,"MENOR COTIZADO",IF(AH811=Z811,"PROMEDIO",IF(AH811=AA811,"MEDIANA",IF(AH811=AB811,"MEDIA ARMÓNICA",IF(AH811=W811,"HISTÓRICO")))))</f>
        <v>MEDIA ARMÓNICA</v>
      </c>
      <c r="AL811" s="52"/>
    </row>
    <row r="812" spans="1:38" ht="24">
      <c r="A812" s="126">
        <f>+COUNT(B$672:$D812)</f>
        <v>125</v>
      </c>
      <c r="B812" s="138">
        <v>73152100</v>
      </c>
      <c r="C812" s="141" t="s">
        <v>776</v>
      </c>
      <c r="D812" s="138" t="s">
        <v>20</v>
      </c>
      <c r="E812" s="242">
        <v>1</v>
      </c>
      <c r="F812" s="45"/>
      <c r="G812" s="45"/>
      <c r="H812" s="317">
        <v>110033.00000000001</v>
      </c>
      <c r="I812" s="317"/>
      <c r="J812" s="318"/>
      <c r="K812" s="318"/>
      <c r="L812" s="314">
        <v>104242</v>
      </c>
      <c r="M812" s="314"/>
      <c r="N812" s="314"/>
      <c r="O812" s="314"/>
      <c r="P812" s="319">
        <v>96520</v>
      </c>
      <c r="Q812" s="328"/>
      <c r="R812" s="328"/>
      <c r="S812" s="329"/>
      <c r="T812" s="330"/>
      <c r="U812" s="331"/>
      <c r="V812" s="332">
        <v>22910</v>
      </c>
      <c r="W812" s="314"/>
      <c r="X812" s="318">
        <f t="shared" si="325"/>
        <v>40722</v>
      </c>
      <c r="Y812" s="323">
        <f t="shared" si="326"/>
        <v>96520</v>
      </c>
      <c r="Z812" s="323">
        <f t="shared" si="327"/>
        <v>83426</v>
      </c>
      <c r="AA812" s="323">
        <f t="shared" si="328"/>
        <v>100381</v>
      </c>
      <c r="AB812" s="318">
        <f t="shared" si="329"/>
        <v>55028</v>
      </c>
      <c r="AC812" s="49">
        <f t="shared" si="330"/>
        <v>0.42</v>
      </c>
      <c r="AD812" s="49">
        <f t="shared" si="331"/>
        <v>0.49</v>
      </c>
      <c r="AE812" s="49">
        <f t="shared" si="332"/>
        <v>0.41</v>
      </c>
      <c r="AF812" s="49">
        <f t="shared" si="333"/>
        <v>0.74</v>
      </c>
      <c r="AG812" s="50">
        <f t="shared" si="334"/>
        <v>1.7774770842426888</v>
      </c>
      <c r="AH812" s="325">
        <f t="shared" si="342"/>
        <v>55028</v>
      </c>
      <c r="AI812" s="51" t="str">
        <f t="shared" si="343"/>
        <v>MEDIA ARMÓNICA</v>
      </c>
      <c r="AL812" s="52"/>
    </row>
    <row r="813" spans="1:38" ht="24">
      <c r="A813" s="126">
        <f>+COUNT(B$672:$D813)</f>
        <v>126</v>
      </c>
      <c r="B813" s="138">
        <v>73152100</v>
      </c>
      <c r="C813" s="141" t="s">
        <v>777</v>
      </c>
      <c r="D813" s="138" t="s">
        <v>20</v>
      </c>
      <c r="E813" s="242">
        <v>1</v>
      </c>
      <c r="F813" s="45"/>
      <c r="G813" s="45"/>
      <c r="H813" s="317">
        <v>75672</v>
      </c>
      <c r="I813" s="317"/>
      <c r="J813" s="318"/>
      <c r="K813" s="318"/>
      <c r="L813" s="314">
        <v>70942</v>
      </c>
      <c r="M813" s="314"/>
      <c r="N813" s="314"/>
      <c r="O813" s="314"/>
      <c r="P813" s="319">
        <v>67564</v>
      </c>
      <c r="Q813" s="328"/>
      <c r="R813" s="328"/>
      <c r="S813" s="329"/>
      <c r="T813" s="330"/>
      <c r="U813" s="331"/>
      <c r="V813" s="332">
        <v>16430</v>
      </c>
      <c r="W813" s="314"/>
      <c r="X813" s="318">
        <f t="shared" si="325"/>
        <v>27682</v>
      </c>
      <c r="Y813" s="323">
        <f t="shared" si="326"/>
        <v>67564</v>
      </c>
      <c r="Z813" s="323">
        <f t="shared" si="327"/>
        <v>57652</v>
      </c>
      <c r="AA813" s="323">
        <f t="shared" si="328"/>
        <v>69253</v>
      </c>
      <c r="AB813" s="318">
        <f t="shared" si="329"/>
        <v>38844</v>
      </c>
      <c r="AC813" s="49">
        <f t="shared" si="330"/>
        <v>0.41</v>
      </c>
      <c r="AD813" s="49">
        <f t="shared" si="331"/>
        <v>0.48</v>
      </c>
      <c r="AE813" s="49">
        <f t="shared" si="332"/>
        <v>0.4</v>
      </c>
      <c r="AF813" s="49">
        <f t="shared" si="333"/>
        <v>0.71</v>
      </c>
      <c r="AG813" s="50">
        <f t="shared" si="334"/>
        <v>1.6848447961046866</v>
      </c>
      <c r="AH813" s="325">
        <f t="shared" si="342"/>
        <v>38844</v>
      </c>
      <c r="AI813" s="51" t="str">
        <f t="shared" si="343"/>
        <v>MEDIA ARMÓNICA</v>
      </c>
      <c r="AL813" s="52"/>
    </row>
    <row r="814" spans="1:38" ht="24">
      <c r="A814" s="126">
        <f>+COUNT(B$672:$D814)</f>
        <v>127</v>
      </c>
      <c r="B814" s="138">
        <v>73152100</v>
      </c>
      <c r="C814" s="141" t="s">
        <v>778</v>
      </c>
      <c r="D814" s="138" t="s">
        <v>20</v>
      </c>
      <c r="E814" s="242">
        <v>1</v>
      </c>
      <c r="F814" s="45"/>
      <c r="G814" s="45"/>
      <c r="H814" s="317">
        <v>99067</v>
      </c>
      <c r="I814" s="317"/>
      <c r="J814" s="318"/>
      <c r="K814" s="318"/>
      <c r="L814" s="314">
        <v>93760</v>
      </c>
      <c r="M814" s="314"/>
      <c r="N814" s="314"/>
      <c r="O814" s="314"/>
      <c r="P814" s="319">
        <v>88453</v>
      </c>
      <c r="Q814" s="328"/>
      <c r="R814" s="328"/>
      <c r="S814" s="329"/>
      <c r="T814" s="330"/>
      <c r="U814" s="331"/>
      <c r="V814" s="332">
        <v>21160</v>
      </c>
      <c r="W814" s="16"/>
      <c r="X814" s="318">
        <f t="shared" si="325"/>
        <v>36558</v>
      </c>
      <c r="Y814" s="323">
        <f t="shared" si="326"/>
        <v>88453</v>
      </c>
      <c r="Z814" s="323">
        <f t="shared" si="327"/>
        <v>75610</v>
      </c>
      <c r="AA814" s="323">
        <f t="shared" si="328"/>
        <v>91107</v>
      </c>
      <c r="AB814" s="318">
        <f t="shared" si="329"/>
        <v>50426</v>
      </c>
      <c r="AC814" s="49">
        <f t="shared" si="330"/>
        <v>0.41</v>
      </c>
      <c r="AD814" s="49">
        <f t="shared" si="331"/>
        <v>0.48</v>
      </c>
      <c r="AE814" s="49">
        <f t="shared" si="332"/>
        <v>0.4</v>
      </c>
      <c r="AF814" s="49">
        <f t="shared" si="333"/>
        <v>0.72</v>
      </c>
      <c r="AG814" s="50">
        <f t="shared" si="334"/>
        <v>1.7276937618147448</v>
      </c>
      <c r="AH814" s="325">
        <f t="shared" si="342"/>
        <v>50426</v>
      </c>
      <c r="AI814" s="51" t="str">
        <f t="shared" si="343"/>
        <v>MEDIA ARMÓNICA</v>
      </c>
      <c r="AL814" s="52"/>
    </row>
    <row r="815" spans="1:38" ht="24">
      <c r="A815" s="126">
        <f>+COUNT(B$672:$D815)</f>
        <v>128</v>
      </c>
      <c r="B815" s="138">
        <v>73152100</v>
      </c>
      <c r="C815" s="141" t="s">
        <v>779</v>
      </c>
      <c r="D815" s="138" t="s">
        <v>20</v>
      </c>
      <c r="E815" s="242">
        <v>1</v>
      </c>
      <c r="F815" s="45"/>
      <c r="G815" s="45"/>
      <c r="H815" s="317">
        <v>61967</v>
      </c>
      <c r="I815" s="317"/>
      <c r="J815" s="318"/>
      <c r="K815" s="318"/>
      <c r="L815" s="314">
        <v>60277</v>
      </c>
      <c r="M815" s="314"/>
      <c r="N815" s="314"/>
      <c r="O815" s="314"/>
      <c r="P815" s="319">
        <v>56334</v>
      </c>
      <c r="Q815" s="328"/>
      <c r="R815" s="328"/>
      <c r="S815" s="329"/>
      <c r="T815" s="330"/>
      <c r="U815" s="331"/>
      <c r="V815" s="332">
        <v>13560</v>
      </c>
      <c r="W815" s="314"/>
      <c r="X815" s="318">
        <f t="shared" si="325"/>
        <v>23104</v>
      </c>
      <c r="Y815" s="323">
        <f t="shared" si="326"/>
        <v>56334</v>
      </c>
      <c r="Z815" s="323">
        <f t="shared" si="327"/>
        <v>48035</v>
      </c>
      <c r="AA815" s="323">
        <f t="shared" si="328"/>
        <v>58306</v>
      </c>
      <c r="AB815" s="318">
        <f t="shared" si="329"/>
        <v>32200</v>
      </c>
      <c r="AC815" s="49">
        <f t="shared" si="330"/>
        <v>0.41</v>
      </c>
      <c r="AD815" s="49">
        <f t="shared" si="331"/>
        <v>0.48</v>
      </c>
      <c r="AE815" s="49">
        <f t="shared" si="332"/>
        <v>0.4</v>
      </c>
      <c r="AF815" s="49">
        <f t="shared" si="333"/>
        <v>0.72</v>
      </c>
      <c r="AG815" s="50">
        <f t="shared" si="334"/>
        <v>1.7038348082595871</v>
      </c>
      <c r="AH815" s="325">
        <f t="shared" si="342"/>
        <v>32200</v>
      </c>
      <c r="AI815" s="51" t="str">
        <f t="shared" si="343"/>
        <v>MEDIA ARMÓNICA</v>
      </c>
      <c r="AL815" s="52"/>
    </row>
    <row r="816" spans="1:38" ht="24">
      <c r="A816" s="126">
        <f>+COUNT(B$672:$D816)</f>
        <v>129</v>
      </c>
      <c r="B816" s="138">
        <v>73152100</v>
      </c>
      <c r="C816" s="141" t="s">
        <v>780</v>
      </c>
      <c r="D816" s="138" t="s">
        <v>20</v>
      </c>
      <c r="E816" s="242">
        <v>1</v>
      </c>
      <c r="F816" s="45"/>
      <c r="G816" s="45"/>
      <c r="H816" s="317">
        <v>399603.00000000006</v>
      </c>
      <c r="I816" s="317"/>
      <c r="J816" s="318"/>
      <c r="K816" s="318"/>
      <c r="L816" s="314">
        <v>392337</v>
      </c>
      <c r="M816" s="314"/>
      <c r="N816" s="314"/>
      <c r="O816" s="314"/>
      <c r="P816" s="319">
        <v>363275</v>
      </c>
      <c r="Q816" s="328"/>
      <c r="R816" s="328"/>
      <c r="S816" s="329"/>
      <c r="T816" s="330"/>
      <c r="U816" s="331"/>
      <c r="V816" s="332">
        <v>87000</v>
      </c>
      <c r="W816" s="314"/>
      <c r="X816" s="318">
        <f t="shared" si="325"/>
        <v>149860</v>
      </c>
      <c r="Y816" s="323">
        <f t="shared" si="326"/>
        <v>363275</v>
      </c>
      <c r="Z816" s="323">
        <f t="shared" si="327"/>
        <v>310554</v>
      </c>
      <c r="AA816" s="323">
        <f t="shared" si="328"/>
        <v>377806</v>
      </c>
      <c r="AB816" s="318">
        <f t="shared" si="329"/>
        <v>207272</v>
      </c>
      <c r="AC816" s="49">
        <f t="shared" si="330"/>
        <v>0.41</v>
      </c>
      <c r="AD816" s="49">
        <f t="shared" si="331"/>
        <v>0.48</v>
      </c>
      <c r="AE816" s="49">
        <f t="shared" si="332"/>
        <v>0.4</v>
      </c>
      <c r="AF816" s="49">
        <f t="shared" si="333"/>
        <v>0.72</v>
      </c>
      <c r="AG816" s="50">
        <f t="shared" si="334"/>
        <v>1.7225287356321839</v>
      </c>
      <c r="AH816" s="325">
        <f t="shared" si="342"/>
        <v>207272</v>
      </c>
      <c r="AI816" s="51" t="str">
        <f t="shared" si="343"/>
        <v>MEDIA ARMÓNICA</v>
      </c>
      <c r="AL816" s="52"/>
    </row>
    <row r="817" spans="1:38" ht="24">
      <c r="A817" s="126">
        <f>+COUNT(B$672:$D817)</f>
        <v>130</v>
      </c>
      <c r="B817" s="138">
        <v>73152100</v>
      </c>
      <c r="C817" s="141" t="s">
        <v>781</v>
      </c>
      <c r="D817" s="138" t="s">
        <v>20</v>
      </c>
      <c r="E817" s="242">
        <v>1</v>
      </c>
      <c r="F817" s="45"/>
      <c r="G817" s="45"/>
      <c r="H817" s="317">
        <v>397394</v>
      </c>
      <c r="I817" s="317"/>
      <c r="J817" s="318"/>
      <c r="K817" s="318"/>
      <c r="L817" s="314">
        <v>393781</v>
      </c>
      <c r="M817" s="314"/>
      <c r="N817" s="314"/>
      <c r="O817" s="314"/>
      <c r="P817" s="319">
        <v>361267.00000000006</v>
      </c>
      <c r="Q817" s="328"/>
      <c r="R817" s="328"/>
      <c r="S817" s="329"/>
      <c r="T817" s="330"/>
      <c r="U817" s="331"/>
      <c r="V817" s="332">
        <v>76180</v>
      </c>
      <c r="W817" s="314"/>
      <c r="X817" s="318">
        <f t="shared" si="325"/>
        <v>154838</v>
      </c>
      <c r="Y817" s="323">
        <f t="shared" si="326"/>
        <v>361267</v>
      </c>
      <c r="Z817" s="323">
        <f t="shared" si="327"/>
        <v>307156</v>
      </c>
      <c r="AA817" s="323">
        <f t="shared" si="328"/>
        <v>377524</v>
      </c>
      <c r="AB817" s="318">
        <f t="shared" si="329"/>
        <v>190924</v>
      </c>
      <c r="AC817" s="49">
        <f t="shared" si="330"/>
        <v>0.43</v>
      </c>
      <c r="AD817" s="49">
        <f t="shared" si="331"/>
        <v>0.5</v>
      </c>
      <c r="AE817" s="49">
        <f t="shared" si="332"/>
        <v>0.41</v>
      </c>
      <c r="AF817" s="49">
        <f t="shared" si="333"/>
        <v>0.81</v>
      </c>
      <c r="AG817" s="50">
        <f t="shared" si="334"/>
        <v>2.0325282226306118</v>
      </c>
      <c r="AH817" s="325">
        <f t="shared" si="342"/>
        <v>190924</v>
      </c>
      <c r="AI817" s="51" t="str">
        <f t="shared" si="343"/>
        <v>MEDIA ARMÓNICA</v>
      </c>
      <c r="AL817" s="52"/>
    </row>
    <row r="818" spans="1:38">
      <c r="A818" s="126">
        <f>+COUNT(B$672:$D818)</f>
        <v>131</v>
      </c>
      <c r="B818" s="138">
        <v>73152100</v>
      </c>
      <c r="C818" s="127" t="s">
        <v>207</v>
      </c>
      <c r="D818" s="138" t="s">
        <v>20</v>
      </c>
      <c r="E818" s="242">
        <v>1</v>
      </c>
      <c r="F818" s="45"/>
      <c r="G818" s="45"/>
      <c r="H818" s="317">
        <v>143628</v>
      </c>
      <c r="I818" s="317"/>
      <c r="J818" s="318"/>
      <c r="K818" s="318"/>
      <c r="L818" s="314">
        <v>139781</v>
      </c>
      <c r="M818" s="314"/>
      <c r="N818" s="314"/>
      <c r="O818" s="314"/>
      <c r="P818" s="319">
        <v>128239.00000000001</v>
      </c>
      <c r="Q818" s="328"/>
      <c r="R818" s="328"/>
      <c r="S818" s="329"/>
      <c r="T818" s="330"/>
      <c r="U818" s="331"/>
      <c r="V818" s="332">
        <v>28030</v>
      </c>
      <c r="W818" s="314"/>
      <c r="X818" s="318">
        <f t="shared" si="325"/>
        <v>54983</v>
      </c>
      <c r="Y818" s="323">
        <f t="shared" si="326"/>
        <v>128239</v>
      </c>
      <c r="Z818" s="323">
        <f t="shared" si="327"/>
        <v>109920</v>
      </c>
      <c r="AA818" s="323">
        <f t="shared" si="328"/>
        <v>134010</v>
      </c>
      <c r="AB818" s="318">
        <f t="shared" si="329"/>
        <v>69456</v>
      </c>
      <c r="AC818" s="49">
        <f t="shared" si="330"/>
        <v>0.43</v>
      </c>
      <c r="AD818" s="49">
        <f t="shared" si="331"/>
        <v>0.5</v>
      </c>
      <c r="AE818" s="49">
        <f t="shared" si="332"/>
        <v>0.41</v>
      </c>
      <c r="AF818" s="49">
        <f t="shared" si="333"/>
        <v>0.79</v>
      </c>
      <c r="AG818" s="50">
        <f t="shared" si="334"/>
        <v>1.9615768819122368</v>
      </c>
      <c r="AH818" s="325">
        <f t="shared" si="342"/>
        <v>69456</v>
      </c>
      <c r="AI818" s="51" t="str">
        <f t="shared" si="343"/>
        <v>MEDIA ARMÓNICA</v>
      </c>
      <c r="AL818" s="52"/>
    </row>
    <row r="819" spans="1:38">
      <c r="A819" s="126">
        <f>+COUNT(B$672:$D819)</f>
        <v>132</v>
      </c>
      <c r="B819" s="138">
        <v>73152100</v>
      </c>
      <c r="C819" s="127" t="s">
        <v>208</v>
      </c>
      <c r="D819" s="138" t="s">
        <v>20</v>
      </c>
      <c r="E819" s="242">
        <v>1</v>
      </c>
      <c r="F819" s="45"/>
      <c r="G819" s="45"/>
      <c r="H819" s="317">
        <v>241070</v>
      </c>
      <c r="I819" s="317"/>
      <c r="J819" s="318"/>
      <c r="K819" s="318"/>
      <c r="L819" s="314">
        <v>228155.00000000003</v>
      </c>
      <c r="M819" s="314"/>
      <c r="N819" s="314"/>
      <c r="O819" s="314"/>
      <c r="P819" s="319">
        <v>215241</v>
      </c>
      <c r="Q819" s="328"/>
      <c r="R819" s="328"/>
      <c r="S819" s="329"/>
      <c r="T819" s="330"/>
      <c r="U819" s="331"/>
      <c r="V819" s="332">
        <v>47800</v>
      </c>
      <c r="W819" s="314"/>
      <c r="X819" s="318">
        <f t="shared" si="325"/>
        <v>90792</v>
      </c>
      <c r="Y819" s="323">
        <f t="shared" si="326"/>
        <v>215241</v>
      </c>
      <c r="Z819" s="323">
        <f t="shared" si="327"/>
        <v>183067</v>
      </c>
      <c r="AA819" s="323">
        <f t="shared" si="328"/>
        <v>221698</v>
      </c>
      <c r="AB819" s="318">
        <f t="shared" si="329"/>
        <v>117310</v>
      </c>
      <c r="AC819" s="49">
        <f t="shared" si="330"/>
        <v>0.42</v>
      </c>
      <c r="AD819" s="49">
        <f t="shared" si="331"/>
        <v>0.5</v>
      </c>
      <c r="AE819" s="49">
        <f t="shared" si="332"/>
        <v>0.41</v>
      </c>
      <c r="AF819" s="49">
        <f t="shared" si="333"/>
        <v>0.77</v>
      </c>
      <c r="AG819" s="50">
        <f t="shared" si="334"/>
        <v>1.8994142259414226</v>
      </c>
      <c r="AH819" s="325">
        <f t="shared" si="342"/>
        <v>117310</v>
      </c>
      <c r="AI819" s="51" t="str">
        <f t="shared" si="343"/>
        <v>MEDIA ARMÓNICA</v>
      </c>
      <c r="AL819" s="52"/>
    </row>
    <row r="820" spans="1:38">
      <c r="A820" s="126">
        <f>+COUNT(B$672:$D820)</f>
        <v>133</v>
      </c>
      <c r="B820" s="138">
        <v>73152100</v>
      </c>
      <c r="C820" s="127" t="s">
        <v>209</v>
      </c>
      <c r="D820" s="138" t="s">
        <v>20</v>
      </c>
      <c r="E820" s="242">
        <v>1</v>
      </c>
      <c r="F820" s="45"/>
      <c r="G820" s="45"/>
      <c r="H820" s="317">
        <v>1084763</v>
      </c>
      <c r="I820" s="317"/>
      <c r="J820" s="318"/>
      <c r="K820" s="318"/>
      <c r="L820" s="314">
        <v>1045317.0000000001</v>
      </c>
      <c r="M820" s="314"/>
      <c r="N820" s="314"/>
      <c r="O820" s="314"/>
      <c r="P820" s="319">
        <v>986148</v>
      </c>
      <c r="Q820" s="328"/>
      <c r="R820" s="328"/>
      <c r="S820" s="329"/>
      <c r="T820" s="330"/>
      <c r="U820" s="331"/>
      <c r="V820" s="332">
        <v>235930</v>
      </c>
      <c r="W820" s="314"/>
      <c r="X820" s="318">
        <f t="shared" si="325"/>
        <v>403447</v>
      </c>
      <c r="Y820" s="323">
        <f t="shared" si="326"/>
        <v>986148</v>
      </c>
      <c r="Z820" s="323">
        <f t="shared" si="327"/>
        <v>838040</v>
      </c>
      <c r="AA820" s="323">
        <f t="shared" si="328"/>
        <v>1015733</v>
      </c>
      <c r="AB820" s="318">
        <f t="shared" si="329"/>
        <v>560923</v>
      </c>
      <c r="AC820" s="49">
        <f t="shared" si="330"/>
        <v>0.41</v>
      </c>
      <c r="AD820" s="49">
        <f t="shared" si="331"/>
        <v>0.48</v>
      </c>
      <c r="AE820" s="49">
        <f t="shared" si="332"/>
        <v>0.4</v>
      </c>
      <c r="AF820" s="49">
        <f t="shared" si="333"/>
        <v>0.72</v>
      </c>
      <c r="AG820" s="50">
        <f t="shared" si="334"/>
        <v>1.7100283982537192</v>
      </c>
      <c r="AH820" s="325">
        <f t="shared" si="342"/>
        <v>560923</v>
      </c>
      <c r="AI820" s="51" t="str">
        <f t="shared" si="343"/>
        <v>MEDIA ARMÓNICA</v>
      </c>
      <c r="AL820" s="52"/>
    </row>
    <row r="821" spans="1:38">
      <c r="A821" s="126">
        <f>+COUNT(B$672:$D821)</f>
        <v>134</v>
      </c>
      <c r="B821" s="138">
        <v>73152100</v>
      </c>
      <c r="C821" s="127" t="s">
        <v>210</v>
      </c>
      <c r="D821" s="138" t="s">
        <v>20</v>
      </c>
      <c r="E821" s="242">
        <v>1</v>
      </c>
      <c r="F821" s="45"/>
      <c r="G821" s="45"/>
      <c r="H821" s="317">
        <v>163633</v>
      </c>
      <c r="I821" s="317"/>
      <c r="J821" s="318"/>
      <c r="K821" s="318"/>
      <c r="L821" s="314">
        <v>159250</v>
      </c>
      <c r="M821" s="314"/>
      <c r="N821" s="314"/>
      <c r="O821" s="314"/>
      <c r="P821" s="319">
        <v>146101</v>
      </c>
      <c r="Q821" s="328"/>
      <c r="R821" s="328"/>
      <c r="S821" s="329"/>
      <c r="T821" s="330"/>
      <c r="U821" s="331"/>
      <c r="V821" s="332">
        <v>32450</v>
      </c>
      <c r="W821" s="314"/>
      <c r="X821" s="318">
        <f t="shared" si="325"/>
        <v>62385</v>
      </c>
      <c r="Y821" s="323">
        <f t="shared" si="326"/>
        <v>146101</v>
      </c>
      <c r="Z821" s="323">
        <f t="shared" si="327"/>
        <v>125359</v>
      </c>
      <c r="AA821" s="323">
        <f t="shared" si="328"/>
        <v>152676</v>
      </c>
      <c r="AB821" s="318">
        <f t="shared" si="329"/>
        <v>79917</v>
      </c>
      <c r="AC821" s="49">
        <f t="shared" si="330"/>
        <v>0.43</v>
      </c>
      <c r="AD821" s="49">
        <f t="shared" si="331"/>
        <v>0.5</v>
      </c>
      <c r="AE821" s="49">
        <f t="shared" si="332"/>
        <v>0.41</v>
      </c>
      <c r="AF821" s="49">
        <f t="shared" si="333"/>
        <v>0.78</v>
      </c>
      <c r="AG821" s="50">
        <f t="shared" si="334"/>
        <v>1.9224961479198768</v>
      </c>
      <c r="AH821" s="325">
        <f t="shared" si="342"/>
        <v>79917</v>
      </c>
      <c r="AI821" s="51" t="str">
        <f t="shared" si="343"/>
        <v>MEDIA ARMÓNICA</v>
      </c>
      <c r="AL821" s="52"/>
    </row>
    <row r="822" spans="1:38">
      <c r="A822" s="126">
        <f>+COUNT(B$672:$D822)</f>
        <v>135</v>
      </c>
      <c r="B822" s="138">
        <v>73152100</v>
      </c>
      <c r="C822" s="127" t="s">
        <v>211</v>
      </c>
      <c r="D822" s="138" t="s">
        <v>20</v>
      </c>
      <c r="E822" s="242">
        <v>1</v>
      </c>
      <c r="F822" s="45"/>
      <c r="G822" s="45"/>
      <c r="H822" s="317">
        <v>87589</v>
      </c>
      <c r="I822" s="317"/>
      <c r="J822" s="318"/>
      <c r="K822" s="318"/>
      <c r="L822" s="314">
        <v>82938</v>
      </c>
      <c r="M822" s="314"/>
      <c r="N822" s="314"/>
      <c r="O822" s="314"/>
      <c r="P822" s="319">
        <v>77512</v>
      </c>
      <c r="Q822" s="328"/>
      <c r="R822" s="328"/>
      <c r="S822" s="329"/>
      <c r="T822" s="330"/>
      <c r="U822" s="331"/>
      <c r="V822" s="332">
        <v>18720</v>
      </c>
      <c r="W822" s="314"/>
      <c r="X822" s="318">
        <f t="shared" si="325"/>
        <v>32244</v>
      </c>
      <c r="Y822" s="323">
        <f t="shared" si="326"/>
        <v>77512</v>
      </c>
      <c r="Z822" s="323">
        <f t="shared" si="327"/>
        <v>66690</v>
      </c>
      <c r="AA822" s="323">
        <f t="shared" si="328"/>
        <v>80225</v>
      </c>
      <c r="AB822" s="318">
        <f t="shared" si="329"/>
        <v>44546</v>
      </c>
      <c r="AC822" s="49">
        <f t="shared" si="330"/>
        <v>0.42</v>
      </c>
      <c r="AD822" s="49">
        <f t="shared" si="331"/>
        <v>0.48</v>
      </c>
      <c r="AE822" s="49">
        <f t="shared" si="332"/>
        <v>0.4</v>
      </c>
      <c r="AF822" s="49">
        <f t="shared" si="333"/>
        <v>0.72</v>
      </c>
      <c r="AG822" s="50">
        <f t="shared" si="334"/>
        <v>1.7224358974358975</v>
      </c>
      <c r="AH822" s="325">
        <f t="shared" si="342"/>
        <v>44546</v>
      </c>
      <c r="AI822" s="51" t="str">
        <f t="shared" si="343"/>
        <v>MEDIA ARMÓNICA</v>
      </c>
      <c r="AL822" s="52"/>
    </row>
    <row r="823" spans="1:38" ht="24">
      <c r="A823" s="126">
        <f>+COUNT(B$672:$D823)</f>
        <v>136</v>
      </c>
      <c r="B823" s="138">
        <v>73152100</v>
      </c>
      <c r="C823" s="141" t="s">
        <v>782</v>
      </c>
      <c r="D823" s="138" t="s">
        <v>20</v>
      </c>
      <c r="E823" s="242">
        <v>1</v>
      </c>
      <c r="F823" s="45"/>
      <c r="G823" s="45"/>
      <c r="H823" s="317">
        <v>67224</v>
      </c>
      <c r="I823" s="317"/>
      <c r="J823" s="318"/>
      <c r="K823" s="318"/>
      <c r="L823" s="314">
        <v>62422.000000000007</v>
      </c>
      <c r="M823" s="314"/>
      <c r="N823" s="314"/>
      <c r="O823" s="314"/>
      <c r="P823" s="319">
        <v>60021</v>
      </c>
      <c r="Q823" s="328"/>
      <c r="R823" s="328"/>
      <c r="S823" s="329"/>
      <c r="T823" s="330"/>
      <c r="U823" s="331"/>
      <c r="V823" s="332">
        <v>14380</v>
      </c>
      <c r="W823" s="314"/>
      <c r="X823" s="318">
        <f t="shared" si="325"/>
        <v>24604</v>
      </c>
      <c r="Y823" s="323">
        <f t="shared" si="326"/>
        <v>60021</v>
      </c>
      <c r="Z823" s="323">
        <f t="shared" si="327"/>
        <v>51012</v>
      </c>
      <c r="AA823" s="323">
        <f t="shared" si="328"/>
        <v>61222</v>
      </c>
      <c r="AB823" s="318">
        <f t="shared" si="329"/>
        <v>34160</v>
      </c>
      <c r="AC823" s="49">
        <f t="shared" si="330"/>
        <v>0.41</v>
      </c>
      <c r="AD823" s="49">
        <f t="shared" si="331"/>
        <v>0.48</v>
      </c>
      <c r="AE823" s="49">
        <f t="shared" si="332"/>
        <v>0.4</v>
      </c>
      <c r="AF823" s="49">
        <f t="shared" si="333"/>
        <v>0.72</v>
      </c>
      <c r="AG823" s="50">
        <f t="shared" si="334"/>
        <v>1.7109874826147426</v>
      </c>
      <c r="AH823" s="325">
        <f t="shared" si="342"/>
        <v>34160</v>
      </c>
      <c r="AI823" s="51" t="str">
        <f t="shared" si="343"/>
        <v>MEDIA ARMÓNICA</v>
      </c>
      <c r="AL823" s="52"/>
    </row>
    <row r="824" spans="1:38" ht="24">
      <c r="A824" s="126">
        <f>+COUNT(B$672:$D824)</f>
        <v>137</v>
      </c>
      <c r="B824" s="138">
        <v>73152100</v>
      </c>
      <c r="C824" s="141" t="s">
        <v>783</v>
      </c>
      <c r="D824" s="138" t="s">
        <v>20</v>
      </c>
      <c r="E824" s="242">
        <v>1</v>
      </c>
      <c r="F824" s="45"/>
      <c r="G824" s="45"/>
      <c r="H824" s="317">
        <v>163556.00000000003</v>
      </c>
      <c r="I824" s="317"/>
      <c r="J824" s="318"/>
      <c r="K824" s="318"/>
      <c r="L824" s="314">
        <v>150644</v>
      </c>
      <c r="M824" s="314"/>
      <c r="N824" s="314"/>
      <c r="O824" s="314"/>
      <c r="P824" s="319">
        <v>143470</v>
      </c>
      <c r="Q824" s="328"/>
      <c r="R824" s="328"/>
      <c r="S824" s="329"/>
      <c r="T824" s="330"/>
      <c r="U824" s="331"/>
      <c r="V824" s="332">
        <v>34240</v>
      </c>
      <c r="W824" s="314"/>
      <c r="X824" s="318">
        <f t="shared" si="325"/>
        <v>59739</v>
      </c>
      <c r="Y824" s="323">
        <f t="shared" si="326"/>
        <v>143470</v>
      </c>
      <c r="Z824" s="323">
        <f t="shared" si="327"/>
        <v>122978</v>
      </c>
      <c r="AA824" s="323">
        <f t="shared" si="328"/>
        <v>147057</v>
      </c>
      <c r="AB824" s="318">
        <f t="shared" si="329"/>
        <v>81753</v>
      </c>
      <c r="AC824" s="49">
        <f t="shared" si="330"/>
        <v>0.42</v>
      </c>
      <c r="AD824" s="49">
        <f t="shared" si="331"/>
        <v>0.49</v>
      </c>
      <c r="AE824" s="49">
        <f t="shared" si="332"/>
        <v>0.41</v>
      </c>
      <c r="AF824" s="49">
        <f t="shared" si="333"/>
        <v>0.73</v>
      </c>
      <c r="AG824" s="50">
        <f t="shared" si="334"/>
        <v>1.7447137850467289</v>
      </c>
      <c r="AH824" s="325">
        <f t="shared" si="342"/>
        <v>81753</v>
      </c>
      <c r="AI824" s="51" t="str">
        <f t="shared" si="343"/>
        <v>MEDIA ARMÓNICA</v>
      </c>
      <c r="AL824" s="52"/>
    </row>
    <row r="825" spans="1:38" ht="24">
      <c r="A825" s="126">
        <f>+COUNT(B$672:$D825)</f>
        <v>138</v>
      </c>
      <c r="B825" s="138">
        <v>73152100</v>
      </c>
      <c r="C825" s="141" t="s">
        <v>784</v>
      </c>
      <c r="D825" s="138" t="s">
        <v>20</v>
      </c>
      <c r="E825" s="242">
        <v>1</v>
      </c>
      <c r="F825" s="45"/>
      <c r="G825" s="45"/>
      <c r="H825" s="317">
        <v>2098145</v>
      </c>
      <c r="I825" s="317"/>
      <c r="J825" s="318"/>
      <c r="K825" s="318"/>
      <c r="L825" s="314">
        <v>1914097</v>
      </c>
      <c r="M825" s="314"/>
      <c r="N825" s="314"/>
      <c r="O825" s="314"/>
      <c r="P825" s="319">
        <v>1840478</v>
      </c>
      <c r="Q825" s="328"/>
      <c r="R825" s="328"/>
      <c r="S825" s="329"/>
      <c r="T825" s="330"/>
      <c r="U825" s="331"/>
      <c r="V825" s="332">
        <v>424530</v>
      </c>
      <c r="W825" s="314"/>
      <c r="X825" s="318">
        <f t="shared" si="325"/>
        <v>770843</v>
      </c>
      <c r="Y825" s="323">
        <f t="shared" si="326"/>
        <v>1840478</v>
      </c>
      <c r="Z825" s="323">
        <f t="shared" si="327"/>
        <v>1569313</v>
      </c>
      <c r="AA825" s="323">
        <f t="shared" si="328"/>
        <v>1877288</v>
      </c>
      <c r="AB825" s="318">
        <f t="shared" si="329"/>
        <v>1026185</v>
      </c>
      <c r="AC825" s="49">
        <f t="shared" si="330"/>
        <v>0.42</v>
      </c>
      <c r="AD825" s="49">
        <f t="shared" si="331"/>
        <v>0.49</v>
      </c>
      <c r="AE825" s="49">
        <f t="shared" si="332"/>
        <v>0.41</v>
      </c>
      <c r="AF825" s="49">
        <f t="shared" si="333"/>
        <v>0.75</v>
      </c>
      <c r="AG825" s="50">
        <f t="shared" si="334"/>
        <v>1.8157562480861187</v>
      </c>
      <c r="AH825" s="325">
        <f t="shared" si="342"/>
        <v>1026185</v>
      </c>
      <c r="AI825" s="51" t="str">
        <f t="shared" si="343"/>
        <v>MEDIA ARMÓNICA</v>
      </c>
      <c r="AL825" s="52"/>
    </row>
    <row r="826" spans="1:38">
      <c r="A826" s="126">
        <f>+COUNT(B$672:$D826)</f>
        <v>139</v>
      </c>
      <c r="B826" s="138">
        <v>73152100</v>
      </c>
      <c r="C826" s="127" t="s">
        <v>212</v>
      </c>
      <c r="D826" s="138" t="s">
        <v>20</v>
      </c>
      <c r="E826" s="242">
        <v>1</v>
      </c>
      <c r="F826" s="45"/>
      <c r="G826" s="45"/>
      <c r="H826" s="317">
        <v>74318</v>
      </c>
      <c r="I826" s="317"/>
      <c r="J826" s="318"/>
      <c r="K826" s="318"/>
      <c r="L826" s="314">
        <v>70301</v>
      </c>
      <c r="M826" s="314"/>
      <c r="N826" s="314"/>
      <c r="O826" s="314"/>
      <c r="P826" s="319">
        <v>66953</v>
      </c>
      <c r="Q826" s="328"/>
      <c r="R826" s="328"/>
      <c r="S826" s="329"/>
      <c r="T826" s="330"/>
      <c r="U826" s="331"/>
      <c r="V826" s="332">
        <v>15960</v>
      </c>
      <c r="W826" s="314"/>
      <c r="X826" s="318">
        <f t="shared" si="325"/>
        <v>27448</v>
      </c>
      <c r="Y826" s="323">
        <f t="shared" si="326"/>
        <v>66953</v>
      </c>
      <c r="Z826" s="323">
        <f t="shared" si="327"/>
        <v>56883</v>
      </c>
      <c r="AA826" s="323">
        <f t="shared" si="328"/>
        <v>68627</v>
      </c>
      <c r="AB826" s="318">
        <f t="shared" si="329"/>
        <v>37997</v>
      </c>
      <c r="AC826" s="49">
        <f t="shared" si="330"/>
        <v>0.41</v>
      </c>
      <c r="AD826" s="49">
        <f t="shared" si="331"/>
        <v>0.48</v>
      </c>
      <c r="AE826" s="49">
        <f t="shared" si="332"/>
        <v>0.4</v>
      </c>
      <c r="AF826" s="49">
        <f t="shared" si="333"/>
        <v>0.72</v>
      </c>
      <c r="AG826" s="50">
        <f t="shared" si="334"/>
        <v>1.7197994987468672</v>
      </c>
      <c r="AH826" s="325">
        <f t="shared" si="342"/>
        <v>37997</v>
      </c>
      <c r="AI826" s="51" t="str">
        <f t="shared" si="343"/>
        <v>MEDIA ARMÓNICA</v>
      </c>
      <c r="AL826" s="52"/>
    </row>
    <row r="827" spans="1:38">
      <c r="A827" s="167"/>
      <c r="B827" s="167"/>
      <c r="C827" s="165" t="s">
        <v>161</v>
      </c>
      <c r="D827" s="166"/>
      <c r="E827" s="166"/>
      <c r="F827" s="45"/>
      <c r="G827" s="45"/>
      <c r="H827" s="166"/>
      <c r="I827" s="317"/>
      <c r="J827" s="318"/>
      <c r="K827" s="318"/>
      <c r="L827" s="166"/>
      <c r="M827" s="314"/>
      <c r="N827" s="314"/>
      <c r="O827" s="314"/>
      <c r="P827" s="166"/>
      <c r="Q827" s="328"/>
      <c r="R827" s="328"/>
      <c r="S827" s="329"/>
      <c r="T827" s="330"/>
      <c r="U827" s="331"/>
      <c r="V827" s="166"/>
      <c r="W827" s="314"/>
      <c r="X827" s="166"/>
      <c r="Y827" s="166"/>
      <c r="Z827" s="166"/>
      <c r="AA827" s="166"/>
      <c r="AB827" s="166"/>
      <c r="AC827" s="166"/>
      <c r="AD827" s="166"/>
      <c r="AE827" s="166"/>
      <c r="AF827" s="166"/>
      <c r="AG827" s="166"/>
      <c r="AH827" s="166"/>
      <c r="AI827" s="166"/>
      <c r="AL827" s="52"/>
    </row>
    <row r="828" spans="1:38">
      <c r="A828" s="126">
        <f>+COUNT(B$672:$D828)</f>
        <v>140</v>
      </c>
      <c r="B828" s="138">
        <v>73152100</v>
      </c>
      <c r="C828" s="127" t="s">
        <v>162</v>
      </c>
      <c r="D828" s="138" t="s">
        <v>20</v>
      </c>
      <c r="E828" s="242">
        <v>1</v>
      </c>
      <c r="F828" s="45"/>
      <c r="G828" s="45"/>
      <c r="H828" s="317">
        <v>35394</v>
      </c>
      <c r="I828" s="317"/>
      <c r="J828" s="318"/>
      <c r="K828" s="318"/>
      <c r="L828" s="314">
        <v>34107</v>
      </c>
      <c r="M828" s="314"/>
      <c r="N828" s="314"/>
      <c r="O828" s="314"/>
      <c r="P828" s="319">
        <v>32176</v>
      </c>
      <c r="Q828" s="328"/>
      <c r="R828" s="328"/>
      <c r="S828" s="329"/>
      <c r="T828" s="330"/>
      <c r="U828" s="331"/>
      <c r="V828" s="332">
        <v>7640</v>
      </c>
      <c r="W828" s="314"/>
      <c r="X828" s="318">
        <f t="shared" si="325"/>
        <v>13193</v>
      </c>
      <c r="Y828" s="323">
        <f t="shared" si="326"/>
        <v>32176</v>
      </c>
      <c r="Z828" s="323">
        <f t="shared" si="327"/>
        <v>27329</v>
      </c>
      <c r="AA828" s="323">
        <f t="shared" si="328"/>
        <v>33142</v>
      </c>
      <c r="AB828" s="318">
        <f t="shared" si="329"/>
        <v>18220</v>
      </c>
      <c r="AC828" s="49">
        <f t="shared" si="330"/>
        <v>0.41</v>
      </c>
      <c r="AD828" s="49">
        <f t="shared" si="331"/>
        <v>0.48</v>
      </c>
      <c r="AE828" s="49">
        <f t="shared" si="332"/>
        <v>0.4</v>
      </c>
      <c r="AF828" s="49">
        <f t="shared" si="333"/>
        <v>0.72</v>
      </c>
      <c r="AG828" s="50">
        <f t="shared" si="334"/>
        <v>1.7268324607329844</v>
      </c>
      <c r="AH828" s="325">
        <f t="shared" ref="AH828:AH837" si="344">+MIN(AA828:AB828)</f>
        <v>18220</v>
      </c>
      <c r="AI828" s="51" t="str">
        <f t="shared" ref="AI828:AI837" si="345">+IF(AH828=Y828,"MENOR COTIZADO",IF(AH828=Z828,"PROMEDIO",IF(AH828=AA828,"MEDIANA",IF(AH828=AB828,"MEDIA ARMÓNICA",IF(AH828=W828,"HISTÓRICO")))))</f>
        <v>MEDIA ARMÓNICA</v>
      </c>
      <c r="AL828" s="52"/>
    </row>
    <row r="829" spans="1:38">
      <c r="A829" s="126">
        <f>+COUNT(B$672:$D829)</f>
        <v>141</v>
      </c>
      <c r="B829" s="138">
        <v>73152100</v>
      </c>
      <c r="C829" s="127" t="s">
        <v>163</v>
      </c>
      <c r="D829" s="138" t="s">
        <v>20</v>
      </c>
      <c r="E829" s="242">
        <v>1</v>
      </c>
      <c r="F829" s="45"/>
      <c r="G829" s="45"/>
      <c r="H829" s="317">
        <v>42064</v>
      </c>
      <c r="I829" s="317"/>
      <c r="J829" s="318"/>
      <c r="K829" s="318"/>
      <c r="L829" s="314">
        <v>39435</v>
      </c>
      <c r="M829" s="314"/>
      <c r="N829" s="314"/>
      <c r="O829" s="314"/>
      <c r="P829" s="319">
        <v>37557</v>
      </c>
      <c r="Q829" s="328"/>
      <c r="R829" s="328"/>
      <c r="S829" s="329"/>
      <c r="T829" s="330"/>
      <c r="U829" s="331"/>
      <c r="V829" s="332">
        <v>9030</v>
      </c>
      <c r="W829" s="314"/>
      <c r="X829" s="318">
        <f t="shared" si="325"/>
        <v>15439</v>
      </c>
      <c r="Y829" s="323">
        <f t="shared" si="326"/>
        <v>37557</v>
      </c>
      <c r="Z829" s="323">
        <f t="shared" si="327"/>
        <v>32022</v>
      </c>
      <c r="AA829" s="323">
        <f t="shared" si="328"/>
        <v>38496</v>
      </c>
      <c r="AB829" s="318">
        <f t="shared" si="329"/>
        <v>21448</v>
      </c>
      <c r="AC829" s="49">
        <f t="shared" si="330"/>
        <v>0.41</v>
      </c>
      <c r="AD829" s="49">
        <f t="shared" si="331"/>
        <v>0.48</v>
      </c>
      <c r="AE829" s="49">
        <f t="shared" si="332"/>
        <v>0.4</v>
      </c>
      <c r="AF829" s="49">
        <f t="shared" si="333"/>
        <v>0.72</v>
      </c>
      <c r="AG829" s="50">
        <f t="shared" si="334"/>
        <v>1.7097452934662236</v>
      </c>
      <c r="AH829" s="325">
        <f t="shared" si="344"/>
        <v>21448</v>
      </c>
      <c r="AI829" s="51" t="str">
        <f t="shared" si="345"/>
        <v>MEDIA ARMÓNICA</v>
      </c>
      <c r="AL829" s="52"/>
    </row>
    <row r="830" spans="1:38">
      <c r="A830" s="126">
        <f>+COUNT(B$672:$D830)</f>
        <v>142</v>
      </c>
      <c r="B830" s="138">
        <v>73152100</v>
      </c>
      <c r="C830" s="127" t="s">
        <v>164</v>
      </c>
      <c r="D830" s="138" t="s">
        <v>20</v>
      </c>
      <c r="E830" s="242">
        <v>1</v>
      </c>
      <c r="F830" s="45"/>
      <c r="G830" s="45"/>
      <c r="H830" s="317">
        <v>34706</v>
      </c>
      <c r="I830" s="317"/>
      <c r="J830" s="318"/>
      <c r="K830" s="318"/>
      <c r="L830" s="314">
        <v>33477</v>
      </c>
      <c r="M830" s="314"/>
      <c r="N830" s="314"/>
      <c r="O830" s="314"/>
      <c r="P830" s="319">
        <v>30713</v>
      </c>
      <c r="Q830" s="328"/>
      <c r="R830" s="328"/>
      <c r="S830" s="329"/>
      <c r="T830" s="330"/>
      <c r="U830" s="331"/>
      <c r="V830" s="332">
        <v>7460</v>
      </c>
      <c r="W830" s="314"/>
      <c r="X830" s="318">
        <f t="shared" si="325"/>
        <v>12862</v>
      </c>
      <c r="Y830" s="323">
        <f t="shared" si="326"/>
        <v>30713</v>
      </c>
      <c r="Z830" s="323">
        <f t="shared" si="327"/>
        <v>26589</v>
      </c>
      <c r="AA830" s="323">
        <f t="shared" si="328"/>
        <v>32095</v>
      </c>
      <c r="AB830" s="318">
        <f t="shared" si="329"/>
        <v>17755</v>
      </c>
      <c r="AC830" s="49">
        <f t="shared" si="330"/>
        <v>0.42</v>
      </c>
      <c r="AD830" s="49">
        <f t="shared" si="331"/>
        <v>0.48</v>
      </c>
      <c r="AE830" s="49">
        <f t="shared" si="332"/>
        <v>0.4</v>
      </c>
      <c r="AF830" s="49">
        <f t="shared" si="333"/>
        <v>0.72</v>
      </c>
      <c r="AG830" s="50">
        <f t="shared" si="334"/>
        <v>1.7241286863270777</v>
      </c>
      <c r="AH830" s="325">
        <f t="shared" si="344"/>
        <v>17755</v>
      </c>
      <c r="AI830" s="51" t="str">
        <f t="shared" si="345"/>
        <v>MEDIA ARMÓNICA</v>
      </c>
      <c r="AL830" s="52"/>
    </row>
    <row r="831" spans="1:38">
      <c r="A831" s="126">
        <f>+COUNT(B$672:$D831)</f>
        <v>143</v>
      </c>
      <c r="B831" s="138">
        <v>73152100</v>
      </c>
      <c r="C831" s="127" t="s">
        <v>165</v>
      </c>
      <c r="D831" s="138" t="s">
        <v>20</v>
      </c>
      <c r="E831" s="242">
        <v>1</v>
      </c>
      <c r="F831" s="45"/>
      <c r="G831" s="45"/>
      <c r="H831" s="317">
        <v>98033</v>
      </c>
      <c r="I831" s="317"/>
      <c r="J831" s="318"/>
      <c r="K831" s="318"/>
      <c r="L831" s="314">
        <v>91154</v>
      </c>
      <c r="M831" s="314"/>
      <c r="N831" s="314"/>
      <c r="O831" s="314"/>
      <c r="P831" s="319">
        <v>85994</v>
      </c>
      <c r="Q831" s="328"/>
      <c r="R831" s="328"/>
      <c r="S831" s="329"/>
      <c r="T831" s="330"/>
      <c r="U831" s="331"/>
      <c r="V831" s="332">
        <v>20860</v>
      </c>
      <c r="W831" s="16"/>
      <c r="X831" s="318">
        <f t="shared" si="325"/>
        <v>35775</v>
      </c>
      <c r="Y831" s="323">
        <f t="shared" si="326"/>
        <v>85994</v>
      </c>
      <c r="Z831" s="323">
        <f t="shared" si="327"/>
        <v>74010</v>
      </c>
      <c r="AA831" s="323">
        <f t="shared" si="328"/>
        <v>88574</v>
      </c>
      <c r="AB831" s="318">
        <f t="shared" si="329"/>
        <v>49543</v>
      </c>
      <c r="AC831" s="49">
        <f t="shared" si="330"/>
        <v>0.42</v>
      </c>
      <c r="AD831" s="49">
        <f t="shared" si="331"/>
        <v>0.48</v>
      </c>
      <c r="AE831" s="49">
        <f t="shared" si="332"/>
        <v>0.4</v>
      </c>
      <c r="AF831" s="49">
        <f t="shared" si="333"/>
        <v>0.72</v>
      </c>
      <c r="AG831" s="50">
        <f t="shared" si="334"/>
        <v>1.7150047938638542</v>
      </c>
      <c r="AH831" s="325">
        <f t="shared" si="344"/>
        <v>49543</v>
      </c>
      <c r="AI831" s="51" t="str">
        <f t="shared" si="345"/>
        <v>MEDIA ARMÓNICA</v>
      </c>
      <c r="AL831" s="52"/>
    </row>
    <row r="832" spans="1:38">
      <c r="A832" s="126">
        <f>+COUNT(B$672:$D832)</f>
        <v>144</v>
      </c>
      <c r="B832" s="138">
        <v>73152100</v>
      </c>
      <c r="C832" s="127" t="s">
        <v>166</v>
      </c>
      <c r="D832" s="138" t="s">
        <v>20</v>
      </c>
      <c r="E832" s="242">
        <v>1</v>
      </c>
      <c r="F832" s="45"/>
      <c r="G832" s="45"/>
      <c r="H832" s="317">
        <v>64254</v>
      </c>
      <c r="I832" s="317"/>
      <c r="J832" s="318"/>
      <c r="K832" s="318"/>
      <c r="L832" s="314">
        <v>59705</v>
      </c>
      <c r="M832" s="314"/>
      <c r="N832" s="314"/>
      <c r="O832" s="314"/>
      <c r="P832" s="319">
        <v>56862.000000000007</v>
      </c>
      <c r="Q832" s="328"/>
      <c r="R832" s="328"/>
      <c r="S832" s="329"/>
      <c r="T832" s="330"/>
      <c r="U832" s="331"/>
      <c r="V832" s="332">
        <v>13620</v>
      </c>
      <c r="W832" s="314"/>
      <c r="X832" s="318">
        <f t="shared" si="325"/>
        <v>23525</v>
      </c>
      <c r="Y832" s="323">
        <f t="shared" si="326"/>
        <v>56862</v>
      </c>
      <c r="Z832" s="323">
        <f t="shared" si="327"/>
        <v>48610</v>
      </c>
      <c r="AA832" s="323">
        <f t="shared" si="328"/>
        <v>58284</v>
      </c>
      <c r="AB832" s="318">
        <f t="shared" si="329"/>
        <v>32436</v>
      </c>
      <c r="AC832" s="49">
        <f t="shared" si="330"/>
        <v>0.41</v>
      </c>
      <c r="AD832" s="49">
        <f t="shared" si="331"/>
        <v>0.48</v>
      </c>
      <c r="AE832" s="49">
        <f t="shared" si="332"/>
        <v>0.4</v>
      </c>
      <c r="AF832" s="49">
        <f t="shared" si="333"/>
        <v>0.73</v>
      </c>
      <c r="AG832" s="50">
        <f t="shared" si="334"/>
        <v>1.7272393538913362</v>
      </c>
      <c r="AH832" s="325">
        <f t="shared" si="344"/>
        <v>32436</v>
      </c>
      <c r="AI832" s="51" t="str">
        <f t="shared" si="345"/>
        <v>MEDIA ARMÓNICA</v>
      </c>
      <c r="AL832" s="52"/>
    </row>
    <row r="833" spans="1:38">
      <c r="A833" s="126">
        <f>+COUNT(B$672:$D833)</f>
        <v>145</v>
      </c>
      <c r="B833" s="138">
        <v>73152100</v>
      </c>
      <c r="C833" s="127" t="s">
        <v>167</v>
      </c>
      <c r="D833" s="138" t="s">
        <v>20</v>
      </c>
      <c r="E833" s="242">
        <v>1</v>
      </c>
      <c r="F833" s="45"/>
      <c r="G833" s="45"/>
      <c r="H833" s="317">
        <v>690080</v>
      </c>
      <c r="I833" s="317"/>
      <c r="J833" s="318"/>
      <c r="K833" s="318"/>
      <c r="L833" s="314">
        <v>646562</v>
      </c>
      <c r="M833" s="314"/>
      <c r="N833" s="314"/>
      <c r="O833" s="314"/>
      <c r="P833" s="319">
        <v>621694</v>
      </c>
      <c r="Q833" s="328"/>
      <c r="R833" s="328"/>
      <c r="S833" s="329"/>
      <c r="T833" s="330"/>
      <c r="U833" s="331"/>
      <c r="V833" s="332">
        <v>148260</v>
      </c>
      <c r="W833" s="314"/>
      <c r="X833" s="318">
        <f t="shared" si="325"/>
        <v>253838</v>
      </c>
      <c r="Y833" s="323">
        <f t="shared" si="326"/>
        <v>621694</v>
      </c>
      <c r="Z833" s="323">
        <f t="shared" si="327"/>
        <v>526649</v>
      </c>
      <c r="AA833" s="323">
        <f t="shared" si="328"/>
        <v>634128</v>
      </c>
      <c r="AB833" s="318">
        <f t="shared" si="329"/>
        <v>352449</v>
      </c>
      <c r="AC833" s="49">
        <f t="shared" si="330"/>
        <v>0.41</v>
      </c>
      <c r="AD833" s="49">
        <f t="shared" si="331"/>
        <v>0.48</v>
      </c>
      <c r="AE833" s="49">
        <f t="shared" si="332"/>
        <v>0.4</v>
      </c>
      <c r="AF833" s="49">
        <f t="shared" si="333"/>
        <v>0.72</v>
      </c>
      <c r="AG833" s="50">
        <f t="shared" si="334"/>
        <v>1.7121138540401997</v>
      </c>
      <c r="AH833" s="325">
        <f t="shared" si="344"/>
        <v>352449</v>
      </c>
      <c r="AI833" s="51" t="str">
        <f t="shared" si="345"/>
        <v>MEDIA ARMÓNICA</v>
      </c>
      <c r="AL833" s="52"/>
    </row>
    <row r="834" spans="1:38">
      <c r="A834" s="126">
        <f>+COUNT(B$672:$D834)</f>
        <v>146</v>
      </c>
      <c r="B834" s="138">
        <v>73152100</v>
      </c>
      <c r="C834" s="127" t="s">
        <v>168</v>
      </c>
      <c r="D834" s="138" t="s">
        <v>20</v>
      </c>
      <c r="E834" s="242">
        <v>1</v>
      </c>
      <c r="F834" s="45"/>
      <c r="G834" s="45"/>
      <c r="H834" s="317">
        <v>98100</v>
      </c>
      <c r="I834" s="317"/>
      <c r="J834" s="318"/>
      <c r="K834" s="318"/>
      <c r="L834" s="314">
        <v>91155</v>
      </c>
      <c r="M834" s="314"/>
      <c r="N834" s="314"/>
      <c r="O834" s="314"/>
      <c r="P834" s="319">
        <v>86814</v>
      </c>
      <c r="Q834" s="328"/>
      <c r="R834" s="328"/>
      <c r="S834" s="329"/>
      <c r="T834" s="330"/>
      <c r="U834" s="331"/>
      <c r="V834" s="332">
        <v>20960</v>
      </c>
      <c r="W834" s="314"/>
      <c r="X834" s="318">
        <f t="shared" si="325"/>
        <v>35834</v>
      </c>
      <c r="Y834" s="323">
        <f t="shared" si="326"/>
        <v>86814</v>
      </c>
      <c r="Z834" s="323">
        <f t="shared" si="327"/>
        <v>74257</v>
      </c>
      <c r="AA834" s="323">
        <f t="shared" si="328"/>
        <v>88985</v>
      </c>
      <c r="AB834" s="318">
        <f t="shared" si="329"/>
        <v>49756</v>
      </c>
      <c r="AC834" s="49">
        <f t="shared" si="330"/>
        <v>0.41</v>
      </c>
      <c r="AD834" s="49">
        <f t="shared" si="331"/>
        <v>0.48</v>
      </c>
      <c r="AE834" s="49">
        <f t="shared" si="332"/>
        <v>0.4</v>
      </c>
      <c r="AF834" s="49">
        <f t="shared" si="333"/>
        <v>0.72</v>
      </c>
      <c r="AG834" s="50">
        <f t="shared" si="334"/>
        <v>1.7096374045801526</v>
      </c>
      <c r="AH834" s="325">
        <f t="shared" si="344"/>
        <v>49756</v>
      </c>
      <c r="AI834" s="51" t="str">
        <f t="shared" si="345"/>
        <v>MEDIA ARMÓNICA</v>
      </c>
      <c r="AL834" s="52"/>
    </row>
    <row r="835" spans="1:38">
      <c r="A835" s="126">
        <f>+COUNT(B$672:$D835)</f>
        <v>147</v>
      </c>
      <c r="B835" s="138">
        <v>73152100</v>
      </c>
      <c r="C835" s="127" t="s">
        <v>169</v>
      </c>
      <c r="D835" s="138" t="s">
        <v>20</v>
      </c>
      <c r="E835" s="242">
        <v>1</v>
      </c>
      <c r="F835" s="45"/>
      <c r="G835" s="45"/>
      <c r="H835" s="317">
        <v>65391</v>
      </c>
      <c r="I835" s="317"/>
      <c r="J835" s="318"/>
      <c r="K835" s="318"/>
      <c r="L835" s="314">
        <v>61857.000000000007</v>
      </c>
      <c r="M835" s="314"/>
      <c r="N835" s="314"/>
      <c r="O835" s="314"/>
      <c r="P835" s="319">
        <v>58911.000000000007</v>
      </c>
      <c r="Q835" s="328"/>
      <c r="R835" s="328"/>
      <c r="S835" s="329"/>
      <c r="T835" s="330"/>
      <c r="U835" s="331"/>
      <c r="V835" s="332">
        <v>14240</v>
      </c>
      <c r="W835" s="314"/>
      <c r="X835" s="318">
        <f t="shared" si="325"/>
        <v>24053</v>
      </c>
      <c r="Y835" s="323">
        <f t="shared" si="326"/>
        <v>58911</v>
      </c>
      <c r="Z835" s="323">
        <f t="shared" si="327"/>
        <v>50100</v>
      </c>
      <c r="AA835" s="323">
        <f t="shared" si="328"/>
        <v>60384</v>
      </c>
      <c r="AB835" s="318">
        <f t="shared" si="329"/>
        <v>33710</v>
      </c>
      <c r="AC835" s="49">
        <f t="shared" si="330"/>
        <v>0.41</v>
      </c>
      <c r="AD835" s="49">
        <f t="shared" si="331"/>
        <v>0.48</v>
      </c>
      <c r="AE835" s="49">
        <f t="shared" si="332"/>
        <v>0.4</v>
      </c>
      <c r="AF835" s="49">
        <f t="shared" si="333"/>
        <v>0.71</v>
      </c>
      <c r="AG835" s="50">
        <f t="shared" si="334"/>
        <v>1.6891151685393258</v>
      </c>
      <c r="AH835" s="325">
        <f t="shared" si="344"/>
        <v>33710</v>
      </c>
      <c r="AI835" s="51" t="str">
        <f t="shared" si="345"/>
        <v>MEDIA ARMÓNICA</v>
      </c>
      <c r="AL835" s="52"/>
    </row>
    <row r="836" spans="1:38">
      <c r="A836" s="126">
        <f>+COUNT(B$672:$D836)</f>
        <v>148</v>
      </c>
      <c r="B836" s="138">
        <v>73152100</v>
      </c>
      <c r="C836" s="127" t="s">
        <v>170</v>
      </c>
      <c r="D836" s="138" t="s">
        <v>20</v>
      </c>
      <c r="E836" s="242">
        <v>1</v>
      </c>
      <c r="F836" s="45"/>
      <c r="G836" s="45"/>
      <c r="H836" s="317">
        <v>140047</v>
      </c>
      <c r="I836" s="317"/>
      <c r="J836" s="318"/>
      <c r="K836" s="318"/>
      <c r="L836" s="314">
        <v>133904</v>
      </c>
      <c r="M836" s="314"/>
      <c r="N836" s="314"/>
      <c r="O836" s="314"/>
      <c r="P836" s="319">
        <v>122848</v>
      </c>
      <c r="Q836" s="328"/>
      <c r="R836" s="328"/>
      <c r="S836" s="329"/>
      <c r="T836" s="330"/>
      <c r="U836" s="331"/>
      <c r="V836" s="332">
        <v>29830</v>
      </c>
      <c r="W836" s="314"/>
      <c r="X836" s="318">
        <f t="shared" si="325"/>
        <v>51710</v>
      </c>
      <c r="Y836" s="323">
        <f t="shared" si="326"/>
        <v>122848</v>
      </c>
      <c r="Z836" s="323">
        <f t="shared" si="327"/>
        <v>106657</v>
      </c>
      <c r="AA836" s="323">
        <f t="shared" si="328"/>
        <v>128376</v>
      </c>
      <c r="AB836" s="318">
        <f t="shared" si="329"/>
        <v>71083</v>
      </c>
      <c r="AC836" s="49">
        <f t="shared" si="330"/>
        <v>0.42</v>
      </c>
      <c r="AD836" s="49">
        <f t="shared" si="331"/>
        <v>0.48</v>
      </c>
      <c r="AE836" s="49">
        <f t="shared" si="332"/>
        <v>0.4</v>
      </c>
      <c r="AF836" s="49">
        <f t="shared" si="333"/>
        <v>0.73</v>
      </c>
      <c r="AG836" s="50">
        <f t="shared" si="334"/>
        <v>1.7334897753938987</v>
      </c>
      <c r="AH836" s="325">
        <f t="shared" si="344"/>
        <v>71083</v>
      </c>
      <c r="AI836" s="51" t="str">
        <f t="shared" si="345"/>
        <v>MEDIA ARMÓNICA</v>
      </c>
      <c r="AL836" s="52"/>
    </row>
    <row r="837" spans="1:38">
      <c r="A837" s="126">
        <f>+COUNT(B$672:$D837)</f>
        <v>149</v>
      </c>
      <c r="B837" s="138">
        <v>73152100</v>
      </c>
      <c r="C837" s="127" t="s">
        <v>171</v>
      </c>
      <c r="D837" s="138" t="s">
        <v>20</v>
      </c>
      <c r="E837" s="242">
        <v>1</v>
      </c>
      <c r="F837" s="45"/>
      <c r="G837" s="45"/>
      <c r="H837" s="317">
        <v>85699.000000000015</v>
      </c>
      <c r="I837" s="317"/>
      <c r="J837" s="318"/>
      <c r="K837" s="318"/>
      <c r="L837" s="314">
        <v>81873</v>
      </c>
      <c r="M837" s="314"/>
      <c r="N837" s="314"/>
      <c r="O837" s="314"/>
      <c r="P837" s="319">
        <v>76517</v>
      </c>
      <c r="Q837" s="328"/>
      <c r="R837" s="328"/>
      <c r="S837" s="329"/>
      <c r="T837" s="330"/>
      <c r="U837" s="331"/>
      <c r="V837" s="332">
        <v>18260</v>
      </c>
      <c r="W837" s="314"/>
      <c r="X837" s="318">
        <f t="shared" si="325"/>
        <v>31775</v>
      </c>
      <c r="Y837" s="323">
        <f t="shared" si="326"/>
        <v>76517</v>
      </c>
      <c r="Z837" s="323">
        <f t="shared" si="327"/>
        <v>65587</v>
      </c>
      <c r="AA837" s="323">
        <f t="shared" si="328"/>
        <v>79195</v>
      </c>
      <c r="AB837" s="318">
        <f t="shared" si="329"/>
        <v>43613</v>
      </c>
      <c r="AC837" s="49">
        <f t="shared" si="330"/>
        <v>0.42</v>
      </c>
      <c r="AD837" s="49">
        <f t="shared" si="331"/>
        <v>0.48</v>
      </c>
      <c r="AE837" s="49">
        <f t="shared" si="332"/>
        <v>0.4</v>
      </c>
      <c r="AF837" s="49">
        <f t="shared" si="333"/>
        <v>0.73</v>
      </c>
      <c r="AG837" s="50">
        <f t="shared" si="334"/>
        <v>1.7401423877327491</v>
      </c>
      <c r="AH837" s="325">
        <f t="shared" si="344"/>
        <v>43613</v>
      </c>
      <c r="AI837" s="51" t="str">
        <f t="shared" si="345"/>
        <v>MEDIA ARMÓNICA</v>
      </c>
      <c r="AL837" s="52"/>
    </row>
    <row r="838" spans="1:38">
      <c r="A838" s="168"/>
      <c r="B838" s="168"/>
      <c r="C838" s="162" t="s">
        <v>1130</v>
      </c>
      <c r="D838" s="163"/>
      <c r="E838" s="163"/>
      <c r="F838" s="45"/>
      <c r="G838" s="45"/>
      <c r="H838" s="163"/>
      <c r="I838" s="320"/>
      <c r="J838" s="321"/>
      <c r="K838" s="321"/>
      <c r="L838" s="163"/>
      <c r="M838" s="316"/>
      <c r="N838" s="316"/>
      <c r="O838" s="316"/>
      <c r="P838" s="163"/>
      <c r="Q838" s="333"/>
      <c r="R838" s="333"/>
      <c r="S838" s="324"/>
      <c r="T838" s="334"/>
      <c r="U838" s="321"/>
      <c r="V838" s="163"/>
      <c r="W838" s="316"/>
      <c r="X838" s="163"/>
      <c r="Y838" s="163"/>
      <c r="Z838" s="163"/>
      <c r="AA838" s="163"/>
      <c r="AB838" s="163"/>
      <c r="AC838" s="163"/>
      <c r="AD838" s="163"/>
      <c r="AE838" s="163"/>
      <c r="AF838" s="163"/>
      <c r="AG838" s="163"/>
      <c r="AH838" s="163"/>
      <c r="AI838" s="163"/>
      <c r="AL838" s="52"/>
    </row>
    <row r="839" spans="1:38">
      <c r="A839" s="172"/>
      <c r="B839" s="172"/>
      <c r="C839" s="259" t="s">
        <v>68</v>
      </c>
      <c r="D839" s="173"/>
      <c r="E839" s="173"/>
      <c r="F839" s="45"/>
      <c r="G839" s="45"/>
      <c r="H839" s="326"/>
      <c r="I839" s="317"/>
      <c r="J839" s="318"/>
      <c r="K839" s="318"/>
      <c r="L839" s="326"/>
      <c r="M839" s="314"/>
      <c r="N839" s="314"/>
      <c r="O839" s="314"/>
      <c r="P839" s="326"/>
      <c r="Q839" s="328"/>
      <c r="R839" s="328"/>
      <c r="S839" s="329"/>
      <c r="T839" s="330"/>
      <c r="U839" s="331"/>
      <c r="V839" s="326"/>
      <c r="W839" s="314"/>
      <c r="X839" s="326"/>
      <c r="Y839" s="326"/>
      <c r="Z839" s="326"/>
      <c r="AA839" s="326"/>
      <c r="AB839" s="326"/>
      <c r="AC839" s="173"/>
      <c r="AD839" s="173"/>
      <c r="AE839" s="173"/>
      <c r="AF839" s="173"/>
      <c r="AG839" s="173"/>
      <c r="AH839" s="173"/>
      <c r="AI839" s="173"/>
      <c r="AL839" s="52"/>
    </row>
    <row r="840" spans="1:38" ht="24">
      <c r="A840" s="126">
        <f>+COUNT(B$672:$D840)</f>
        <v>150</v>
      </c>
      <c r="B840" s="138">
        <v>73152100</v>
      </c>
      <c r="C840" s="139" t="s">
        <v>785</v>
      </c>
      <c r="D840" s="138" t="s">
        <v>20</v>
      </c>
      <c r="E840" s="242">
        <v>1</v>
      </c>
      <c r="F840" s="45"/>
      <c r="G840" s="45"/>
      <c r="H840" s="317">
        <v>1338189.0000000002</v>
      </c>
      <c r="I840" s="317"/>
      <c r="J840" s="318"/>
      <c r="K840" s="318"/>
      <c r="L840" s="314">
        <v>1256020</v>
      </c>
      <c r="M840" s="314"/>
      <c r="N840" s="314"/>
      <c r="O840" s="314"/>
      <c r="P840" s="319">
        <v>1173850</v>
      </c>
      <c r="Q840" s="328"/>
      <c r="R840" s="328"/>
      <c r="S840" s="329"/>
      <c r="T840" s="330"/>
      <c r="U840" s="331"/>
      <c r="V840" s="332">
        <v>289980</v>
      </c>
      <c r="W840" s="314"/>
      <c r="X840" s="318">
        <f t="shared" si="325"/>
        <v>487657</v>
      </c>
      <c r="Y840" s="323">
        <f t="shared" si="326"/>
        <v>1173850</v>
      </c>
      <c r="Z840" s="323">
        <f t="shared" si="327"/>
        <v>1014510</v>
      </c>
      <c r="AA840" s="323">
        <f t="shared" si="328"/>
        <v>1214935</v>
      </c>
      <c r="AB840" s="318">
        <f t="shared" si="329"/>
        <v>684480</v>
      </c>
      <c r="AC840" s="49">
        <f t="shared" si="330"/>
        <v>0.42</v>
      </c>
      <c r="AD840" s="49">
        <f t="shared" si="331"/>
        <v>0.48</v>
      </c>
      <c r="AE840" s="49">
        <f t="shared" si="332"/>
        <v>0.4</v>
      </c>
      <c r="AF840" s="49">
        <f t="shared" si="333"/>
        <v>0.71</v>
      </c>
      <c r="AG840" s="50">
        <f t="shared" si="334"/>
        <v>1.6816918408166079</v>
      </c>
      <c r="AH840" s="325">
        <f t="shared" ref="AH840:AH855" si="346">+MIN(AA840:AB840)</f>
        <v>684480</v>
      </c>
      <c r="AI840" s="51" t="str">
        <f>+IF(AH840=Y840,"MENOR COTIZADO",IF(AH840=Z840,"PROMEDIO",IF(AH840=AA840,"MEDIANA",IF(AH840=AB840,"MEDIA ARMÓNICA",IF(AH840=W840,"HISTÓRICO")))))</f>
        <v>MEDIA ARMÓNICA</v>
      </c>
      <c r="AL840" s="52"/>
    </row>
    <row r="841" spans="1:38">
      <c r="A841" s="126">
        <f>+COUNT(B$672:$D841)</f>
        <v>151</v>
      </c>
      <c r="B841" s="138">
        <v>73152100</v>
      </c>
      <c r="C841" s="139" t="s">
        <v>226</v>
      </c>
      <c r="D841" s="138" t="s">
        <v>20</v>
      </c>
      <c r="E841" s="242">
        <v>1</v>
      </c>
      <c r="F841" s="45"/>
      <c r="G841" s="45"/>
      <c r="H841" s="317">
        <v>35065</v>
      </c>
      <c r="I841" s="317"/>
      <c r="J841" s="318"/>
      <c r="K841" s="318"/>
      <c r="L841" s="314">
        <v>33485</v>
      </c>
      <c r="M841" s="314"/>
      <c r="N841" s="314"/>
      <c r="O841" s="314"/>
      <c r="P841" s="319">
        <v>31590</v>
      </c>
      <c r="Q841" s="328"/>
      <c r="R841" s="328"/>
      <c r="S841" s="329"/>
      <c r="T841" s="330"/>
      <c r="U841" s="331"/>
      <c r="V841" s="332">
        <v>4740</v>
      </c>
      <c r="W841" s="314"/>
      <c r="X841" s="318">
        <f t="shared" si="325"/>
        <v>14390</v>
      </c>
      <c r="Y841" s="323">
        <f t="shared" si="326"/>
        <v>31590</v>
      </c>
      <c r="Z841" s="323">
        <f t="shared" si="327"/>
        <v>26220</v>
      </c>
      <c r="AA841" s="323">
        <f t="shared" si="328"/>
        <v>32538</v>
      </c>
      <c r="AB841" s="318">
        <f t="shared" si="329"/>
        <v>13289</v>
      </c>
      <c r="AC841" s="49">
        <f t="shared" si="330"/>
        <v>0.46</v>
      </c>
      <c r="AD841" s="49">
        <f t="shared" si="331"/>
        <v>0.55000000000000004</v>
      </c>
      <c r="AE841" s="49">
        <f t="shared" si="332"/>
        <v>0.44</v>
      </c>
      <c r="AF841" s="49">
        <f t="shared" si="333"/>
        <v>1.08</v>
      </c>
      <c r="AG841" s="50">
        <f t="shared" si="334"/>
        <v>3.0358649789029535</v>
      </c>
      <c r="AH841" s="325">
        <f>+Z841</f>
        <v>26220</v>
      </c>
      <c r="AI841" s="51" t="str">
        <f>+IF(AH841=Y841,"MENOR COTIZADO",IF(AH841=Z841,"PROMEDIO",IF(AH841=AA841,"MEDIANA",IF(AH841=AB841,"MEDIA ARMÓNICA",IF(AH841=W841,"HISTÓRICO")))))</f>
        <v>PROMEDIO</v>
      </c>
      <c r="AL841" s="52"/>
    </row>
    <row r="842" spans="1:38">
      <c r="A842" s="126">
        <f>+COUNT(B$672:$D842)</f>
        <v>152</v>
      </c>
      <c r="B842" s="138">
        <v>73152100</v>
      </c>
      <c r="C842" s="139" t="s">
        <v>786</v>
      </c>
      <c r="D842" s="138" t="s">
        <v>20</v>
      </c>
      <c r="E842" s="242">
        <v>1</v>
      </c>
      <c r="F842" s="45"/>
      <c r="G842" s="45"/>
      <c r="H842" s="317">
        <v>77853</v>
      </c>
      <c r="I842" s="317"/>
      <c r="J842" s="318"/>
      <c r="K842" s="318"/>
      <c r="L842" s="314">
        <v>76450</v>
      </c>
      <c r="M842" s="314"/>
      <c r="N842" s="314"/>
      <c r="O842" s="314"/>
      <c r="P842" s="319">
        <v>70138</v>
      </c>
      <c r="Q842" s="328"/>
      <c r="R842" s="328"/>
      <c r="S842" s="329"/>
      <c r="T842" s="330"/>
      <c r="U842" s="331"/>
      <c r="V842" s="332">
        <v>16750</v>
      </c>
      <c r="W842" s="314"/>
      <c r="X842" s="318">
        <f t="shared" si="325"/>
        <v>29225</v>
      </c>
      <c r="Y842" s="323">
        <f t="shared" si="326"/>
        <v>70138</v>
      </c>
      <c r="Z842" s="323">
        <f t="shared" si="327"/>
        <v>60298</v>
      </c>
      <c r="AA842" s="323">
        <f t="shared" si="328"/>
        <v>73294</v>
      </c>
      <c r="AB842" s="318">
        <f t="shared" si="329"/>
        <v>40046</v>
      </c>
      <c r="AC842" s="49">
        <f t="shared" si="330"/>
        <v>0.42</v>
      </c>
      <c r="AD842" s="49">
        <f t="shared" si="331"/>
        <v>0.48</v>
      </c>
      <c r="AE842" s="49">
        <f t="shared" si="332"/>
        <v>0.4</v>
      </c>
      <c r="AF842" s="49">
        <f t="shared" si="333"/>
        <v>0.73</v>
      </c>
      <c r="AG842" s="50">
        <f t="shared" si="334"/>
        <v>1.7447761194029852</v>
      </c>
      <c r="AH842" s="325">
        <f t="shared" si="346"/>
        <v>40046</v>
      </c>
      <c r="AI842" s="51" t="str">
        <f t="shared" ref="AI842:AI855" si="347">+IF(AH842=Y842,"MENOR COTIZADO",IF(AH842=Z842,"PROMEDIO",IF(AH842=AA842,"MEDIANA",IF(AH842=AB842,"MEDIA ARMÓNICA",IF(AH842=W842,"HISTÓRICO")))))</f>
        <v>MEDIA ARMÓNICA</v>
      </c>
      <c r="AL842" s="52"/>
    </row>
    <row r="843" spans="1:38">
      <c r="A843" s="126">
        <f>+COUNT(B$672:$D843)</f>
        <v>153</v>
      </c>
      <c r="B843" s="138">
        <v>73152100</v>
      </c>
      <c r="C843" s="139" t="s">
        <v>787</v>
      </c>
      <c r="D843" s="138" t="s">
        <v>20</v>
      </c>
      <c r="E843" s="242">
        <v>1</v>
      </c>
      <c r="F843" s="45"/>
      <c r="G843" s="45"/>
      <c r="H843" s="317">
        <v>53070</v>
      </c>
      <c r="I843" s="317"/>
      <c r="J843" s="318"/>
      <c r="K843" s="318"/>
      <c r="L843" s="314">
        <v>49279.000000000007</v>
      </c>
      <c r="M843" s="314"/>
      <c r="N843" s="314"/>
      <c r="O843" s="314"/>
      <c r="P843" s="319">
        <v>47384</v>
      </c>
      <c r="Q843" s="328"/>
      <c r="R843" s="328"/>
      <c r="S843" s="329"/>
      <c r="T843" s="330"/>
      <c r="U843" s="331"/>
      <c r="V843" s="332">
        <v>11330</v>
      </c>
      <c r="W843" s="15"/>
      <c r="X843" s="318">
        <f t="shared" si="325"/>
        <v>19435</v>
      </c>
      <c r="Y843" s="323">
        <f t="shared" si="326"/>
        <v>47384</v>
      </c>
      <c r="Z843" s="323">
        <f t="shared" si="327"/>
        <v>40266</v>
      </c>
      <c r="AA843" s="323">
        <f t="shared" si="328"/>
        <v>48332</v>
      </c>
      <c r="AB843" s="318">
        <f t="shared" si="329"/>
        <v>26936</v>
      </c>
      <c r="AC843" s="49">
        <f t="shared" si="330"/>
        <v>0.41</v>
      </c>
      <c r="AD843" s="49">
        <f t="shared" si="331"/>
        <v>0.48</v>
      </c>
      <c r="AE843" s="49">
        <f t="shared" si="332"/>
        <v>0.4</v>
      </c>
      <c r="AF843" s="49">
        <f t="shared" si="333"/>
        <v>0.72</v>
      </c>
      <c r="AG843" s="50">
        <f t="shared" si="334"/>
        <v>1.7153574580759048</v>
      </c>
      <c r="AH843" s="325">
        <f t="shared" si="346"/>
        <v>26936</v>
      </c>
      <c r="AI843" s="51" t="str">
        <f t="shared" si="347"/>
        <v>MEDIA ARMÓNICA</v>
      </c>
      <c r="AL843" s="52"/>
    </row>
    <row r="844" spans="1:38" ht="24">
      <c r="A844" s="126">
        <f>+COUNT(B$672:$D844)</f>
        <v>154</v>
      </c>
      <c r="B844" s="138">
        <v>73152100</v>
      </c>
      <c r="C844" s="139" t="s">
        <v>788</v>
      </c>
      <c r="D844" s="138" t="s">
        <v>20</v>
      </c>
      <c r="E844" s="242">
        <v>1</v>
      </c>
      <c r="F844" s="45"/>
      <c r="G844" s="45"/>
      <c r="H844" s="317">
        <v>1025068</v>
      </c>
      <c r="I844" s="317"/>
      <c r="J844" s="318"/>
      <c r="K844" s="318"/>
      <c r="L844" s="314">
        <v>969155</v>
      </c>
      <c r="M844" s="314"/>
      <c r="N844" s="314"/>
      <c r="O844" s="314"/>
      <c r="P844" s="319">
        <v>931880</v>
      </c>
      <c r="Q844" s="328"/>
      <c r="R844" s="328"/>
      <c r="S844" s="329"/>
      <c r="T844" s="330"/>
      <c r="U844" s="331"/>
      <c r="V844" s="332">
        <v>223210</v>
      </c>
      <c r="W844" s="335"/>
      <c r="X844" s="318">
        <f t="shared" si="325"/>
        <v>378024</v>
      </c>
      <c r="Y844" s="323">
        <f t="shared" si="326"/>
        <v>931880</v>
      </c>
      <c r="Z844" s="323">
        <f t="shared" si="327"/>
        <v>787328</v>
      </c>
      <c r="AA844" s="323">
        <f t="shared" si="328"/>
        <v>950518</v>
      </c>
      <c r="AB844" s="318">
        <f t="shared" si="329"/>
        <v>529062</v>
      </c>
      <c r="AC844" s="49">
        <f t="shared" si="330"/>
        <v>0.41</v>
      </c>
      <c r="AD844" s="49">
        <f t="shared" si="331"/>
        <v>0.48</v>
      </c>
      <c r="AE844" s="49">
        <f t="shared" si="332"/>
        <v>0.4</v>
      </c>
      <c r="AF844" s="49">
        <f t="shared" si="333"/>
        <v>0.71</v>
      </c>
      <c r="AG844" s="50">
        <f t="shared" si="334"/>
        <v>1.6935800367367053</v>
      </c>
      <c r="AH844" s="325">
        <f t="shared" si="346"/>
        <v>529062</v>
      </c>
      <c r="AI844" s="51" t="str">
        <f t="shared" si="347"/>
        <v>MEDIA ARMÓNICA</v>
      </c>
      <c r="AL844" s="52"/>
    </row>
    <row r="845" spans="1:38" ht="60">
      <c r="A845" s="126">
        <f>+COUNT(B$672:$D845)</f>
        <v>155</v>
      </c>
      <c r="B845" s="138">
        <v>73152100</v>
      </c>
      <c r="C845" s="139" t="s">
        <v>789</v>
      </c>
      <c r="D845" s="138" t="s">
        <v>20</v>
      </c>
      <c r="E845" s="242">
        <v>1</v>
      </c>
      <c r="F845" s="45"/>
      <c r="G845" s="45"/>
      <c r="H845" s="317">
        <v>537916</v>
      </c>
      <c r="I845" s="317"/>
      <c r="J845" s="318"/>
      <c r="K845" s="318"/>
      <c r="L845" s="314">
        <v>514115</v>
      </c>
      <c r="M845" s="314"/>
      <c r="N845" s="314"/>
      <c r="O845" s="314"/>
      <c r="P845" s="319">
        <v>476032</v>
      </c>
      <c r="Q845" s="328"/>
      <c r="R845" s="328"/>
      <c r="S845" s="329"/>
      <c r="T845" s="330"/>
      <c r="U845" s="331"/>
      <c r="V845" s="332">
        <v>61980</v>
      </c>
      <c r="W845" s="314"/>
      <c r="X845" s="318">
        <f t="shared" si="325"/>
        <v>225135</v>
      </c>
      <c r="Y845" s="323">
        <f t="shared" si="326"/>
        <v>476032</v>
      </c>
      <c r="Z845" s="323">
        <f t="shared" si="327"/>
        <v>397511</v>
      </c>
      <c r="AA845" s="323">
        <f t="shared" si="328"/>
        <v>495074</v>
      </c>
      <c r="AB845" s="318">
        <f t="shared" si="329"/>
        <v>181496</v>
      </c>
      <c r="AC845" s="49">
        <f t="shared" si="330"/>
        <v>0.47</v>
      </c>
      <c r="AD845" s="49">
        <f t="shared" si="331"/>
        <v>0.56999999999999995</v>
      </c>
      <c r="AE845" s="49">
        <f t="shared" si="332"/>
        <v>0.45</v>
      </c>
      <c r="AF845" s="49">
        <f t="shared" si="333"/>
        <v>1.24</v>
      </c>
      <c r="AG845" s="50">
        <f t="shared" si="334"/>
        <v>3.6323814133591483</v>
      </c>
      <c r="AH845" s="325">
        <f>+Z845</f>
        <v>397511</v>
      </c>
      <c r="AI845" s="51" t="str">
        <f t="shared" si="347"/>
        <v>PROMEDIO</v>
      </c>
      <c r="AL845" s="52"/>
    </row>
    <row r="846" spans="1:38" ht="24">
      <c r="A846" s="126">
        <f>+COUNT(B$672:$D846)</f>
        <v>156</v>
      </c>
      <c r="B846" s="138">
        <v>73152100</v>
      </c>
      <c r="C846" s="139" t="s">
        <v>790</v>
      </c>
      <c r="D846" s="138" t="s">
        <v>20</v>
      </c>
      <c r="E846" s="242">
        <v>1</v>
      </c>
      <c r="F846" s="45"/>
      <c r="G846" s="45"/>
      <c r="H846" s="317">
        <v>786505</v>
      </c>
      <c r="I846" s="317"/>
      <c r="J846" s="318"/>
      <c r="K846" s="318"/>
      <c r="L846" s="314">
        <v>758162.00000000012</v>
      </c>
      <c r="M846" s="314"/>
      <c r="N846" s="314"/>
      <c r="O846" s="314"/>
      <c r="P846" s="319">
        <v>708563.00000000012</v>
      </c>
      <c r="Q846" s="328"/>
      <c r="R846" s="328"/>
      <c r="S846" s="329"/>
      <c r="T846" s="330"/>
      <c r="U846" s="331"/>
      <c r="V846" s="332">
        <v>151580</v>
      </c>
      <c r="W846" s="314"/>
      <c r="X846" s="318">
        <f t="shared" si="325"/>
        <v>301474</v>
      </c>
      <c r="Y846" s="323">
        <f t="shared" si="326"/>
        <v>708563</v>
      </c>
      <c r="Z846" s="323">
        <f t="shared" si="327"/>
        <v>601203</v>
      </c>
      <c r="AA846" s="323">
        <f t="shared" si="328"/>
        <v>733363</v>
      </c>
      <c r="AB846" s="318">
        <f t="shared" si="329"/>
        <v>377397</v>
      </c>
      <c r="AC846" s="49">
        <f t="shared" si="330"/>
        <v>0.43</v>
      </c>
      <c r="AD846" s="49">
        <f t="shared" si="331"/>
        <v>0.5</v>
      </c>
      <c r="AE846" s="49">
        <f t="shared" si="332"/>
        <v>0.41</v>
      </c>
      <c r="AF846" s="49">
        <f t="shared" si="333"/>
        <v>0.8</v>
      </c>
      <c r="AG846" s="50">
        <f t="shared" si="334"/>
        <v>1.9888771605752738</v>
      </c>
      <c r="AH846" s="325">
        <f t="shared" si="346"/>
        <v>377397</v>
      </c>
      <c r="AI846" s="51" t="str">
        <f t="shared" si="347"/>
        <v>MEDIA ARMÓNICA</v>
      </c>
      <c r="AL846" s="52"/>
    </row>
    <row r="847" spans="1:38" ht="24">
      <c r="A847" s="126">
        <f>+COUNT(B$672:$D847)</f>
        <v>157</v>
      </c>
      <c r="B847" s="138">
        <v>73152100</v>
      </c>
      <c r="C847" s="139" t="s">
        <v>227</v>
      </c>
      <c r="D847" s="138" t="s">
        <v>20</v>
      </c>
      <c r="E847" s="242">
        <v>1</v>
      </c>
      <c r="F847" s="45"/>
      <c r="G847" s="45"/>
      <c r="H847" s="317">
        <v>2282844</v>
      </c>
      <c r="I847" s="317"/>
      <c r="J847" s="318"/>
      <c r="K847" s="318"/>
      <c r="L847" s="314">
        <v>2201314</v>
      </c>
      <c r="M847" s="314"/>
      <c r="N847" s="314"/>
      <c r="O847" s="314"/>
      <c r="P847" s="319">
        <v>2038254</v>
      </c>
      <c r="Q847" s="328"/>
      <c r="R847" s="328"/>
      <c r="S847" s="329"/>
      <c r="T847" s="330"/>
      <c r="U847" s="331"/>
      <c r="V847" s="332">
        <v>454910</v>
      </c>
      <c r="W847" s="314"/>
      <c r="X847" s="318">
        <f t="shared" si="325"/>
        <v>865607</v>
      </c>
      <c r="Y847" s="323">
        <f t="shared" si="326"/>
        <v>2038254</v>
      </c>
      <c r="Z847" s="323">
        <f t="shared" si="327"/>
        <v>1744331</v>
      </c>
      <c r="AA847" s="323">
        <f t="shared" si="328"/>
        <v>2119784</v>
      </c>
      <c r="AB847" s="318">
        <f t="shared" si="329"/>
        <v>1116951</v>
      </c>
      <c r="AC847" s="49">
        <f t="shared" si="330"/>
        <v>0.42</v>
      </c>
      <c r="AD847" s="49">
        <f t="shared" si="331"/>
        <v>0.5</v>
      </c>
      <c r="AE847" s="49">
        <f t="shared" si="332"/>
        <v>0.41</v>
      </c>
      <c r="AF847" s="49">
        <f t="shared" si="333"/>
        <v>0.77</v>
      </c>
      <c r="AG847" s="50">
        <f t="shared" si="334"/>
        <v>1.9028093469037832</v>
      </c>
      <c r="AH847" s="325">
        <f t="shared" si="346"/>
        <v>1116951</v>
      </c>
      <c r="AI847" s="51" t="str">
        <f t="shared" si="347"/>
        <v>MEDIA ARMÓNICA</v>
      </c>
      <c r="AL847" s="52"/>
    </row>
    <row r="848" spans="1:38" ht="48">
      <c r="A848" s="126">
        <f>+COUNT(B$672:$D848)</f>
        <v>158</v>
      </c>
      <c r="B848" s="138">
        <v>73152100</v>
      </c>
      <c r="C848" s="139" t="s">
        <v>879</v>
      </c>
      <c r="D848" s="138" t="s">
        <v>20</v>
      </c>
      <c r="E848" s="242">
        <v>1</v>
      </c>
      <c r="F848" s="45"/>
      <c r="G848" s="45"/>
      <c r="H848" s="317">
        <v>1551366.0000000002</v>
      </c>
      <c r="I848" s="317"/>
      <c r="J848" s="318"/>
      <c r="K848" s="318"/>
      <c r="L848" s="314">
        <v>1482108.0000000002</v>
      </c>
      <c r="M848" s="314"/>
      <c r="N848" s="314"/>
      <c r="O848" s="314"/>
      <c r="P848" s="319">
        <v>1385148.0000000002</v>
      </c>
      <c r="Q848" s="328"/>
      <c r="R848" s="328"/>
      <c r="S848" s="329"/>
      <c r="T848" s="330"/>
      <c r="U848" s="331"/>
      <c r="V848" s="332">
        <v>327320</v>
      </c>
      <c r="W848" s="314"/>
      <c r="X848" s="318">
        <f t="shared" si="325"/>
        <v>576820</v>
      </c>
      <c r="Y848" s="323">
        <f t="shared" si="326"/>
        <v>1385148</v>
      </c>
      <c r="Z848" s="323">
        <f t="shared" si="327"/>
        <v>1186486</v>
      </c>
      <c r="AA848" s="323">
        <f t="shared" si="328"/>
        <v>1433628</v>
      </c>
      <c r="AB848" s="318">
        <f t="shared" si="329"/>
        <v>784873</v>
      </c>
      <c r="AC848" s="49">
        <f t="shared" si="330"/>
        <v>0.42</v>
      </c>
      <c r="AD848" s="49">
        <f t="shared" si="331"/>
        <v>0.49</v>
      </c>
      <c r="AE848" s="49">
        <f t="shared" si="332"/>
        <v>0.4</v>
      </c>
      <c r="AF848" s="49">
        <f t="shared" si="333"/>
        <v>0.73</v>
      </c>
      <c r="AG848" s="50">
        <f t="shared" si="334"/>
        <v>1.7622510081877063</v>
      </c>
      <c r="AH848" s="325">
        <f t="shared" si="346"/>
        <v>784873</v>
      </c>
      <c r="AI848" s="51" t="str">
        <f t="shared" si="347"/>
        <v>MEDIA ARMÓNICA</v>
      </c>
      <c r="AL848" s="52"/>
    </row>
    <row r="849" spans="1:38">
      <c r="A849" s="126">
        <f>+COUNT(B$672:$D849)</f>
        <v>159</v>
      </c>
      <c r="B849" s="138">
        <v>73152100</v>
      </c>
      <c r="C849" s="139" t="s">
        <v>228</v>
      </c>
      <c r="D849" s="138" t="s">
        <v>20</v>
      </c>
      <c r="E849" s="242">
        <v>1</v>
      </c>
      <c r="F849" s="45"/>
      <c r="G849" s="45"/>
      <c r="H849" s="317">
        <v>1287097</v>
      </c>
      <c r="I849" s="317"/>
      <c r="J849" s="318"/>
      <c r="K849" s="318"/>
      <c r="L849" s="314">
        <v>1275396</v>
      </c>
      <c r="M849" s="314"/>
      <c r="N849" s="314"/>
      <c r="O849" s="314"/>
      <c r="P849" s="319">
        <v>1170088</v>
      </c>
      <c r="Q849" s="328"/>
      <c r="R849" s="328"/>
      <c r="S849" s="329"/>
      <c r="T849" s="330"/>
      <c r="U849" s="331"/>
      <c r="V849" s="332">
        <v>246320</v>
      </c>
      <c r="W849" s="314"/>
      <c r="X849" s="318">
        <f t="shared" si="325"/>
        <v>501704</v>
      </c>
      <c r="Y849" s="323">
        <f t="shared" si="326"/>
        <v>1170088</v>
      </c>
      <c r="Z849" s="323">
        <f t="shared" si="327"/>
        <v>994725</v>
      </c>
      <c r="AA849" s="323">
        <f t="shared" si="328"/>
        <v>1222742</v>
      </c>
      <c r="AB849" s="318">
        <f t="shared" si="329"/>
        <v>617722</v>
      </c>
      <c r="AC849" s="49">
        <f t="shared" si="330"/>
        <v>0.43</v>
      </c>
      <c r="AD849" s="49">
        <f t="shared" si="331"/>
        <v>0.5</v>
      </c>
      <c r="AE849" s="49">
        <f t="shared" si="332"/>
        <v>0.41</v>
      </c>
      <c r="AF849" s="49">
        <f t="shared" si="333"/>
        <v>0.81</v>
      </c>
      <c r="AG849" s="50">
        <f t="shared" si="334"/>
        <v>2.0367976615784347</v>
      </c>
      <c r="AH849" s="325">
        <f t="shared" si="346"/>
        <v>617722</v>
      </c>
      <c r="AI849" s="51" t="str">
        <f t="shared" si="347"/>
        <v>MEDIA ARMÓNICA</v>
      </c>
      <c r="AL849" s="52"/>
    </row>
    <row r="850" spans="1:38" ht="24">
      <c r="A850" s="126">
        <f>+COUNT(B$672:$D850)</f>
        <v>160</v>
      </c>
      <c r="B850" s="138">
        <v>73152100</v>
      </c>
      <c r="C850" s="139" t="s">
        <v>229</v>
      </c>
      <c r="D850" s="138" t="s">
        <v>20</v>
      </c>
      <c r="E850" s="242">
        <v>1</v>
      </c>
      <c r="F850" s="45"/>
      <c r="G850" s="45"/>
      <c r="H850" s="317">
        <v>2989703</v>
      </c>
      <c r="I850" s="317"/>
      <c r="J850" s="318"/>
      <c r="K850" s="318"/>
      <c r="L850" s="314">
        <v>2883873</v>
      </c>
      <c r="M850" s="314"/>
      <c r="N850" s="314"/>
      <c r="O850" s="314"/>
      <c r="P850" s="319">
        <v>2645755</v>
      </c>
      <c r="Q850" s="328"/>
      <c r="R850" s="328"/>
      <c r="S850" s="329"/>
      <c r="T850" s="330"/>
      <c r="U850" s="331"/>
      <c r="V850" s="332">
        <v>550650</v>
      </c>
      <c r="W850" s="314"/>
      <c r="X850" s="318">
        <f t="shared" si="325"/>
        <v>1153566</v>
      </c>
      <c r="Y850" s="323">
        <f t="shared" si="326"/>
        <v>2645755</v>
      </c>
      <c r="Z850" s="323">
        <f t="shared" si="327"/>
        <v>2267495</v>
      </c>
      <c r="AA850" s="323">
        <f t="shared" si="328"/>
        <v>2764814</v>
      </c>
      <c r="AB850" s="318">
        <f t="shared" si="329"/>
        <v>1391190</v>
      </c>
      <c r="AC850" s="49">
        <f t="shared" si="330"/>
        <v>0.44</v>
      </c>
      <c r="AD850" s="49">
        <f t="shared" si="331"/>
        <v>0.51</v>
      </c>
      <c r="AE850" s="49">
        <f t="shared" si="332"/>
        <v>0.42</v>
      </c>
      <c r="AF850" s="49">
        <f t="shared" si="333"/>
        <v>0.83</v>
      </c>
      <c r="AG850" s="50">
        <f t="shared" si="334"/>
        <v>2.0949169163715609</v>
      </c>
      <c r="AH850" s="325">
        <f t="shared" ref="AH850:AH851" si="348">+Z850</f>
        <v>2267495</v>
      </c>
      <c r="AI850" s="51" t="str">
        <f t="shared" si="347"/>
        <v>PROMEDIO</v>
      </c>
      <c r="AL850" s="52"/>
    </row>
    <row r="851" spans="1:38">
      <c r="A851" s="126">
        <f>+COUNT(B$672:$D851)</f>
        <v>161</v>
      </c>
      <c r="B851" s="138">
        <v>73152100</v>
      </c>
      <c r="C851" s="139" t="s">
        <v>148</v>
      </c>
      <c r="D851" s="138" t="s">
        <v>20</v>
      </c>
      <c r="E851" s="242">
        <v>1</v>
      </c>
      <c r="F851" s="45"/>
      <c r="G851" s="45"/>
      <c r="H851" s="317">
        <v>3407892</v>
      </c>
      <c r="I851" s="317"/>
      <c r="J851" s="318"/>
      <c r="K851" s="318"/>
      <c r="L851" s="314">
        <v>3287259</v>
      </c>
      <c r="M851" s="314"/>
      <c r="N851" s="314"/>
      <c r="O851" s="314"/>
      <c r="P851" s="319">
        <v>3015834</v>
      </c>
      <c r="Q851" s="328"/>
      <c r="R851" s="328"/>
      <c r="S851" s="329"/>
      <c r="T851" s="330"/>
      <c r="U851" s="331"/>
      <c r="V851" s="332">
        <v>632070</v>
      </c>
      <c r="W851" s="314"/>
      <c r="X851" s="318">
        <f t="shared" ref="X851:X914" si="349">+ROUND(STDEVA(H851,L851,P851,V851),0)</f>
        <v>1312741</v>
      </c>
      <c r="Y851" s="323">
        <f t="shared" ref="Y851:Y914" si="350">+ROUND(MIN(H851,L851,P851),0)</f>
        <v>3015834</v>
      </c>
      <c r="Z851" s="323">
        <f t="shared" ref="Z851:Z914" si="351">+ROUND(AVERAGE(H851,L851,P851,V851),0)</f>
        <v>2585764</v>
      </c>
      <c r="AA851" s="323">
        <f t="shared" ref="AA851:AA914" si="352">+ROUND(MEDIAN(H851,L851,P851,V851),0)</f>
        <v>3151547</v>
      </c>
      <c r="AB851" s="318">
        <f t="shared" ref="AB851:AB914" si="353">+ROUND(HARMEAN(H851,L851,P851,V851),0)</f>
        <v>1592783</v>
      </c>
      <c r="AC851" s="49">
        <f t="shared" ref="AC851:AC914" si="354">ROUND(+X851/Y851,2)</f>
        <v>0.44</v>
      </c>
      <c r="AD851" s="49">
        <f t="shared" ref="AD851:AD914" si="355">ROUND(+X851/Z851,2)</f>
        <v>0.51</v>
      </c>
      <c r="AE851" s="49">
        <f t="shared" ref="AE851:AE914" si="356">ROUND(+X851/AA851,2)</f>
        <v>0.42</v>
      </c>
      <c r="AF851" s="49">
        <f t="shared" ref="AF851:AF914" si="357">ROUND(+X851/AB851,2)</f>
        <v>0.82</v>
      </c>
      <c r="AG851" s="50">
        <f t="shared" ref="AG851:AG914" si="358">+X851/V851</f>
        <v>2.0768917999588652</v>
      </c>
      <c r="AH851" s="325">
        <f t="shared" si="348"/>
        <v>2585764</v>
      </c>
      <c r="AI851" s="51" t="str">
        <f t="shared" si="347"/>
        <v>PROMEDIO</v>
      </c>
      <c r="AL851" s="52"/>
    </row>
    <row r="852" spans="1:38">
      <c r="A852" s="126">
        <f>+COUNT(B$672:$D852)</f>
        <v>162</v>
      </c>
      <c r="B852" s="138">
        <v>73152100</v>
      </c>
      <c r="C852" s="139" t="s">
        <v>230</v>
      </c>
      <c r="D852" s="138" t="s">
        <v>20</v>
      </c>
      <c r="E852" s="242">
        <v>1</v>
      </c>
      <c r="F852" s="45"/>
      <c r="G852" s="45"/>
      <c r="H852" s="317">
        <v>2038676</v>
      </c>
      <c r="I852" s="317"/>
      <c r="J852" s="318"/>
      <c r="K852" s="318"/>
      <c r="L852" s="314">
        <v>1910111.0000000002</v>
      </c>
      <c r="M852" s="314"/>
      <c r="N852" s="314"/>
      <c r="O852" s="314"/>
      <c r="P852" s="319">
        <v>1836645</v>
      </c>
      <c r="Q852" s="328"/>
      <c r="R852" s="328"/>
      <c r="S852" s="329"/>
      <c r="T852" s="330"/>
      <c r="U852" s="331"/>
      <c r="V852" s="332">
        <v>427710</v>
      </c>
      <c r="W852" s="314"/>
      <c r="X852" s="318">
        <f t="shared" si="349"/>
        <v>755015</v>
      </c>
      <c r="Y852" s="323">
        <f t="shared" si="350"/>
        <v>1836645</v>
      </c>
      <c r="Z852" s="323">
        <f t="shared" si="351"/>
        <v>1553286</v>
      </c>
      <c r="AA852" s="323">
        <f t="shared" si="352"/>
        <v>1873378</v>
      </c>
      <c r="AB852" s="318">
        <f t="shared" si="353"/>
        <v>1026550</v>
      </c>
      <c r="AC852" s="49">
        <f t="shared" si="354"/>
        <v>0.41</v>
      </c>
      <c r="AD852" s="49">
        <f t="shared" si="355"/>
        <v>0.49</v>
      </c>
      <c r="AE852" s="49">
        <f t="shared" si="356"/>
        <v>0.4</v>
      </c>
      <c r="AF852" s="49">
        <f t="shared" si="357"/>
        <v>0.74</v>
      </c>
      <c r="AG852" s="50">
        <f t="shared" si="358"/>
        <v>1.7652498188024597</v>
      </c>
      <c r="AH852" s="325">
        <f t="shared" si="346"/>
        <v>1026550</v>
      </c>
      <c r="AI852" s="51" t="str">
        <f t="shared" si="347"/>
        <v>MEDIA ARMÓNICA</v>
      </c>
      <c r="AL852" s="52"/>
    </row>
    <row r="853" spans="1:38" ht="24">
      <c r="A853" s="126">
        <f>+COUNT(B$672:$D853)</f>
        <v>163</v>
      </c>
      <c r="B853" s="138">
        <v>73152100</v>
      </c>
      <c r="C853" s="127" t="s">
        <v>231</v>
      </c>
      <c r="D853" s="138" t="s">
        <v>20</v>
      </c>
      <c r="E853" s="242">
        <v>1</v>
      </c>
      <c r="F853" s="45"/>
      <c r="G853" s="45"/>
      <c r="H853" s="317">
        <v>145802</v>
      </c>
      <c r="I853" s="317"/>
      <c r="J853" s="318"/>
      <c r="K853" s="318"/>
      <c r="L853" s="314">
        <v>135479</v>
      </c>
      <c r="M853" s="314"/>
      <c r="N853" s="314"/>
      <c r="O853" s="314"/>
      <c r="P853" s="319">
        <v>129028</v>
      </c>
      <c r="Q853" s="328"/>
      <c r="R853" s="328"/>
      <c r="S853" s="329"/>
      <c r="T853" s="330"/>
      <c r="U853" s="331"/>
      <c r="V853" s="332">
        <v>27200</v>
      </c>
      <c r="W853" s="314"/>
      <c r="X853" s="318">
        <f t="shared" si="349"/>
        <v>55219</v>
      </c>
      <c r="Y853" s="323">
        <f t="shared" si="350"/>
        <v>129028</v>
      </c>
      <c r="Z853" s="323">
        <f t="shared" si="351"/>
        <v>109377</v>
      </c>
      <c r="AA853" s="323">
        <f t="shared" si="352"/>
        <v>132254</v>
      </c>
      <c r="AB853" s="318">
        <f t="shared" si="353"/>
        <v>68080</v>
      </c>
      <c r="AC853" s="49">
        <f t="shared" si="354"/>
        <v>0.43</v>
      </c>
      <c r="AD853" s="49">
        <f t="shared" si="355"/>
        <v>0.5</v>
      </c>
      <c r="AE853" s="49">
        <f t="shared" si="356"/>
        <v>0.42</v>
      </c>
      <c r="AF853" s="49">
        <f t="shared" si="357"/>
        <v>0.81</v>
      </c>
      <c r="AG853" s="50">
        <f t="shared" si="358"/>
        <v>2.0301102941176472</v>
      </c>
      <c r="AH853" s="325">
        <f t="shared" si="346"/>
        <v>68080</v>
      </c>
      <c r="AI853" s="51" t="str">
        <f t="shared" si="347"/>
        <v>MEDIA ARMÓNICA</v>
      </c>
      <c r="AL853" s="52"/>
    </row>
    <row r="854" spans="1:38" ht="24">
      <c r="A854" s="126">
        <f>+COUNT(B$672:$D854)</f>
        <v>164</v>
      </c>
      <c r="B854" s="138">
        <v>73152100</v>
      </c>
      <c r="C854" s="127" t="s">
        <v>232</v>
      </c>
      <c r="D854" s="138" t="s">
        <v>20</v>
      </c>
      <c r="E854" s="242">
        <v>1</v>
      </c>
      <c r="F854" s="45"/>
      <c r="G854" s="45"/>
      <c r="H854" s="317">
        <v>1641031</v>
      </c>
      <c r="I854" s="317"/>
      <c r="J854" s="318"/>
      <c r="K854" s="318"/>
      <c r="L854" s="314">
        <v>1524852</v>
      </c>
      <c r="M854" s="314"/>
      <c r="N854" s="314"/>
      <c r="O854" s="314"/>
      <c r="P854" s="319">
        <v>1452240.0000000002</v>
      </c>
      <c r="Q854" s="328"/>
      <c r="R854" s="328"/>
      <c r="S854" s="329"/>
      <c r="T854" s="330"/>
      <c r="U854" s="331"/>
      <c r="V854" s="332">
        <v>310770</v>
      </c>
      <c r="W854" s="314"/>
      <c r="X854" s="318">
        <f t="shared" si="349"/>
        <v>619203</v>
      </c>
      <c r="Y854" s="323">
        <f t="shared" si="350"/>
        <v>1452240</v>
      </c>
      <c r="Z854" s="323">
        <f t="shared" si="351"/>
        <v>1232223</v>
      </c>
      <c r="AA854" s="323">
        <f t="shared" si="352"/>
        <v>1488546</v>
      </c>
      <c r="AB854" s="318">
        <f t="shared" si="353"/>
        <v>773458</v>
      </c>
      <c r="AC854" s="49">
        <f t="shared" si="354"/>
        <v>0.43</v>
      </c>
      <c r="AD854" s="49">
        <f t="shared" si="355"/>
        <v>0.5</v>
      </c>
      <c r="AE854" s="49">
        <f t="shared" si="356"/>
        <v>0.42</v>
      </c>
      <c r="AF854" s="49">
        <f t="shared" si="357"/>
        <v>0.8</v>
      </c>
      <c r="AG854" s="50">
        <f t="shared" si="358"/>
        <v>1.9924799691089874</v>
      </c>
      <c r="AH854" s="325">
        <f t="shared" si="346"/>
        <v>773458</v>
      </c>
      <c r="AI854" s="51" t="str">
        <f t="shared" si="347"/>
        <v>MEDIA ARMÓNICA</v>
      </c>
      <c r="AL854" s="52"/>
    </row>
    <row r="855" spans="1:38" ht="24">
      <c r="A855" s="126">
        <f>+COUNT(B$672:$D855)</f>
        <v>165</v>
      </c>
      <c r="B855" s="138">
        <v>73152100</v>
      </c>
      <c r="C855" s="139" t="s">
        <v>123</v>
      </c>
      <c r="D855" s="138" t="s">
        <v>20</v>
      </c>
      <c r="E855" s="242">
        <v>1</v>
      </c>
      <c r="F855" s="45"/>
      <c r="G855" s="45"/>
      <c r="H855" s="317">
        <v>1512489</v>
      </c>
      <c r="I855" s="317"/>
      <c r="J855" s="318"/>
      <c r="K855" s="318"/>
      <c r="L855" s="314">
        <v>1379815</v>
      </c>
      <c r="M855" s="314"/>
      <c r="N855" s="314"/>
      <c r="O855" s="314"/>
      <c r="P855" s="319">
        <v>1326745</v>
      </c>
      <c r="Q855" s="328"/>
      <c r="R855" s="328"/>
      <c r="S855" s="329"/>
      <c r="T855" s="330"/>
      <c r="U855" s="331"/>
      <c r="V855" s="332">
        <v>317800</v>
      </c>
      <c r="W855" s="314"/>
      <c r="X855" s="318">
        <f t="shared" si="349"/>
        <v>549852</v>
      </c>
      <c r="Y855" s="323">
        <f t="shared" si="350"/>
        <v>1326745</v>
      </c>
      <c r="Z855" s="323">
        <f t="shared" si="351"/>
        <v>1134212</v>
      </c>
      <c r="AA855" s="323">
        <f t="shared" si="352"/>
        <v>1353280</v>
      </c>
      <c r="AB855" s="318">
        <f t="shared" si="353"/>
        <v>756679</v>
      </c>
      <c r="AC855" s="49">
        <f t="shared" si="354"/>
        <v>0.41</v>
      </c>
      <c r="AD855" s="49">
        <f t="shared" si="355"/>
        <v>0.48</v>
      </c>
      <c r="AE855" s="49">
        <f t="shared" si="356"/>
        <v>0.41</v>
      </c>
      <c r="AF855" s="49">
        <f t="shared" si="357"/>
        <v>0.73</v>
      </c>
      <c r="AG855" s="50">
        <f t="shared" si="358"/>
        <v>1.7301825047199497</v>
      </c>
      <c r="AH855" s="325">
        <f t="shared" si="346"/>
        <v>756679</v>
      </c>
      <c r="AI855" s="51" t="str">
        <f t="shared" si="347"/>
        <v>MEDIA ARMÓNICA</v>
      </c>
      <c r="AL855" s="52"/>
    </row>
    <row r="856" spans="1:38">
      <c r="A856" s="172"/>
      <c r="B856" s="172"/>
      <c r="C856" s="259" t="s">
        <v>77</v>
      </c>
      <c r="D856" s="173"/>
      <c r="E856" s="173"/>
      <c r="F856" s="45"/>
      <c r="G856" s="45"/>
      <c r="H856" s="326"/>
      <c r="I856" s="317"/>
      <c r="J856" s="318"/>
      <c r="K856" s="318"/>
      <c r="L856" s="326"/>
      <c r="M856" s="314"/>
      <c r="N856" s="314"/>
      <c r="O856" s="314"/>
      <c r="P856" s="326"/>
      <c r="Q856" s="328"/>
      <c r="R856" s="328"/>
      <c r="S856" s="329"/>
      <c r="T856" s="330"/>
      <c r="U856" s="331"/>
      <c r="V856" s="326"/>
      <c r="W856" s="314"/>
      <c r="X856" s="326"/>
      <c r="Y856" s="326"/>
      <c r="Z856" s="326"/>
      <c r="AA856" s="326"/>
      <c r="AB856" s="326"/>
      <c r="AC856" s="173"/>
      <c r="AD856" s="173"/>
      <c r="AE856" s="173"/>
      <c r="AF856" s="173"/>
      <c r="AG856" s="173"/>
      <c r="AH856" s="173"/>
      <c r="AI856" s="173"/>
      <c r="AL856" s="52"/>
    </row>
    <row r="857" spans="1:38" ht="24">
      <c r="A857" s="126">
        <f>+COUNT(B$672:$D857)</f>
        <v>166</v>
      </c>
      <c r="B857" s="138">
        <v>73152100</v>
      </c>
      <c r="C857" s="139" t="s">
        <v>785</v>
      </c>
      <c r="D857" s="138" t="s">
        <v>20</v>
      </c>
      <c r="E857" s="242">
        <v>1</v>
      </c>
      <c r="F857" s="45"/>
      <c r="G857" s="45"/>
      <c r="H857" s="317">
        <v>1290086</v>
      </c>
      <c r="I857" s="317"/>
      <c r="J857" s="318"/>
      <c r="K857" s="318"/>
      <c r="L857" s="314">
        <v>1199553</v>
      </c>
      <c r="M857" s="314"/>
      <c r="N857" s="314"/>
      <c r="O857" s="314"/>
      <c r="P857" s="319">
        <v>1131654</v>
      </c>
      <c r="Q857" s="328"/>
      <c r="R857" s="328"/>
      <c r="S857" s="329"/>
      <c r="T857" s="330"/>
      <c r="U857" s="331"/>
      <c r="V857" s="332">
        <v>273610</v>
      </c>
      <c r="W857" s="314"/>
      <c r="X857" s="318">
        <f t="shared" si="349"/>
        <v>471234</v>
      </c>
      <c r="Y857" s="323">
        <f t="shared" si="350"/>
        <v>1131654</v>
      </c>
      <c r="Z857" s="323">
        <f t="shared" si="351"/>
        <v>973726</v>
      </c>
      <c r="AA857" s="323">
        <f t="shared" si="352"/>
        <v>1165604</v>
      </c>
      <c r="AB857" s="318">
        <f t="shared" si="353"/>
        <v>650694</v>
      </c>
      <c r="AC857" s="49">
        <f t="shared" si="354"/>
        <v>0.42</v>
      </c>
      <c r="AD857" s="49">
        <f t="shared" si="355"/>
        <v>0.48</v>
      </c>
      <c r="AE857" s="49">
        <f t="shared" si="356"/>
        <v>0.4</v>
      </c>
      <c r="AF857" s="49">
        <f t="shared" si="357"/>
        <v>0.72</v>
      </c>
      <c r="AG857" s="50">
        <f t="shared" si="358"/>
        <v>1.7222835422681919</v>
      </c>
      <c r="AH857" s="325">
        <f t="shared" ref="AH857:AH875" si="359">+MIN(AA857:AB857)</f>
        <v>650694</v>
      </c>
      <c r="AI857" s="51" t="str">
        <f t="shared" ref="AI857:AI859" si="360">+IF(AH857=Y857,"MENOR COTIZADO",IF(AH857=Z857,"PROMEDIO",IF(AH857=AA857,"MEDIANA",IF(AH857=AB857,"MEDIA ARMÓNICA",IF(AH857=W857,"HISTÓRICO")))))</f>
        <v>MEDIA ARMÓNICA</v>
      </c>
      <c r="AL857" s="52"/>
    </row>
    <row r="858" spans="1:38" ht="24">
      <c r="A858" s="126">
        <f>+COUNT(B$672:$D858)</f>
        <v>167</v>
      </c>
      <c r="B858" s="138">
        <v>73152100</v>
      </c>
      <c r="C858" s="139" t="s">
        <v>791</v>
      </c>
      <c r="D858" s="138" t="s">
        <v>20</v>
      </c>
      <c r="E858" s="242">
        <v>1</v>
      </c>
      <c r="F858" s="45"/>
      <c r="G858" s="45"/>
      <c r="H858" s="317">
        <v>64221</v>
      </c>
      <c r="I858" s="317"/>
      <c r="J858" s="318"/>
      <c r="K858" s="318"/>
      <c r="L858" s="314">
        <v>60277</v>
      </c>
      <c r="M858" s="314"/>
      <c r="N858" s="314"/>
      <c r="O858" s="314"/>
      <c r="P858" s="319">
        <v>56334</v>
      </c>
      <c r="Q858" s="328"/>
      <c r="R858" s="328"/>
      <c r="S858" s="329"/>
      <c r="T858" s="330"/>
      <c r="U858" s="331"/>
      <c r="V858" s="332">
        <v>13560</v>
      </c>
      <c r="W858" s="314"/>
      <c r="X858" s="318">
        <f t="shared" si="349"/>
        <v>23580</v>
      </c>
      <c r="Y858" s="323">
        <f t="shared" si="350"/>
        <v>56334</v>
      </c>
      <c r="Z858" s="323">
        <f t="shared" si="351"/>
        <v>48598</v>
      </c>
      <c r="AA858" s="323">
        <f t="shared" si="352"/>
        <v>58306</v>
      </c>
      <c r="AB858" s="318">
        <f t="shared" si="353"/>
        <v>32347</v>
      </c>
      <c r="AC858" s="49">
        <f t="shared" si="354"/>
        <v>0.42</v>
      </c>
      <c r="AD858" s="49">
        <f t="shared" si="355"/>
        <v>0.49</v>
      </c>
      <c r="AE858" s="49">
        <f t="shared" si="356"/>
        <v>0.4</v>
      </c>
      <c r="AF858" s="49">
        <f t="shared" si="357"/>
        <v>0.73</v>
      </c>
      <c r="AG858" s="50">
        <f t="shared" si="358"/>
        <v>1.7389380530973451</v>
      </c>
      <c r="AH858" s="325">
        <f t="shared" si="359"/>
        <v>32347</v>
      </c>
      <c r="AI858" s="51" t="str">
        <f t="shared" si="360"/>
        <v>MEDIA ARMÓNICA</v>
      </c>
      <c r="AL858" s="52"/>
    </row>
    <row r="859" spans="1:38">
      <c r="A859" s="126">
        <f>+COUNT(B$672:$D859)</f>
        <v>168</v>
      </c>
      <c r="B859" s="138">
        <v>73152100</v>
      </c>
      <c r="C859" s="139" t="s">
        <v>786</v>
      </c>
      <c r="D859" s="138" t="s">
        <v>20</v>
      </c>
      <c r="E859" s="242">
        <v>1</v>
      </c>
      <c r="F859" s="45"/>
      <c r="G859" s="45"/>
      <c r="H859" s="317">
        <v>54018</v>
      </c>
      <c r="I859" s="317"/>
      <c r="J859" s="318"/>
      <c r="K859" s="318"/>
      <c r="L859" s="314">
        <v>51649</v>
      </c>
      <c r="M859" s="314"/>
      <c r="N859" s="314"/>
      <c r="O859" s="314"/>
      <c r="P859" s="319">
        <v>47384</v>
      </c>
      <c r="Q859" s="328"/>
      <c r="R859" s="328"/>
      <c r="S859" s="329"/>
      <c r="T859" s="330"/>
      <c r="U859" s="331"/>
      <c r="V859" s="332">
        <v>11330</v>
      </c>
      <c r="W859" s="314"/>
      <c r="X859" s="318">
        <f t="shared" si="349"/>
        <v>20032</v>
      </c>
      <c r="Y859" s="323">
        <f t="shared" si="350"/>
        <v>47384</v>
      </c>
      <c r="Z859" s="323">
        <f t="shared" si="351"/>
        <v>41095</v>
      </c>
      <c r="AA859" s="323">
        <f t="shared" si="352"/>
        <v>49517</v>
      </c>
      <c r="AB859" s="318">
        <f t="shared" si="353"/>
        <v>27167</v>
      </c>
      <c r="AC859" s="49">
        <f t="shared" si="354"/>
        <v>0.42</v>
      </c>
      <c r="AD859" s="49">
        <f t="shared" si="355"/>
        <v>0.49</v>
      </c>
      <c r="AE859" s="49">
        <f t="shared" si="356"/>
        <v>0.4</v>
      </c>
      <c r="AF859" s="49">
        <f t="shared" si="357"/>
        <v>0.74</v>
      </c>
      <c r="AG859" s="50">
        <f t="shared" si="358"/>
        <v>1.7680494263018536</v>
      </c>
      <c r="AH859" s="325">
        <f t="shared" si="359"/>
        <v>27167</v>
      </c>
      <c r="AI859" s="51" t="str">
        <f t="shared" si="360"/>
        <v>MEDIA ARMÓNICA</v>
      </c>
      <c r="AL859" s="52"/>
    </row>
    <row r="860" spans="1:38">
      <c r="A860" s="126">
        <f>+COUNT(B$672:$D860)</f>
        <v>169</v>
      </c>
      <c r="B860" s="138">
        <v>73152100</v>
      </c>
      <c r="C860" s="139" t="s">
        <v>792</v>
      </c>
      <c r="D860" s="138" t="s">
        <v>20</v>
      </c>
      <c r="E860" s="242">
        <v>1</v>
      </c>
      <c r="F860" s="45"/>
      <c r="G860" s="45"/>
      <c r="H860" s="317">
        <v>36560</v>
      </c>
      <c r="I860" s="317"/>
      <c r="J860" s="318"/>
      <c r="K860" s="318"/>
      <c r="L860" s="314">
        <v>34928</v>
      </c>
      <c r="M860" s="314"/>
      <c r="N860" s="314"/>
      <c r="O860" s="314"/>
      <c r="P860" s="319">
        <v>32643.000000000004</v>
      </c>
      <c r="Q860" s="328"/>
      <c r="R860" s="328"/>
      <c r="S860" s="329"/>
      <c r="T860" s="330"/>
      <c r="U860" s="331"/>
      <c r="V860" s="332">
        <v>4750</v>
      </c>
      <c r="W860" s="314"/>
      <c r="X860" s="318">
        <f t="shared" si="349"/>
        <v>15066</v>
      </c>
      <c r="Y860" s="323">
        <f t="shared" si="350"/>
        <v>32643</v>
      </c>
      <c r="Z860" s="323">
        <f t="shared" si="351"/>
        <v>27220</v>
      </c>
      <c r="AA860" s="323">
        <f t="shared" si="352"/>
        <v>33786</v>
      </c>
      <c r="AB860" s="318">
        <f t="shared" si="353"/>
        <v>13462</v>
      </c>
      <c r="AC860" s="49">
        <f t="shared" si="354"/>
        <v>0.46</v>
      </c>
      <c r="AD860" s="49">
        <f t="shared" si="355"/>
        <v>0.55000000000000004</v>
      </c>
      <c r="AE860" s="49">
        <f t="shared" si="356"/>
        <v>0.45</v>
      </c>
      <c r="AF860" s="49">
        <f t="shared" si="357"/>
        <v>1.1200000000000001</v>
      </c>
      <c r="AG860" s="50">
        <f t="shared" si="358"/>
        <v>3.1717894736842105</v>
      </c>
      <c r="AH860" s="325">
        <f t="shared" ref="AH860:AH862" si="361">+Z860</f>
        <v>27220</v>
      </c>
      <c r="AI860" s="51" t="str">
        <f t="shared" ref="AI860:AI875" si="362">+IF(AH860=Y860,"MENOR COTIZADO",IF(AH860=Z860,"PROMEDIO",IF(AH860=AA860,"MEDIANA",IF(AH860=AB860,"MEDIA ARMÓNICA",IF(AH860=W860,"HISTÓRICO")))))</f>
        <v>PROMEDIO</v>
      </c>
      <c r="AL860" s="52"/>
    </row>
    <row r="861" spans="1:38" ht="24">
      <c r="A861" s="126">
        <f>+COUNT(B$672:$D861)</f>
        <v>170</v>
      </c>
      <c r="B861" s="138">
        <v>73152100</v>
      </c>
      <c r="C861" s="139" t="s">
        <v>788</v>
      </c>
      <c r="D861" s="138" t="s">
        <v>20</v>
      </c>
      <c r="E861" s="242">
        <v>1</v>
      </c>
      <c r="F861" s="45"/>
      <c r="G861" s="45"/>
      <c r="H861" s="317">
        <v>810787</v>
      </c>
      <c r="I861" s="317"/>
      <c r="J861" s="318"/>
      <c r="K861" s="318"/>
      <c r="L861" s="314">
        <v>788675</v>
      </c>
      <c r="M861" s="314"/>
      <c r="N861" s="314"/>
      <c r="O861" s="314"/>
      <c r="P861" s="319">
        <v>737079</v>
      </c>
      <c r="Q861" s="328"/>
      <c r="R861" s="328"/>
      <c r="S861" s="329"/>
      <c r="T861" s="330"/>
      <c r="U861" s="331"/>
      <c r="V861" s="332">
        <v>110720</v>
      </c>
      <c r="W861" s="335"/>
      <c r="X861" s="318">
        <f t="shared" si="349"/>
        <v>335488</v>
      </c>
      <c r="Y861" s="323">
        <f t="shared" si="350"/>
        <v>737079</v>
      </c>
      <c r="Z861" s="323">
        <f t="shared" si="351"/>
        <v>611815</v>
      </c>
      <c r="AA861" s="323">
        <f t="shared" si="352"/>
        <v>762877</v>
      </c>
      <c r="AB861" s="318">
        <f t="shared" si="353"/>
        <v>310322</v>
      </c>
      <c r="AC861" s="49">
        <f t="shared" si="354"/>
        <v>0.46</v>
      </c>
      <c r="AD861" s="49">
        <f t="shared" si="355"/>
        <v>0.55000000000000004</v>
      </c>
      <c r="AE861" s="49">
        <f t="shared" si="356"/>
        <v>0.44</v>
      </c>
      <c r="AF861" s="49">
        <f t="shared" si="357"/>
        <v>1.08</v>
      </c>
      <c r="AG861" s="50">
        <f t="shared" si="358"/>
        <v>3.0300578034682082</v>
      </c>
      <c r="AH861" s="325">
        <f t="shared" si="361"/>
        <v>611815</v>
      </c>
      <c r="AI861" s="51" t="str">
        <f t="shared" si="362"/>
        <v>PROMEDIO</v>
      </c>
      <c r="AL861" s="52"/>
    </row>
    <row r="862" spans="1:38" ht="60">
      <c r="A862" s="126">
        <f>+COUNT(B$672:$D862)</f>
        <v>171</v>
      </c>
      <c r="B862" s="138">
        <v>73152100</v>
      </c>
      <c r="C862" s="139" t="s">
        <v>789</v>
      </c>
      <c r="D862" s="138" t="s">
        <v>20</v>
      </c>
      <c r="E862" s="242">
        <v>1</v>
      </c>
      <c r="F862" s="45"/>
      <c r="G862" s="45"/>
      <c r="H862" s="317">
        <v>611198</v>
      </c>
      <c r="I862" s="317"/>
      <c r="J862" s="318"/>
      <c r="K862" s="318"/>
      <c r="L862" s="314">
        <v>557585</v>
      </c>
      <c r="M862" s="314"/>
      <c r="N862" s="314"/>
      <c r="O862" s="314"/>
      <c r="P862" s="319">
        <v>536139</v>
      </c>
      <c r="Q862" s="328"/>
      <c r="R862" s="328"/>
      <c r="S862" s="329"/>
      <c r="T862" s="330"/>
      <c r="U862" s="331"/>
      <c r="V862" s="332">
        <v>77360</v>
      </c>
      <c r="W862" s="314"/>
      <c r="X862" s="318">
        <f t="shared" si="349"/>
        <v>247495</v>
      </c>
      <c r="Y862" s="323">
        <f t="shared" si="350"/>
        <v>536139</v>
      </c>
      <c r="Z862" s="323">
        <f t="shared" si="351"/>
        <v>445571</v>
      </c>
      <c r="AA862" s="323">
        <f t="shared" si="352"/>
        <v>546862</v>
      </c>
      <c r="AB862" s="318">
        <f t="shared" si="353"/>
        <v>219523</v>
      </c>
      <c r="AC862" s="49">
        <f t="shared" si="354"/>
        <v>0.46</v>
      </c>
      <c r="AD862" s="49">
        <f t="shared" si="355"/>
        <v>0.56000000000000005</v>
      </c>
      <c r="AE862" s="49">
        <f t="shared" si="356"/>
        <v>0.45</v>
      </c>
      <c r="AF862" s="49">
        <f t="shared" si="357"/>
        <v>1.1299999999999999</v>
      </c>
      <c r="AG862" s="50">
        <f t="shared" si="358"/>
        <v>3.1992631851085833</v>
      </c>
      <c r="AH862" s="325">
        <f t="shared" si="361"/>
        <v>445571</v>
      </c>
      <c r="AI862" s="51" t="str">
        <f t="shared" si="362"/>
        <v>PROMEDIO</v>
      </c>
      <c r="AL862" s="52"/>
    </row>
    <row r="863" spans="1:38" ht="24">
      <c r="A863" s="126">
        <f>+COUNT(B$672:$D863)</f>
        <v>172</v>
      </c>
      <c r="B863" s="138">
        <v>73152100</v>
      </c>
      <c r="C863" s="139" t="s">
        <v>790</v>
      </c>
      <c r="D863" s="138" t="s">
        <v>20</v>
      </c>
      <c r="E863" s="242">
        <v>1</v>
      </c>
      <c r="F863" s="45"/>
      <c r="G863" s="45"/>
      <c r="H863" s="317">
        <v>1552833.0000000002</v>
      </c>
      <c r="I863" s="317"/>
      <c r="J863" s="318"/>
      <c r="K863" s="318"/>
      <c r="L863" s="314">
        <v>1454907</v>
      </c>
      <c r="M863" s="314"/>
      <c r="N863" s="314"/>
      <c r="O863" s="314"/>
      <c r="P863" s="319">
        <v>1398949</v>
      </c>
      <c r="Q863" s="328"/>
      <c r="R863" s="328"/>
      <c r="S863" s="329"/>
      <c r="T863" s="330"/>
      <c r="U863" s="331"/>
      <c r="V863" s="332">
        <v>300410</v>
      </c>
      <c r="W863" s="314"/>
      <c r="X863" s="318">
        <f t="shared" si="349"/>
        <v>587694</v>
      </c>
      <c r="Y863" s="323">
        <f t="shared" si="350"/>
        <v>1398949</v>
      </c>
      <c r="Z863" s="323">
        <f t="shared" si="351"/>
        <v>1176775</v>
      </c>
      <c r="AA863" s="323">
        <f t="shared" si="352"/>
        <v>1426928</v>
      </c>
      <c r="AB863" s="318">
        <f t="shared" si="353"/>
        <v>744197</v>
      </c>
      <c r="AC863" s="49">
        <f t="shared" si="354"/>
        <v>0.42</v>
      </c>
      <c r="AD863" s="49">
        <f t="shared" si="355"/>
        <v>0.5</v>
      </c>
      <c r="AE863" s="49">
        <f t="shared" si="356"/>
        <v>0.41</v>
      </c>
      <c r="AF863" s="49">
        <f t="shared" si="357"/>
        <v>0.79</v>
      </c>
      <c r="AG863" s="50">
        <f t="shared" si="358"/>
        <v>1.9563063812789188</v>
      </c>
      <c r="AH863" s="325">
        <f t="shared" si="359"/>
        <v>744197</v>
      </c>
      <c r="AI863" s="51" t="str">
        <f t="shared" si="362"/>
        <v>MEDIA ARMÓNICA</v>
      </c>
      <c r="AL863" s="52"/>
    </row>
    <row r="864" spans="1:38">
      <c r="A864" s="126">
        <f>+COUNT(B$672:$D864)</f>
        <v>173</v>
      </c>
      <c r="B864" s="138">
        <v>73152100</v>
      </c>
      <c r="C864" s="139" t="s">
        <v>233</v>
      </c>
      <c r="D864" s="138" t="s">
        <v>20</v>
      </c>
      <c r="E864" s="242">
        <v>1</v>
      </c>
      <c r="F864" s="45"/>
      <c r="G864" s="45"/>
      <c r="H864" s="317">
        <v>719861</v>
      </c>
      <c r="I864" s="317"/>
      <c r="J864" s="318"/>
      <c r="K864" s="318"/>
      <c r="L864" s="314">
        <v>681638.00000000012</v>
      </c>
      <c r="M864" s="314"/>
      <c r="N864" s="314"/>
      <c r="O864" s="314"/>
      <c r="P864" s="319">
        <v>637045</v>
      </c>
      <c r="Q864" s="328"/>
      <c r="R864" s="328"/>
      <c r="S864" s="329"/>
      <c r="T864" s="330"/>
      <c r="U864" s="331"/>
      <c r="V864" s="332">
        <v>151210</v>
      </c>
      <c r="W864" s="314"/>
      <c r="X864" s="318">
        <f t="shared" si="349"/>
        <v>266311</v>
      </c>
      <c r="Y864" s="323">
        <f t="shared" si="350"/>
        <v>637045</v>
      </c>
      <c r="Z864" s="323">
        <f t="shared" si="351"/>
        <v>547439</v>
      </c>
      <c r="AA864" s="323">
        <f t="shared" si="352"/>
        <v>659342</v>
      </c>
      <c r="AB864" s="318">
        <f t="shared" si="353"/>
        <v>362343</v>
      </c>
      <c r="AC864" s="49">
        <f t="shared" si="354"/>
        <v>0.42</v>
      </c>
      <c r="AD864" s="49">
        <f t="shared" si="355"/>
        <v>0.49</v>
      </c>
      <c r="AE864" s="49">
        <f t="shared" si="356"/>
        <v>0.4</v>
      </c>
      <c r="AF864" s="49">
        <f t="shared" si="357"/>
        <v>0.73</v>
      </c>
      <c r="AG864" s="50">
        <f t="shared" si="358"/>
        <v>1.7611996561074004</v>
      </c>
      <c r="AH864" s="325">
        <f t="shared" si="359"/>
        <v>362343</v>
      </c>
      <c r="AI864" s="51" t="str">
        <f t="shared" si="362"/>
        <v>MEDIA ARMÓNICA</v>
      </c>
      <c r="AL864" s="52"/>
    </row>
    <row r="865" spans="1:38" ht="24">
      <c r="A865" s="126">
        <f>+COUNT(B$672:$D865)</f>
        <v>174</v>
      </c>
      <c r="B865" s="138">
        <v>73152100</v>
      </c>
      <c r="C865" s="139" t="s">
        <v>793</v>
      </c>
      <c r="D865" s="138" t="s">
        <v>20</v>
      </c>
      <c r="E865" s="242">
        <v>1</v>
      </c>
      <c r="F865" s="45"/>
      <c r="G865" s="45"/>
      <c r="H865" s="317">
        <v>1458436.0000000002</v>
      </c>
      <c r="I865" s="317"/>
      <c r="J865" s="318"/>
      <c r="K865" s="318"/>
      <c r="L865" s="314">
        <v>1354262.0000000002</v>
      </c>
      <c r="M865" s="314"/>
      <c r="N865" s="314"/>
      <c r="O865" s="314"/>
      <c r="P865" s="319">
        <v>1302175</v>
      </c>
      <c r="Q865" s="328"/>
      <c r="R865" s="328"/>
      <c r="S865" s="329"/>
      <c r="T865" s="330"/>
      <c r="U865" s="331"/>
      <c r="V865" s="332">
        <v>314810</v>
      </c>
      <c r="W865" s="314"/>
      <c r="X865" s="318">
        <f t="shared" si="349"/>
        <v>532386</v>
      </c>
      <c r="Y865" s="323">
        <f t="shared" si="350"/>
        <v>1302175</v>
      </c>
      <c r="Z865" s="323">
        <f t="shared" si="351"/>
        <v>1107421</v>
      </c>
      <c r="AA865" s="323">
        <f t="shared" si="352"/>
        <v>1328219</v>
      </c>
      <c r="AB865" s="318">
        <f t="shared" si="353"/>
        <v>745081</v>
      </c>
      <c r="AC865" s="49">
        <f t="shared" si="354"/>
        <v>0.41</v>
      </c>
      <c r="AD865" s="49">
        <f t="shared" si="355"/>
        <v>0.48</v>
      </c>
      <c r="AE865" s="49">
        <f t="shared" si="356"/>
        <v>0.4</v>
      </c>
      <c r="AF865" s="49">
        <f t="shared" si="357"/>
        <v>0.71</v>
      </c>
      <c r="AG865" s="50">
        <f t="shared" si="358"/>
        <v>1.6911343349957118</v>
      </c>
      <c r="AH865" s="325">
        <f t="shared" si="359"/>
        <v>745081</v>
      </c>
      <c r="AI865" s="51" t="str">
        <f t="shared" si="362"/>
        <v>MEDIA ARMÓNICA</v>
      </c>
      <c r="AL865" s="52"/>
    </row>
    <row r="866" spans="1:38" ht="24">
      <c r="A866" s="126">
        <f>+COUNT(B$672:$D866)</f>
        <v>175</v>
      </c>
      <c r="B866" s="138">
        <v>73152100</v>
      </c>
      <c r="C866" s="139" t="s">
        <v>794</v>
      </c>
      <c r="D866" s="138" t="s">
        <v>20</v>
      </c>
      <c r="E866" s="242">
        <v>1</v>
      </c>
      <c r="F866" s="45"/>
      <c r="G866" s="45"/>
      <c r="H866" s="317">
        <v>885597</v>
      </c>
      <c r="I866" s="317"/>
      <c r="J866" s="318"/>
      <c r="K866" s="318"/>
      <c r="L866" s="314">
        <v>869495.00000000012</v>
      </c>
      <c r="M866" s="314"/>
      <c r="N866" s="314"/>
      <c r="O866" s="314"/>
      <c r="P866" s="319">
        <v>805088.00000000012</v>
      </c>
      <c r="Q866" s="328"/>
      <c r="R866" s="328"/>
      <c r="S866" s="329"/>
      <c r="T866" s="330"/>
      <c r="U866" s="331"/>
      <c r="V866" s="332">
        <v>170120</v>
      </c>
      <c r="W866" s="314"/>
      <c r="X866" s="318">
        <f t="shared" si="349"/>
        <v>343403</v>
      </c>
      <c r="Y866" s="323">
        <f t="shared" si="350"/>
        <v>805088</v>
      </c>
      <c r="Z866" s="323">
        <f t="shared" si="351"/>
        <v>682575</v>
      </c>
      <c r="AA866" s="323">
        <f t="shared" si="352"/>
        <v>837292</v>
      </c>
      <c r="AB866" s="318">
        <f t="shared" si="353"/>
        <v>425551</v>
      </c>
      <c r="AC866" s="49">
        <f t="shared" si="354"/>
        <v>0.43</v>
      </c>
      <c r="AD866" s="49">
        <f t="shared" si="355"/>
        <v>0.5</v>
      </c>
      <c r="AE866" s="49">
        <f t="shared" si="356"/>
        <v>0.41</v>
      </c>
      <c r="AF866" s="49">
        <f t="shared" si="357"/>
        <v>0.81</v>
      </c>
      <c r="AG866" s="50">
        <f t="shared" si="358"/>
        <v>2.0185927580531389</v>
      </c>
      <c r="AH866" s="325">
        <f t="shared" si="359"/>
        <v>425551</v>
      </c>
      <c r="AI866" s="51" t="str">
        <f t="shared" si="362"/>
        <v>MEDIA ARMÓNICA</v>
      </c>
      <c r="AL866" s="52"/>
    </row>
    <row r="867" spans="1:38" ht="24">
      <c r="A867" s="126">
        <f>+COUNT(B$672:$D867)</f>
        <v>176</v>
      </c>
      <c r="B867" s="138">
        <v>73152100</v>
      </c>
      <c r="C867" s="139" t="s">
        <v>234</v>
      </c>
      <c r="D867" s="138" t="s">
        <v>20</v>
      </c>
      <c r="E867" s="242">
        <v>1</v>
      </c>
      <c r="F867" s="45"/>
      <c r="G867" s="45"/>
      <c r="H867" s="317">
        <v>1625121</v>
      </c>
      <c r="I867" s="317"/>
      <c r="J867" s="318"/>
      <c r="K867" s="318"/>
      <c r="L867" s="314">
        <v>1580800.0000000002</v>
      </c>
      <c r="M867" s="314"/>
      <c r="N867" s="314"/>
      <c r="O867" s="314"/>
      <c r="P867" s="319">
        <v>1477383</v>
      </c>
      <c r="Q867" s="328"/>
      <c r="R867" s="328"/>
      <c r="S867" s="329"/>
      <c r="T867" s="330"/>
      <c r="U867" s="331"/>
      <c r="V867" s="332">
        <v>314530</v>
      </c>
      <c r="W867" s="314"/>
      <c r="X867" s="318">
        <f t="shared" si="349"/>
        <v>626352</v>
      </c>
      <c r="Y867" s="323">
        <f t="shared" si="350"/>
        <v>1477383</v>
      </c>
      <c r="Z867" s="323">
        <f t="shared" si="351"/>
        <v>1249459</v>
      </c>
      <c r="AA867" s="323">
        <f t="shared" si="352"/>
        <v>1529092</v>
      </c>
      <c r="AB867" s="318">
        <f t="shared" si="353"/>
        <v>783676</v>
      </c>
      <c r="AC867" s="49">
        <f t="shared" si="354"/>
        <v>0.42</v>
      </c>
      <c r="AD867" s="49">
        <f t="shared" si="355"/>
        <v>0.5</v>
      </c>
      <c r="AE867" s="49">
        <f t="shared" si="356"/>
        <v>0.41</v>
      </c>
      <c r="AF867" s="49">
        <f t="shared" si="357"/>
        <v>0.8</v>
      </c>
      <c r="AG867" s="50">
        <f t="shared" si="358"/>
        <v>1.9913903284265413</v>
      </c>
      <c r="AH867" s="325">
        <f t="shared" si="359"/>
        <v>783676</v>
      </c>
      <c r="AI867" s="51" t="str">
        <f t="shared" si="362"/>
        <v>MEDIA ARMÓNICA</v>
      </c>
      <c r="AL867" s="52"/>
    </row>
    <row r="868" spans="1:38" ht="24">
      <c r="A868" s="126">
        <f>+COUNT(B$672:$D868)</f>
        <v>177</v>
      </c>
      <c r="B868" s="138">
        <v>73152100</v>
      </c>
      <c r="C868" s="139" t="s">
        <v>123</v>
      </c>
      <c r="D868" s="138" t="s">
        <v>20</v>
      </c>
      <c r="E868" s="242">
        <v>1</v>
      </c>
      <c r="F868" s="45"/>
      <c r="G868" s="45"/>
      <c r="H868" s="317">
        <v>2056927</v>
      </c>
      <c r="I868" s="317"/>
      <c r="J868" s="318"/>
      <c r="K868" s="318"/>
      <c r="L868" s="314">
        <v>2019529.0000000002</v>
      </c>
      <c r="M868" s="314"/>
      <c r="N868" s="314"/>
      <c r="O868" s="314"/>
      <c r="P868" s="319">
        <v>1869934</v>
      </c>
      <c r="Q868" s="328"/>
      <c r="R868" s="328"/>
      <c r="S868" s="329"/>
      <c r="T868" s="330"/>
      <c r="U868" s="331"/>
      <c r="V868" s="332">
        <v>411610</v>
      </c>
      <c r="W868" s="314"/>
      <c r="X868" s="318">
        <f t="shared" si="349"/>
        <v>789405</v>
      </c>
      <c r="Y868" s="323">
        <f t="shared" si="350"/>
        <v>1869934</v>
      </c>
      <c r="Z868" s="323">
        <f t="shared" si="351"/>
        <v>1589500</v>
      </c>
      <c r="AA868" s="323">
        <f t="shared" si="352"/>
        <v>1944732</v>
      </c>
      <c r="AB868" s="318">
        <f t="shared" si="353"/>
        <v>1013790</v>
      </c>
      <c r="AC868" s="49">
        <f t="shared" si="354"/>
        <v>0.42</v>
      </c>
      <c r="AD868" s="49">
        <f t="shared" si="355"/>
        <v>0.5</v>
      </c>
      <c r="AE868" s="49">
        <f t="shared" si="356"/>
        <v>0.41</v>
      </c>
      <c r="AF868" s="49">
        <f t="shared" si="357"/>
        <v>0.78</v>
      </c>
      <c r="AG868" s="50">
        <f t="shared" si="358"/>
        <v>1.917846991083793</v>
      </c>
      <c r="AH868" s="325">
        <f t="shared" si="359"/>
        <v>1013790</v>
      </c>
      <c r="AI868" s="51" t="str">
        <f t="shared" si="362"/>
        <v>MEDIA ARMÓNICA</v>
      </c>
      <c r="AL868" s="52"/>
    </row>
    <row r="869" spans="1:38">
      <c r="A869" s="126">
        <f>+COUNT(B$672:$D869)</f>
        <v>178</v>
      </c>
      <c r="B869" s="138">
        <v>73152100</v>
      </c>
      <c r="C869" s="139" t="s">
        <v>230</v>
      </c>
      <c r="D869" s="138" t="s">
        <v>20</v>
      </c>
      <c r="E869" s="242">
        <v>1</v>
      </c>
      <c r="F869" s="45"/>
      <c r="G869" s="45"/>
      <c r="H869" s="317">
        <v>2096333</v>
      </c>
      <c r="I869" s="317"/>
      <c r="J869" s="318"/>
      <c r="K869" s="318"/>
      <c r="L869" s="314">
        <v>1912445</v>
      </c>
      <c r="M869" s="314"/>
      <c r="N869" s="314"/>
      <c r="O869" s="314"/>
      <c r="P869" s="319">
        <v>1838889</v>
      </c>
      <c r="Q869" s="328"/>
      <c r="R869" s="328"/>
      <c r="S869" s="329"/>
      <c r="T869" s="330"/>
      <c r="U869" s="331"/>
      <c r="V869" s="332">
        <v>397920</v>
      </c>
      <c r="W869" s="314"/>
      <c r="X869" s="318">
        <f t="shared" si="349"/>
        <v>783171</v>
      </c>
      <c r="Y869" s="323">
        <f t="shared" si="350"/>
        <v>1838889</v>
      </c>
      <c r="Z869" s="323">
        <f t="shared" si="351"/>
        <v>1561397</v>
      </c>
      <c r="AA869" s="323">
        <f t="shared" si="352"/>
        <v>1875667</v>
      </c>
      <c r="AB869" s="318">
        <f t="shared" si="353"/>
        <v>986002</v>
      </c>
      <c r="AC869" s="49">
        <f t="shared" si="354"/>
        <v>0.43</v>
      </c>
      <c r="AD869" s="49">
        <f t="shared" si="355"/>
        <v>0.5</v>
      </c>
      <c r="AE869" s="49">
        <f t="shared" si="356"/>
        <v>0.42</v>
      </c>
      <c r="AF869" s="49">
        <f t="shared" si="357"/>
        <v>0.79</v>
      </c>
      <c r="AG869" s="50">
        <f t="shared" si="358"/>
        <v>1.9681619420989143</v>
      </c>
      <c r="AH869" s="325">
        <f t="shared" si="359"/>
        <v>986002</v>
      </c>
      <c r="AI869" s="51" t="str">
        <f t="shared" si="362"/>
        <v>MEDIA ARMÓNICA</v>
      </c>
      <c r="AL869" s="52"/>
    </row>
    <row r="870" spans="1:38">
      <c r="A870" s="126">
        <f>+COUNT(B$672:$D870)</f>
        <v>179</v>
      </c>
      <c r="B870" s="138">
        <v>73152100</v>
      </c>
      <c r="C870" s="127" t="s">
        <v>235</v>
      </c>
      <c r="D870" s="138" t="s">
        <v>20</v>
      </c>
      <c r="E870" s="242">
        <v>1</v>
      </c>
      <c r="F870" s="45"/>
      <c r="G870" s="45"/>
      <c r="H870" s="317">
        <v>1954657.0000000002</v>
      </c>
      <c r="I870" s="317"/>
      <c r="J870" s="318"/>
      <c r="K870" s="318"/>
      <c r="L870" s="314">
        <v>1850870</v>
      </c>
      <c r="M870" s="314"/>
      <c r="N870" s="314"/>
      <c r="O870" s="314"/>
      <c r="P870" s="319">
        <v>1729785</v>
      </c>
      <c r="Q870" s="328"/>
      <c r="R870" s="328"/>
      <c r="S870" s="329"/>
      <c r="T870" s="330"/>
      <c r="U870" s="331"/>
      <c r="V870" s="332">
        <v>402140</v>
      </c>
      <c r="W870" s="314"/>
      <c r="X870" s="318">
        <f t="shared" si="349"/>
        <v>727311</v>
      </c>
      <c r="Y870" s="323">
        <f t="shared" si="350"/>
        <v>1729785</v>
      </c>
      <c r="Z870" s="323">
        <f t="shared" si="351"/>
        <v>1484363</v>
      </c>
      <c r="AA870" s="323">
        <f t="shared" si="352"/>
        <v>1790328</v>
      </c>
      <c r="AB870" s="318">
        <f t="shared" si="353"/>
        <v>971655</v>
      </c>
      <c r="AC870" s="49">
        <f t="shared" si="354"/>
        <v>0.42</v>
      </c>
      <c r="AD870" s="49">
        <f t="shared" si="355"/>
        <v>0.49</v>
      </c>
      <c r="AE870" s="49">
        <f t="shared" si="356"/>
        <v>0.41</v>
      </c>
      <c r="AF870" s="49">
        <f t="shared" si="357"/>
        <v>0.75</v>
      </c>
      <c r="AG870" s="50">
        <f t="shared" si="358"/>
        <v>1.8086014820709206</v>
      </c>
      <c r="AH870" s="325">
        <f t="shared" si="359"/>
        <v>971655</v>
      </c>
      <c r="AI870" s="51" t="str">
        <f t="shared" si="362"/>
        <v>MEDIA ARMÓNICA</v>
      </c>
      <c r="AL870" s="52"/>
    </row>
    <row r="871" spans="1:38">
      <c r="A871" s="126">
        <f>+COUNT(B$672:$D871)</f>
        <v>180</v>
      </c>
      <c r="B871" s="138">
        <v>73152100</v>
      </c>
      <c r="C871" s="127" t="s">
        <v>236</v>
      </c>
      <c r="D871" s="138" t="s">
        <v>20</v>
      </c>
      <c r="E871" s="242">
        <v>1</v>
      </c>
      <c r="F871" s="45"/>
      <c r="G871" s="45"/>
      <c r="H871" s="317">
        <v>557536</v>
      </c>
      <c r="I871" s="317"/>
      <c r="J871" s="318"/>
      <c r="K871" s="318"/>
      <c r="L871" s="314">
        <v>522690.00000000006</v>
      </c>
      <c r="M871" s="314"/>
      <c r="N871" s="314"/>
      <c r="O871" s="314"/>
      <c r="P871" s="319">
        <v>497800</v>
      </c>
      <c r="Q871" s="328"/>
      <c r="R871" s="328"/>
      <c r="S871" s="329"/>
      <c r="T871" s="330"/>
      <c r="U871" s="331"/>
      <c r="V871" s="332">
        <v>103820</v>
      </c>
      <c r="W871" s="314"/>
      <c r="X871" s="318">
        <f t="shared" si="349"/>
        <v>212511</v>
      </c>
      <c r="Y871" s="323">
        <f t="shared" si="350"/>
        <v>497800</v>
      </c>
      <c r="Z871" s="323">
        <f t="shared" si="351"/>
        <v>420462</v>
      </c>
      <c r="AA871" s="323">
        <f t="shared" si="352"/>
        <v>510245</v>
      </c>
      <c r="AB871" s="318">
        <f t="shared" si="353"/>
        <v>260626</v>
      </c>
      <c r="AC871" s="49">
        <f t="shared" si="354"/>
        <v>0.43</v>
      </c>
      <c r="AD871" s="49">
        <f t="shared" si="355"/>
        <v>0.51</v>
      </c>
      <c r="AE871" s="49">
        <f t="shared" si="356"/>
        <v>0.42</v>
      </c>
      <c r="AF871" s="49">
        <f t="shared" si="357"/>
        <v>0.82</v>
      </c>
      <c r="AG871" s="50">
        <f t="shared" si="358"/>
        <v>2.0469177422461953</v>
      </c>
      <c r="AH871" s="325">
        <f t="shared" ref="AH871:AH872" si="363">+Z871</f>
        <v>420462</v>
      </c>
      <c r="AI871" s="51" t="str">
        <f t="shared" si="362"/>
        <v>PROMEDIO</v>
      </c>
      <c r="AL871" s="52"/>
    </row>
    <row r="872" spans="1:38" ht="24">
      <c r="A872" s="126">
        <f>+COUNT(B$672:$D872)</f>
        <v>181</v>
      </c>
      <c r="B872" s="138">
        <v>73152100</v>
      </c>
      <c r="C872" s="127" t="s">
        <v>237</v>
      </c>
      <c r="D872" s="138" t="s">
        <v>20</v>
      </c>
      <c r="E872" s="242">
        <v>1</v>
      </c>
      <c r="F872" s="45"/>
      <c r="G872" s="45"/>
      <c r="H872" s="317">
        <v>1187687</v>
      </c>
      <c r="I872" s="317"/>
      <c r="J872" s="318"/>
      <c r="K872" s="318"/>
      <c r="L872" s="314">
        <v>1123487</v>
      </c>
      <c r="M872" s="314"/>
      <c r="N872" s="314"/>
      <c r="O872" s="314"/>
      <c r="P872" s="319">
        <v>1069988</v>
      </c>
      <c r="Q872" s="328"/>
      <c r="R872" s="328"/>
      <c r="S872" s="329"/>
      <c r="T872" s="330"/>
      <c r="U872" s="331"/>
      <c r="V872" s="332">
        <v>222270</v>
      </c>
      <c r="W872" s="314"/>
      <c r="X872" s="318">
        <f t="shared" si="349"/>
        <v>454944</v>
      </c>
      <c r="Y872" s="323">
        <f t="shared" si="350"/>
        <v>1069988</v>
      </c>
      <c r="Z872" s="323">
        <f t="shared" si="351"/>
        <v>900858</v>
      </c>
      <c r="AA872" s="323">
        <f t="shared" si="352"/>
        <v>1096738</v>
      </c>
      <c r="AB872" s="318">
        <f t="shared" si="353"/>
        <v>558216</v>
      </c>
      <c r="AC872" s="49">
        <f t="shared" si="354"/>
        <v>0.43</v>
      </c>
      <c r="AD872" s="49">
        <f t="shared" si="355"/>
        <v>0.51</v>
      </c>
      <c r="AE872" s="49">
        <f t="shared" si="356"/>
        <v>0.41</v>
      </c>
      <c r="AF872" s="49">
        <f t="shared" si="357"/>
        <v>0.81</v>
      </c>
      <c r="AG872" s="50">
        <f t="shared" si="358"/>
        <v>2.0468079362936971</v>
      </c>
      <c r="AH872" s="325">
        <f t="shared" si="363"/>
        <v>900858</v>
      </c>
      <c r="AI872" s="51" t="str">
        <f t="shared" si="362"/>
        <v>PROMEDIO</v>
      </c>
      <c r="AL872" s="52"/>
    </row>
    <row r="873" spans="1:38">
      <c r="A873" s="126">
        <f>+COUNT(B$672:$D873)</f>
        <v>182</v>
      </c>
      <c r="B873" s="138">
        <v>73152100</v>
      </c>
      <c r="C873" s="127" t="s">
        <v>238</v>
      </c>
      <c r="D873" s="138" t="s">
        <v>20</v>
      </c>
      <c r="E873" s="242">
        <v>1</v>
      </c>
      <c r="F873" s="45"/>
      <c r="G873" s="45"/>
      <c r="H873" s="317">
        <v>843914.00000000012</v>
      </c>
      <c r="I873" s="317"/>
      <c r="J873" s="318"/>
      <c r="K873" s="318"/>
      <c r="L873" s="314">
        <v>790694</v>
      </c>
      <c r="M873" s="314"/>
      <c r="N873" s="314"/>
      <c r="O873" s="314"/>
      <c r="P873" s="319">
        <v>760283</v>
      </c>
      <c r="Q873" s="328"/>
      <c r="R873" s="328"/>
      <c r="S873" s="329"/>
      <c r="T873" s="330"/>
      <c r="U873" s="331"/>
      <c r="V873" s="332">
        <v>162970</v>
      </c>
      <c r="W873" s="314"/>
      <c r="X873" s="318">
        <f t="shared" si="349"/>
        <v>319538</v>
      </c>
      <c r="Y873" s="323">
        <f t="shared" si="350"/>
        <v>760283</v>
      </c>
      <c r="Z873" s="323">
        <f t="shared" si="351"/>
        <v>639465</v>
      </c>
      <c r="AA873" s="323">
        <f t="shared" si="352"/>
        <v>775489</v>
      </c>
      <c r="AB873" s="318">
        <f t="shared" si="353"/>
        <v>403997</v>
      </c>
      <c r="AC873" s="49">
        <f t="shared" si="354"/>
        <v>0.42</v>
      </c>
      <c r="AD873" s="49">
        <f t="shared" si="355"/>
        <v>0.5</v>
      </c>
      <c r="AE873" s="49">
        <f t="shared" si="356"/>
        <v>0.41</v>
      </c>
      <c r="AF873" s="49">
        <f t="shared" si="357"/>
        <v>0.79</v>
      </c>
      <c r="AG873" s="50">
        <f t="shared" si="358"/>
        <v>1.9607166963244769</v>
      </c>
      <c r="AH873" s="325">
        <f t="shared" si="359"/>
        <v>403997</v>
      </c>
      <c r="AI873" s="51" t="str">
        <f t="shared" si="362"/>
        <v>MEDIA ARMÓNICA</v>
      </c>
      <c r="AL873" s="52"/>
    </row>
    <row r="874" spans="1:38">
      <c r="A874" s="126">
        <f>+COUNT(B$672:$D874)</f>
        <v>183</v>
      </c>
      <c r="B874" s="138">
        <v>73152100</v>
      </c>
      <c r="C874" s="127" t="s">
        <v>239</v>
      </c>
      <c r="D874" s="138" t="s">
        <v>20</v>
      </c>
      <c r="E874" s="242">
        <v>1</v>
      </c>
      <c r="F874" s="45"/>
      <c r="G874" s="45"/>
      <c r="H874" s="317">
        <v>295376</v>
      </c>
      <c r="I874" s="317"/>
      <c r="J874" s="318"/>
      <c r="K874" s="318"/>
      <c r="L874" s="314">
        <v>292691</v>
      </c>
      <c r="M874" s="314"/>
      <c r="N874" s="314"/>
      <c r="O874" s="314"/>
      <c r="P874" s="319">
        <v>268524</v>
      </c>
      <c r="Q874" s="328"/>
      <c r="R874" s="328"/>
      <c r="S874" s="329"/>
      <c r="T874" s="330"/>
      <c r="U874" s="331"/>
      <c r="V874" s="332">
        <v>58340</v>
      </c>
      <c r="W874" s="314"/>
      <c r="X874" s="318">
        <f t="shared" si="349"/>
        <v>114235</v>
      </c>
      <c r="Y874" s="323">
        <f t="shared" si="350"/>
        <v>268524</v>
      </c>
      <c r="Z874" s="323">
        <f t="shared" si="351"/>
        <v>228733</v>
      </c>
      <c r="AA874" s="323">
        <f t="shared" si="352"/>
        <v>280608</v>
      </c>
      <c r="AB874" s="318">
        <f t="shared" si="353"/>
        <v>144576</v>
      </c>
      <c r="AC874" s="49">
        <f t="shared" si="354"/>
        <v>0.43</v>
      </c>
      <c r="AD874" s="49">
        <f t="shared" si="355"/>
        <v>0.5</v>
      </c>
      <c r="AE874" s="49">
        <f t="shared" si="356"/>
        <v>0.41</v>
      </c>
      <c r="AF874" s="49">
        <f t="shared" si="357"/>
        <v>0.79</v>
      </c>
      <c r="AG874" s="50">
        <f t="shared" si="358"/>
        <v>1.9580905039424066</v>
      </c>
      <c r="AH874" s="325">
        <f t="shared" si="359"/>
        <v>144576</v>
      </c>
      <c r="AI874" s="51" t="str">
        <f t="shared" si="362"/>
        <v>MEDIA ARMÓNICA</v>
      </c>
      <c r="AL874" s="52"/>
    </row>
    <row r="875" spans="1:38">
      <c r="A875" s="126">
        <f>+COUNT(B$672:$D875)</f>
        <v>184</v>
      </c>
      <c r="B875" s="138">
        <v>73152100</v>
      </c>
      <c r="C875" s="127" t="s">
        <v>240</v>
      </c>
      <c r="D875" s="138" t="s">
        <v>20</v>
      </c>
      <c r="E875" s="242">
        <v>1</v>
      </c>
      <c r="F875" s="45"/>
      <c r="G875" s="45"/>
      <c r="H875" s="317">
        <v>764267.00000000012</v>
      </c>
      <c r="I875" s="317"/>
      <c r="J875" s="318"/>
      <c r="K875" s="318"/>
      <c r="L875" s="314">
        <v>736726</v>
      </c>
      <c r="M875" s="314"/>
      <c r="N875" s="314"/>
      <c r="O875" s="314"/>
      <c r="P875" s="319">
        <v>688529</v>
      </c>
      <c r="Q875" s="328"/>
      <c r="R875" s="328"/>
      <c r="S875" s="329"/>
      <c r="T875" s="330"/>
      <c r="U875" s="331"/>
      <c r="V875" s="332">
        <v>165680</v>
      </c>
      <c r="W875" s="314"/>
      <c r="X875" s="318">
        <f t="shared" si="349"/>
        <v>283812</v>
      </c>
      <c r="Y875" s="323">
        <f t="shared" si="350"/>
        <v>688529</v>
      </c>
      <c r="Z875" s="323">
        <f t="shared" si="351"/>
        <v>588801</v>
      </c>
      <c r="AA875" s="323">
        <f t="shared" si="352"/>
        <v>712628</v>
      </c>
      <c r="AB875" s="318">
        <f t="shared" si="353"/>
        <v>393937</v>
      </c>
      <c r="AC875" s="49">
        <f t="shared" si="354"/>
        <v>0.41</v>
      </c>
      <c r="AD875" s="49">
        <f t="shared" si="355"/>
        <v>0.48</v>
      </c>
      <c r="AE875" s="49">
        <f t="shared" si="356"/>
        <v>0.4</v>
      </c>
      <c r="AF875" s="49">
        <f t="shared" si="357"/>
        <v>0.72</v>
      </c>
      <c r="AG875" s="50">
        <f t="shared" si="358"/>
        <v>1.7130130371801062</v>
      </c>
      <c r="AH875" s="325">
        <f t="shared" si="359"/>
        <v>393937</v>
      </c>
      <c r="AI875" s="51" t="str">
        <f t="shared" si="362"/>
        <v>MEDIA ARMÓNICA</v>
      </c>
      <c r="AL875" s="52"/>
    </row>
    <row r="876" spans="1:38">
      <c r="A876" s="167"/>
      <c r="B876" s="167"/>
      <c r="C876" s="165" t="s">
        <v>89</v>
      </c>
      <c r="D876" s="166"/>
      <c r="E876" s="166"/>
      <c r="F876" s="45"/>
      <c r="G876" s="45"/>
      <c r="H876" s="166"/>
      <c r="I876" s="317"/>
      <c r="J876" s="318"/>
      <c r="K876" s="318"/>
      <c r="L876" s="166"/>
      <c r="M876" s="314"/>
      <c r="N876" s="314"/>
      <c r="O876" s="314"/>
      <c r="P876" s="166"/>
      <c r="Q876" s="328"/>
      <c r="R876" s="328"/>
      <c r="S876" s="329"/>
      <c r="T876" s="330"/>
      <c r="U876" s="331"/>
      <c r="V876" s="166"/>
      <c r="W876" s="314"/>
      <c r="X876" s="166"/>
      <c r="Y876" s="166"/>
      <c r="Z876" s="166"/>
      <c r="AA876" s="166"/>
      <c r="AB876" s="166"/>
      <c r="AC876" s="166"/>
      <c r="AD876" s="166"/>
      <c r="AE876" s="166"/>
      <c r="AF876" s="166"/>
      <c r="AG876" s="166"/>
      <c r="AH876" s="166"/>
      <c r="AI876" s="166"/>
      <c r="AL876" s="52"/>
    </row>
    <row r="877" spans="1:38" ht="24">
      <c r="A877" s="126">
        <f>+COUNT(B$672:$D877)</f>
        <v>185</v>
      </c>
      <c r="B877" s="138">
        <v>73152100</v>
      </c>
      <c r="C877" s="139" t="s">
        <v>241</v>
      </c>
      <c r="D877" s="138" t="s">
        <v>20</v>
      </c>
      <c r="E877" s="242">
        <v>1</v>
      </c>
      <c r="F877" s="45"/>
      <c r="G877" s="45"/>
      <c r="H877" s="317">
        <v>346579</v>
      </c>
      <c r="I877" s="317"/>
      <c r="J877" s="318"/>
      <c r="K877" s="318"/>
      <c r="L877" s="314">
        <v>328176</v>
      </c>
      <c r="M877" s="314"/>
      <c r="N877" s="314"/>
      <c r="O877" s="314"/>
      <c r="P877" s="319">
        <v>306707</v>
      </c>
      <c r="Q877" s="328"/>
      <c r="R877" s="328"/>
      <c r="S877" s="329"/>
      <c r="T877" s="330"/>
      <c r="U877" s="331"/>
      <c r="V877" s="332">
        <v>73810</v>
      </c>
      <c r="W877" s="314"/>
      <c r="X877" s="318">
        <f t="shared" si="349"/>
        <v>127716</v>
      </c>
      <c r="Y877" s="323">
        <f t="shared" si="350"/>
        <v>306707</v>
      </c>
      <c r="Z877" s="323">
        <f t="shared" si="351"/>
        <v>263818</v>
      </c>
      <c r="AA877" s="323">
        <f t="shared" si="352"/>
        <v>317442</v>
      </c>
      <c r="AB877" s="318">
        <f t="shared" si="353"/>
        <v>175892</v>
      </c>
      <c r="AC877" s="49">
        <f t="shared" si="354"/>
        <v>0.42</v>
      </c>
      <c r="AD877" s="49">
        <f t="shared" si="355"/>
        <v>0.48</v>
      </c>
      <c r="AE877" s="49">
        <f t="shared" si="356"/>
        <v>0.4</v>
      </c>
      <c r="AF877" s="49">
        <f t="shared" si="357"/>
        <v>0.73</v>
      </c>
      <c r="AG877" s="50">
        <f t="shared" si="358"/>
        <v>1.7303346430023032</v>
      </c>
      <c r="AH877" s="325">
        <f t="shared" ref="AH877:AH890" si="364">+MIN(AA877:AB877)</f>
        <v>175892</v>
      </c>
      <c r="AI877" s="51" t="str">
        <f t="shared" ref="AI877:AI890" si="365">+IF(AH877=Y877,"MENOR COTIZADO",IF(AH877=Z877,"PROMEDIO",IF(AH877=AA877,"MEDIANA",IF(AH877=AB877,"MEDIA ARMÓNICA",IF(AH877=W877,"HISTÓRICO")))))</f>
        <v>MEDIA ARMÓNICA</v>
      </c>
      <c r="AL877" s="52"/>
    </row>
    <row r="878" spans="1:38">
      <c r="A878" s="126">
        <f>+COUNT(B$672:$D878)</f>
        <v>186</v>
      </c>
      <c r="B878" s="138">
        <v>73152100</v>
      </c>
      <c r="C878" s="139" t="s">
        <v>795</v>
      </c>
      <c r="D878" s="138" t="s">
        <v>20</v>
      </c>
      <c r="E878" s="242">
        <v>1</v>
      </c>
      <c r="F878" s="45"/>
      <c r="G878" s="45"/>
      <c r="H878" s="317">
        <v>1596754.0000000002</v>
      </c>
      <c r="I878" s="317"/>
      <c r="J878" s="318"/>
      <c r="K878" s="318"/>
      <c r="L878" s="314">
        <v>1510443</v>
      </c>
      <c r="M878" s="314"/>
      <c r="N878" s="314"/>
      <c r="O878" s="314"/>
      <c r="P878" s="319">
        <v>1438517</v>
      </c>
      <c r="Q878" s="328"/>
      <c r="R878" s="328"/>
      <c r="S878" s="329"/>
      <c r="T878" s="330"/>
      <c r="U878" s="331"/>
      <c r="V878" s="332">
        <v>300370</v>
      </c>
      <c r="W878" s="314"/>
      <c r="X878" s="318">
        <f t="shared" si="349"/>
        <v>610869</v>
      </c>
      <c r="Y878" s="323">
        <f t="shared" si="350"/>
        <v>1438517</v>
      </c>
      <c r="Z878" s="323">
        <f t="shared" si="351"/>
        <v>1211521</v>
      </c>
      <c r="AA878" s="323">
        <f t="shared" si="352"/>
        <v>1474480</v>
      </c>
      <c r="AB878" s="318">
        <f t="shared" si="353"/>
        <v>752911</v>
      </c>
      <c r="AC878" s="49">
        <f t="shared" si="354"/>
        <v>0.42</v>
      </c>
      <c r="AD878" s="49">
        <f t="shared" si="355"/>
        <v>0.5</v>
      </c>
      <c r="AE878" s="49">
        <f t="shared" si="356"/>
        <v>0.41</v>
      </c>
      <c r="AF878" s="49">
        <f t="shared" si="357"/>
        <v>0.81</v>
      </c>
      <c r="AG878" s="50">
        <f t="shared" si="358"/>
        <v>2.0337217431834071</v>
      </c>
      <c r="AH878" s="325">
        <f t="shared" si="364"/>
        <v>752911</v>
      </c>
      <c r="AI878" s="51" t="str">
        <f t="shared" si="365"/>
        <v>MEDIA ARMÓNICA</v>
      </c>
      <c r="AL878" s="52"/>
    </row>
    <row r="879" spans="1:38" ht="24">
      <c r="A879" s="126">
        <f>+COUNT(B$672:$D879)</f>
        <v>187</v>
      </c>
      <c r="B879" s="138">
        <v>73152100</v>
      </c>
      <c r="C879" s="139" t="s">
        <v>880</v>
      </c>
      <c r="D879" s="138" t="s">
        <v>20</v>
      </c>
      <c r="E879" s="242">
        <v>1</v>
      </c>
      <c r="F879" s="45"/>
      <c r="G879" s="45"/>
      <c r="H879" s="317">
        <v>665041.00000000012</v>
      </c>
      <c r="I879" s="317"/>
      <c r="J879" s="318"/>
      <c r="K879" s="318"/>
      <c r="L879" s="314">
        <v>658995</v>
      </c>
      <c r="M879" s="314"/>
      <c r="N879" s="314"/>
      <c r="O879" s="314"/>
      <c r="P879" s="319">
        <v>604583</v>
      </c>
      <c r="Q879" s="328"/>
      <c r="R879" s="328"/>
      <c r="S879" s="329"/>
      <c r="T879" s="330"/>
      <c r="U879" s="331"/>
      <c r="V879" s="332">
        <v>146180</v>
      </c>
      <c r="W879" s="314"/>
      <c r="X879" s="318">
        <f t="shared" si="349"/>
        <v>249830</v>
      </c>
      <c r="Y879" s="323">
        <f t="shared" si="350"/>
        <v>604583</v>
      </c>
      <c r="Z879" s="323">
        <f t="shared" si="351"/>
        <v>518700</v>
      </c>
      <c r="AA879" s="323">
        <f t="shared" si="352"/>
        <v>631789</v>
      </c>
      <c r="AB879" s="318">
        <f t="shared" si="353"/>
        <v>347342</v>
      </c>
      <c r="AC879" s="49">
        <f t="shared" si="354"/>
        <v>0.41</v>
      </c>
      <c r="AD879" s="49">
        <f t="shared" si="355"/>
        <v>0.48</v>
      </c>
      <c r="AE879" s="49">
        <f t="shared" si="356"/>
        <v>0.4</v>
      </c>
      <c r="AF879" s="49">
        <f t="shared" si="357"/>
        <v>0.72</v>
      </c>
      <c r="AG879" s="50">
        <f t="shared" si="358"/>
        <v>1.7090573265836639</v>
      </c>
      <c r="AH879" s="325">
        <f t="shared" si="364"/>
        <v>347342</v>
      </c>
      <c r="AI879" s="51" t="str">
        <f t="shared" si="365"/>
        <v>MEDIA ARMÓNICA</v>
      </c>
      <c r="AL879" s="52"/>
    </row>
    <row r="880" spans="1:38" ht="24">
      <c r="A880" s="126">
        <f>+COUNT(B$672:$D880)</f>
        <v>188</v>
      </c>
      <c r="B880" s="138">
        <v>73152100</v>
      </c>
      <c r="C880" s="139" t="s">
        <v>796</v>
      </c>
      <c r="D880" s="138" t="s">
        <v>20</v>
      </c>
      <c r="E880" s="242">
        <v>1</v>
      </c>
      <c r="F880" s="45"/>
      <c r="G880" s="45"/>
      <c r="H880" s="317">
        <v>788676</v>
      </c>
      <c r="I880" s="317"/>
      <c r="J880" s="318"/>
      <c r="K880" s="318"/>
      <c r="L880" s="314">
        <v>753467</v>
      </c>
      <c r="M880" s="314"/>
      <c r="N880" s="314"/>
      <c r="O880" s="314"/>
      <c r="P880" s="319">
        <v>704175</v>
      </c>
      <c r="Q880" s="328"/>
      <c r="R880" s="328"/>
      <c r="S880" s="329"/>
      <c r="T880" s="330"/>
      <c r="U880" s="331"/>
      <c r="V880" s="332">
        <v>169470</v>
      </c>
      <c r="W880" s="314"/>
      <c r="X880" s="318">
        <f t="shared" si="349"/>
        <v>291717</v>
      </c>
      <c r="Y880" s="323">
        <f t="shared" si="350"/>
        <v>704175</v>
      </c>
      <c r="Z880" s="323">
        <f t="shared" si="351"/>
        <v>603947</v>
      </c>
      <c r="AA880" s="323">
        <f t="shared" si="352"/>
        <v>728821</v>
      </c>
      <c r="AB880" s="318">
        <f t="shared" si="353"/>
        <v>403389</v>
      </c>
      <c r="AC880" s="49">
        <f t="shared" si="354"/>
        <v>0.41</v>
      </c>
      <c r="AD880" s="49">
        <f t="shared" si="355"/>
        <v>0.48</v>
      </c>
      <c r="AE880" s="49">
        <f t="shared" si="356"/>
        <v>0.4</v>
      </c>
      <c r="AF880" s="49">
        <f t="shared" si="357"/>
        <v>0.72</v>
      </c>
      <c r="AG880" s="50">
        <f t="shared" si="358"/>
        <v>1.7213489113117366</v>
      </c>
      <c r="AH880" s="325">
        <f t="shared" si="364"/>
        <v>403389</v>
      </c>
      <c r="AI880" s="51" t="str">
        <f t="shared" si="365"/>
        <v>MEDIA ARMÓNICA</v>
      </c>
      <c r="AL880" s="52"/>
    </row>
    <row r="881" spans="1:38" ht="24">
      <c r="A881" s="126">
        <f>+COUNT(B$672:$D881)</f>
        <v>189</v>
      </c>
      <c r="B881" s="138">
        <v>73152100</v>
      </c>
      <c r="C881" s="139" t="s">
        <v>797</v>
      </c>
      <c r="D881" s="138" t="s">
        <v>20</v>
      </c>
      <c r="E881" s="242">
        <v>1</v>
      </c>
      <c r="F881" s="45"/>
      <c r="G881" s="45"/>
      <c r="H881" s="317">
        <v>1280049</v>
      </c>
      <c r="I881" s="317"/>
      <c r="J881" s="318"/>
      <c r="K881" s="318"/>
      <c r="L881" s="314">
        <v>1268412</v>
      </c>
      <c r="M881" s="314"/>
      <c r="N881" s="314"/>
      <c r="O881" s="314"/>
      <c r="P881" s="319">
        <v>1163681</v>
      </c>
      <c r="Q881" s="328"/>
      <c r="R881" s="328"/>
      <c r="S881" s="329"/>
      <c r="T881" s="330"/>
      <c r="U881" s="331"/>
      <c r="V881" s="332">
        <v>277510</v>
      </c>
      <c r="W881" s="16"/>
      <c r="X881" s="318">
        <f t="shared" si="349"/>
        <v>482780</v>
      </c>
      <c r="Y881" s="323">
        <f t="shared" si="350"/>
        <v>1163681</v>
      </c>
      <c r="Z881" s="323">
        <f t="shared" si="351"/>
        <v>997413</v>
      </c>
      <c r="AA881" s="323">
        <f t="shared" si="352"/>
        <v>1216047</v>
      </c>
      <c r="AB881" s="318">
        <f t="shared" si="353"/>
        <v>663083</v>
      </c>
      <c r="AC881" s="49">
        <f t="shared" si="354"/>
        <v>0.41</v>
      </c>
      <c r="AD881" s="49">
        <f t="shared" si="355"/>
        <v>0.48</v>
      </c>
      <c r="AE881" s="49">
        <f t="shared" si="356"/>
        <v>0.4</v>
      </c>
      <c r="AF881" s="49">
        <f t="shared" si="357"/>
        <v>0.73</v>
      </c>
      <c r="AG881" s="50">
        <f t="shared" si="358"/>
        <v>1.7396850563943642</v>
      </c>
      <c r="AH881" s="325">
        <f t="shared" si="364"/>
        <v>663083</v>
      </c>
      <c r="AI881" s="51" t="str">
        <f t="shared" si="365"/>
        <v>MEDIA ARMÓNICA</v>
      </c>
      <c r="AL881" s="52"/>
    </row>
    <row r="882" spans="1:38" ht="24">
      <c r="A882" s="126">
        <f>+COUNT(B$672:$D882)</f>
        <v>190</v>
      </c>
      <c r="B882" s="138">
        <v>73152100</v>
      </c>
      <c r="C882" s="139" t="s">
        <v>798</v>
      </c>
      <c r="D882" s="138" t="s">
        <v>20</v>
      </c>
      <c r="E882" s="242">
        <v>1</v>
      </c>
      <c r="F882" s="45"/>
      <c r="G882" s="45"/>
      <c r="H882" s="317">
        <v>1729680</v>
      </c>
      <c r="I882" s="317"/>
      <c r="J882" s="318"/>
      <c r="K882" s="318"/>
      <c r="L882" s="314">
        <v>1683349</v>
      </c>
      <c r="M882" s="314"/>
      <c r="N882" s="314"/>
      <c r="O882" s="314"/>
      <c r="P882" s="319">
        <v>1544357</v>
      </c>
      <c r="Q882" s="328"/>
      <c r="R882" s="328"/>
      <c r="S882" s="329"/>
      <c r="T882" s="330"/>
      <c r="U882" s="331"/>
      <c r="V882" s="332">
        <v>366630</v>
      </c>
      <c r="W882" s="314"/>
      <c r="X882" s="318">
        <f t="shared" si="349"/>
        <v>647721</v>
      </c>
      <c r="Y882" s="323">
        <f t="shared" si="350"/>
        <v>1544357</v>
      </c>
      <c r="Z882" s="323">
        <f t="shared" si="351"/>
        <v>1331004</v>
      </c>
      <c r="AA882" s="323">
        <f t="shared" si="352"/>
        <v>1613853</v>
      </c>
      <c r="AB882" s="318">
        <f t="shared" si="353"/>
        <v>879651</v>
      </c>
      <c r="AC882" s="49">
        <f t="shared" si="354"/>
        <v>0.42</v>
      </c>
      <c r="AD882" s="49">
        <f t="shared" si="355"/>
        <v>0.49</v>
      </c>
      <c r="AE882" s="49">
        <f t="shared" si="356"/>
        <v>0.4</v>
      </c>
      <c r="AF882" s="49">
        <f t="shared" si="357"/>
        <v>0.74</v>
      </c>
      <c r="AG882" s="50">
        <f t="shared" si="358"/>
        <v>1.7666884870305213</v>
      </c>
      <c r="AH882" s="325">
        <f t="shared" si="364"/>
        <v>879651</v>
      </c>
      <c r="AI882" s="51" t="str">
        <f t="shared" si="365"/>
        <v>MEDIA ARMÓNICA</v>
      </c>
      <c r="AL882" s="52"/>
    </row>
    <row r="883" spans="1:38" ht="24">
      <c r="A883" s="126">
        <f>+COUNT(B$672:$D883)</f>
        <v>191</v>
      </c>
      <c r="B883" s="138">
        <v>73152100</v>
      </c>
      <c r="C883" s="139" t="s">
        <v>799</v>
      </c>
      <c r="D883" s="138" t="s">
        <v>20</v>
      </c>
      <c r="E883" s="242">
        <v>1</v>
      </c>
      <c r="F883" s="45"/>
      <c r="G883" s="45"/>
      <c r="H883" s="317">
        <v>3809788</v>
      </c>
      <c r="I883" s="317"/>
      <c r="J883" s="318"/>
      <c r="K883" s="318"/>
      <c r="L883" s="314">
        <v>3571676</v>
      </c>
      <c r="M883" s="314"/>
      <c r="N883" s="314"/>
      <c r="O883" s="314"/>
      <c r="P883" s="319">
        <v>3401596.0000000005</v>
      </c>
      <c r="Q883" s="328"/>
      <c r="R883" s="328"/>
      <c r="S883" s="329"/>
      <c r="T883" s="330"/>
      <c r="U883" s="331"/>
      <c r="V883" s="332">
        <v>751240</v>
      </c>
      <c r="W883" s="314"/>
      <c r="X883" s="318">
        <f t="shared" si="349"/>
        <v>1431381</v>
      </c>
      <c r="Y883" s="323">
        <f t="shared" si="350"/>
        <v>3401596</v>
      </c>
      <c r="Z883" s="323">
        <f t="shared" si="351"/>
        <v>2883575</v>
      </c>
      <c r="AA883" s="323">
        <f t="shared" si="352"/>
        <v>3486636</v>
      </c>
      <c r="AB883" s="318">
        <f t="shared" si="353"/>
        <v>1845381</v>
      </c>
      <c r="AC883" s="49">
        <f t="shared" si="354"/>
        <v>0.42</v>
      </c>
      <c r="AD883" s="49">
        <f t="shared" si="355"/>
        <v>0.5</v>
      </c>
      <c r="AE883" s="49">
        <f t="shared" si="356"/>
        <v>0.41</v>
      </c>
      <c r="AF883" s="49">
        <f t="shared" si="357"/>
        <v>0.78</v>
      </c>
      <c r="AG883" s="50">
        <f t="shared" si="358"/>
        <v>1.9053578084234066</v>
      </c>
      <c r="AH883" s="325">
        <f t="shared" si="364"/>
        <v>1845381</v>
      </c>
      <c r="AI883" s="51" t="str">
        <f t="shared" si="365"/>
        <v>MEDIA ARMÓNICA</v>
      </c>
      <c r="AL883" s="52"/>
    </row>
    <row r="884" spans="1:38" ht="24">
      <c r="A884" s="126">
        <f>+COUNT(B$672:$D884)</f>
        <v>192</v>
      </c>
      <c r="B884" s="138">
        <v>73152100</v>
      </c>
      <c r="C884" s="139" t="s">
        <v>242</v>
      </c>
      <c r="D884" s="138" t="s">
        <v>20</v>
      </c>
      <c r="E884" s="242">
        <v>1</v>
      </c>
      <c r="F884" s="45"/>
      <c r="G884" s="45"/>
      <c r="H884" s="317">
        <v>2183205</v>
      </c>
      <c r="I884" s="317"/>
      <c r="J884" s="318"/>
      <c r="K884" s="318"/>
      <c r="L884" s="314">
        <v>2086603.0000000002</v>
      </c>
      <c r="M884" s="314"/>
      <c r="N884" s="314"/>
      <c r="O884" s="314"/>
      <c r="P884" s="319">
        <v>1932040.0000000002</v>
      </c>
      <c r="Q884" s="328"/>
      <c r="R884" s="328"/>
      <c r="S884" s="329"/>
      <c r="T884" s="330"/>
      <c r="U884" s="331"/>
      <c r="V884" s="332">
        <v>420870</v>
      </c>
      <c r="W884" s="314"/>
      <c r="X884" s="318">
        <f t="shared" si="349"/>
        <v>829680</v>
      </c>
      <c r="Y884" s="323">
        <f t="shared" si="350"/>
        <v>1932040</v>
      </c>
      <c r="Z884" s="323">
        <f t="shared" si="351"/>
        <v>1655680</v>
      </c>
      <c r="AA884" s="323">
        <f t="shared" si="352"/>
        <v>2009322</v>
      </c>
      <c r="AB884" s="318">
        <f t="shared" si="353"/>
        <v>1044139</v>
      </c>
      <c r="AC884" s="49">
        <f t="shared" si="354"/>
        <v>0.43</v>
      </c>
      <c r="AD884" s="49">
        <f t="shared" si="355"/>
        <v>0.5</v>
      </c>
      <c r="AE884" s="49">
        <f t="shared" si="356"/>
        <v>0.41</v>
      </c>
      <c r="AF884" s="49">
        <f t="shared" si="357"/>
        <v>0.79</v>
      </c>
      <c r="AG884" s="50">
        <f t="shared" si="358"/>
        <v>1.9713450709245135</v>
      </c>
      <c r="AH884" s="325">
        <f t="shared" si="364"/>
        <v>1044139</v>
      </c>
      <c r="AI884" s="51" t="str">
        <f t="shared" si="365"/>
        <v>MEDIA ARMÓNICA</v>
      </c>
      <c r="AL884" s="52"/>
    </row>
    <row r="885" spans="1:38" ht="24">
      <c r="A885" s="126">
        <f>+COUNT(B$672:$D885)</f>
        <v>193</v>
      </c>
      <c r="B885" s="138">
        <v>73152100</v>
      </c>
      <c r="C885" s="139" t="s">
        <v>123</v>
      </c>
      <c r="D885" s="138" t="s">
        <v>20</v>
      </c>
      <c r="E885" s="242">
        <v>1</v>
      </c>
      <c r="F885" s="45"/>
      <c r="G885" s="45"/>
      <c r="H885" s="317">
        <v>2496633.0000000005</v>
      </c>
      <c r="I885" s="317"/>
      <c r="J885" s="318"/>
      <c r="K885" s="318"/>
      <c r="L885" s="314">
        <v>2473936</v>
      </c>
      <c r="M885" s="314"/>
      <c r="N885" s="314"/>
      <c r="O885" s="314"/>
      <c r="P885" s="319">
        <v>2269666</v>
      </c>
      <c r="Q885" s="328"/>
      <c r="R885" s="328"/>
      <c r="S885" s="329"/>
      <c r="T885" s="330"/>
      <c r="U885" s="331"/>
      <c r="V885" s="332">
        <v>479800</v>
      </c>
      <c r="W885" s="314"/>
      <c r="X885" s="318">
        <f t="shared" si="349"/>
        <v>972178</v>
      </c>
      <c r="Y885" s="323">
        <f t="shared" si="350"/>
        <v>2269666</v>
      </c>
      <c r="Z885" s="323">
        <f t="shared" si="351"/>
        <v>1930009</v>
      </c>
      <c r="AA885" s="323">
        <f t="shared" si="352"/>
        <v>2371801</v>
      </c>
      <c r="AB885" s="318">
        <f t="shared" si="353"/>
        <v>1201364</v>
      </c>
      <c r="AC885" s="49">
        <f t="shared" si="354"/>
        <v>0.43</v>
      </c>
      <c r="AD885" s="49">
        <f t="shared" si="355"/>
        <v>0.5</v>
      </c>
      <c r="AE885" s="49">
        <f t="shared" si="356"/>
        <v>0.41</v>
      </c>
      <c r="AF885" s="49">
        <f t="shared" si="357"/>
        <v>0.81</v>
      </c>
      <c r="AG885" s="50">
        <f t="shared" si="358"/>
        <v>2.0262150896206754</v>
      </c>
      <c r="AH885" s="325">
        <f t="shared" si="364"/>
        <v>1201364</v>
      </c>
      <c r="AI885" s="51" t="str">
        <f t="shared" si="365"/>
        <v>MEDIA ARMÓNICA</v>
      </c>
      <c r="AL885" s="52"/>
    </row>
    <row r="886" spans="1:38">
      <c r="A886" s="126">
        <f>+COUNT(B$672:$D886)</f>
        <v>194</v>
      </c>
      <c r="B886" s="138">
        <v>73152100</v>
      </c>
      <c r="C886" s="127" t="s">
        <v>145</v>
      </c>
      <c r="D886" s="138" t="s">
        <v>20</v>
      </c>
      <c r="E886" s="242">
        <v>1</v>
      </c>
      <c r="F886" s="45"/>
      <c r="G886" s="45"/>
      <c r="H886" s="317">
        <v>3035243.0000000005</v>
      </c>
      <c r="I886" s="317"/>
      <c r="J886" s="318"/>
      <c r="K886" s="318"/>
      <c r="L886" s="314">
        <v>2874080.0000000005</v>
      </c>
      <c r="M886" s="314"/>
      <c r="N886" s="314"/>
      <c r="O886" s="314"/>
      <c r="P886" s="319">
        <v>2686056</v>
      </c>
      <c r="Q886" s="328"/>
      <c r="R886" s="328"/>
      <c r="S886" s="329"/>
      <c r="T886" s="330"/>
      <c r="U886" s="331"/>
      <c r="V886" s="332">
        <v>582600</v>
      </c>
      <c r="W886" s="314"/>
      <c r="X886" s="318">
        <f t="shared" si="349"/>
        <v>1150149</v>
      </c>
      <c r="Y886" s="323">
        <f t="shared" si="350"/>
        <v>2686056</v>
      </c>
      <c r="Z886" s="323">
        <f t="shared" si="351"/>
        <v>2294495</v>
      </c>
      <c r="AA886" s="323">
        <f t="shared" si="352"/>
        <v>2780068</v>
      </c>
      <c r="AB886" s="318">
        <f t="shared" si="353"/>
        <v>1446060</v>
      </c>
      <c r="AC886" s="49">
        <f t="shared" si="354"/>
        <v>0.43</v>
      </c>
      <c r="AD886" s="49">
        <f t="shared" si="355"/>
        <v>0.5</v>
      </c>
      <c r="AE886" s="49">
        <f t="shared" si="356"/>
        <v>0.41</v>
      </c>
      <c r="AF886" s="49">
        <f t="shared" si="357"/>
        <v>0.8</v>
      </c>
      <c r="AG886" s="50">
        <f t="shared" si="358"/>
        <v>1.9741658084449021</v>
      </c>
      <c r="AH886" s="325">
        <f t="shared" si="364"/>
        <v>1446060</v>
      </c>
      <c r="AI886" s="51" t="str">
        <f t="shared" si="365"/>
        <v>MEDIA ARMÓNICA</v>
      </c>
      <c r="AL886" s="52"/>
    </row>
    <row r="887" spans="1:38">
      <c r="A887" s="126">
        <f>+COUNT(B$672:$D887)</f>
        <v>195</v>
      </c>
      <c r="B887" s="138">
        <v>73152100</v>
      </c>
      <c r="C887" s="127" t="s">
        <v>243</v>
      </c>
      <c r="D887" s="138" t="s">
        <v>20</v>
      </c>
      <c r="E887" s="242">
        <v>1</v>
      </c>
      <c r="F887" s="45"/>
      <c r="G887" s="45"/>
      <c r="H887" s="317">
        <v>774436</v>
      </c>
      <c r="I887" s="317"/>
      <c r="J887" s="318"/>
      <c r="K887" s="318"/>
      <c r="L887" s="314">
        <v>720090.00000000012</v>
      </c>
      <c r="M887" s="314"/>
      <c r="N887" s="314"/>
      <c r="O887" s="314"/>
      <c r="P887" s="319">
        <v>679330</v>
      </c>
      <c r="Q887" s="328"/>
      <c r="R887" s="328"/>
      <c r="S887" s="329"/>
      <c r="T887" s="330"/>
      <c r="U887" s="331"/>
      <c r="V887" s="332">
        <v>140010</v>
      </c>
      <c r="W887" s="314"/>
      <c r="X887" s="318">
        <f t="shared" si="349"/>
        <v>294889</v>
      </c>
      <c r="Y887" s="323">
        <f t="shared" si="350"/>
        <v>679330</v>
      </c>
      <c r="Z887" s="323">
        <f t="shared" si="351"/>
        <v>578467</v>
      </c>
      <c r="AA887" s="323">
        <f t="shared" si="352"/>
        <v>699710</v>
      </c>
      <c r="AB887" s="318">
        <f t="shared" si="353"/>
        <v>354159</v>
      </c>
      <c r="AC887" s="49">
        <f t="shared" si="354"/>
        <v>0.43</v>
      </c>
      <c r="AD887" s="49">
        <f t="shared" si="355"/>
        <v>0.51</v>
      </c>
      <c r="AE887" s="49">
        <f t="shared" si="356"/>
        <v>0.42</v>
      </c>
      <c r="AF887" s="49">
        <f t="shared" si="357"/>
        <v>0.83</v>
      </c>
      <c r="AG887" s="50">
        <f t="shared" si="358"/>
        <v>2.1061995571744876</v>
      </c>
      <c r="AH887" s="325">
        <f>+Z887</f>
        <v>578467</v>
      </c>
      <c r="AI887" s="51" t="str">
        <f t="shared" si="365"/>
        <v>PROMEDIO</v>
      </c>
      <c r="AL887" s="52"/>
    </row>
    <row r="888" spans="1:38" ht="24">
      <c r="A888" s="126">
        <f>+COUNT(B$672:$D888)</f>
        <v>196</v>
      </c>
      <c r="B888" s="138">
        <v>73152100</v>
      </c>
      <c r="C888" s="127" t="s">
        <v>244</v>
      </c>
      <c r="D888" s="138" t="s">
        <v>20</v>
      </c>
      <c r="E888" s="242">
        <v>1</v>
      </c>
      <c r="F888" s="45"/>
      <c r="G888" s="45"/>
      <c r="H888" s="317">
        <v>895584.00000000012</v>
      </c>
      <c r="I888" s="317"/>
      <c r="J888" s="318"/>
      <c r="K888" s="318"/>
      <c r="L888" s="314">
        <v>854875</v>
      </c>
      <c r="M888" s="314"/>
      <c r="N888" s="314"/>
      <c r="O888" s="314"/>
      <c r="P888" s="319">
        <v>814167</v>
      </c>
      <c r="Q888" s="328"/>
      <c r="R888" s="328"/>
      <c r="S888" s="329"/>
      <c r="T888" s="330"/>
      <c r="U888" s="331"/>
      <c r="V888" s="332">
        <v>168280</v>
      </c>
      <c r="W888" s="314"/>
      <c r="X888" s="318">
        <f t="shared" si="349"/>
        <v>344903</v>
      </c>
      <c r="Y888" s="323">
        <f t="shared" si="350"/>
        <v>814167</v>
      </c>
      <c r="Z888" s="323">
        <f t="shared" si="351"/>
        <v>683227</v>
      </c>
      <c r="AA888" s="323">
        <f t="shared" si="352"/>
        <v>834521</v>
      </c>
      <c r="AB888" s="318">
        <f t="shared" si="353"/>
        <v>422964</v>
      </c>
      <c r="AC888" s="49">
        <f t="shared" si="354"/>
        <v>0.42</v>
      </c>
      <c r="AD888" s="49">
        <f t="shared" si="355"/>
        <v>0.5</v>
      </c>
      <c r="AE888" s="49">
        <f t="shared" si="356"/>
        <v>0.41</v>
      </c>
      <c r="AF888" s="49">
        <f t="shared" si="357"/>
        <v>0.82</v>
      </c>
      <c r="AG888" s="50">
        <f t="shared" si="358"/>
        <v>2.0495780841454718</v>
      </c>
      <c r="AH888" s="325">
        <f t="shared" si="364"/>
        <v>422964</v>
      </c>
      <c r="AI888" s="51" t="str">
        <f t="shared" si="365"/>
        <v>MEDIA ARMÓNICA</v>
      </c>
      <c r="AL888" s="52"/>
    </row>
    <row r="889" spans="1:38">
      <c r="A889" s="126">
        <f>+COUNT(B$672:$D889)</f>
        <v>197</v>
      </c>
      <c r="B889" s="138">
        <v>73152100</v>
      </c>
      <c r="C889" s="127" t="s">
        <v>245</v>
      </c>
      <c r="D889" s="138" t="s">
        <v>20</v>
      </c>
      <c r="E889" s="242">
        <v>1</v>
      </c>
      <c r="F889" s="45"/>
      <c r="G889" s="45"/>
      <c r="H889" s="317">
        <v>1221659</v>
      </c>
      <c r="I889" s="317"/>
      <c r="J889" s="318"/>
      <c r="K889" s="318"/>
      <c r="L889" s="314">
        <v>1199447</v>
      </c>
      <c r="M889" s="314"/>
      <c r="N889" s="314"/>
      <c r="O889" s="314"/>
      <c r="P889" s="319">
        <v>1110599</v>
      </c>
      <c r="Q889" s="328"/>
      <c r="R889" s="328"/>
      <c r="S889" s="329"/>
      <c r="T889" s="330"/>
      <c r="U889" s="331"/>
      <c r="V889" s="332">
        <v>240440</v>
      </c>
      <c r="W889" s="314"/>
      <c r="X889" s="318">
        <f t="shared" si="349"/>
        <v>470849</v>
      </c>
      <c r="Y889" s="323">
        <f t="shared" si="350"/>
        <v>1110599</v>
      </c>
      <c r="Z889" s="323">
        <f t="shared" si="351"/>
        <v>943036</v>
      </c>
      <c r="AA889" s="323">
        <f t="shared" si="352"/>
        <v>1155023</v>
      </c>
      <c r="AB889" s="318">
        <f t="shared" si="353"/>
        <v>595971</v>
      </c>
      <c r="AC889" s="49">
        <f t="shared" si="354"/>
        <v>0.42</v>
      </c>
      <c r="AD889" s="49">
        <f t="shared" si="355"/>
        <v>0.5</v>
      </c>
      <c r="AE889" s="49">
        <f t="shared" si="356"/>
        <v>0.41</v>
      </c>
      <c r="AF889" s="49">
        <f t="shared" si="357"/>
        <v>0.79</v>
      </c>
      <c r="AG889" s="50">
        <f t="shared" si="358"/>
        <v>1.9582806521377474</v>
      </c>
      <c r="AH889" s="325">
        <f t="shared" si="364"/>
        <v>595971</v>
      </c>
      <c r="AI889" s="51" t="str">
        <f t="shared" si="365"/>
        <v>MEDIA ARMÓNICA</v>
      </c>
      <c r="AL889" s="52"/>
    </row>
    <row r="890" spans="1:38" ht="24">
      <c r="A890" s="126">
        <f>+COUNT(B$672:$D890)</f>
        <v>198</v>
      </c>
      <c r="B890" s="138">
        <v>73152100</v>
      </c>
      <c r="C890" s="127" t="s">
        <v>246</v>
      </c>
      <c r="D890" s="138" t="s">
        <v>20</v>
      </c>
      <c r="E890" s="242">
        <v>1</v>
      </c>
      <c r="F890" s="45"/>
      <c r="G890" s="45"/>
      <c r="H890" s="317">
        <v>300808</v>
      </c>
      <c r="I890" s="317"/>
      <c r="J890" s="318"/>
      <c r="K890" s="318"/>
      <c r="L890" s="314">
        <v>281838</v>
      </c>
      <c r="M890" s="314"/>
      <c r="N890" s="314"/>
      <c r="O890" s="314"/>
      <c r="P890" s="319">
        <v>270998</v>
      </c>
      <c r="Q890" s="328"/>
      <c r="R890" s="328"/>
      <c r="S890" s="329"/>
      <c r="T890" s="330"/>
      <c r="U890" s="331"/>
      <c r="V890" s="332">
        <v>64640</v>
      </c>
      <c r="W890" s="314"/>
      <c r="X890" s="318">
        <f t="shared" si="349"/>
        <v>110642</v>
      </c>
      <c r="Y890" s="323">
        <f t="shared" si="350"/>
        <v>270998</v>
      </c>
      <c r="Z890" s="323">
        <f t="shared" si="351"/>
        <v>229571</v>
      </c>
      <c r="AA890" s="323">
        <f t="shared" si="352"/>
        <v>276418</v>
      </c>
      <c r="AB890" s="318">
        <f t="shared" si="353"/>
        <v>153652</v>
      </c>
      <c r="AC890" s="49">
        <f t="shared" si="354"/>
        <v>0.41</v>
      </c>
      <c r="AD890" s="49">
        <f t="shared" si="355"/>
        <v>0.48</v>
      </c>
      <c r="AE890" s="49">
        <f t="shared" si="356"/>
        <v>0.4</v>
      </c>
      <c r="AF890" s="49">
        <f t="shared" si="357"/>
        <v>0.72</v>
      </c>
      <c r="AG890" s="50">
        <f t="shared" si="358"/>
        <v>1.711664603960396</v>
      </c>
      <c r="AH890" s="325">
        <f t="shared" si="364"/>
        <v>153652</v>
      </c>
      <c r="AI890" s="51" t="str">
        <f t="shared" si="365"/>
        <v>MEDIA ARMÓNICA</v>
      </c>
      <c r="AL890" s="52"/>
    </row>
    <row r="891" spans="1:38">
      <c r="A891" s="167"/>
      <c r="B891" s="167"/>
      <c r="C891" s="165" t="s">
        <v>247</v>
      </c>
      <c r="D891" s="166"/>
      <c r="E891" s="166"/>
      <c r="F891" s="45"/>
      <c r="G891" s="45"/>
      <c r="H891" s="166"/>
      <c r="I891" s="317"/>
      <c r="J891" s="318"/>
      <c r="K891" s="318"/>
      <c r="L891" s="166"/>
      <c r="M891" s="314"/>
      <c r="N891" s="314"/>
      <c r="O891" s="314"/>
      <c r="P891" s="166"/>
      <c r="Q891" s="328"/>
      <c r="R891" s="328"/>
      <c r="S891" s="329"/>
      <c r="T891" s="330"/>
      <c r="U891" s="331"/>
      <c r="V891" s="166"/>
      <c r="W891" s="314"/>
      <c r="X891" s="166"/>
      <c r="Y891" s="166"/>
      <c r="Z891" s="166"/>
      <c r="AA891" s="166"/>
      <c r="AB891" s="166"/>
      <c r="AC891" s="166"/>
      <c r="AD891" s="166"/>
      <c r="AE891" s="166"/>
      <c r="AF891" s="166"/>
      <c r="AG891" s="166"/>
      <c r="AH891" s="166"/>
      <c r="AI891" s="166"/>
      <c r="AL891" s="52"/>
    </row>
    <row r="892" spans="1:38" ht="24">
      <c r="A892" s="126">
        <f>+COUNT(B$672:$D892)</f>
        <v>199</v>
      </c>
      <c r="B892" s="138">
        <v>73152100</v>
      </c>
      <c r="C892" s="139" t="s">
        <v>774</v>
      </c>
      <c r="D892" s="138" t="s">
        <v>20</v>
      </c>
      <c r="E892" s="242">
        <v>1</v>
      </c>
      <c r="F892" s="45"/>
      <c r="G892" s="45"/>
      <c r="H892" s="317">
        <v>636347</v>
      </c>
      <c r="I892" s="317"/>
      <c r="J892" s="318"/>
      <c r="K892" s="318"/>
      <c r="L892" s="314">
        <v>590894</v>
      </c>
      <c r="M892" s="314"/>
      <c r="N892" s="314"/>
      <c r="O892" s="314"/>
      <c r="P892" s="319">
        <v>568167</v>
      </c>
      <c r="Q892" s="328"/>
      <c r="R892" s="328"/>
      <c r="S892" s="329"/>
      <c r="T892" s="330"/>
      <c r="U892" s="331"/>
      <c r="V892" s="332">
        <v>138000</v>
      </c>
      <c r="W892" s="314"/>
      <c r="X892" s="318">
        <f t="shared" si="349"/>
        <v>231973</v>
      </c>
      <c r="Y892" s="323">
        <f t="shared" si="350"/>
        <v>568167</v>
      </c>
      <c r="Z892" s="323">
        <f t="shared" si="351"/>
        <v>483352</v>
      </c>
      <c r="AA892" s="323">
        <f t="shared" si="352"/>
        <v>579531</v>
      </c>
      <c r="AB892" s="318">
        <f t="shared" si="353"/>
        <v>325992</v>
      </c>
      <c r="AC892" s="49">
        <f t="shared" si="354"/>
        <v>0.41</v>
      </c>
      <c r="AD892" s="49">
        <f t="shared" si="355"/>
        <v>0.48</v>
      </c>
      <c r="AE892" s="49">
        <f t="shared" si="356"/>
        <v>0.4</v>
      </c>
      <c r="AF892" s="49">
        <f t="shared" si="357"/>
        <v>0.71</v>
      </c>
      <c r="AG892" s="50">
        <f t="shared" si="358"/>
        <v>1.6809637681159419</v>
      </c>
      <c r="AH892" s="325">
        <f t="shared" ref="AH892:AH902" si="366">+MIN(AA892:AB892)</f>
        <v>325992</v>
      </c>
      <c r="AI892" s="51" t="str">
        <f t="shared" ref="AI892:AI902" si="367">+IF(AH892=Y892,"MENOR COTIZADO",IF(AH892=Z892,"PROMEDIO",IF(AH892=AA892,"MEDIANA",IF(AH892=AB892,"MEDIA ARMÓNICA",IF(AH892=W892,"HISTÓRICO")))))</f>
        <v>MEDIA ARMÓNICA</v>
      </c>
      <c r="AL892" s="52"/>
    </row>
    <row r="893" spans="1:38" ht="24">
      <c r="A893" s="126">
        <f>+COUNT(B$672:$D893)</f>
        <v>200</v>
      </c>
      <c r="B893" s="138">
        <v>73152100</v>
      </c>
      <c r="C893" s="139" t="s">
        <v>800</v>
      </c>
      <c r="D893" s="138" t="s">
        <v>20</v>
      </c>
      <c r="E893" s="242">
        <v>1</v>
      </c>
      <c r="F893" s="45"/>
      <c r="G893" s="45"/>
      <c r="H893" s="317">
        <v>2165017</v>
      </c>
      <c r="I893" s="317"/>
      <c r="J893" s="318"/>
      <c r="K893" s="318"/>
      <c r="L893" s="314">
        <v>2066607</v>
      </c>
      <c r="M893" s="314"/>
      <c r="N893" s="314"/>
      <c r="O893" s="314"/>
      <c r="P893" s="319">
        <v>1968197</v>
      </c>
      <c r="Q893" s="328"/>
      <c r="R893" s="328"/>
      <c r="S893" s="329"/>
      <c r="T893" s="330"/>
      <c r="U893" s="331"/>
      <c r="V893" s="332">
        <v>410840</v>
      </c>
      <c r="W893" s="314"/>
      <c r="X893" s="318">
        <f t="shared" si="349"/>
        <v>831774</v>
      </c>
      <c r="Y893" s="323">
        <f t="shared" si="350"/>
        <v>1968197</v>
      </c>
      <c r="Z893" s="323">
        <f t="shared" si="351"/>
        <v>1652665</v>
      </c>
      <c r="AA893" s="323">
        <f t="shared" si="352"/>
        <v>2017402</v>
      </c>
      <c r="AB893" s="318">
        <f t="shared" si="353"/>
        <v>1028835</v>
      </c>
      <c r="AC893" s="49">
        <f t="shared" si="354"/>
        <v>0.42</v>
      </c>
      <c r="AD893" s="49">
        <f t="shared" si="355"/>
        <v>0.5</v>
      </c>
      <c r="AE893" s="49">
        <f t="shared" si="356"/>
        <v>0.41</v>
      </c>
      <c r="AF893" s="49">
        <f t="shared" si="357"/>
        <v>0.81</v>
      </c>
      <c r="AG893" s="50">
        <f t="shared" si="358"/>
        <v>2.0245691753480672</v>
      </c>
      <c r="AH893" s="325">
        <f t="shared" si="366"/>
        <v>1028835</v>
      </c>
      <c r="AI893" s="51" t="str">
        <f t="shared" si="367"/>
        <v>MEDIA ARMÓNICA</v>
      </c>
      <c r="AL893" s="52"/>
    </row>
    <row r="894" spans="1:38" ht="24">
      <c r="A894" s="126">
        <f>+COUNT(B$672:$D894)</f>
        <v>201</v>
      </c>
      <c r="B894" s="138">
        <v>73152100</v>
      </c>
      <c r="C894" s="139" t="s">
        <v>248</v>
      </c>
      <c r="D894" s="138" t="s">
        <v>20</v>
      </c>
      <c r="E894" s="242">
        <v>1</v>
      </c>
      <c r="F894" s="45"/>
      <c r="G894" s="45"/>
      <c r="H894" s="317">
        <v>409255</v>
      </c>
      <c r="I894" s="317"/>
      <c r="J894" s="318"/>
      <c r="K894" s="318"/>
      <c r="L894" s="314">
        <v>386932</v>
      </c>
      <c r="M894" s="314"/>
      <c r="N894" s="314"/>
      <c r="O894" s="314"/>
      <c r="P894" s="319">
        <v>372050</v>
      </c>
      <c r="Q894" s="328"/>
      <c r="R894" s="328"/>
      <c r="S894" s="329"/>
      <c r="T894" s="330"/>
      <c r="U894" s="331"/>
      <c r="V894" s="332">
        <v>89980</v>
      </c>
      <c r="W894" s="314"/>
      <c r="X894" s="318">
        <f t="shared" si="349"/>
        <v>150495</v>
      </c>
      <c r="Y894" s="323">
        <f t="shared" si="350"/>
        <v>372050</v>
      </c>
      <c r="Z894" s="323">
        <f t="shared" si="351"/>
        <v>314554</v>
      </c>
      <c r="AA894" s="323">
        <f t="shared" si="352"/>
        <v>379491</v>
      </c>
      <c r="AB894" s="318">
        <f t="shared" si="353"/>
        <v>212435</v>
      </c>
      <c r="AC894" s="49">
        <f t="shared" si="354"/>
        <v>0.4</v>
      </c>
      <c r="AD894" s="49">
        <f t="shared" si="355"/>
        <v>0.48</v>
      </c>
      <c r="AE894" s="49">
        <f t="shared" si="356"/>
        <v>0.4</v>
      </c>
      <c r="AF894" s="49">
        <f t="shared" si="357"/>
        <v>0.71</v>
      </c>
      <c r="AG894" s="50">
        <f t="shared" si="358"/>
        <v>1.6725383418537452</v>
      </c>
      <c r="AH894" s="325">
        <f t="shared" si="366"/>
        <v>212435</v>
      </c>
      <c r="AI894" s="51" t="str">
        <f t="shared" si="367"/>
        <v>MEDIA ARMÓNICA</v>
      </c>
      <c r="AL894" s="52"/>
    </row>
    <row r="895" spans="1:38" ht="24">
      <c r="A895" s="126">
        <f>+COUNT(B$672:$D895)</f>
        <v>202</v>
      </c>
      <c r="B895" s="138">
        <v>73152100</v>
      </c>
      <c r="C895" s="139" t="s">
        <v>801</v>
      </c>
      <c r="D895" s="138" t="s">
        <v>20</v>
      </c>
      <c r="E895" s="242">
        <v>1</v>
      </c>
      <c r="F895" s="45"/>
      <c r="G895" s="45"/>
      <c r="H895" s="317">
        <v>605972</v>
      </c>
      <c r="I895" s="317"/>
      <c r="J895" s="318"/>
      <c r="K895" s="318"/>
      <c r="L895" s="314">
        <v>573217</v>
      </c>
      <c r="M895" s="314"/>
      <c r="N895" s="314"/>
      <c r="O895" s="314"/>
      <c r="P895" s="319">
        <v>545921</v>
      </c>
      <c r="Q895" s="328"/>
      <c r="R895" s="328"/>
      <c r="S895" s="329"/>
      <c r="T895" s="330"/>
      <c r="U895" s="331"/>
      <c r="V895" s="332">
        <v>112590</v>
      </c>
      <c r="W895" s="314"/>
      <c r="X895" s="318">
        <f t="shared" si="349"/>
        <v>232523</v>
      </c>
      <c r="Y895" s="323">
        <f t="shared" si="350"/>
        <v>545921</v>
      </c>
      <c r="Z895" s="323">
        <f t="shared" si="351"/>
        <v>459425</v>
      </c>
      <c r="AA895" s="323">
        <f t="shared" si="352"/>
        <v>559569</v>
      </c>
      <c r="AB895" s="318">
        <f t="shared" si="353"/>
        <v>283520</v>
      </c>
      <c r="AC895" s="49">
        <f t="shared" si="354"/>
        <v>0.43</v>
      </c>
      <c r="AD895" s="49">
        <f t="shared" si="355"/>
        <v>0.51</v>
      </c>
      <c r="AE895" s="49">
        <f t="shared" si="356"/>
        <v>0.42</v>
      </c>
      <c r="AF895" s="49">
        <f t="shared" si="357"/>
        <v>0.82</v>
      </c>
      <c r="AG895" s="50">
        <f t="shared" si="358"/>
        <v>2.0652189359623412</v>
      </c>
      <c r="AH895" s="325">
        <f>+Z895</f>
        <v>459425</v>
      </c>
      <c r="AI895" s="51" t="str">
        <f t="shared" si="367"/>
        <v>PROMEDIO</v>
      </c>
      <c r="AL895" s="52"/>
    </row>
    <row r="896" spans="1:38" ht="24">
      <c r="A896" s="126">
        <f>+COUNT(B$672:$D896)</f>
        <v>203</v>
      </c>
      <c r="B896" s="138">
        <v>73152100</v>
      </c>
      <c r="C896" s="139" t="s">
        <v>241</v>
      </c>
      <c r="D896" s="138" t="s">
        <v>20</v>
      </c>
      <c r="E896" s="242">
        <v>1</v>
      </c>
      <c r="F896" s="45"/>
      <c r="G896" s="45"/>
      <c r="H896" s="317">
        <v>300808</v>
      </c>
      <c r="I896" s="317"/>
      <c r="J896" s="318"/>
      <c r="K896" s="318"/>
      <c r="L896" s="314">
        <v>292678</v>
      </c>
      <c r="M896" s="314"/>
      <c r="N896" s="314"/>
      <c r="O896" s="314"/>
      <c r="P896" s="319">
        <v>270998</v>
      </c>
      <c r="Q896" s="328"/>
      <c r="R896" s="328"/>
      <c r="S896" s="329"/>
      <c r="T896" s="330"/>
      <c r="U896" s="331"/>
      <c r="V896" s="332">
        <v>64680</v>
      </c>
      <c r="W896" s="16"/>
      <c r="X896" s="318">
        <f t="shared" si="349"/>
        <v>112447</v>
      </c>
      <c r="Y896" s="323">
        <f t="shared" si="350"/>
        <v>270998</v>
      </c>
      <c r="Z896" s="323">
        <f t="shared" si="351"/>
        <v>232291</v>
      </c>
      <c r="AA896" s="323">
        <f t="shared" si="352"/>
        <v>281838</v>
      </c>
      <c r="AB896" s="318">
        <f t="shared" si="353"/>
        <v>154488</v>
      </c>
      <c r="AC896" s="49">
        <f t="shared" si="354"/>
        <v>0.41</v>
      </c>
      <c r="AD896" s="49">
        <f t="shared" si="355"/>
        <v>0.48</v>
      </c>
      <c r="AE896" s="49">
        <f t="shared" si="356"/>
        <v>0.4</v>
      </c>
      <c r="AF896" s="49">
        <f t="shared" si="357"/>
        <v>0.73</v>
      </c>
      <c r="AG896" s="50">
        <f t="shared" si="358"/>
        <v>1.7385126777983921</v>
      </c>
      <c r="AH896" s="325">
        <f t="shared" si="366"/>
        <v>154488</v>
      </c>
      <c r="AI896" s="51" t="str">
        <f t="shared" si="367"/>
        <v>MEDIA ARMÓNICA</v>
      </c>
      <c r="AL896" s="52"/>
    </row>
    <row r="897" spans="1:38" ht="24">
      <c r="A897" s="126">
        <f>+COUNT(B$672:$D897)</f>
        <v>204</v>
      </c>
      <c r="B897" s="138">
        <v>73152100</v>
      </c>
      <c r="C897" s="139" t="s">
        <v>802</v>
      </c>
      <c r="D897" s="138" t="s">
        <v>20</v>
      </c>
      <c r="E897" s="242">
        <v>1</v>
      </c>
      <c r="F897" s="45"/>
      <c r="G897" s="45"/>
      <c r="H897" s="317">
        <v>970109.00000000012</v>
      </c>
      <c r="I897" s="317"/>
      <c r="J897" s="318"/>
      <c r="K897" s="318"/>
      <c r="L897" s="314">
        <v>952470.00000000012</v>
      </c>
      <c r="M897" s="314"/>
      <c r="N897" s="314"/>
      <c r="O897" s="314"/>
      <c r="P897" s="319">
        <v>881917</v>
      </c>
      <c r="Q897" s="328"/>
      <c r="R897" s="328"/>
      <c r="S897" s="329"/>
      <c r="T897" s="330"/>
      <c r="U897" s="331"/>
      <c r="V897" s="332">
        <v>192670</v>
      </c>
      <c r="W897" s="314"/>
      <c r="X897" s="318">
        <f t="shared" si="349"/>
        <v>373032</v>
      </c>
      <c r="Y897" s="323">
        <f t="shared" si="350"/>
        <v>881917</v>
      </c>
      <c r="Z897" s="323">
        <f t="shared" si="351"/>
        <v>749292</v>
      </c>
      <c r="AA897" s="323">
        <f t="shared" si="352"/>
        <v>917194</v>
      </c>
      <c r="AB897" s="318">
        <f t="shared" si="353"/>
        <v>475917</v>
      </c>
      <c r="AC897" s="49">
        <f t="shared" si="354"/>
        <v>0.42</v>
      </c>
      <c r="AD897" s="49">
        <f t="shared" si="355"/>
        <v>0.5</v>
      </c>
      <c r="AE897" s="49">
        <f t="shared" si="356"/>
        <v>0.41</v>
      </c>
      <c r="AF897" s="49">
        <f t="shared" si="357"/>
        <v>0.78</v>
      </c>
      <c r="AG897" s="50">
        <f t="shared" si="358"/>
        <v>1.9361187522707219</v>
      </c>
      <c r="AH897" s="325">
        <f t="shared" si="366"/>
        <v>475917</v>
      </c>
      <c r="AI897" s="51" t="str">
        <f t="shared" si="367"/>
        <v>MEDIA ARMÓNICA</v>
      </c>
      <c r="AL897" s="52"/>
    </row>
    <row r="898" spans="1:38">
      <c r="A898" s="126">
        <f>+COUNT(B$672:$D898)</f>
        <v>205</v>
      </c>
      <c r="B898" s="138">
        <v>73152100</v>
      </c>
      <c r="C898" s="127" t="s">
        <v>249</v>
      </c>
      <c r="D898" s="138" t="s">
        <v>20</v>
      </c>
      <c r="E898" s="242">
        <v>1</v>
      </c>
      <c r="F898" s="45"/>
      <c r="G898" s="45"/>
      <c r="H898" s="317">
        <v>3735416.0000000005</v>
      </c>
      <c r="I898" s="317"/>
      <c r="J898" s="318"/>
      <c r="K898" s="318"/>
      <c r="L898" s="314">
        <v>3531666</v>
      </c>
      <c r="M898" s="314"/>
      <c r="N898" s="314"/>
      <c r="O898" s="314"/>
      <c r="P898" s="319">
        <v>3395833</v>
      </c>
      <c r="Q898" s="328"/>
      <c r="R898" s="328"/>
      <c r="S898" s="329"/>
      <c r="T898" s="330"/>
      <c r="U898" s="331"/>
      <c r="V898" s="332">
        <v>731210</v>
      </c>
      <c r="W898" s="314"/>
      <c r="X898" s="318">
        <f t="shared" si="349"/>
        <v>1418429</v>
      </c>
      <c r="Y898" s="323">
        <f t="shared" si="350"/>
        <v>3395833</v>
      </c>
      <c r="Z898" s="323">
        <f t="shared" si="351"/>
        <v>2848531</v>
      </c>
      <c r="AA898" s="323">
        <f t="shared" si="352"/>
        <v>3463750</v>
      </c>
      <c r="AB898" s="318">
        <f t="shared" si="353"/>
        <v>1807554</v>
      </c>
      <c r="AC898" s="49">
        <f t="shared" si="354"/>
        <v>0.42</v>
      </c>
      <c r="AD898" s="49">
        <f t="shared" si="355"/>
        <v>0.5</v>
      </c>
      <c r="AE898" s="49">
        <f t="shared" si="356"/>
        <v>0.41</v>
      </c>
      <c r="AF898" s="49">
        <f t="shared" si="357"/>
        <v>0.78</v>
      </c>
      <c r="AG898" s="50">
        <f t="shared" si="358"/>
        <v>1.9398380766127379</v>
      </c>
      <c r="AH898" s="325">
        <f t="shared" si="366"/>
        <v>1807554</v>
      </c>
      <c r="AI898" s="51" t="str">
        <f t="shared" si="367"/>
        <v>MEDIA ARMÓNICA</v>
      </c>
      <c r="AL898" s="52"/>
    </row>
    <row r="899" spans="1:38">
      <c r="A899" s="126">
        <f>+COUNT(B$672:$D899)</f>
        <v>206</v>
      </c>
      <c r="B899" s="138">
        <v>73152100</v>
      </c>
      <c r="C899" s="127" t="s">
        <v>250</v>
      </c>
      <c r="D899" s="138" t="s">
        <v>20</v>
      </c>
      <c r="E899" s="242">
        <v>1</v>
      </c>
      <c r="F899" s="45"/>
      <c r="G899" s="45"/>
      <c r="H899" s="317">
        <v>2288169</v>
      </c>
      <c r="I899" s="317"/>
      <c r="J899" s="318"/>
      <c r="K899" s="318"/>
      <c r="L899" s="314">
        <v>2105925</v>
      </c>
      <c r="M899" s="314"/>
      <c r="N899" s="314"/>
      <c r="O899" s="314"/>
      <c r="P899" s="319">
        <v>2024928</v>
      </c>
      <c r="Q899" s="328"/>
      <c r="R899" s="328"/>
      <c r="S899" s="329"/>
      <c r="T899" s="330"/>
      <c r="U899" s="331"/>
      <c r="V899" s="332">
        <v>459990</v>
      </c>
      <c r="W899" s="314"/>
      <c r="X899" s="318">
        <f t="shared" si="349"/>
        <v>847026</v>
      </c>
      <c r="Y899" s="323">
        <f t="shared" si="350"/>
        <v>2024928</v>
      </c>
      <c r="Z899" s="323">
        <f t="shared" si="351"/>
        <v>1719753</v>
      </c>
      <c r="AA899" s="323">
        <f t="shared" si="352"/>
        <v>2065427</v>
      </c>
      <c r="AB899" s="318">
        <f t="shared" si="353"/>
        <v>1117416</v>
      </c>
      <c r="AC899" s="49">
        <f t="shared" si="354"/>
        <v>0.42</v>
      </c>
      <c r="AD899" s="49">
        <f t="shared" si="355"/>
        <v>0.49</v>
      </c>
      <c r="AE899" s="49">
        <f t="shared" si="356"/>
        <v>0.41</v>
      </c>
      <c r="AF899" s="49">
        <f t="shared" si="357"/>
        <v>0.76</v>
      </c>
      <c r="AG899" s="50">
        <f t="shared" si="358"/>
        <v>1.8414009000195657</v>
      </c>
      <c r="AH899" s="325">
        <f t="shared" si="366"/>
        <v>1117416</v>
      </c>
      <c r="AI899" s="51" t="str">
        <f t="shared" si="367"/>
        <v>MEDIA ARMÓNICA</v>
      </c>
      <c r="AL899" s="52"/>
    </row>
    <row r="900" spans="1:38">
      <c r="A900" s="126">
        <f>+COUNT(B$672:$D900)</f>
        <v>207</v>
      </c>
      <c r="B900" s="138">
        <v>73152100</v>
      </c>
      <c r="C900" s="127" t="s">
        <v>251</v>
      </c>
      <c r="D900" s="138" t="s">
        <v>20</v>
      </c>
      <c r="E900" s="242">
        <v>1</v>
      </c>
      <c r="F900" s="45"/>
      <c r="G900" s="45"/>
      <c r="H900" s="317">
        <v>1360519</v>
      </c>
      <c r="I900" s="317"/>
      <c r="J900" s="318"/>
      <c r="K900" s="318"/>
      <c r="L900" s="314">
        <v>1299235</v>
      </c>
      <c r="M900" s="314"/>
      <c r="N900" s="314"/>
      <c r="O900" s="314"/>
      <c r="P900" s="319">
        <v>1225693</v>
      </c>
      <c r="Q900" s="328"/>
      <c r="R900" s="328"/>
      <c r="S900" s="329"/>
      <c r="T900" s="330"/>
      <c r="U900" s="331"/>
      <c r="V900" s="332">
        <v>283550</v>
      </c>
      <c r="W900" s="314"/>
      <c r="X900" s="318">
        <f t="shared" si="349"/>
        <v>508794</v>
      </c>
      <c r="Y900" s="323">
        <f t="shared" si="350"/>
        <v>1225693</v>
      </c>
      <c r="Z900" s="323">
        <f t="shared" si="351"/>
        <v>1042249</v>
      </c>
      <c r="AA900" s="323">
        <f t="shared" si="352"/>
        <v>1262464</v>
      </c>
      <c r="AB900" s="318">
        <f t="shared" si="353"/>
        <v>684079</v>
      </c>
      <c r="AC900" s="49">
        <f t="shared" si="354"/>
        <v>0.42</v>
      </c>
      <c r="AD900" s="49">
        <f t="shared" si="355"/>
        <v>0.49</v>
      </c>
      <c r="AE900" s="49">
        <f t="shared" si="356"/>
        <v>0.4</v>
      </c>
      <c r="AF900" s="49">
        <f t="shared" si="357"/>
        <v>0.74</v>
      </c>
      <c r="AG900" s="50">
        <f t="shared" si="358"/>
        <v>1.7943713630752953</v>
      </c>
      <c r="AH900" s="325">
        <f t="shared" si="366"/>
        <v>684079</v>
      </c>
      <c r="AI900" s="51" t="str">
        <f t="shared" si="367"/>
        <v>MEDIA ARMÓNICA</v>
      </c>
      <c r="AL900" s="52"/>
    </row>
    <row r="901" spans="1:38">
      <c r="A901" s="126">
        <f>+COUNT(B$672:$D901)</f>
        <v>208</v>
      </c>
      <c r="B901" s="138">
        <v>73152100</v>
      </c>
      <c r="C901" s="127" t="s">
        <v>252</v>
      </c>
      <c r="D901" s="138" t="s">
        <v>20</v>
      </c>
      <c r="E901" s="242">
        <v>1</v>
      </c>
      <c r="F901" s="45"/>
      <c r="G901" s="45"/>
      <c r="H901" s="317">
        <v>2791298</v>
      </c>
      <c r="I901" s="317"/>
      <c r="J901" s="318"/>
      <c r="K901" s="318"/>
      <c r="L901" s="314">
        <v>2595417</v>
      </c>
      <c r="M901" s="314"/>
      <c r="N901" s="314"/>
      <c r="O901" s="314"/>
      <c r="P901" s="319">
        <v>2448507</v>
      </c>
      <c r="Q901" s="328"/>
      <c r="R901" s="328"/>
      <c r="S901" s="329"/>
      <c r="T901" s="330"/>
      <c r="U901" s="331"/>
      <c r="V901" s="332">
        <v>505630</v>
      </c>
      <c r="W901" s="314"/>
      <c r="X901" s="318">
        <f t="shared" si="349"/>
        <v>1062376</v>
      </c>
      <c r="Y901" s="323">
        <f t="shared" si="350"/>
        <v>2448507</v>
      </c>
      <c r="Z901" s="323">
        <f t="shared" si="351"/>
        <v>2085213</v>
      </c>
      <c r="AA901" s="323">
        <f t="shared" si="352"/>
        <v>2521962</v>
      </c>
      <c r="AB901" s="318">
        <f t="shared" si="353"/>
        <v>1278080</v>
      </c>
      <c r="AC901" s="49">
        <f t="shared" si="354"/>
        <v>0.43</v>
      </c>
      <c r="AD901" s="49">
        <f t="shared" si="355"/>
        <v>0.51</v>
      </c>
      <c r="AE901" s="49">
        <f t="shared" si="356"/>
        <v>0.42</v>
      </c>
      <c r="AF901" s="49">
        <f t="shared" si="357"/>
        <v>0.83</v>
      </c>
      <c r="AG901" s="50">
        <f t="shared" si="358"/>
        <v>2.1010936851057096</v>
      </c>
      <c r="AH901" s="325">
        <f>+Z901</f>
        <v>2085213</v>
      </c>
      <c r="AI901" s="51" t="str">
        <f t="shared" si="367"/>
        <v>PROMEDIO</v>
      </c>
      <c r="AL901" s="52"/>
    </row>
    <row r="902" spans="1:38">
      <c r="A902" s="126">
        <f>+COUNT(B$672:$D902)</f>
        <v>209</v>
      </c>
      <c r="B902" s="138">
        <v>73152100</v>
      </c>
      <c r="C902" s="127" t="s">
        <v>253</v>
      </c>
      <c r="D902" s="138" t="s">
        <v>20</v>
      </c>
      <c r="E902" s="242">
        <v>1</v>
      </c>
      <c r="F902" s="45"/>
      <c r="G902" s="45"/>
      <c r="H902" s="317">
        <v>548388</v>
      </c>
      <c r="I902" s="317"/>
      <c r="J902" s="318"/>
      <c r="K902" s="318"/>
      <c r="L902" s="314">
        <v>528803</v>
      </c>
      <c r="M902" s="314"/>
      <c r="N902" s="314"/>
      <c r="O902" s="314"/>
      <c r="P902" s="319">
        <v>489632.00000000006</v>
      </c>
      <c r="Q902" s="328"/>
      <c r="R902" s="328"/>
      <c r="S902" s="329"/>
      <c r="T902" s="330"/>
      <c r="U902" s="331"/>
      <c r="V902" s="332">
        <v>117310</v>
      </c>
      <c r="W902" s="314"/>
      <c r="X902" s="318">
        <f t="shared" si="349"/>
        <v>203950</v>
      </c>
      <c r="Y902" s="323">
        <f t="shared" si="350"/>
        <v>489632</v>
      </c>
      <c r="Z902" s="323">
        <f t="shared" si="351"/>
        <v>421033</v>
      </c>
      <c r="AA902" s="323">
        <f t="shared" si="352"/>
        <v>509218</v>
      </c>
      <c r="AB902" s="318">
        <f t="shared" si="353"/>
        <v>280085</v>
      </c>
      <c r="AC902" s="49">
        <f t="shared" si="354"/>
        <v>0.42</v>
      </c>
      <c r="AD902" s="49">
        <f t="shared" si="355"/>
        <v>0.48</v>
      </c>
      <c r="AE902" s="49">
        <f t="shared" si="356"/>
        <v>0.4</v>
      </c>
      <c r="AF902" s="49">
        <f t="shared" si="357"/>
        <v>0.73</v>
      </c>
      <c r="AG902" s="50">
        <f t="shared" si="358"/>
        <v>1.7385559628335181</v>
      </c>
      <c r="AH902" s="325">
        <f t="shared" si="366"/>
        <v>280085</v>
      </c>
      <c r="AI902" s="51" t="str">
        <f t="shared" si="367"/>
        <v>MEDIA ARMÓNICA</v>
      </c>
      <c r="AL902" s="52"/>
    </row>
    <row r="903" spans="1:38">
      <c r="A903" s="167"/>
      <c r="B903" s="167"/>
      <c r="C903" s="165" t="s">
        <v>58</v>
      </c>
      <c r="D903" s="166"/>
      <c r="E903" s="166"/>
      <c r="F903" s="45"/>
      <c r="G903" s="45"/>
      <c r="H903" s="166"/>
      <c r="I903" s="317"/>
      <c r="J903" s="318"/>
      <c r="K903" s="318"/>
      <c r="L903" s="166"/>
      <c r="M903" s="314"/>
      <c r="N903" s="314"/>
      <c r="O903" s="314"/>
      <c r="P903" s="166"/>
      <c r="Q903" s="328"/>
      <c r="R903" s="328"/>
      <c r="S903" s="329"/>
      <c r="T903" s="330"/>
      <c r="U903" s="331"/>
      <c r="V903" s="166"/>
      <c r="W903" s="314"/>
      <c r="X903" s="166"/>
      <c r="Y903" s="166"/>
      <c r="Z903" s="166"/>
      <c r="AA903" s="166"/>
      <c r="AB903" s="166"/>
      <c r="AC903" s="166"/>
      <c r="AD903" s="166"/>
      <c r="AE903" s="166"/>
      <c r="AF903" s="166"/>
      <c r="AG903" s="166"/>
      <c r="AH903" s="166"/>
      <c r="AI903" s="166"/>
      <c r="AL903" s="52"/>
    </row>
    <row r="904" spans="1:38" ht="24">
      <c r="A904" s="126">
        <f>+COUNT(B$672:$D904)</f>
        <v>210</v>
      </c>
      <c r="B904" s="138">
        <v>73152100</v>
      </c>
      <c r="C904" s="139" t="s">
        <v>774</v>
      </c>
      <c r="D904" s="138" t="s">
        <v>20</v>
      </c>
      <c r="E904" s="242">
        <v>1</v>
      </c>
      <c r="F904" s="45"/>
      <c r="G904" s="45"/>
      <c r="H904" s="317">
        <v>642407.00000000012</v>
      </c>
      <c r="I904" s="317"/>
      <c r="J904" s="318"/>
      <c r="K904" s="318"/>
      <c r="L904" s="314">
        <v>619464</v>
      </c>
      <c r="M904" s="314"/>
      <c r="N904" s="314"/>
      <c r="O904" s="314"/>
      <c r="P904" s="319">
        <v>573578</v>
      </c>
      <c r="Q904" s="328"/>
      <c r="R904" s="328"/>
      <c r="S904" s="329"/>
      <c r="T904" s="330"/>
      <c r="U904" s="331"/>
      <c r="V904" s="332">
        <v>138660</v>
      </c>
      <c r="W904" s="314"/>
      <c r="X904" s="318">
        <f t="shared" si="349"/>
        <v>238302</v>
      </c>
      <c r="Y904" s="323">
        <f t="shared" si="350"/>
        <v>573578</v>
      </c>
      <c r="Z904" s="323">
        <f t="shared" si="351"/>
        <v>493527</v>
      </c>
      <c r="AA904" s="323">
        <f t="shared" si="352"/>
        <v>596521</v>
      </c>
      <c r="AB904" s="318">
        <f t="shared" si="353"/>
        <v>329862</v>
      </c>
      <c r="AC904" s="49">
        <f t="shared" si="354"/>
        <v>0.42</v>
      </c>
      <c r="AD904" s="49">
        <f t="shared" si="355"/>
        <v>0.48</v>
      </c>
      <c r="AE904" s="49">
        <f t="shared" si="356"/>
        <v>0.4</v>
      </c>
      <c r="AF904" s="49">
        <f t="shared" si="357"/>
        <v>0.72</v>
      </c>
      <c r="AG904" s="50">
        <f t="shared" si="358"/>
        <v>1.7186066637819126</v>
      </c>
      <c r="AH904" s="325">
        <f t="shared" ref="AH904:AH916" si="368">+MIN(AA904:AB904)</f>
        <v>329862</v>
      </c>
      <c r="AI904" s="51" t="str">
        <f t="shared" ref="AI904:AI916" si="369">+IF(AH904=Y904,"MENOR COTIZADO",IF(AH904=Z904,"PROMEDIO",IF(AH904=AA904,"MEDIANA",IF(AH904=AB904,"MEDIA ARMÓNICA",IF(AH904=W904,"HISTÓRICO")))))</f>
        <v>MEDIA ARMÓNICA</v>
      </c>
      <c r="AL904" s="52"/>
    </row>
    <row r="905" spans="1:38">
      <c r="A905" s="126">
        <f>+COUNT(B$672:$D905)</f>
        <v>211</v>
      </c>
      <c r="B905" s="138">
        <v>73152100</v>
      </c>
      <c r="C905" s="139" t="s">
        <v>803</v>
      </c>
      <c r="D905" s="138" t="s">
        <v>20</v>
      </c>
      <c r="E905" s="242">
        <v>1</v>
      </c>
      <c r="F905" s="45"/>
      <c r="G905" s="45"/>
      <c r="H905" s="317">
        <v>346808</v>
      </c>
      <c r="I905" s="317"/>
      <c r="J905" s="318"/>
      <c r="K905" s="318"/>
      <c r="L905" s="314">
        <v>331186</v>
      </c>
      <c r="M905" s="314"/>
      <c r="N905" s="314"/>
      <c r="O905" s="314"/>
      <c r="P905" s="319">
        <v>312440</v>
      </c>
      <c r="Q905" s="328"/>
      <c r="R905" s="328"/>
      <c r="S905" s="329"/>
      <c r="T905" s="330"/>
      <c r="U905" s="331"/>
      <c r="V905" s="332">
        <v>74510</v>
      </c>
      <c r="W905" s="314"/>
      <c r="X905" s="318">
        <f t="shared" si="349"/>
        <v>128587</v>
      </c>
      <c r="Y905" s="323">
        <f t="shared" si="350"/>
        <v>312440</v>
      </c>
      <c r="Z905" s="323">
        <f t="shared" si="351"/>
        <v>266236</v>
      </c>
      <c r="AA905" s="323">
        <f t="shared" si="352"/>
        <v>321813</v>
      </c>
      <c r="AB905" s="318">
        <f t="shared" si="353"/>
        <v>177584</v>
      </c>
      <c r="AC905" s="49">
        <f t="shared" si="354"/>
        <v>0.41</v>
      </c>
      <c r="AD905" s="49">
        <f t="shared" si="355"/>
        <v>0.48</v>
      </c>
      <c r="AE905" s="49">
        <f t="shared" si="356"/>
        <v>0.4</v>
      </c>
      <c r="AF905" s="49">
        <f t="shared" si="357"/>
        <v>0.72</v>
      </c>
      <c r="AG905" s="50">
        <f t="shared" si="358"/>
        <v>1.7257683532411756</v>
      </c>
      <c r="AH905" s="325">
        <f t="shared" si="368"/>
        <v>177584</v>
      </c>
      <c r="AI905" s="51" t="str">
        <f t="shared" si="369"/>
        <v>MEDIA ARMÓNICA</v>
      </c>
      <c r="AL905" s="52"/>
    </row>
    <row r="906" spans="1:38" ht="24">
      <c r="A906" s="126">
        <f>+COUNT(B$672:$D906)</f>
        <v>212</v>
      </c>
      <c r="B906" s="138">
        <v>73152100</v>
      </c>
      <c r="C906" s="139" t="s">
        <v>804</v>
      </c>
      <c r="D906" s="138" t="s">
        <v>20</v>
      </c>
      <c r="E906" s="242">
        <v>1</v>
      </c>
      <c r="F906" s="45"/>
      <c r="G906" s="45"/>
      <c r="H906" s="317">
        <v>482130</v>
      </c>
      <c r="I906" s="317"/>
      <c r="J906" s="318"/>
      <c r="K906" s="318"/>
      <c r="L906" s="314">
        <v>451725</v>
      </c>
      <c r="M906" s="314"/>
      <c r="N906" s="314"/>
      <c r="O906" s="314"/>
      <c r="P906" s="319">
        <v>434351</v>
      </c>
      <c r="Q906" s="328"/>
      <c r="R906" s="328"/>
      <c r="S906" s="329"/>
      <c r="T906" s="330"/>
      <c r="U906" s="331"/>
      <c r="V906" s="332">
        <v>103090</v>
      </c>
      <c r="W906" s="314"/>
      <c r="X906" s="318">
        <f t="shared" si="349"/>
        <v>177591</v>
      </c>
      <c r="Y906" s="323">
        <f t="shared" si="350"/>
        <v>434351</v>
      </c>
      <c r="Z906" s="323">
        <f t="shared" si="351"/>
        <v>367824</v>
      </c>
      <c r="AA906" s="323">
        <f t="shared" si="352"/>
        <v>443038</v>
      </c>
      <c r="AB906" s="318">
        <f t="shared" si="353"/>
        <v>245543</v>
      </c>
      <c r="AC906" s="49">
        <f t="shared" si="354"/>
        <v>0.41</v>
      </c>
      <c r="AD906" s="49">
        <f t="shared" si="355"/>
        <v>0.48</v>
      </c>
      <c r="AE906" s="49">
        <f t="shared" si="356"/>
        <v>0.4</v>
      </c>
      <c r="AF906" s="49">
        <f t="shared" si="357"/>
        <v>0.72</v>
      </c>
      <c r="AG906" s="50">
        <f t="shared" si="358"/>
        <v>1.7226792123387331</v>
      </c>
      <c r="AH906" s="325">
        <f t="shared" si="368"/>
        <v>245543</v>
      </c>
      <c r="AI906" s="51" t="str">
        <f t="shared" si="369"/>
        <v>MEDIA ARMÓNICA</v>
      </c>
      <c r="AL906" s="52"/>
    </row>
    <row r="907" spans="1:38" ht="24">
      <c r="A907" s="126">
        <f>+COUNT(B$672:$D907)</f>
        <v>213</v>
      </c>
      <c r="B907" s="138">
        <v>73152100</v>
      </c>
      <c r="C907" s="139" t="s">
        <v>805</v>
      </c>
      <c r="D907" s="138" t="s">
        <v>20</v>
      </c>
      <c r="E907" s="242">
        <v>1</v>
      </c>
      <c r="F907" s="45"/>
      <c r="G907" s="45"/>
      <c r="H907" s="317">
        <v>1647189</v>
      </c>
      <c r="I907" s="317"/>
      <c r="J907" s="318"/>
      <c r="K907" s="318"/>
      <c r="L907" s="314">
        <v>1515997</v>
      </c>
      <c r="M907" s="314"/>
      <c r="N907" s="314"/>
      <c r="O907" s="314"/>
      <c r="P907" s="319">
        <v>1457689.0000000002</v>
      </c>
      <c r="Q907" s="328"/>
      <c r="R907" s="328"/>
      <c r="S907" s="329"/>
      <c r="T907" s="330"/>
      <c r="U907" s="331"/>
      <c r="V907" s="332">
        <v>312910</v>
      </c>
      <c r="W907" s="314"/>
      <c r="X907" s="318">
        <f t="shared" si="349"/>
        <v>618786</v>
      </c>
      <c r="Y907" s="323">
        <f t="shared" si="350"/>
        <v>1457689</v>
      </c>
      <c r="Z907" s="323">
        <f t="shared" si="351"/>
        <v>1233446</v>
      </c>
      <c r="AA907" s="323">
        <f t="shared" si="352"/>
        <v>1486843</v>
      </c>
      <c r="AB907" s="318">
        <f t="shared" si="353"/>
        <v>776918</v>
      </c>
      <c r="AC907" s="49">
        <f t="shared" si="354"/>
        <v>0.42</v>
      </c>
      <c r="AD907" s="49">
        <f t="shared" si="355"/>
        <v>0.5</v>
      </c>
      <c r="AE907" s="49">
        <f t="shared" si="356"/>
        <v>0.42</v>
      </c>
      <c r="AF907" s="49">
        <f t="shared" si="357"/>
        <v>0.8</v>
      </c>
      <c r="AG907" s="50">
        <f t="shared" si="358"/>
        <v>1.9775206928509794</v>
      </c>
      <c r="AH907" s="325">
        <f t="shared" si="368"/>
        <v>776918</v>
      </c>
      <c r="AI907" s="51" t="str">
        <f t="shared" si="369"/>
        <v>MEDIA ARMÓNICA</v>
      </c>
      <c r="AL907" s="52"/>
    </row>
    <row r="908" spans="1:38" ht="24">
      <c r="A908" s="126">
        <f>+COUNT(B$672:$D908)</f>
        <v>214</v>
      </c>
      <c r="B908" s="138">
        <v>73152100</v>
      </c>
      <c r="C908" s="139" t="s">
        <v>248</v>
      </c>
      <c r="D908" s="138" t="s">
        <v>20</v>
      </c>
      <c r="E908" s="242">
        <v>1</v>
      </c>
      <c r="F908" s="45"/>
      <c r="G908" s="45"/>
      <c r="H908" s="317">
        <v>449766</v>
      </c>
      <c r="I908" s="317"/>
      <c r="J908" s="318"/>
      <c r="K908" s="318"/>
      <c r="L908" s="314">
        <v>421904</v>
      </c>
      <c r="M908" s="314"/>
      <c r="N908" s="314"/>
      <c r="O908" s="314"/>
      <c r="P908" s="319">
        <v>398023</v>
      </c>
      <c r="Q908" s="328"/>
      <c r="R908" s="328"/>
      <c r="S908" s="329"/>
      <c r="T908" s="330"/>
      <c r="U908" s="331"/>
      <c r="V908" s="332">
        <v>82460</v>
      </c>
      <c r="W908" s="16"/>
      <c r="X908" s="318">
        <f t="shared" si="349"/>
        <v>171693</v>
      </c>
      <c r="Y908" s="323">
        <f t="shared" si="350"/>
        <v>398023</v>
      </c>
      <c r="Z908" s="323">
        <f t="shared" si="351"/>
        <v>338038</v>
      </c>
      <c r="AA908" s="323">
        <f t="shared" si="352"/>
        <v>409964</v>
      </c>
      <c r="AB908" s="318">
        <f t="shared" si="353"/>
        <v>207975</v>
      </c>
      <c r="AC908" s="49">
        <f t="shared" si="354"/>
        <v>0.43</v>
      </c>
      <c r="AD908" s="49">
        <f t="shared" si="355"/>
        <v>0.51</v>
      </c>
      <c r="AE908" s="49">
        <f t="shared" si="356"/>
        <v>0.42</v>
      </c>
      <c r="AF908" s="49">
        <f t="shared" si="357"/>
        <v>0.83</v>
      </c>
      <c r="AG908" s="50">
        <f t="shared" si="358"/>
        <v>2.0821367935968955</v>
      </c>
      <c r="AH908" s="325">
        <f>+Z908</f>
        <v>338038</v>
      </c>
      <c r="AI908" s="51" t="str">
        <f t="shared" si="369"/>
        <v>PROMEDIO</v>
      </c>
      <c r="AL908" s="52"/>
    </row>
    <row r="909" spans="1:38" ht="24">
      <c r="A909" s="126">
        <f>+COUNT(B$672:$D909)</f>
        <v>215</v>
      </c>
      <c r="B909" s="138">
        <v>73152100</v>
      </c>
      <c r="C909" s="139" t="s">
        <v>241</v>
      </c>
      <c r="D909" s="138" t="s">
        <v>20</v>
      </c>
      <c r="E909" s="242">
        <v>1</v>
      </c>
      <c r="F909" s="45"/>
      <c r="G909" s="45"/>
      <c r="H909" s="317">
        <v>159252</v>
      </c>
      <c r="I909" s="317"/>
      <c r="J909" s="318"/>
      <c r="K909" s="318"/>
      <c r="L909" s="314">
        <v>153513</v>
      </c>
      <c r="M909" s="314"/>
      <c r="N909" s="314"/>
      <c r="O909" s="314"/>
      <c r="P909" s="319">
        <v>143470</v>
      </c>
      <c r="Q909" s="328"/>
      <c r="R909" s="328"/>
      <c r="S909" s="329"/>
      <c r="T909" s="330"/>
      <c r="U909" s="331"/>
      <c r="V909" s="332">
        <v>34240</v>
      </c>
      <c r="W909" s="314"/>
      <c r="X909" s="318">
        <f t="shared" si="349"/>
        <v>59279</v>
      </c>
      <c r="Y909" s="323">
        <f t="shared" si="350"/>
        <v>143470</v>
      </c>
      <c r="Z909" s="323">
        <f t="shared" si="351"/>
        <v>122619</v>
      </c>
      <c r="AA909" s="323">
        <f t="shared" si="352"/>
        <v>148492</v>
      </c>
      <c r="AB909" s="318">
        <f t="shared" si="353"/>
        <v>81684</v>
      </c>
      <c r="AC909" s="49">
        <f t="shared" si="354"/>
        <v>0.41</v>
      </c>
      <c r="AD909" s="49">
        <f t="shared" si="355"/>
        <v>0.48</v>
      </c>
      <c r="AE909" s="49">
        <f t="shared" si="356"/>
        <v>0.4</v>
      </c>
      <c r="AF909" s="49">
        <f t="shared" si="357"/>
        <v>0.73</v>
      </c>
      <c r="AG909" s="50">
        <f t="shared" si="358"/>
        <v>1.7312792056074766</v>
      </c>
      <c r="AH909" s="325">
        <f t="shared" si="368"/>
        <v>81684</v>
      </c>
      <c r="AI909" s="51" t="str">
        <f t="shared" si="369"/>
        <v>MEDIA ARMÓNICA</v>
      </c>
      <c r="AL909" s="52"/>
    </row>
    <row r="910" spans="1:38" ht="36">
      <c r="A910" s="126">
        <f>+COUNT(B$672:$D910)</f>
        <v>216</v>
      </c>
      <c r="B910" s="138">
        <v>73152100</v>
      </c>
      <c r="C910" s="139" t="s">
        <v>806</v>
      </c>
      <c r="D910" s="138" t="s">
        <v>20</v>
      </c>
      <c r="E910" s="242">
        <v>1</v>
      </c>
      <c r="F910" s="45"/>
      <c r="G910" s="45"/>
      <c r="H910" s="317">
        <v>668778.00000000012</v>
      </c>
      <c r="I910" s="317"/>
      <c r="J910" s="318"/>
      <c r="K910" s="318"/>
      <c r="L910" s="314">
        <v>626979</v>
      </c>
      <c r="M910" s="314"/>
      <c r="N910" s="314"/>
      <c r="O910" s="314"/>
      <c r="P910" s="319">
        <v>597123</v>
      </c>
      <c r="Q910" s="328"/>
      <c r="R910" s="328"/>
      <c r="S910" s="329"/>
      <c r="T910" s="330"/>
      <c r="U910" s="331"/>
      <c r="V910" s="332">
        <v>124840</v>
      </c>
      <c r="W910" s="314"/>
      <c r="X910" s="318">
        <f t="shared" si="349"/>
        <v>254761</v>
      </c>
      <c r="Y910" s="323">
        <f t="shared" si="350"/>
        <v>597123</v>
      </c>
      <c r="Z910" s="323">
        <f t="shared" si="351"/>
        <v>504430</v>
      </c>
      <c r="AA910" s="323">
        <f t="shared" si="352"/>
        <v>612051</v>
      </c>
      <c r="AB910" s="318">
        <f t="shared" si="353"/>
        <v>313108</v>
      </c>
      <c r="AC910" s="49">
        <f t="shared" si="354"/>
        <v>0.43</v>
      </c>
      <c r="AD910" s="49">
        <f t="shared" si="355"/>
        <v>0.51</v>
      </c>
      <c r="AE910" s="49">
        <f t="shared" si="356"/>
        <v>0.42</v>
      </c>
      <c r="AF910" s="49">
        <f t="shared" si="357"/>
        <v>0.81</v>
      </c>
      <c r="AG910" s="50">
        <f t="shared" si="358"/>
        <v>2.0407000961230377</v>
      </c>
      <c r="AH910" s="325">
        <f>+Z910</f>
        <v>504430</v>
      </c>
      <c r="AI910" s="51" t="str">
        <f t="shared" si="369"/>
        <v>PROMEDIO</v>
      </c>
      <c r="AL910" s="52"/>
    </row>
    <row r="911" spans="1:38" ht="24">
      <c r="A911" s="126">
        <f>+COUNT(B$672:$D911)</f>
        <v>217</v>
      </c>
      <c r="B911" s="138">
        <v>73152100</v>
      </c>
      <c r="C911" s="139" t="s">
        <v>254</v>
      </c>
      <c r="D911" s="138" t="s">
        <v>20</v>
      </c>
      <c r="E911" s="242">
        <v>1</v>
      </c>
      <c r="F911" s="45"/>
      <c r="G911" s="45"/>
      <c r="H911" s="317">
        <v>1071661</v>
      </c>
      <c r="I911" s="317"/>
      <c r="J911" s="318"/>
      <c r="K911" s="318"/>
      <c r="L911" s="314">
        <v>1023819</v>
      </c>
      <c r="M911" s="314"/>
      <c r="N911" s="314"/>
      <c r="O911" s="314"/>
      <c r="P911" s="319">
        <v>956840</v>
      </c>
      <c r="Q911" s="328"/>
      <c r="R911" s="328"/>
      <c r="S911" s="329"/>
      <c r="T911" s="330"/>
      <c r="U911" s="331"/>
      <c r="V911" s="332">
        <v>208300</v>
      </c>
      <c r="W911" s="314"/>
      <c r="X911" s="318">
        <f t="shared" si="349"/>
        <v>407302</v>
      </c>
      <c r="Y911" s="323">
        <f t="shared" si="350"/>
        <v>956840</v>
      </c>
      <c r="Z911" s="323">
        <f t="shared" si="351"/>
        <v>815155</v>
      </c>
      <c r="AA911" s="323">
        <f t="shared" si="352"/>
        <v>990330</v>
      </c>
      <c r="AB911" s="318">
        <f t="shared" si="353"/>
        <v>515747</v>
      </c>
      <c r="AC911" s="49">
        <f t="shared" si="354"/>
        <v>0.43</v>
      </c>
      <c r="AD911" s="49">
        <f t="shared" si="355"/>
        <v>0.5</v>
      </c>
      <c r="AE911" s="49">
        <f t="shared" si="356"/>
        <v>0.41</v>
      </c>
      <c r="AF911" s="49">
        <f t="shared" si="357"/>
        <v>0.79</v>
      </c>
      <c r="AG911" s="50">
        <f t="shared" si="358"/>
        <v>1.9553624579932789</v>
      </c>
      <c r="AH911" s="325">
        <f t="shared" si="368"/>
        <v>515747</v>
      </c>
      <c r="AI911" s="51" t="str">
        <f t="shared" si="369"/>
        <v>MEDIA ARMÓNICA</v>
      </c>
      <c r="AL911" s="52"/>
    </row>
    <row r="912" spans="1:38" ht="24">
      <c r="A912" s="126">
        <f>+COUNT(B$672:$D912)</f>
        <v>218</v>
      </c>
      <c r="B912" s="138">
        <v>73152100</v>
      </c>
      <c r="C912" s="139" t="s">
        <v>255</v>
      </c>
      <c r="D912" s="138" t="s">
        <v>20</v>
      </c>
      <c r="E912" s="242">
        <v>1</v>
      </c>
      <c r="F912" s="45"/>
      <c r="G912" s="45"/>
      <c r="H912" s="317">
        <v>389936.00000000006</v>
      </c>
      <c r="I912" s="317"/>
      <c r="J912" s="318"/>
      <c r="K912" s="318"/>
      <c r="L912" s="314">
        <v>375885</v>
      </c>
      <c r="M912" s="314"/>
      <c r="N912" s="314"/>
      <c r="O912" s="314"/>
      <c r="P912" s="319">
        <v>351294</v>
      </c>
      <c r="Q912" s="328"/>
      <c r="R912" s="328"/>
      <c r="S912" s="329"/>
      <c r="T912" s="330"/>
      <c r="U912" s="331"/>
      <c r="V912" s="332">
        <v>75530</v>
      </c>
      <c r="W912" s="314"/>
      <c r="X912" s="318">
        <f t="shared" si="349"/>
        <v>149278</v>
      </c>
      <c r="Y912" s="323">
        <f t="shared" si="350"/>
        <v>351294</v>
      </c>
      <c r="Z912" s="323">
        <f t="shared" si="351"/>
        <v>298161</v>
      </c>
      <c r="AA912" s="323">
        <f t="shared" si="352"/>
        <v>363590</v>
      </c>
      <c r="AB912" s="318">
        <f t="shared" si="353"/>
        <v>187694</v>
      </c>
      <c r="AC912" s="49">
        <f t="shared" si="354"/>
        <v>0.42</v>
      </c>
      <c r="AD912" s="49">
        <f t="shared" si="355"/>
        <v>0.5</v>
      </c>
      <c r="AE912" s="49">
        <f t="shared" si="356"/>
        <v>0.41</v>
      </c>
      <c r="AF912" s="49">
        <f t="shared" si="357"/>
        <v>0.8</v>
      </c>
      <c r="AG912" s="50">
        <f t="shared" si="358"/>
        <v>1.9764067258043161</v>
      </c>
      <c r="AH912" s="325">
        <f t="shared" si="368"/>
        <v>187694</v>
      </c>
      <c r="AI912" s="51" t="str">
        <f t="shared" si="369"/>
        <v>MEDIA ARMÓNICA</v>
      </c>
      <c r="AL912" s="52"/>
    </row>
    <row r="913" spans="1:38">
      <c r="A913" s="126">
        <f>+COUNT(B$672:$D913)</f>
        <v>219</v>
      </c>
      <c r="B913" s="138">
        <v>73152100</v>
      </c>
      <c r="C913" s="139" t="s">
        <v>148</v>
      </c>
      <c r="D913" s="138" t="s">
        <v>20</v>
      </c>
      <c r="E913" s="242">
        <v>1</v>
      </c>
      <c r="F913" s="45"/>
      <c r="G913" s="45"/>
      <c r="H913" s="317">
        <v>2089651.0000000002</v>
      </c>
      <c r="I913" s="317"/>
      <c r="J913" s="318"/>
      <c r="K913" s="318"/>
      <c r="L913" s="314">
        <v>2051658.0000000002</v>
      </c>
      <c r="M913" s="314"/>
      <c r="N913" s="314"/>
      <c r="O913" s="314"/>
      <c r="P913" s="319">
        <v>1899683</v>
      </c>
      <c r="Q913" s="328"/>
      <c r="R913" s="328"/>
      <c r="S913" s="329"/>
      <c r="T913" s="330"/>
      <c r="U913" s="331"/>
      <c r="V913" s="332">
        <v>439210</v>
      </c>
      <c r="W913" s="314"/>
      <c r="X913" s="318">
        <f t="shared" si="349"/>
        <v>791494</v>
      </c>
      <c r="Y913" s="323">
        <f t="shared" si="350"/>
        <v>1899683</v>
      </c>
      <c r="Z913" s="323">
        <f t="shared" si="351"/>
        <v>1620051</v>
      </c>
      <c r="AA913" s="323">
        <f t="shared" si="352"/>
        <v>1975671</v>
      </c>
      <c r="AB913" s="318">
        <f t="shared" si="353"/>
        <v>1061239</v>
      </c>
      <c r="AC913" s="49">
        <f t="shared" si="354"/>
        <v>0.42</v>
      </c>
      <c r="AD913" s="49">
        <f t="shared" si="355"/>
        <v>0.49</v>
      </c>
      <c r="AE913" s="49">
        <f t="shared" si="356"/>
        <v>0.4</v>
      </c>
      <c r="AF913" s="49">
        <f t="shared" si="357"/>
        <v>0.75</v>
      </c>
      <c r="AG913" s="50">
        <f t="shared" si="358"/>
        <v>1.8020855627148744</v>
      </c>
      <c r="AH913" s="325">
        <f t="shared" si="368"/>
        <v>1061239</v>
      </c>
      <c r="AI913" s="51" t="str">
        <f t="shared" si="369"/>
        <v>MEDIA ARMÓNICA</v>
      </c>
      <c r="AL913" s="52"/>
    </row>
    <row r="914" spans="1:38">
      <c r="A914" s="126">
        <f>+COUNT(B$672:$D914)</f>
        <v>220</v>
      </c>
      <c r="B914" s="138">
        <v>73152100</v>
      </c>
      <c r="C914" s="127" t="s">
        <v>256</v>
      </c>
      <c r="D914" s="138" t="s">
        <v>20</v>
      </c>
      <c r="E914" s="242">
        <v>1</v>
      </c>
      <c r="F914" s="45"/>
      <c r="G914" s="45"/>
      <c r="H914" s="317">
        <v>263725</v>
      </c>
      <c r="I914" s="317"/>
      <c r="J914" s="318"/>
      <c r="K914" s="318"/>
      <c r="L914" s="314">
        <v>256661</v>
      </c>
      <c r="M914" s="314"/>
      <c r="N914" s="314"/>
      <c r="O914" s="314"/>
      <c r="P914" s="319">
        <v>235469</v>
      </c>
      <c r="Q914" s="328"/>
      <c r="R914" s="328"/>
      <c r="S914" s="329"/>
      <c r="T914" s="330"/>
      <c r="U914" s="331"/>
      <c r="V914" s="332">
        <v>52140</v>
      </c>
      <c r="W914" s="314"/>
      <c r="X914" s="318">
        <f t="shared" si="349"/>
        <v>100625</v>
      </c>
      <c r="Y914" s="323">
        <f t="shared" si="350"/>
        <v>235469</v>
      </c>
      <c r="Z914" s="323">
        <f t="shared" si="351"/>
        <v>201999</v>
      </c>
      <c r="AA914" s="323">
        <f t="shared" si="352"/>
        <v>246065</v>
      </c>
      <c r="AB914" s="318">
        <f t="shared" si="353"/>
        <v>128560</v>
      </c>
      <c r="AC914" s="49">
        <f t="shared" si="354"/>
        <v>0.43</v>
      </c>
      <c r="AD914" s="49">
        <f t="shared" si="355"/>
        <v>0.5</v>
      </c>
      <c r="AE914" s="49">
        <f t="shared" si="356"/>
        <v>0.41</v>
      </c>
      <c r="AF914" s="49">
        <f t="shared" si="357"/>
        <v>0.78</v>
      </c>
      <c r="AG914" s="50">
        <f t="shared" si="358"/>
        <v>1.9299002685078634</v>
      </c>
      <c r="AH914" s="325">
        <f t="shared" si="368"/>
        <v>128560</v>
      </c>
      <c r="AI914" s="51" t="str">
        <f t="shared" si="369"/>
        <v>MEDIA ARMÓNICA</v>
      </c>
      <c r="AL914" s="52"/>
    </row>
    <row r="915" spans="1:38" ht="24">
      <c r="A915" s="126">
        <f>+COUNT(B$672:$D915)</f>
        <v>221</v>
      </c>
      <c r="B915" s="138">
        <v>73152100</v>
      </c>
      <c r="C915" s="127" t="s">
        <v>257</v>
      </c>
      <c r="D915" s="138" t="s">
        <v>20</v>
      </c>
      <c r="E915" s="242">
        <v>1</v>
      </c>
      <c r="F915" s="45"/>
      <c r="G915" s="45"/>
      <c r="H915" s="317">
        <v>1942080</v>
      </c>
      <c r="I915" s="317"/>
      <c r="J915" s="318"/>
      <c r="K915" s="318"/>
      <c r="L915" s="314">
        <v>1855380.0000000002</v>
      </c>
      <c r="M915" s="314"/>
      <c r="N915" s="314"/>
      <c r="O915" s="314"/>
      <c r="P915" s="319">
        <v>1734000.0000000002</v>
      </c>
      <c r="Q915" s="328"/>
      <c r="R915" s="328"/>
      <c r="S915" s="329"/>
      <c r="T915" s="330"/>
      <c r="U915" s="331"/>
      <c r="V915" s="332">
        <v>388920</v>
      </c>
      <c r="W915" s="314"/>
      <c r="X915" s="318">
        <f t="shared" ref="X915:X980" si="370">+ROUND(STDEVA(H915,L915,P915,V915),0)</f>
        <v>732439</v>
      </c>
      <c r="Y915" s="323">
        <f t="shared" ref="Y915:Y980" si="371">+ROUND(MIN(H915,L915,P915),0)</f>
        <v>1734000</v>
      </c>
      <c r="Z915" s="323">
        <f t="shared" ref="Z915:Z980" si="372">+ROUND(AVERAGE(H915,L915,P915,V915),0)</f>
        <v>1480095</v>
      </c>
      <c r="AA915" s="323">
        <f t="shared" ref="AA915:AA980" si="373">+ROUND(MEDIAN(H915,L915,P915,V915),0)</f>
        <v>1794690</v>
      </c>
      <c r="AB915" s="318">
        <f t="shared" ref="AB915:AB980" si="374">+ROUND(HARMEAN(H915,L915,P915,V915),0)</f>
        <v>951971</v>
      </c>
      <c r="AC915" s="49">
        <f t="shared" ref="AC915:AC980" si="375">ROUND(+X915/Y915,2)</f>
        <v>0.42</v>
      </c>
      <c r="AD915" s="49">
        <f t="shared" ref="AD915:AD980" si="376">ROUND(+X915/Z915,2)</f>
        <v>0.49</v>
      </c>
      <c r="AE915" s="49">
        <f t="shared" ref="AE915:AE980" si="377">ROUND(+X915/AA915,2)</f>
        <v>0.41</v>
      </c>
      <c r="AF915" s="49">
        <f t="shared" ref="AF915:AF980" si="378">ROUND(+X915/AB915,2)</f>
        <v>0.77</v>
      </c>
      <c r="AG915" s="50">
        <f t="shared" ref="AG915:AG980" si="379">+X915/V915</f>
        <v>1.8832639103157462</v>
      </c>
      <c r="AH915" s="325">
        <f t="shared" si="368"/>
        <v>951971</v>
      </c>
      <c r="AI915" s="51" t="str">
        <f t="shared" si="369"/>
        <v>MEDIA ARMÓNICA</v>
      </c>
      <c r="AL915" s="52"/>
    </row>
    <row r="916" spans="1:38" ht="24">
      <c r="A916" s="126">
        <f>+COUNT(B$672:$D916)</f>
        <v>222</v>
      </c>
      <c r="B916" s="138">
        <v>73152100</v>
      </c>
      <c r="C916" s="139" t="s">
        <v>123</v>
      </c>
      <c r="D916" s="138" t="s">
        <v>20</v>
      </c>
      <c r="E916" s="242">
        <v>1</v>
      </c>
      <c r="F916" s="45"/>
      <c r="G916" s="45"/>
      <c r="H916" s="317">
        <v>1540497.0000000002</v>
      </c>
      <c r="I916" s="317"/>
      <c r="J916" s="318"/>
      <c r="K916" s="318"/>
      <c r="L916" s="314">
        <v>1432392</v>
      </c>
      <c r="M916" s="314"/>
      <c r="N916" s="314"/>
      <c r="O916" s="314"/>
      <c r="P916" s="319">
        <v>1351313</v>
      </c>
      <c r="Q916" s="328"/>
      <c r="R916" s="328"/>
      <c r="S916" s="329"/>
      <c r="T916" s="330"/>
      <c r="U916" s="331"/>
      <c r="V916" s="332">
        <v>320800</v>
      </c>
      <c r="W916" s="314"/>
      <c r="X916" s="318">
        <f t="shared" si="370"/>
        <v>565634</v>
      </c>
      <c r="Y916" s="323">
        <f t="shared" si="371"/>
        <v>1351313</v>
      </c>
      <c r="Z916" s="323">
        <f t="shared" si="372"/>
        <v>1161251</v>
      </c>
      <c r="AA916" s="323">
        <f t="shared" si="373"/>
        <v>1391853</v>
      </c>
      <c r="AB916" s="318">
        <f t="shared" si="374"/>
        <v>768565</v>
      </c>
      <c r="AC916" s="49">
        <f t="shared" si="375"/>
        <v>0.42</v>
      </c>
      <c r="AD916" s="49">
        <f t="shared" si="376"/>
        <v>0.49</v>
      </c>
      <c r="AE916" s="49">
        <f t="shared" si="377"/>
        <v>0.41</v>
      </c>
      <c r="AF916" s="49">
        <f t="shared" si="378"/>
        <v>0.74</v>
      </c>
      <c r="AG916" s="50">
        <f t="shared" si="379"/>
        <v>1.7631982543640898</v>
      </c>
      <c r="AH916" s="325">
        <f t="shared" si="368"/>
        <v>768565</v>
      </c>
      <c r="AI916" s="51" t="str">
        <f t="shared" si="369"/>
        <v>MEDIA ARMÓNICA</v>
      </c>
      <c r="AL916" s="52"/>
    </row>
    <row r="917" spans="1:38">
      <c r="A917" s="168"/>
      <c r="B917" s="168"/>
      <c r="C917" s="162" t="s">
        <v>1131</v>
      </c>
      <c r="D917" s="163"/>
      <c r="E917" s="163"/>
      <c r="F917" s="45"/>
      <c r="G917" s="45"/>
      <c r="H917" s="163"/>
      <c r="I917" s="320"/>
      <c r="J917" s="321"/>
      <c r="K917" s="321"/>
      <c r="L917" s="163"/>
      <c r="M917" s="316"/>
      <c r="N917" s="316"/>
      <c r="O917" s="316"/>
      <c r="P917" s="163"/>
      <c r="Q917" s="333"/>
      <c r="R917" s="333"/>
      <c r="S917" s="324"/>
      <c r="T917" s="334"/>
      <c r="U917" s="321"/>
      <c r="V917" s="163"/>
      <c r="W917" s="316"/>
      <c r="X917" s="163"/>
      <c r="Y917" s="163"/>
      <c r="Z917" s="163"/>
      <c r="AA917" s="163"/>
      <c r="AB917" s="163"/>
      <c r="AC917" s="163"/>
      <c r="AD917" s="163"/>
      <c r="AE917" s="163"/>
      <c r="AF917" s="163"/>
      <c r="AG917" s="163"/>
      <c r="AH917" s="163"/>
      <c r="AI917" s="163"/>
      <c r="AL917" s="52"/>
    </row>
    <row r="918" spans="1:38">
      <c r="A918" s="167"/>
      <c r="B918" s="167"/>
      <c r="C918" s="165" t="s">
        <v>35</v>
      </c>
      <c r="D918" s="166"/>
      <c r="E918" s="166"/>
      <c r="F918" s="45"/>
      <c r="G918" s="45"/>
      <c r="H918" s="166"/>
      <c r="I918" s="317"/>
      <c r="J918" s="318"/>
      <c r="K918" s="318"/>
      <c r="L918" s="166"/>
      <c r="M918" s="314"/>
      <c r="N918" s="314"/>
      <c r="O918" s="314"/>
      <c r="P918" s="166"/>
      <c r="Q918" s="328"/>
      <c r="R918" s="328"/>
      <c r="S918" s="329"/>
      <c r="T918" s="330"/>
      <c r="U918" s="331"/>
      <c r="V918" s="166"/>
      <c r="W918" s="314"/>
      <c r="X918" s="166"/>
      <c r="Y918" s="166"/>
      <c r="Z918" s="166"/>
      <c r="AA918" s="166"/>
      <c r="AB918" s="166"/>
      <c r="AC918" s="166"/>
      <c r="AD918" s="166"/>
      <c r="AE918" s="166"/>
      <c r="AF918" s="166"/>
      <c r="AG918" s="166"/>
      <c r="AH918" s="166"/>
      <c r="AI918" s="166"/>
      <c r="AL918" s="52"/>
    </row>
    <row r="919" spans="1:38">
      <c r="A919" s="126">
        <f>+COUNT(B$672:$D919)</f>
        <v>223</v>
      </c>
      <c r="B919" s="138">
        <v>73152100</v>
      </c>
      <c r="C919" s="127" t="s">
        <v>199</v>
      </c>
      <c r="D919" s="138" t="s">
        <v>20</v>
      </c>
      <c r="E919" s="242">
        <v>1</v>
      </c>
      <c r="F919" s="45"/>
      <c r="G919" s="45"/>
      <c r="H919" s="317">
        <v>1052676</v>
      </c>
      <c r="I919" s="317"/>
      <c r="J919" s="318"/>
      <c r="K919" s="318"/>
      <c r="L919" s="314">
        <v>986291</v>
      </c>
      <c r="M919" s="314"/>
      <c r="N919" s="314"/>
      <c r="O919" s="314"/>
      <c r="P919" s="319">
        <v>948357</v>
      </c>
      <c r="Q919" s="328"/>
      <c r="R919" s="328"/>
      <c r="S919" s="329"/>
      <c r="T919" s="330"/>
      <c r="U919" s="331"/>
      <c r="V919" s="332">
        <v>196810</v>
      </c>
      <c r="W919" s="314"/>
      <c r="X919" s="318">
        <f t="shared" si="370"/>
        <v>401802</v>
      </c>
      <c r="Y919" s="323">
        <f t="shared" si="371"/>
        <v>948357</v>
      </c>
      <c r="Z919" s="323">
        <f t="shared" si="372"/>
        <v>796034</v>
      </c>
      <c r="AA919" s="323">
        <f t="shared" si="373"/>
        <v>967324</v>
      </c>
      <c r="AB919" s="318">
        <f t="shared" si="374"/>
        <v>493866</v>
      </c>
      <c r="AC919" s="49">
        <f t="shared" si="375"/>
        <v>0.42</v>
      </c>
      <c r="AD919" s="49">
        <f t="shared" si="376"/>
        <v>0.5</v>
      </c>
      <c r="AE919" s="49">
        <f t="shared" si="377"/>
        <v>0.42</v>
      </c>
      <c r="AF919" s="49">
        <f t="shared" si="378"/>
        <v>0.81</v>
      </c>
      <c r="AG919" s="50">
        <f t="shared" si="379"/>
        <v>2.0415730907982317</v>
      </c>
      <c r="AH919" s="325">
        <f t="shared" ref="AH919:AH925" si="380">+MIN(AA919:AB919)</f>
        <v>493866</v>
      </c>
      <c r="AI919" s="51" t="str">
        <f t="shared" ref="AI919:AI925" si="381">+IF(AH919=Y919,"MENOR COTIZADO",IF(AH919=Z919,"PROMEDIO",IF(AH919=AA919,"MEDIANA",IF(AH919=AB919,"MEDIA ARMÓNICA",IF(AH919=W919,"HISTÓRICO")))))</f>
        <v>MEDIA ARMÓNICA</v>
      </c>
      <c r="AL919" s="52"/>
    </row>
    <row r="920" spans="1:38">
      <c r="A920" s="126">
        <f>+COUNT(B$672:$D920)</f>
        <v>224</v>
      </c>
      <c r="B920" s="138">
        <v>73152100</v>
      </c>
      <c r="C920" s="127" t="s">
        <v>200</v>
      </c>
      <c r="D920" s="138" t="s">
        <v>20</v>
      </c>
      <c r="E920" s="242">
        <v>1</v>
      </c>
      <c r="F920" s="45"/>
      <c r="G920" s="45"/>
      <c r="H920" s="317">
        <v>1924620</v>
      </c>
      <c r="I920" s="317"/>
      <c r="J920" s="318"/>
      <c r="K920" s="318"/>
      <c r="L920" s="314">
        <v>1803248</v>
      </c>
      <c r="M920" s="314"/>
      <c r="N920" s="314"/>
      <c r="O920" s="314"/>
      <c r="P920" s="319">
        <v>1733892</v>
      </c>
      <c r="Q920" s="328"/>
      <c r="R920" s="328"/>
      <c r="S920" s="329"/>
      <c r="T920" s="330"/>
      <c r="U920" s="331"/>
      <c r="V920" s="332">
        <v>406020</v>
      </c>
      <c r="W920" s="314"/>
      <c r="X920" s="318">
        <f t="shared" si="370"/>
        <v>711662</v>
      </c>
      <c r="Y920" s="323">
        <f t="shared" si="371"/>
        <v>1733892</v>
      </c>
      <c r="Z920" s="323">
        <f t="shared" si="372"/>
        <v>1466945</v>
      </c>
      <c r="AA920" s="323">
        <f t="shared" si="373"/>
        <v>1768570</v>
      </c>
      <c r="AB920" s="318">
        <f t="shared" si="374"/>
        <v>972335</v>
      </c>
      <c r="AC920" s="49">
        <f t="shared" si="375"/>
        <v>0.41</v>
      </c>
      <c r="AD920" s="49">
        <f t="shared" si="376"/>
        <v>0.49</v>
      </c>
      <c r="AE920" s="49">
        <f t="shared" si="377"/>
        <v>0.4</v>
      </c>
      <c r="AF920" s="49">
        <f t="shared" si="378"/>
        <v>0.73</v>
      </c>
      <c r="AG920" s="50">
        <f t="shared" si="379"/>
        <v>1.7527757253337275</v>
      </c>
      <c r="AH920" s="325">
        <f t="shared" si="380"/>
        <v>972335</v>
      </c>
      <c r="AI920" s="51" t="str">
        <f t="shared" si="381"/>
        <v>MEDIA ARMÓNICA</v>
      </c>
      <c r="AL920" s="52"/>
    </row>
    <row r="921" spans="1:38">
      <c r="A921" s="126">
        <f>+COUNT(B$672:$D921)</f>
        <v>225</v>
      </c>
      <c r="B921" s="138">
        <v>73152100</v>
      </c>
      <c r="C921" s="127" t="s">
        <v>201</v>
      </c>
      <c r="D921" s="138" t="s">
        <v>20</v>
      </c>
      <c r="E921" s="242">
        <v>1</v>
      </c>
      <c r="F921" s="45"/>
      <c r="G921" s="45"/>
      <c r="H921" s="317">
        <v>216929</v>
      </c>
      <c r="I921" s="317"/>
      <c r="J921" s="318"/>
      <c r="K921" s="318"/>
      <c r="L921" s="314">
        <v>199803</v>
      </c>
      <c r="M921" s="314"/>
      <c r="N921" s="314"/>
      <c r="O921" s="314"/>
      <c r="P921" s="319">
        <v>190289</v>
      </c>
      <c r="Q921" s="328"/>
      <c r="R921" s="328"/>
      <c r="S921" s="329"/>
      <c r="T921" s="330"/>
      <c r="U921" s="331"/>
      <c r="V921" s="332">
        <v>40380</v>
      </c>
      <c r="W921" s="314"/>
      <c r="X921" s="318">
        <f t="shared" si="370"/>
        <v>81727</v>
      </c>
      <c r="Y921" s="323">
        <f t="shared" si="371"/>
        <v>190289</v>
      </c>
      <c r="Z921" s="323">
        <f t="shared" si="372"/>
        <v>161850</v>
      </c>
      <c r="AA921" s="323">
        <f t="shared" si="373"/>
        <v>195046</v>
      </c>
      <c r="AB921" s="318">
        <f t="shared" si="374"/>
        <v>100922</v>
      </c>
      <c r="AC921" s="49">
        <f t="shared" si="375"/>
        <v>0.43</v>
      </c>
      <c r="AD921" s="49">
        <f t="shared" si="376"/>
        <v>0.5</v>
      </c>
      <c r="AE921" s="49">
        <f t="shared" si="377"/>
        <v>0.42</v>
      </c>
      <c r="AF921" s="49">
        <f t="shared" si="378"/>
        <v>0.81</v>
      </c>
      <c r="AG921" s="50">
        <f t="shared" si="379"/>
        <v>2.0239474987617632</v>
      </c>
      <c r="AH921" s="325">
        <f t="shared" si="380"/>
        <v>100922</v>
      </c>
      <c r="AI921" s="51" t="str">
        <f t="shared" si="381"/>
        <v>MEDIA ARMÓNICA</v>
      </c>
      <c r="AL921" s="52"/>
    </row>
    <row r="922" spans="1:38">
      <c r="A922" s="126">
        <f>+COUNT(B$672:$D922)</f>
        <v>226</v>
      </c>
      <c r="B922" s="138">
        <v>73152100</v>
      </c>
      <c r="C922" s="127" t="s">
        <v>202</v>
      </c>
      <c r="D922" s="138" t="s">
        <v>20</v>
      </c>
      <c r="E922" s="242">
        <v>1</v>
      </c>
      <c r="F922" s="45"/>
      <c r="G922" s="45"/>
      <c r="H922" s="317">
        <v>233602</v>
      </c>
      <c r="I922" s="317"/>
      <c r="J922" s="318"/>
      <c r="K922" s="318"/>
      <c r="L922" s="314">
        <v>219258</v>
      </c>
      <c r="M922" s="314"/>
      <c r="N922" s="314"/>
      <c r="O922" s="314"/>
      <c r="P922" s="319">
        <v>204914</v>
      </c>
      <c r="Q922" s="328"/>
      <c r="R922" s="328"/>
      <c r="S922" s="329"/>
      <c r="T922" s="330"/>
      <c r="U922" s="331"/>
      <c r="V922" s="332">
        <v>43230</v>
      </c>
      <c r="W922" s="314"/>
      <c r="X922" s="318">
        <f t="shared" si="370"/>
        <v>88790</v>
      </c>
      <c r="Y922" s="323">
        <f t="shared" si="371"/>
        <v>204914</v>
      </c>
      <c r="Z922" s="323">
        <f t="shared" si="372"/>
        <v>175251</v>
      </c>
      <c r="AA922" s="323">
        <f t="shared" si="373"/>
        <v>212086</v>
      </c>
      <c r="AB922" s="318">
        <f t="shared" si="374"/>
        <v>108537</v>
      </c>
      <c r="AC922" s="49">
        <f t="shared" si="375"/>
        <v>0.43</v>
      </c>
      <c r="AD922" s="49">
        <f t="shared" si="376"/>
        <v>0.51</v>
      </c>
      <c r="AE922" s="49">
        <f t="shared" si="377"/>
        <v>0.42</v>
      </c>
      <c r="AF922" s="49">
        <f t="shared" si="378"/>
        <v>0.82</v>
      </c>
      <c r="AG922" s="50">
        <f t="shared" si="379"/>
        <v>2.0538977561878324</v>
      </c>
      <c r="AH922" s="325">
        <f>+Z922</f>
        <v>175251</v>
      </c>
      <c r="AI922" s="51" t="str">
        <f t="shared" si="381"/>
        <v>PROMEDIO</v>
      </c>
      <c r="AL922" s="52"/>
    </row>
    <row r="923" spans="1:38">
      <c r="A923" s="126">
        <f>+COUNT(B$672:$D923)</f>
        <v>227</v>
      </c>
      <c r="B923" s="138">
        <v>73152100</v>
      </c>
      <c r="C923" s="127" t="s">
        <v>203</v>
      </c>
      <c r="D923" s="138" t="s">
        <v>20</v>
      </c>
      <c r="E923" s="242">
        <v>1</v>
      </c>
      <c r="F923" s="45"/>
      <c r="G923" s="45"/>
      <c r="H923" s="317">
        <v>172952.00000000003</v>
      </c>
      <c r="I923" s="317"/>
      <c r="J923" s="318"/>
      <c r="K923" s="318"/>
      <c r="L923" s="314">
        <v>165162</v>
      </c>
      <c r="M923" s="314"/>
      <c r="N923" s="314"/>
      <c r="O923" s="314"/>
      <c r="P923" s="319">
        <v>155813</v>
      </c>
      <c r="Q923" s="328"/>
      <c r="R923" s="328"/>
      <c r="S923" s="329"/>
      <c r="T923" s="330"/>
      <c r="U923" s="331"/>
      <c r="V923" s="332">
        <v>34480</v>
      </c>
      <c r="W923" s="15"/>
      <c r="X923" s="318">
        <f t="shared" si="370"/>
        <v>65457</v>
      </c>
      <c r="Y923" s="323">
        <f t="shared" si="371"/>
        <v>155813</v>
      </c>
      <c r="Z923" s="323">
        <f t="shared" si="372"/>
        <v>132102</v>
      </c>
      <c r="AA923" s="323">
        <f t="shared" si="373"/>
        <v>160488</v>
      </c>
      <c r="AB923" s="318">
        <f t="shared" si="374"/>
        <v>84644</v>
      </c>
      <c r="AC923" s="49">
        <f t="shared" si="375"/>
        <v>0.42</v>
      </c>
      <c r="AD923" s="49">
        <f t="shared" si="376"/>
        <v>0.5</v>
      </c>
      <c r="AE923" s="49">
        <f t="shared" si="377"/>
        <v>0.41</v>
      </c>
      <c r="AF923" s="49">
        <f t="shared" si="378"/>
        <v>0.77</v>
      </c>
      <c r="AG923" s="50">
        <f t="shared" si="379"/>
        <v>1.8984048723897913</v>
      </c>
      <c r="AH923" s="325">
        <f t="shared" si="380"/>
        <v>84644</v>
      </c>
      <c r="AI923" s="51" t="str">
        <f t="shared" si="381"/>
        <v>MEDIA ARMÓNICA</v>
      </c>
      <c r="AL923" s="52"/>
    </row>
    <row r="924" spans="1:38">
      <c r="A924" s="126">
        <f>+COUNT(B$672:$D924)</f>
        <v>228</v>
      </c>
      <c r="B924" s="138">
        <v>73152100</v>
      </c>
      <c r="C924" s="127" t="s">
        <v>204</v>
      </c>
      <c r="D924" s="138" t="s">
        <v>20</v>
      </c>
      <c r="E924" s="242">
        <v>1</v>
      </c>
      <c r="F924" s="45"/>
      <c r="G924" s="45"/>
      <c r="H924" s="317">
        <v>163527</v>
      </c>
      <c r="I924" s="317"/>
      <c r="J924" s="318"/>
      <c r="K924" s="318"/>
      <c r="L924" s="314">
        <v>156355</v>
      </c>
      <c r="M924" s="314"/>
      <c r="N924" s="314"/>
      <c r="O924" s="314"/>
      <c r="P924" s="319">
        <v>143445</v>
      </c>
      <c r="Q924" s="328"/>
      <c r="R924" s="328"/>
      <c r="S924" s="329"/>
      <c r="T924" s="330"/>
      <c r="U924" s="331"/>
      <c r="V924" s="332">
        <v>29760</v>
      </c>
      <c r="W924" s="16"/>
      <c r="X924" s="318">
        <f t="shared" si="370"/>
        <v>62892</v>
      </c>
      <c r="Y924" s="323">
        <f t="shared" si="371"/>
        <v>143445</v>
      </c>
      <c r="Z924" s="323">
        <f t="shared" si="372"/>
        <v>123272</v>
      </c>
      <c r="AA924" s="323">
        <f t="shared" si="373"/>
        <v>149900</v>
      </c>
      <c r="AB924" s="318">
        <f t="shared" si="374"/>
        <v>75352</v>
      </c>
      <c r="AC924" s="49">
        <f t="shared" si="375"/>
        <v>0.44</v>
      </c>
      <c r="AD924" s="49">
        <f t="shared" si="376"/>
        <v>0.51</v>
      </c>
      <c r="AE924" s="49">
        <f t="shared" si="377"/>
        <v>0.42</v>
      </c>
      <c r="AF924" s="49">
        <f t="shared" si="378"/>
        <v>0.83</v>
      </c>
      <c r="AG924" s="50">
        <f t="shared" si="379"/>
        <v>2.1133064516129032</v>
      </c>
      <c r="AH924" s="325">
        <f>+Z924</f>
        <v>123272</v>
      </c>
      <c r="AI924" s="51" t="str">
        <f t="shared" si="381"/>
        <v>PROMEDIO</v>
      </c>
      <c r="AL924" s="52"/>
    </row>
    <row r="925" spans="1:38">
      <c r="A925" s="126">
        <f>+COUNT(B$672:$D925)</f>
        <v>229</v>
      </c>
      <c r="B925" s="138">
        <v>73152100</v>
      </c>
      <c r="C925" s="127" t="s">
        <v>205</v>
      </c>
      <c r="D925" s="138" t="s">
        <v>20</v>
      </c>
      <c r="E925" s="242">
        <v>1</v>
      </c>
      <c r="F925" s="45"/>
      <c r="G925" s="45"/>
      <c r="H925" s="317">
        <v>290760</v>
      </c>
      <c r="I925" s="317"/>
      <c r="J925" s="318"/>
      <c r="K925" s="318"/>
      <c r="L925" s="314">
        <v>267806</v>
      </c>
      <c r="M925" s="314"/>
      <c r="N925" s="314"/>
      <c r="O925" s="314"/>
      <c r="P925" s="319">
        <v>255053.00000000003</v>
      </c>
      <c r="Q925" s="328"/>
      <c r="R925" s="328"/>
      <c r="S925" s="329"/>
      <c r="T925" s="330"/>
      <c r="U925" s="331"/>
      <c r="V925" s="332">
        <v>60850</v>
      </c>
      <c r="W925" s="314"/>
      <c r="X925" s="318">
        <f t="shared" si="370"/>
        <v>106211</v>
      </c>
      <c r="Y925" s="323">
        <f t="shared" si="371"/>
        <v>255053</v>
      </c>
      <c r="Z925" s="323">
        <f t="shared" si="372"/>
        <v>218617</v>
      </c>
      <c r="AA925" s="323">
        <f t="shared" si="373"/>
        <v>261430</v>
      </c>
      <c r="AB925" s="318">
        <f t="shared" si="374"/>
        <v>145307</v>
      </c>
      <c r="AC925" s="49">
        <f t="shared" si="375"/>
        <v>0.42</v>
      </c>
      <c r="AD925" s="49">
        <f t="shared" si="376"/>
        <v>0.49</v>
      </c>
      <c r="AE925" s="49">
        <f t="shared" si="377"/>
        <v>0.41</v>
      </c>
      <c r="AF925" s="49">
        <f t="shared" si="378"/>
        <v>0.73</v>
      </c>
      <c r="AG925" s="50">
        <f t="shared" si="379"/>
        <v>1.7454560394412491</v>
      </c>
      <c r="AH925" s="325">
        <f t="shared" si="380"/>
        <v>145307</v>
      </c>
      <c r="AI925" s="51" t="str">
        <f t="shared" si="381"/>
        <v>MEDIA ARMÓNICA</v>
      </c>
      <c r="AL925" s="52"/>
    </row>
    <row r="926" spans="1:38">
      <c r="A926" s="167"/>
      <c r="B926" s="167"/>
      <c r="C926" s="165" t="s">
        <v>56</v>
      </c>
      <c r="D926" s="166"/>
      <c r="E926" s="166"/>
      <c r="F926" s="45"/>
      <c r="G926" s="45"/>
      <c r="H926" s="166"/>
      <c r="I926" s="317"/>
      <c r="J926" s="318"/>
      <c r="K926" s="318"/>
      <c r="L926" s="166"/>
      <c r="M926" s="314"/>
      <c r="N926" s="314"/>
      <c r="O926" s="314"/>
      <c r="P926" s="166"/>
      <c r="Q926" s="328"/>
      <c r="R926" s="328"/>
      <c r="S926" s="329"/>
      <c r="T926" s="330"/>
      <c r="U926" s="331"/>
      <c r="V926" s="166"/>
      <c r="W926" s="314"/>
      <c r="X926" s="166"/>
      <c r="Y926" s="166"/>
      <c r="Z926" s="166"/>
      <c r="AA926" s="166"/>
      <c r="AB926" s="166"/>
      <c r="AC926" s="166"/>
      <c r="AD926" s="166"/>
      <c r="AE926" s="166"/>
      <c r="AF926" s="166"/>
      <c r="AG926" s="166"/>
      <c r="AH926" s="166"/>
      <c r="AI926" s="166"/>
      <c r="AL926" s="52"/>
    </row>
    <row r="927" spans="1:38" ht="24">
      <c r="A927" s="126">
        <f>+COUNT(B$672:$D927)</f>
        <v>230</v>
      </c>
      <c r="B927" s="138">
        <v>73152100</v>
      </c>
      <c r="C927" s="139" t="s">
        <v>176</v>
      </c>
      <c r="D927" s="138" t="s">
        <v>20</v>
      </c>
      <c r="E927" s="242">
        <v>1</v>
      </c>
      <c r="F927" s="45"/>
      <c r="G927" s="45"/>
      <c r="H927" s="317">
        <v>535434</v>
      </c>
      <c r="I927" s="317"/>
      <c r="J927" s="318"/>
      <c r="K927" s="318"/>
      <c r="L927" s="314">
        <v>507003</v>
      </c>
      <c r="M927" s="314"/>
      <c r="N927" s="314"/>
      <c r="O927" s="314"/>
      <c r="P927" s="319">
        <v>473835.00000000006</v>
      </c>
      <c r="Q927" s="328"/>
      <c r="R927" s="328"/>
      <c r="S927" s="329"/>
      <c r="T927" s="330"/>
      <c r="U927" s="331"/>
      <c r="V927" s="332">
        <v>113510</v>
      </c>
      <c r="W927" s="314"/>
      <c r="X927" s="318">
        <f t="shared" si="370"/>
        <v>197567</v>
      </c>
      <c r="Y927" s="323">
        <f t="shared" si="371"/>
        <v>473835</v>
      </c>
      <c r="Z927" s="323">
        <f t="shared" si="372"/>
        <v>407446</v>
      </c>
      <c r="AA927" s="323">
        <f t="shared" si="373"/>
        <v>490419</v>
      </c>
      <c r="AB927" s="318">
        <f t="shared" si="374"/>
        <v>270998</v>
      </c>
      <c r="AC927" s="49">
        <f t="shared" si="375"/>
        <v>0.42</v>
      </c>
      <c r="AD927" s="49">
        <f t="shared" si="376"/>
        <v>0.48</v>
      </c>
      <c r="AE927" s="49">
        <f t="shared" si="377"/>
        <v>0.4</v>
      </c>
      <c r="AF927" s="49">
        <f t="shared" si="378"/>
        <v>0.73</v>
      </c>
      <c r="AG927" s="50">
        <f t="shared" si="379"/>
        <v>1.7405250638710246</v>
      </c>
      <c r="AH927" s="325">
        <f t="shared" ref="AH927:AH931" si="382">+MIN(AA927:AB927)</f>
        <v>270998</v>
      </c>
      <c r="AI927" s="51" t="str">
        <f t="shared" ref="AI927:AI931" si="383">+IF(AH927=Y927,"MENOR COTIZADO",IF(AH927=Z927,"PROMEDIO",IF(AH927=AA927,"MEDIANA",IF(AH927=AB927,"MEDIA ARMÓNICA",IF(AH927=W927,"HISTÓRICO")))))</f>
        <v>MEDIA ARMÓNICA</v>
      </c>
      <c r="AL927" s="52"/>
    </row>
    <row r="928" spans="1:38" ht="24">
      <c r="A928" s="126">
        <f>+COUNT(B$672:$D928)</f>
        <v>231</v>
      </c>
      <c r="B928" s="138">
        <v>73152100</v>
      </c>
      <c r="C928" s="139" t="s">
        <v>178</v>
      </c>
      <c r="D928" s="138" t="s">
        <v>20</v>
      </c>
      <c r="E928" s="242">
        <v>1</v>
      </c>
      <c r="F928" s="45"/>
      <c r="G928" s="45"/>
      <c r="H928" s="317">
        <v>53016</v>
      </c>
      <c r="I928" s="317"/>
      <c r="J928" s="318"/>
      <c r="K928" s="318"/>
      <c r="L928" s="314">
        <v>50690</v>
      </c>
      <c r="M928" s="314"/>
      <c r="N928" s="314"/>
      <c r="O928" s="314"/>
      <c r="P928" s="319">
        <v>46505</v>
      </c>
      <c r="Q928" s="328"/>
      <c r="R928" s="328"/>
      <c r="S928" s="329"/>
      <c r="T928" s="330"/>
      <c r="U928" s="331"/>
      <c r="V928" s="332">
        <v>11260</v>
      </c>
      <c r="W928" s="314"/>
      <c r="X928" s="318">
        <f t="shared" si="370"/>
        <v>19591</v>
      </c>
      <c r="Y928" s="323">
        <f t="shared" si="371"/>
        <v>46505</v>
      </c>
      <c r="Z928" s="323">
        <f t="shared" si="372"/>
        <v>40368</v>
      </c>
      <c r="AA928" s="323">
        <f t="shared" si="373"/>
        <v>48598</v>
      </c>
      <c r="AB928" s="318">
        <f t="shared" si="374"/>
        <v>26863</v>
      </c>
      <c r="AC928" s="49">
        <f t="shared" si="375"/>
        <v>0.42</v>
      </c>
      <c r="AD928" s="49">
        <f t="shared" si="376"/>
        <v>0.49</v>
      </c>
      <c r="AE928" s="49">
        <f t="shared" si="377"/>
        <v>0.4</v>
      </c>
      <c r="AF928" s="49">
        <f t="shared" si="378"/>
        <v>0.73</v>
      </c>
      <c r="AG928" s="50">
        <f t="shared" si="379"/>
        <v>1.7398756660746004</v>
      </c>
      <c r="AH928" s="325">
        <f t="shared" si="382"/>
        <v>26863</v>
      </c>
      <c r="AI928" s="51" t="str">
        <f t="shared" si="383"/>
        <v>MEDIA ARMÓNICA</v>
      </c>
      <c r="AL928" s="52"/>
    </row>
    <row r="929" spans="1:38">
      <c r="A929" s="126">
        <f>+COUNT(B$672:$D929)</f>
        <v>232</v>
      </c>
      <c r="B929" s="138">
        <v>73152100</v>
      </c>
      <c r="C929" s="139" t="s">
        <v>807</v>
      </c>
      <c r="D929" s="138" t="s">
        <v>20</v>
      </c>
      <c r="E929" s="242">
        <v>1</v>
      </c>
      <c r="F929" s="45"/>
      <c r="G929" s="45"/>
      <c r="H929" s="317">
        <v>17534</v>
      </c>
      <c r="I929" s="317"/>
      <c r="J929" s="318"/>
      <c r="K929" s="318"/>
      <c r="L929" s="314">
        <v>17218</v>
      </c>
      <c r="M929" s="314"/>
      <c r="N929" s="314"/>
      <c r="O929" s="314"/>
      <c r="P929" s="319">
        <v>15796</v>
      </c>
      <c r="Q929" s="328"/>
      <c r="R929" s="328"/>
      <c r="S929" s="329"/>
      <c r="T929" s="330"/>
      <c r="U929" s="331"/>
      <c r="V929" s="332">
        <v>3770</v>
      </c>
      <c r="W929" s="314"/>
      <c r="X929" s="318">
        <f t="shared" si="370"/>
        <v>6583</v>
      </c>
      <c r="Y929" s="323">
        <f t="shared" si="371"/>
        <v>15796</v>
      </c>
      <c r="Z929" s="323">
        <f t="shared" si="372"/>
        <v>13580</v>
      </c>
      <c r="AA929" s="323">
        <f t="shared" si="373"/>
        <v>16507</v>
      </c>
      <c r="AB929" s="318">
        <f t="shared" si="374"/>
        <v>9016</v>
      </c>
      <c r="AC929" s="49">
        <f t="shared" si="375"/>
        <v>0.42</v>
      </c>
      <c r="AD929" s="49">
        <f t="shared" si="376"/>
        <v>0.48</v>
      </c>
      <c r="AE929" s="49">
        <f t="shared" si="377"/>
        <v>0.4</v>
      </c>
      <c r="AF929" s="49">
        <f t="shared" si="378"/>
        <v>0.73</v>
      </c>
      <c r="AG929" s="50">
        <f t="shared" si="379"/>
        <v>1.7461538461538462</v>
      </c>
      <c r="AH929" s="325">
        <f t="shared" si="382"/>
        <v>9016</v>
      </c>
      <c r="AI929" s="51" t="str">
        <f t="shared" si="383"/>
        <v>MEDIA ARMÓNICA</v>
      </c>
      <c r="AL929" s="52"/>
    </row>
    <row r="930" spans="1:38" ht="24">
      <c r="A930" s="126">
        <f>+COUNT(B$672:$D930)</f>
        <v>233</v>
      </c>
      <c r="B930" s="138">
        <v>73152100</v>
      </c>
      <c r="C930" s="139" t="s">
        <v>808</v>
      </c>
      <c r="D930" s="138" t="s">
        <v>20</v>
      </c>
      <c r="E930" s="242">
        <v>1</v>
      </c>
      <c r="F930" s="45"/>
      <c r="G930" s="45"/>
      <c r="H930" s="317">
        <v>158103</v>
      </c>
      <c r="I930" s="317"/>
      <c r="J930" s="318"/>
      <c r="K930" s="318"/>
      <c r="L930" s="314">
        <v>145621</v>
      </c>
      <c r="M930" s="314"/>
      <c r="N930" s="314"/>
      <c r="O930" s="314"/>
      <c r="P930" s="319">
        <v>138687</v>
      </c>
      <c r="Q930" s="328"/>
      <c r="R930" s="328"/>
      <c r="S930" s="329"/>
      <c r="T930" s="330"/>
      <c r="U930" s="331"/>
      <c r="V930" s="332">
        <v>31110</v>
      </c>
      <c r="W930" s="314"/>
      <c r="X930" s="318">
        <f t="shared" si="370"/>
        <v>58732</v>
      </c>
      <c r="Y930" s="323">
        <f t="shared" si="371"/>
        <v>138687</v>
      </c>
      <c r="Z930" s="323">
        <f t="shared" si="372"/>
        <v>118380</v>
      </c>
      <c r="AA930" s="323">
        <f t="shared" si="373"/>
        <v>142154</v>
      </c>
      <c r="AB930" s="318">
        <f t="shared" si="374"/>
        <v>76123</v>
      </c>
      <c r="AC930" s="49">
        <f t="shared" si="375"/>
        <v>0.42</v>
      </c>
      <c r="AD930" s="49">
        <f t="shared" si="376"/>
        <v>0.5</v>
      </c>
      <c r="AE930" s="49">
        <f t="shared" si="377"/>
        <v>0.41</v>
      </c>
      <c r="AF930" s="49">
        <f t="shared" si="378"/>
        <v>0.77</v>
      </c>
      <c r="AG930" s="50">
        <f t="shared" si="379"/>
        <v>1.8878817100610736</v>
      </c>
      <c r="AH930" s="325">
        <f t="shared" si="382"/>
        <v>76123</v>
      </c>
      <c r="AI930" s="51" t="str">
        <f t="shared" si="383"/>
        <v>MEDIA ARMÓNICA</v>
      </c>
      <c r="AL930" s="52"/>
    </row>
    <row r="931" spans="1:38">
      <c r="A931" s="126">
        <f>+COUNT(B$672:$D931)</f>
        <v>234</v>
      </c>
      <c r="B931" s="138">
        <v>73152100</v>
      </c>
      <c r="C931" s="139" t="s">
        <v>148</v>
      </c>
      <c r="D931" s="138" t="s">
        <v>20</v>
      </c>
      <c r="E931" s="242">
        <v>1</v>
      </c>
      <c r="F931" s="45"/>
      <c r="G931" s="45"/>
      <c r="H931" s="317">
        <v>323992.00000000006</v>
      </c>
      <c r="I931" s="317"/>
      <c r="J931" s="318"/>
      <c r="K931" s="318"/>
      <c r="L931" s="314">
        <v>318101</v>
      </c>
      <c r="M931" s="314"/>
      <c r="N931" s="314"/>
      <c r="O931" s="314"/>
      <c r="P931" s="319">
        <v>294538</v>
      </c>
      <c r="Q931" s="328"/>
      <c r="R931" s="328"/>
      <c r="S931" s="329"/>
      <c r="T931" s="330"/>
      <c r="U931" s="331"/>
      <c r="V931" s="332">
        <v>71230</v>
      </c>
      <c r="W931" s="314"/>
      <c r="X931" s="318">
        <f t="shared" si="370"/>
        <v>121160</v>
      </c>
      <c r="Y931" s="323">
        <f t="shared" si="371"/>
        <v>294538</v>
      </c>
      <c r="Z931" s="323">
        <f t="shared" si="372"/>
        <v>251965</v>
      </c>
      <c r="AA931" s="323">
        <f t="shared" si="373"/>
        <v>306320</v>
      </c>
      <c r="AB931" s="318">
        <f t="shared" si="374"/>
        <v>169031</v>
      </c>
      <c r="AC931" s="49">
        <f t="shared" si="375"/>
        <v>0.41</v>
      </c>
      <c r="AD931" s="49">
        <f t="shared" si="376"/>
        <v>0.48</v>
      </c>
      <c r="AE931" s="49">
        <f t="shared" si="377"/>
        <v>0.4</v>
      </c>
      <c r="AF931" s="49">
        <f t="shared" si="378"/>
        <v>0.72</v>
      </c>
      <c r="AG931" s="50">
        <f t="shared" si="379"/>
        <v>1.7009686929664467</v>
      </c>
      <c r="AH931" s="325">
        <f t="shared" si="382"/>
        <v>169031</v>
      </c>
      <c r="AI931" s="51" t="str">
        <f t="shared" si="383"/>
        <v>MEDIA ARMÓNICA</v>
      </c>
      <c r="AL931" s="52"/>
    </row>
    <row r="932" spans="1:38" ht="24">
      <c r="A932" s="167"/>
      <c r="B932" s="167"/>
      <c r="C932" s="165" t="s">
        <v>175</v>
      </c>
      <c r="D932" s="166"/>
      <c r="E932" s="166"/>
      <c r="F932" s="45"/>
      <c r="G932" s="45"/>
      <c r="H932" s="166"/>
      <c r="I932" s="317"/>
      <c r="J932" s="318"/>
      <c r="K932" s="318"/>
      <c r="L932" s="166"/>
      <c r="M932" s="314"/>
      <c r="N932" s="314"/>
      <c r="O932" s="314"/>
      <c r="P932" s="166"/>
      <c r="Q932" s="328"/>
      <c r="R932" s="328"/>
      <c r="S932" s="329"/>
      <c r="T932" s="330"/>
      <c r="U932" s="331"/>
      <c r="V932" s="166"/>
      <c r="W932" s="16"/>
      <c r="X932" s="166"/>
      <c r="Y932" s="166"/>
      <c r="Z932" s="166"/>
      <c r="AA932" s="166"/>
      <c r="AB932" s="166"/>
      <c r="AC932" s="166"/>
      <c r="AD932" s="166"/>
      <c r="AE932" s="166"/>
      <c r="AF932" s="166"/>
      <c r="AG932" s="166"/>
      <c r="AH932" s="166"/>
      <c r="AI932" s="166"/>
      <c r="AL932" s="52"/>
    </row>
    <row r="933" spans="1:38" ht="24">
      <c r="A933" s="126">
        <f>+COUNT(B$672:$D933)</f>
        <v>235</v>
      </c>
      <c r="B933" s="138">
        <v>73152100</v>
      </c>
      <c r="C933" s="139" t="s">
        <v>176</v>
      </c>
      <c r="D933" s="138" t="s">
        <v>20</v>
      </c>
      <c r="E933" s="242">
        <v>1</v>
      </c>
      <c r="F933" s="45"/>
      <c r="G933" s="45"/>
      <c r="H933" s="317">
        <v>611476</v>
      </c>
      <c r="I933" s="317"/>
      <c r="J933" s="318"/>
      <c r="K933" s="318"/>
      <c r="L933" s="314">
        <v>600358</v>
      </c>
      <c r="M933" s="314"/>
      <c r="N933" s="314"/>
      <c r="O933" s="314"/>
      <c r="P933" s="319">
        <v>555887</v>
      </c>
      <c r="Q933" s="328"/>
      <c r="R933" s="328"/>
      <c r="S933" s="329"/>
      <c r="T933" s="330"/>
      <c r="U933" s="331"/>
      <c r="V933" s="332">
        <v>121240</v>
      </c>
      <c r="W933" s="314"/>
      <c r="X933" s="318">
        <f t="shared" si="370"/>
        <v>235229</v>
      </c>
      <c r="Y933" s="323">
        <f t="shared" si="371"/>
        <v>555887</v>
      </c>
      <c r="Z933" s="323">
        <f t="shared" si="372"/>
        <v>472240</v>
      </c>
      <c r="AA933" s="323">
        <f t="shared" si="373"/>
        <v>578123</v>
      </c>
      <c r="AB933" s="318">
        <f t="shared" si="374"/>
        <v>299668</v>
      </c>
      <c r="AC933" s="49">
        <f t="shared" si="375"/>
        <v>0.42</v>
      </c>
      <c r="AD933" s="49">
        <f t="shared" si="376"/>
        <v>0.5</v>
      </c>
      <c r="AE933" s="49">
        <f t="shared" si="377"/>
        <v>0.41</v>
      </c>
      <c r="AF933" s="49">
        <f t="shared" si="378"/>
        <v>0.78</v>
      </c>
      <c r="AG933" s="50">
        <f t="shared" si="379"/>
        <v>1.94019300560871</v>
      </c>
      <c r="AH933" s="325">
        <f t="shared" ref="AH933:AH935" si="384">+MIN(AA933:AB933)</f>
        <v>299668</v>
      </c>
      <c r="AI933" s="51" t="str">
        <f t="shared" ref="AI933:AI935" si="385">+IF(AH933=Y933,"MENOR COTIZADO",IF(AH933=Z933,"PROMEDIO",IF(AH933=AA933,"MEDIANA",IF(AH933=AB933,"MEDIA ARMÓNICA",IF(AH933=W933,"HISTÓRICO")))))</f>
        <v>MEDIA ARMÓNICA</v>
      </c>
      <c r="AL933" s="52"/>
    </row>
    <row r="934" spans="1:38">
      <c r="A934" s="126">
        <f>+COUNT(B$672:$D934)</f>
        <v>236</v>
      </c>
      <c r="B934" s="138">
        <v>73152100</v>
      </c>
      <c r="C934" s="139" t="s">
        <v>148</v>
      </c>
      <c r="D934" s="138" t="s">
        <v>20</v>
      </c>
      <c r="E934" s="242">
        <v>1</v>
      </c>
      <c r="F934" s="45"/>
      <c r="G934" s="45"/>
      <c r="H934" s="317">
        <v>747311</v>
      </c>
      <c r="I934" s="317"/>
      <c r="J934" s="318"/>
      <c r="K934" s="318"/>
      <c r="L934" s="314">
        <v>700183</v>
      </c>
      <c r="M934" s="314"/>
      <c r="N934" s="314"/>
      <c r="O934" s="314"/>
      <c r="P934" s="319">
        <v>673253</v>
      </c>
      <c r="Q934" s="328"/>
      <c r="R934" s="328"/>
      <c r="S934" s="329"/>
      <c r="T934" s="330"/>
      <c r="U934" s="331"/>
      <c r="V934" s="332">
        <v>143270</v>
      </c>
      <c r="W934" s="314"/>
      <c r="X934" s="318">
        <f t="shared" si="370"/>
        <v>283480</v>
      </c>
      <c r="Y934" s="323">
        <f t="shared" si="371"/>
        <v>673253</v>
      </c>
      <c r="Z934" s="323">
        <f t="shared" si="372"/>
        <v>566004</v>
      </c>
      <c r="AA934" s="323">
        <f t="shared" si="373"/>
        <v>686718</v>
      </c>
      <c r="AB934" s="318">
        <f t="shared" si="374"/>
        <v>356142</v>
      </c>
      <c r="AC934" s="49">
        <f t="shared" si="375"/>
        <v>0.42</v>
      </c>
      <c r="AD934" s="49">
        <f t="shared" si="376"/>
        <v>0.5</v>
      </c>
      <c r="AE934" s="49">
        <f t="shared" si="377"/>
        <v>0.41</v>
      </c>
      <c r="AF934" s="49">
        <f t="shared" si="378"/>
        <v>0.8</v>
      </c>
      <c r="AG934" s="50">
        <f t="shared" si="379"/>
        <v>1.9786417254135549</v>
      </c>
      <c r="AH934" s="325">
        <f t="shared" si="384"/>
        <v>356142</v>
      </c>
      <c r="AI934" s="51" t="str">
        <f t="shared" si="385"/>
        <v>MEDIA ARMÓNICA</v>
      </c>
      <c r="AL934" s="52"/>
    </row>
    <row r="935" spans="1:38" ht="24">
      <c r="A935" s="126">
        <f>+COUNT(B$672:$D935)</f>
        <v>237</v>
      </c>
      <c r="B935" s="138">
        <v>73152100</v>
      </c>
      <c r="C935" s="139" t="s">
        <v>177</v>
      </c>
      <c r="D935" s="138" t="s">
        <v>20</v>
      </c>
      <c r="E935" s="242">
        <v>1</v>
      </c>
      <c r="F935" s="45"/>
      <c r="G935" s="45"/>
      <c r="H935" s="317">
        <v>1230133</v>
      </c>
      <c r="I935" s="317"/>
      <c r="J935" s="318"/>
      <c r="K935" s="318"/>
      <c r="L935" s="314">
        <v>1176180</v>
      </c>
      <c r="M935" s="314"/>
      <c r="N935" s="314"/>
      <c r="O935" s="314"/>
      <c r="P935" s="319">
        <v>1079064</v>
      </c>
      <c r="Q935" s="328"/>
      <c r="R935" s="328"/>
      <c r="S935" s="329"/>
      <c r="T935" s="330"/>
      <c r="U935" s="331"/>
      <c r="V935" s="332">
        <v>234200</v>
      </c>
      <c r="W935" s="314"/>
      <c r="X935" s="318">
        <f t="shared" si="370"/>
        <v>467989</v>
      </c>
      <c r="Y935" s="323">
        <f t="shared" si="371"/>
        <v>1079064</v>
      </c>
      <c r="Z935" s="323">
        <f t="shared" si="372"/>
        <v>929894</v>
      </c>
      <c r="AA935" s="323">
        <f t="shared" si="373"/>
        <v>1127622</v>
      </c>
      <c r="AB935" s="318">
        <f t="shared" si="374"/>
        <v>583115</v>
      </c>
      <c r="AC935" s="49">
        <f t="shared" si="375"/>
        <v>0.43</v>
      </c>
      <c r="AD935" s="49">
        <f t="shared" si="376"/>
        <v>0.5</v>
      </c>
      <c r="AE935" s="49">
        <f t="shared" si="377"/>
        <v>0.42</v>
      </c>
      <c r="AF935" s="49">
        <f t="shared" si="378"/>
        <v>0.8</v>
      </c>
      <c r="AG935" s="50">
        <f t="shared" si="379"/>
        <v>1.9982450896669512</v>
      </c>
      <c r="AH935" s="325">
        <f t="shared" si="384"/>
        <v>583115</v>
      </c>
      <c r="AI935" s="51" t="str">
        <f t="shared" si="385"/>
        <v>MEDIA ARMÓNICA</v>
      </c>
      <c r="AL935" s="52"/>
    </row>
    <row r="936" spans="1:38" ht="24">
      <c r="A936" s="126">
        <f>+COUNT(B$672:$D936)</f>
        <v>238</v>
      </c>
      <c r="B936" s="138">
        <v>73152100</v>
      </c>
      <c r="C936" s="139" t="s">
        <v>123</v>
      </c>
      <c r="D936" s="138" t="s">
        <v>20</v>
      </c>
      <c r="E936" s="242">
        <v>1</v>
      </c>
      <c r="F936" s="45"/>
      <c r="G936" s="45"/>
      <c r="H936" s="317">
        <v>935037</v>
      </c>
      <c r="I936" s="317"/>
      <c r="J936" s="318"/>
      <c r="K936" s="318"/>
      <c r="L936" s="314">
        <v>909766</v>
      </c>
      <c r="M936" s="314"/>
      <c r="N936" s="314"/>
      <c r="O936" s="314"/>
      <c r="P936" s="319">
        <v>842376</v>
      </c>
      <c r="Q936" s="328"/>
      <c r="R936" s="328"/>
      <c r="S936" s="329"/>
      <c r="T936" s="330"/>
      <c r="U936" s="331"/>
      <c r="V936" s="332">
        <v>126530</v>
      </c>
      <c r="W936" s="314"/>
      <c r="X936" s="318">
        <f t="shared" si="370"/>
        <v>386582</v>
      </c>
      <c r="Y936" s="323">
        <f t="shared" si="371"/>
        <v>842376</v>
      </c>
      <c r="Z936" s="323">
        <f t="shared" si="372"/>
        <v>703427</v>
      </c>
      <c r="AA936" s="323">
        <f t="shared" si="373"/>
        <v>876071</v>
      </c>
      <c r="AB936" s="318">
        <f t="shared" si="374"/>
        <v>355270</v>
      </c>
      <c r="AC936" s="49">
        <f t="shared" si="375"/>
        <v>0.46</v>
      </c>
      <c r="AD936" s="49">
        <f t="shared" si="376"/>
        <v>0.55000000000000004</v>
      </c>
      <c r="AE936" s="49">
        <f t="shared" si="377"/>
        <v>0.44</v>
      </c>
      <c r="AF936" s="49">
        <f t="shared" si="378"/>
        <v>1.0900000000000001</v>
      </c>
      <c r="AG936" s="50">
        <f t="shared" si="379"/>
        <v>3.0552596222239785</v>
      </c>
      <c r="AH936" s="325">
        <f>+Z936</f>
        <v>703427</v>
      </c>
      <c r="AI936" s="51" t="str">
        <f>+IF(AH936=Y936,"MENOR COTIZADO",IF(AH936=Z936,"PROMEDIO",IF(AH936=AA936,"MEDIANA",IF(AH936=AB936,"MEDIA ARMÓNICA",IF(AH936=W936,"HISTÓRICO")))))</f>
        <v>PROMEDIO</v>
      </c>
      <c r="AL936" s="52"/>
    </row>
    <row r="937" spans="1:38">
      <c r="A937" s="167"/>
      <c r="B937" s="167"/>
      <c r="C937" s="165" t="s">
        <v>213</v>
      </c>
      <c r="D937" s="166"/>
      <c r="E937" s="166"/>
      <c r="F937" s="45"/>
      <c r="G937" s="45"/>
      <c r="H937" s="166"/>
      <c r="I937" s="317"/>
      <c r="J937" s="318"/>
      <c r="K937" s="318"/>
      <c r="L937" s="166"/>
      <c r="M937" s="314"/>
      <c r="N937" s="314"/>
      <c r="O937" s="314"/>
      <c r="P937" s="166"/>
      <c r="Q937" s="328"/>
      <c r="R937" s="328"/>
      <c r="S937" s="329"/>
      <c r="T937" s="330"/>
      <c r="U937" s="331"/>
      <c r="V937" s="166"/>
      <c r="W937" s="314"/>
      <c r="X937" s="166"/>
      <c r="Y937" s="166"/>
      <c r="Z937" s="166"/>
      <c r="AA937" s="166"/>
      <c r="AB937" s="166"/>
      <c r="AC937" s="166"/>
      <c r="AD937" s="166"/>
      <c r="AE937" s="166"/>
      <c r="AF937" s="166"/>
      <c r="AG937" s="166"/>
      <c r="AH937" s="166"/>
      <c r="AI937" s="166"/>
      <c r="AL937" s="52"/>
    </row>
    <row r="938" spans="1:38">
      <c r="A938" s="126">
        <f>+COUNT(B$672:$D938)</f>
        <v>239</v>
      </c>
      <c r="B938" s="138">
        <v>73152100</v>
      </c>
      <c r="C938" s="127" t="s">
        <v>214</v>
      </c>
      <c r="D938" s="138" t="s">
        <v>20</v>
      </c>
      <c r="E938" s="242">
        <v>1</v>
      </c>
      <c r="F938" s="45"/>
      <c r="G938" s="45"/>
      <c r="H938" s="317">
        <v>148132</v>
      </c>
      <c r="I938" s="317"/>
      <c r="J938" s="318"/>
      <c r="K938" s="318"/>
      <c r="L938" s="314">
        <v>144128</v>
      </c>
      <c r="M938" s="314"/>
      <c r="N938" s="314"/>
      <c r="O938" s="314"/>
      <c r="P938" s="319">
        <v>133452</v>
      </c>
      <c r="Q938" s="328"/>
      <c r="R938" s="328"/>
      <c r="S938" s="329"/>
      <c r="T938" s="330"/>
      <c r="U938" s="331"/>
      <c r="V938" s="332">
        <v>28000</v>
      </c>
      <c r="W938" s="16"/>
      <c r="X938" s="318">
        <f t="shared" si="370"/>
        <v>57288</v>
      </c>
      <c r="Y938" s="323">
        <f t="shared" si="371"/>
        <v>133452</v>
      </c>
      <c r="Z938" s="323">
        <f t="shared" si="372"/>
        <v>113428</v>
      </c>
      <c r="AA938" s="323">
        <f t="shared" si="373"/>
        <v>138790</v>
      </c>
      <c r="AB938" s="318">
        <f t="shared" si="374"/>
        <v>70303</v>
      </c>
      <c r="AC938" s="49">
        <f t="shared" si="375"/>
        <v>0.43</v>
      </c>
      <c r="AD938" s="49">
        <f t="shared" si="376"/>
        <v>0.51</v>
      </c>
      <c r="AE938" s="49">
        <f t="shared" si="377"/>
        <v>0.41</v>
      </c>
      <c r="AF938" s="49">
        <f t="shared" si="378"/>
        <v>0.81</v>
      </c>
      <c r="AG938" s="50">
        <f t="shared" si="379"/>
        <v>2.0459999999999998</v>
      </c>
      <c r="AH938" s="325">
        <f>+Z938</f>
        <v>113428</v>
      </c>
      <c r="AI938" s="51" t="str">
        <f t="shared" ref="AI938:AI941" si="386">+IF(AH938=Y938,"MENOR COTIZADO",IF(AH938=Z938,"PROMEDIO",IF(AH938=AA938,"MEDIANA",IF(AH938=AB938,"MEDIA ARMÓNICA",IF(AH938=W938,"HISTÓRICO")))))</f>
        <v>PROMEDIO</v>
      </c>
      <c r="AL938" s="52"/>
    </row>
    <row r="939" spans="1:38">
      <c r="A939" s="126">
        <f>+COUNT(B$672:$D939)</f>
        <v>240</v>
      </c>
      <c r="B939" s="138">
        <v>73152100</v>
      </c>
      <c r="C939" s="127" t="s">
        <v>215</v>
      </c>
      <c r="D939" s="138" t="s">
        <v>20</v>
      </c>
      <c r="E939" s="242">
        <v>1</v>
      </c>
      <c r="F939" s="45"/>
      <c r="G939" s="45"/>
      <c r="H939" s="317">
        <v>245867</v>
      </c>
      <c r="I939" s="317"/>
      <c r="J939" s="318"/>
      <c r="K939" s="318"/>
      <c r="L939" s="314">
        <v>228460</v>
      </c>
      <c r="M939" s="314"/>
      <c r="N939" s="314"/>
      <c r="O939" s="314"/>
      <c r="P939" s="319">
        <v>217581.00000000003</v>
      </c>
      <c r="Q939" s="328"/>
      <c r="R939" s="328"/>
      <c r="S939" s="329"/>
      <c r="T939" s="330"/>
      <c r="U939" s="331"/>
      <c r="V939" s="332">
        <v>45910</v>
      </c>
      <c r="W939" s="314"/>
      <c r="X939" s="318">
        <f t="shared" si="370"/>
        <v>93095</v>
      </c>
      <c r="Y939" s="323">
        <f t="shared" si="371"/>
        <v>217581</v>
      </c>
      <c r="Z939" s="323">
        <f t="shared" si="372"/>
        <v>184455</v>
      </c>
      <c r="AA939" s="323">
        <f t="shared" si="373"/>
        <v>223021</v>
      </c>
      <c r="AB939" s="318">
        <f t="shared" si="374"/>
        <v>114870</v>
      </c>
      <c r="AC939" s="49">
        <f t="shared" si="375"/>
        <v>0.43</v>
      </c>
      <c r="AD939" s="49">
        <f t="shared" si="376"/>
        <v>0.5</v>
      </c>
      <c r="AE939" s="49">
        <f t="shared" si="377"/>
        <v>0.42</v>
      </c>
      <c r="AF939" s="49">
        <f t="shared" si="378"/>
        <v>0.81</v>
      </c>
      <c r="AG939" s="50">
        <f t="shared" si="379"/>
        <v>2.0277717272925289</v>
      </c>
      <c r="AH939" s="325">
        <f t="shared" ref="AH939:AH941" si="387">+MIN(AA939:AB939)</f>
        <v>114870</v>
      </c>
      <c r="AI939" s="51" t="str">
        <f t="shared" si="386"/>
        <v>MEDIA ARMÓNICA</v>
      </c>
      <c r="AL939" s="52"/>
    </row>
    <row r="940" spans="1:38">
      <c r="A940" s="126">
        <f>+COUNT(B$672:$D940)</f>
        <v>241</v>
      </c>
      <c r="B940" s="138">
        <v>73152100</v>
      </c>
      <c r="C940" s="127" t="s">
        <v>216</v>
      </c>
      <c r="D940" s="138" t="s">
        <v>20</v>
      </c>
      <c r="E940" s="242">
        <v>1</v>
      </c>
      <c r="F940" s="45"/>
      <c r="G940" s="45"/>
      <c r="H940" s="317">
        <v>178223</v>
      </c>
      <c r="I940" s="317"/>
      <c r="J940" s="318"/>
      <c r="K940" s="318"/>
      <c r="L940" s="314">
        <v>173406</v>
      </c>
      <c r="M940" s="314"/>
      <c r="N940" s="314"/>
      <c r="O940" s="314"/>
      <c r="P940" s="319">
        <v>160561</v>
      </c>
      <c r="Q940" s="328"/>
      <c r="R940" s="328"/>
      <c r="S940" s="329"/>
      <c r="T940" s="330"/>
      <c r="U940" s="331"/>
      <c r="V940" s="332">
        <v>37200</v>
      </c>
      <c r="W940" s="314"/>
      <c r="X940" s="318">
        <f t="shared" si="370"/>
        <v>67180</v>
      </c>
      <c r="Y940" s="323">
        <f t="shared" si="371"/>
        <v>160561</v>
      </c>
      <c r="Z940" s="323">
        <f t="shared" si="372"/>
        <v>137348</v>
      </c>
      <c r="AA940" s="323">
        <f t="shared" si="373"/>
        <v>166984</v>
      </c>
      <c r="AB940" s="318">
        <f t="shared" si="374"/>
        <v>89913</v>
      </c>
      <c r="AC940" s="49">
        <f t="shared" si="375"/>
        <v>0.42</v>
      </c>
      <c r="AD940" s="49">
        <f t="shared" si="376"/>
        <v>0.49</v>
      </c>
      <c r="AE940" s="49">
        <f t="shared" si="377"/>
        <v>0.4</v>
      </c>
      <c r="AF940" s="49">
        <f t="shared" si="378"/>
        <v>0.75</v>
      </c>
      <c r="AG940" s="50">
        <f t="shared" si="379"/>
        <v>1.8059139784946237</v>
      </c>
      <c r="AH940" s="325">
        <f t="shared" si="387"/>
        <v>89913</v>
      </c>
      <c r="AI940" s="51" t="str">
        <f t="shared" si="386"/>
        <v>MEDIA ARMÓNICA</v>
      </c>
      <c r="AL940" s="52"/>
    </row>
    <row r="941" spans="1:38">
      <c r="A941" s="126">
        <f>+COUNT(B$672:$D941)</f>
        <v>242</v>
      </c>
      <c r="B941" s="138">
        <v>73152100</v>
      </c>
      <c r="C941" s="127" t="s">
        <v>217</v>
      </c>
      <c r="D941" s="138" t="s">
        <v>20</v>
      </c>
      <c r="E941" s="242">
        <v>1</v>
      </c>
      <c r="F941" s="45"/>
      <c r="G941" s="45"/>
      <c r="H941" s="317">
        <v>109033</v>
      </c>
      <c r="I941" s="317"/>
      <c r="J941" s="318"/>
      <c r="K941" s="318"/>
      <c r="L941" s="314">
        <v>100425</v>
      </c>
      <c r="M941" s="314"/>
      <c r="N941" s="314"/>
      <c r="O941" s="314"/>
      <c r="P941" s="319">
        <v>95643.000000000015</v>
      </c>
      <c r="Q941" s="328"/>
      <c r="R941" s="328"/>
      <c r="S941" s="329"/>
      <c r="T941" s="330"/>
      <c r="U941" s="331"/>
      <c r="V941" s="332">
        <v>22800</v>
      </c>
      <c r="W941" s="314"/>
      <c r="X941" s="318">
        <f t="shared" si="370"/>
        <v>39837</v>
      </c>
      <c r="Y941" s="323">
        <f t="shared" si="371"/>
        <v>95643</v>
      </c>
      <c r="Z941" s="323">
        <f t="shared" si="372"/>
        <v>81975</v>
      </c>
      <c r="AA941" s="323">
        <f t="shared" si="373"/>
        <v>98034</v>
      </c>
      <c r="AB941" s="318">
        <f t="shared" si="374"/>
        <v>54463</v>
      </c>
      <c r="AC941" s="49">
        <f t="shared" si="375"/>
        <v>0.42</v>
      </c>
      <c r="AD941" s="49">
        <f t="shared" si="376"/>
        <v>0.49</v>
      </c>
      <c r="AE941" s="49">
        <f t="shared" si="377"/>
        <v>0.41</v>
      </c>
      <c r="AF941" s="49">
        <f t="shared" si="378"/>
        <v>0.73</v>
      </c>
      <c r="AG941" s="50">
        <f t="shared" si="379"/>
        <v>1.7472368421052631</v>
      </c>
      <c r="AH941" s="325">
        <f t="shared" si="387"/>
        <v>54463</v>
      </c>
      <c r="AI941" s="51" t="str">
        <f t="shared" si="386"/>
        <v>MEDIA ARMÓNICA</v>
      </c>
      <c r="AL941" s="52"/>
    </row>
    <row r="942" spans="1:38" ht="24">
      <c r="A942" s="167"/>
      <c r="B942" s="167"/>
      <c r="C942" s="165" t="s">
        <v>156</v>
      </c>
      <c r="D942" s="166"/>
      <c r="E942" s="166"/>
      <c r="F942" s="45"/>
      <c r="G942" s="45"/>
      <c r="H942" s="166"/>
      <c r="I942" s="317"/>
      <c r="J942" s="318"/>
      <c r="K942" s="318"/>
      <c r="L942" s="166"/>
      <c r="M942" s="314"/>
      <c r="N942" s="314"/>
      <c r="O942" s="314"/>
      <c r="P942" s="166"/>
      <c r="Q942" s="328"/>
      <c r="R942" s="328"/>
      <c r="S942" s="329"/>
      <c r="T942" s="330"/>
      <c r="U942" s="331"/>
      <c r="V942" s="166"/>
      <c r="W942" s="314"/>
      <c r="X942" s="166"/>
      <c r="Y942" s="166"/>
      <c r="Z942" s="166"/>
      <c r="AA942" s="166"/>
      <c r="AB942" s="166"/>
      <c r="AC942" s="166"/>
      <c r="AD942" s="166"/>
      <c r="AE942" s="166"/>
      <c r="AF942" s="166"/>
      <c r="AG942" s="166"/>
      <c r="AH942" s="166"/>
      <c r="AI942" s="166"/>
      <c r="AL942" s="52"/>
    </row>
    <row r="943" spans="1:38">
      <c r="A943" s="126">
        <f>+COUNT(B$672:$D943)</f>
        <v>243</v>
      </c>
      <c r="B943" s="138">
        <v>73152100</v>
      </c>
      <c r="C943" s="127" t="s">
        <v>157</v>
      </c>
      <c r="D943" s="138" t="s">
        <v>20</v>
      </c>
      <c r="E943" s="242">
        <v>1</v>
      </c>
      <c r="F943" s="45"/>
      <c r="G943" s="45"/>
      <c r="H943" s="317">
        <v>319560</v>
      </c>
      <c r="I943" s="317"/>
      <c r="J943" s="318"/>
      <c r="K943" s="318"/>
      <c r="L943" s="314">
        <v>302287</v>
      </c>
      <c r="M943" s="314"/>
      <c r="N943" s="314"/>
      <c r="O943" s="314"/>
      <c r="P943" s="319">
        <v>287892</v>
      </c>
      <c r="Q943" s="328"/>
      <c r="R943" s="328"/>
      <c r="S943" s="329"/>
      <c r="T943" s="330"/>
      <c r="U943" s="331"/>
      <c r="V943" s="332">
        <v>61680</v>
      </c>
      <c r="W943" s="16"/>
      <c r="X943" s="318">
        <f t="shared" si="370"/>
        <v>121475</v>
      </c>
      <c r="Y943" s="323">
        <f t="shared" si="371"/>
        <v>287892</v>
      </c>
      <c r="Z943" s="323">
        <f t="shared" si="372"/>
        <v>242855</v>
      </c>
      <c r="AA943" s="323">
        <f t="shared" si="373"/>
        <v>295090</v>
      </c>
      <c r="AB943" s="318">
        <f t="shared" si="374"/>
        <v>153118</v>
      </c>
      <c r="AC943" s="49">
        <f t="shared" si="375"/>
        <v>0.42</v>
      </c>
      <c r="AD943" s="49">
        <f t="shared" si="376"/>
        <v>0.5</v>
      </c>
      <c r="AE943" s="49">
        <f t="shared" si="377"/>
        <v>0.41</v>
      </c>
      <c r="AF943" s="49">
        <f t="shared" si="378"/>
        <v>0.79</v>
      </c>
      <c r="AG943" s="50">
        <f t="shared" si="379"/>
        <v>1.9694390402075228</v>
      </c>
      <c r="AH943" s="325">
        <f t="shared" ref="AH943:AH949" si="388">+MIN(AA943:AB943)</f>
        <v>153118</v>
      </c>
      <c r="AI943" s="51" t="str">
        <f t="shared" ref="AI943:AI949" si="389">+IF(AH943=Y943,"MENOR COTIZADO",IF(AH943=Z943,"PROMEDIO",IF(AH943=AA943,"MEDIANA",IF(AH943=AB943,"MEDIA ARMÓNICA",IF(AH943=W943,"HISTÓRICO")))))</f>
        <v>MEDIA ARMÓNICA</v>
      </c>
      <c r="AL943" s="52"/>
    </row>
    <row r="944" spans="1:38" ht="24">
      <c r="A944" s="126">
        <f>+COUNT(B$672:$D944)</f>
        <v>244</v>
      </c>
      <c r="B944" s="138">
        <v>73152100</v>
      </c>
      <c r="C944" s="127" t="s">
        <v>158</v>
      </c>
      <c r="D944" s="138" t="s">
        <v>20</v>
      </c>
      <c r="E944" s="242">
        <v>1</v>
      </c>
      <c r="F944" s="45"/>
      <c r="G944" s="45"/>
      <c r="H944" s="317">
        <v>370555.00000000006</v>
      </c>
      <c r="I944" s="317"/>
      <c r="J944" s="318"/>
      <c r="K944" s="318"/>
      <c r="L944" s="314">
        <v>344087</v>
      </c>
      <c r="M944" s="314"/>
      <c r="N944" s="314"/>
      <c r="O944" s="314"/>
      <c r="P944" s="319">
        <v>330853</v>
      </c>
      <c r="Q944" s="328"/>
      <c r="R944" s="328"/>
      <c r="S944" s="329"/>
      <c r="T944" s="330"/>
      <c r="U944" s="331"/>
      <c r="V944" s="332">
        <v>68720</v>
      </c>
      <c r="W944" s="314"/>
      <c r="X944" s="318">
        <f t="shared" si="370"/>
        <v>140860</v>
      </c>
      <c r="Y944" s="323">
        <f t="shared" si="371"/>
        <v>330853</v>
      </c>
      <c r="Z944" s="323">
        <f t="shared" si="372"/>
        <v>278554</v>
      </c>
      <c r="AA944" s="323">
        <f t="shared" si="373"/>
        <v>337470</v>
      </c>
      <c r="AB944" s="318">
        <f t="shared" si="374"/>
        <v>172569</v>
      </c>
      <c r="AC944" s="49">
        <f t="shared" si="375"/>
        <v>0.43</v>
      </c>
      <c r="AD944" s="49">
        <f t="shared" si="376"/>
        <v>0.51</v>
      </c>
      <c r="AE944" s="49">
        <f t="shared" si="377"/>
        <v>0.42</v>
      </c>
      <c r="AF944" s="49">
        <f t="shared" si="378"/>
        <v>0.82</v>
      </c>
      <c r="AG944" s="50">
        <f t="shared" si="379"/>
        <v>2.0497671711292202</v>
      </c>
      <c r="AH944" s="325">
        <f>+Z944</f>
        <v>278554</v>
      </c>
      <c r="AI944" s="51" t="str">
        <f t="shared" si="389"/>
        <v>PROMEDIO</v>
      </c>
      <c r="AL944" s="52"/>
    </row>
    <row r="945" spans="1:38">
      <c r="A945" s="126">
        <f>+COUNT(B$672:$D945)</f>
        <v>245</v>
      </c>
      <c r="B945" s="138">
        <v>73152100</v>
      </c>
      <c r="C945" s="127" t="s">
        <v>159</v>
      </c>
      <c r="D945" s="138" t="s">
        <v>20</v>
      </c>
      <c r="E945" s="242">
        <v>1</v>
      </c>
      <c r="F945" s="45"/>
      <c r="G945" s="45"/>
      <c r="H945" s="317">
        <v>327588.00000000006</v>
      </c>
      <c r="I945" s="317"/>
      <c r="J945" s="318"/>
      <c r="K945" s="318"/>
      <c r="L945" s="314">
        <v>307113</v>
      </c>
      <c r="M945" s="314"/>
      <c r="N945" s="314"/>
      <c r="O945" s="314"/>
      <c r="P945" s="319">
        <v>292489</v>
      </c>
      <c r="Q945" s="328"/>
      <c r="R945" s="328"/>
      <c r="S945" s="329"/>
      <c r="T945" s="330"/>
      <c r="U945" s="331"/>
      <c r="V945" s="332">
        <v>61800</v>
      </c>
      <c r="W945" s="314"/>
      <c r="X945" s="318">
        <f t="shared" si="370"/>
        <v>124467</v>
      </c>
      <c r="Y945" s="323">
        <f t="shared" si="371"/>
        <v>292489</v>
      </c>
      <c r="Z945" s="323">
        <f t="shared" si="372"/>
        <v>247248</v>
      </c>
      <c r="AA945" s="323">
        <f t="shared" si="373"/>
        <v>299801</v>
      </c>
      <c r="AB945" s="318">
        <f t="shared" si="374"/>
        <v>154387</v>
      </c>
      <c r="AC945" s="49">
        <f t="shared" si="375"/>
        <v>0.43</v>
      </c>
      <c r="AD945" s="49">
        <f t="shared" si="376"/>
        <v>0.5</v>
      </c>
      <c r="AE945" s="49">
        <f t="shared" si="377"/>
        <v>0.42</v>
      </c>
      <c r="AF945" s="49">
        <f t="shared" si="378"/>
        <v>0.81</v>
      </c>
      <c r="AG945" s="50">
        <f t="shared" si="379"/>
        <v>2.0140291262135923</v>
      </c>
      <c r="AH945" s="325">
        <f t="shared" si="388"/>
        <v>154387</v>
      </c>
      <c r="AI945" s="51" t="str">
        <f t="shared" si="389"/>
        <v>MEDIA ARMÓNICA</v>
      </c>
      <c r="AL945" s="52"/>
    </row>
    <row r="946" spans="1:38" ht="24">
      <c r="A946" s="126">
        <f>+COUNT(B$672:$D946)</f>
        <v>246</v>
      </c>
      <c r="B946" s="138">
        <v>73152100</v>
      </c>
      <c r="C946" s="127" t="s">
        <v>160</v>
      </c>
      <c r="D946" s="138" t="s">
        <v>20</v>
      </c>
      <c r="E946" s="242">
        <v>1</v>
      </c>
      <c r="F946" s="45"/>
      <c r="G946" s="45"/>
      <c r="H946" s="317">
        <v>336109</v>
      </c>
      <c r="I946" s="317"/>
      <c r="J946" s="318"/>
      <c r="K946" s="318"/>
      <c r="L946" s="314">
        <v>321104</v>
      </c>
      <c r="M946" s="314"/>
      <c r="N946" s="314"/>
      <c r="O946" s="314"/>
      <c r="P946" s="319">
        <v>300097</v>
      </c>
      <c r="Q946" s="328"/>
      <c r="R946" s="328"/>
      <c r="S946" s="329"/>
      <c r="T946" s="330"/>
      <c r="U946" s="331"/>
      <c r="V946" s="332">
        <v>71900</v>
      </c>
      <c r="W946" s="314"/>
      <c r="X946" s="318">
        <f t="shared" si="370"/>
        <v>124481</v>
      </c>
      <c r="Y946" s="323">
        <f t="shared" si="371"/>
        <v>300097</v>
      </c>
      <c r="Z946" s="323">
        <f t="shared" si="372"/>
        <v>257303</v>
      </c>
      <c r="AA946" s="323">
        <f t="shared" si="373"/>
        <v>310601</v>
      </c>
      <c r="AB946" s="318">
        <f t="shared" si="374"/>
        <v>171453</v>
      </c>
      <c r="AC946" s="49">
        <f t="shared" si="375"/>
        <v>0.41</v>
      </c>
      <c r="AD946" s="49">
        <f t="shared" si="376"/>
        <v>0.48</v>
      </c>
      <c r="AE946" s="49">
        <f t="shared" si="377"/>
        <v>0.4</v>
      </c>
      <c r="AF946" s="49">
        <f t="shared" si="378"/>
        <v>0.73</v>
      </c>
      <c r="AG946" s="50">
        <f t="shared" si="379"/>
        <v>1.7313073713490961</v>
      </c>
      <c r="AH946" s="325">
        <f t="shared" si="388"/>
        <v>171453</v>
      </c>
      <c r="AI946" s="51" t="str">
        <f t="shared" si="389"/>
        <v>MEDIA ARMÓNICA</v>
      </c>
      <c r="AL946" s="52"/>
    </row>
    <row r="947" spans="1:38" ht="24">
      <c r="A947" s="126">
        <f>+COUNT(B$672:$D947)</f>
        <v>247</v>
      </c>
      <c r="B947" s="138">
        <v>73152100</v>
      </c>
      <c r="C947" s="127" t="s">
        <v>809</v>
      </c>
      <c r="D947" s="138" t="s">
        <v>20</v>
      </c>
      <c r="E947" s="242">
        <v>1</v>
      </c>
      <c r="F947" s="45"/>
      <c r="G947" s="45"/>
      <c r="H947" s="317">
        <v>41700</v>
      </c>
      <c r="I947" s="317"/>
      <c r="J947" s="318"/>
      <c r="K947" s="318"/>
      <c r="L947" s="314">
        <v>41321</v>
      </c>
      <c r="M947" s="314"/>
      <c r="N947" s="314"/>
      <c r="O947" s="314"/>
      <c r="P947" s="319">
        <v>37909</v>
      </c>
      <c r="Q947" s="328"/>
      <c r="R947" s="328"/>
      <c r="S947" s="329"/>
      <c r="T947" s="330"/>
      <c r="U947" s="331"/>
      <c r="V947" s="332">
        <v>9070</v>
      </c>
      <c r="W947" s="314"/>
      <c r="X947" s="318">
        <f t="shared" si="370"/>
        <v>15713</v>
      </c>
      <c r="Y947" s="323">
        <f t="shared" si="371"/>
        <v>37909</v>
      </c>
      <c r="Z947" s="323">
        <f t="shared" si="372"/>
        <v>32500</v>
      </c>
      <c r="AA947" s="323">
        <f t="shared" si="373"/>
        <v>39615</v>
      </c>
      <c r="AB947" s="318">
        <f t="shared" si="374"/>
        <v>21643</v>
      </c>
      <c r="AC947" s="49">
        <f t="shared" si="375"/>
        <v>0.41</v>
      </c>
      <c r="AD947" s="49">
        <f t="shared" si="376"/>
        <v>0.48</v>
      </c>
      <c r="AE947" s="49">
        <f t="shared" si="377"/>
        <v>0.4</v>
      </c>
      <c r="AF947" s="49">
        <f t="shared" si="378"/>
        <v>0.73</v>
      </c>
      <c r="AG947" s="50">
        <f t="shared" si="379"/>
        <v>1.7324145534729878</v>
      </c>
      <c r="AH947" s="325">
        <f t="shared" si="388"/>
        <v>21643</v>
      </c>
      <c r="AI947" s="51" t="str">
        <f t="shared" si="389"/>
        <v>MEDIA ARMÓNICA</v>
      </c>
      <c r="AL947" s="52"/>
    </row>
    <row r="948" spans="1:38" ht="24">
      <c r="A948" s="126">
        <f>+COUNT(B$672:$D948)</f>
        <v>248</v>
      </c>
      <c r="B948" s="138">
        <v>73152100</v>
      </c>
      <c r="C948" s="127" t="s">
        <v>810</v>
      </c>
      <c r="D948" s="138" t="s">
        <v>20</v>
      </c>
      <c r="E948" s="242">
        <v>1</v>
      </c>
      <c r="F948" s="45"/>
      <c r="G948" s="45"/>
      <c r="H948" s="317">
        <v>869664</v>
      </c>
      <c r="I948" s="317"/>
      <c r="J948" s="318"/>
      <c r="K948" s="318"/>
      <c r="L948" s="314">
        <v>845946</v>
      </c>
      <c r="M948" s="314"/>
      <c r="N948" s="314"/>
      <c r="O948" s="314"/>
      <c r="P948" s="319">
        <v>790604</v>
      </c>
      <c r="Q948" s="328"/>
      <c r="R948" s="328"/>
      <c r="S948" s="329"/>
      <c r="T948" s="330"/>
      <c r="U948" s="331"/>
      <c r="V948" s="332">
        <v>191160</v>
      </c>
      <c r="W948" s="16"/>
      <c r="X948" s="318">
        <f t="shared" si="370"/>
        <v>323821</v>
      </c>
      <c r="Y948" s="323">
        <f t="shared" si="371"/>
        <v>790604</v>
      </c>
      <c r="Z948" s="323">
        <f t="shared" si="372"/>
        <v>674344</v>
      </c>
      <c r="AA948" s="323">
        <f t="shared" si="373"/>
        <v>818275</v>
      </c>
      <c r="AB948" s="318">
        <f t="shared" si="374"/>
        <v>453101</v>
      </c>
      <c r="AC948" s="49">
        <f t="shared" si="375"/>
        <v>0.41</v>
      </c>
      <c r="AD948" s="49">
        <f t="shared" si="376"/>
        <v>0.48</v>
      </c>
      <c r="AE948" s="49">
        <f t="shared" si="377"/>
        <v>0.4</v>
      </c>
      <c r="AF948" s="49">
        <f t="shared" si="378"/>
        <v>0.71</v>
      </c>
      <c r="AG948" s="50">
        <f t="shared" si="379"/>
        <v>1.6939788658715211</v>
      </c>
      <c r="AH948" s="325">
        <f t="shared" si="388"/>
        <v>453101</v>
      </c>
      <c r="AI948" s="51" t="str">
        <f t="shared" si="389"/>
        <v>MEDIA ARMÓNICA</v>
      </c>
      <c r="AL948" s="52"/>
    </row>
    <row r="949" spans="1:38" ht="24">
      <c r="A949" s="126">
        <f>+COUNT(B$672:$D949)</f>
        <v>249</v>
      </c>
      <c r="B949" s="138">
        <v>73152100</v>
      </c>
      <c r="C949" s="127" t="s">
        <v>811</v>
      </c>
      <c r="D949" s="138" t="s">
        <v>20</v>
      </c>
      <c r="E949" s="242">
        <v>1</v>
      </c>
      <c r="F949" s="45"/>
      <c r="G949" s="45"/>
      <c r="H949" s="317">
        <v>1121109</v>
      </c>
      <c r="I949" s="317"/>
      <c r="J949" s="318"/>
      <c r="K949" s="318"/>
      <c r="L949" s="314">
        <v>1051660</v>
      </c>
      <c r="M949" s="314"/>
      <c r="N949" s="314"/>
      <c r="O949" s="314"/>
      <c r="P949" s="319">
        <v>992132.00000000012</v>
      </c>
      <c r="Q949" s="328"/>
      <c r="R949" s="328"/>
      <c r="S949" s="329"/>
      <c r="T949" s="330"/>
      <c r="U949" s="331"/>
      <c r="V949" s="332">
        <v>239860</v>
      </c>
      <c r="W949" s="314"/>
      <c r="X949" s="318">
        <f t="shared" si="370"/>
        <v>410947</v>
      </c>
      <c r="Y949" s="323">
        <f t="shared" si="371"/>
        <v>992132</v>
      </c>
      <c r="Z949" s="323">
        <f t="shared" si="372"/>
        <v>851190</v>
      </c>
      <c r="AA949" s="323">
        <f t="shared" si="373"/>
        <v>1021896</v>
      </c>
      <c r="AB949" s="318">
        <f t="shared" si="374"/>
        <v>569810</v>
      </c>
      <c r="AC949" s="49">
        <f t="shared" si="375"/>
        <v>0.41</v>
      </c>
      <c r="AD949" s="49">
        <f t="shared" si="376"/>
        <v>0.48</v>
      </c>
      <c r="AE949" s="49">
        <f t="shared" si="377"/>
        <v>0.4</v>
      </c>
      <c r="AF949" s="49">
        <f t="shared" si="378"/>
        <v>0.72</v>
      </c>
      <c r="AG949" s="50">
        <f t="shared" si="379"/>
        <v>1.7132785791711831</v>
      </c>
      <c r="AH949" s="325">
        <f t="shared" si="388"/>
        <v>569810</v>
      </c>
      <c r="AI949" s="51" t="str">
        <f t="shared" si="389"/>
        <v>MEDIA ARMÓNICA</v>
      </c>
      <c r="AL949" s="52"/>
    </row>
    <row r="950" spans="1:38">
      <c r="A950" s="167"/>
      <c r="B950" s="167"/>
      <c r="C950" s="165" t="s">
        <v>172</v>
      </c>
      <c r="D950" s="166"/>
      <c r="E950" s="166"/>
      <c r="F950" s="45"/>
      <c r="G950" s="45"/>
      <c r="H950" s="166"/>
      <c r="I950" s="317"/>
      <c r="J950" s="318"/>
      <c r="K950" s="318"/>
      <c r="L950" s="166"/>
      <c r="M950" s="314"/>
      <c r="N950" s="314"/>
      <c r="O950" s="314"/>
      <c r="P950" s="166"/>
      <c r="Q950" s="328"/>
      <c r="R950" s="328"/>
      <c r="S950" s="329"/>
      <c r="T950" s="330"/>
      <c r="U950" s="331"/>
      <c r="V950" s="166"/>
      <c r="W950" s="314"/>
      <c r="X950" s="166"/>
      <c r="Y950" s="166"/>
      <c r="Z950" s="166"/>
      <c r="AA950" s="166"/>
      <c r="AB950" s="166"/>
      <c r="AC950" s="166"/>
      <c r="AD950" s="166"/>
      <c r="AE950" s="166"/>
      <c r="AF950" s="166"/>
      <c r="AG950" s="166"/>
      <c r="AH950" s="166"/>
      <c r="AI950" s="166"/>
      <c r="AL950" s="52"/>
    </row>
    <row r="951" spans="1:38">
      <c r="A951" s="126">
        <f>+COUNT(B$672:$D951)</f>
        <v>250</v>
      </c>
      <c r="B951" s="138">
        <v>73152100</v>
      </c>
      <c r="C951" s="139" t="s">
        <v>157</v>
      </c>
      <c r="D951" s="138" t="s">
        <v>20</v>
      </c>
      <c r="E951" s="242">
        <v>1</v>
      </c>
      <c r="F951" s="45"/>
      <c r="G951" s="45"/>
      <c r="H951" s="317">
        <v>1366358</v>
      </c>
      <c r="I951" s="317"/>
      <c r="J951" s="318"/>
      <c r="K951" s="318"/>
      <c r="L951" s="314">
        <v>1269624</v>
      </c>
      <c r="M951" s="314"/>
      <c r="N951" s="314"/>
      <c r="O951" s="314"/>
      <c r="P951" s="319">
        <v>1209166</v>
      </c>
      <c r="Q951" s="328"/>
      <c r="R951" s="328"/>
      <c r="S951" s="329"/>
      <c r="T951" s="330"/>
      <c r="U951" s="331"/>
      <c r="V951" s="332">
        <v>274180</v>
      </c>
      <c r="W951" s="314"/>
      <c r="X951" s="318">
        <f t="shared" si="370"/>
        <v>507911</v>
      </c>
      <c r="Y951" s="323">
        <f t="shared" si="371"/>
        <v>1209166</v>
      </c>
      <c r="Z951" s="323">
        <f t="shared" si="372"/>
        <v>1029832</v>
      </c>
      <c r="AA951" s="323">
        <f t="shared" si="373"/>
        <v>1239395</v>
      </c>
      <c r="AB951" s="318">
        <f t="shared" si="374"/>
        <v>667360</v>
      </c>
      <c r="AC951" s="49">
        <f t="shared" si="375"/>
        <v>0.42</v>
      </c>
      <c r="AD951" s="49">
        <f t="shared" si="376"/>
        <v>0.49</v>
      </c>
      <c r="AE951" s="49">
        <f t="shared" si="377"/>
        <v>0.41</v>
      </c>
      <c r="AF951" s="49">
        <f t="shared" si="378"/>
        <v>0.76</v>
      </c>
      <c r="AG951" s="50">
        <f t="shared" si="379"/>
        <v>1.8524728280691516</v>
      </c>
      <c r="AH951" s="325">
        <f t="shared" ref="AH951:AH956" si="390">+MIN(AA951:AB951)</f>
        <v>667360</v>
      </c>
      <c r="AI951" s="51" t="str">
        <f t="shared" ref="AI951:AI956" si="391">+IF(AH951=Y951,"MENOR COTIZADO",IF(AH951=Z951,"PROMEDIO",IF(AH951=AA951,"MEDIANA",IF(AH951=AB951,"MEDIA ARMÓNICA",IF(AH951=W951,"HISTÓRICO")))))</f>
        <v>MEDIA ARMÓNICA</v>
      </c>
      <c r="AL951" s="52"/>
    </row>
    <row r="952" spans="1:38" ht="24">
      <c r="A952" s="126">
        <f>+COUNT(B$672:$D952)</f>
        <v>251</v>
      </c>
      <c r="B952" s="138">
        <v>73152100</v>
      </c>
      <c r="C952" s="139" t="s">
        <v>158</v>
      </c>
      <c r="D952" s="138" t="s">
        <v>20</v>
      </c>
      <c r="E952" s="242">
        <v>1</v>
      </c>
      <c r="F952" s="45"/>
      <c r="G952" s="45"/>
      <c r="H952" s="317">
        <v>285566</v>
      </c>
      <c r="I952" s="317"/>
      <c r="J952" s="318"/>
      <c r="K952" s="318"/>
      <c r="L952" s="314">
        <v>275368</v>
      </c>
      <c r="M952" s="314"/>
      <c r="N952" s="314"/>
      <c r="O952" s="314"/>
      <c r="P952" s="319">
        <v>254970</v>
      </c>
      <c r="Q952" s="328"/>
      <c r="R952" s="328"/>
      <c r="S952" s="329"/>
      <c r="T952" s="330"/>
      <c r="U952" s="331"/>
      <c r="V952" s="332">
        <v>55800</v>
      </c>
      <c r="W952" s="314"/>
      <c r="X952" s="318">
        <f t="shared" si="370"/>
        <v>108830</v>
      </c>
      <c r="Y952" s="323">
        <f t="shared" si="371"/>
        <v>254970</v>
      </c>
      <c r="Z952" s="323">
        <f t="shared" si="372"/>
        <v>217926</v>
      </c>
      <c r="AA952" s="323">
        <f t="shared" si="373"/>
        <v>265169</v>
      </c>
      <c r="AB952" s="318">
        <f t="shared" si="374"/>
        <v>138043</v>
      </c>
      <c r="AC952" s="49">
        <f t="shared" si="375"/>
        <v>0.43</v>
      </c>
      <c r="AD952" s="49">
        <f t="shared" si="376"/>
        <v>0.5</v>
      </c>
      <c r="AE952" s="49">
        <f t="shared" si="377"/>
        <v>0.41</v>
      </c>
      <c r="AF952" s="49">
        <f t="shared" si="378"/>
        <v>0.79</v>
      </c>
      <c r="AG952" s="50">
        <f t="shared" si="379"/>
        <v>1.950358422939068</v>
      </c>
      <c r="AH952" s="325">
        <f t="shared" si="390"/>
        <v>138043</v>
      </c>
      <c r="AI952" s="51" t="str">
        <f t="shared" si="391"/>
        <v>MEDIA ARMÓNICA</v>
      </c>
      <c r="AL952" s="52"/>
    </row>
    <row r="953" spans="1:38">
      <c r="A953" s="126">
        <f>+COUNT(B$672:$D953)</f>
        <v>252</v>
      </c>
      <c r="B953" s="138">
        <v>73152100</v>
      </c>
      <c r="C953" s="139" t="s">
        <v>173</v>
      </c>
      <c r="D953" s="138" t="s">
        <v>20</v>
      </c>
      <c r="E953" s="242">
        <v>1</v>
      </c>
      <c r="F953" s="45"/>
      <c r="G953" s="45"/>
      <c r="H953" s="317">
        <v>221502.00000000003</v>
      </c>
      <c r="I953" s="317"/>
      <c r="J953" s="318"/>
      <c r="K953" s="318"/>
      <c r="L953" s="314">
        <v>209844.00000000003</v>
      </c>
      <c r="M953" s="314"/>
      <c r="N953" s="314"/>
      <c r="O953" s="314"/>
      <c r="P953" s="319">
        <v>194300</v>
      </c>
      <c r="Q953" s="328"/>
      <c r="R953" s="328"/>
      <c r="S953" s="329"/>
      <c r="T953" s="330"/>
      <c r="U953" s="331"/>
      <c r="V953" s="332">
        <v>42180</v>
      </c>
      <c r="W953" s="314"/>
      <c r="X953" s="318">
        <f t="shared" si="370"/>
        <v>83927</v>
      </c>
      <c r="Y953" s="323">
        <f t="shared" si="371"/>
        <v>194300</v>
      </c>
      <c r="Z953" s="323">
        <f t="shared" si="372"/>
        <v>166957</v>
      </c>
      <c r="AA953" s="323">
        <f t="shared" si="373"/>
        <v>202072</v>
      </c>
      <c r="AB953" s="318">
        <f t="shared" si="374"/>
        <v>104891</v>
      </c>
      <c r="AC953" s="49">
        <f t="shared" si="375"/>
        <v>0.43</v>
      </c>
      <c r="AD953" s="49">
        <f t="shared" si="376"/>
        <v>0.5</v>
      </c>
      <c r="AE953" s="49">
        <f t="shared" si="377"/>
        <v>0.42</v>
      </c>
      <c r="AF953" s="49">
        <f t="shared" si="378"/>
        <v>0.8</v>
      </c>
      <c r="AG953" s="50">
        <f t="shared" si="379"/>
        <v>1.9897344713134186</v>
      </c>
      <c r="AH953" s="325">
        <f t="shared" si="390"/>
        <v>104891</v>
      </c>
      <c r="AI953" s="51" t="str">
        <f t="shared" si="391"/>
        <v>MEDIA ARMÓNICA</v>
      </c>
      <c r="AL953" s="52"/>
    </row>
    <row r="954" spans="1:38" ht="24">
      <c r="A954" s="126">
        <f>+COUNT(B$672:$D954)</f>
        <v>253</v>
      </c>
      <c r="B954" s="138">
        <v>73152100</v>
      </c>
      <c r="C954" s="139" t="s">
        <v>160</v>
      </c>
      <c r="D954" s="138" t="s">
        <v>20</v>
      </c>
      <c r="E954" s="242">
        <v>1</v>
      </c>
      <c r="F954" s="45"/>
      <c r="G954" s="45"/>
      <c r="H954" s="317">
        <v>1181850</v>
      </c>
      <c r="I954" s="317"/>
      <c r="J954" s="318"/>
      <c r="K954" s="318"/>
      <c r="L954" s="314">
        <v>1087720</v>
      </c>
      <c r="M954" s="314"/>
      <c r="N954" s="314"/>
      <c r="O954" s="314"/>
      <c r="P954" s="319">
        <v>1045885.0000000001</v>
      </c>
      <c r="Q954" s="328"/>
      <c r="R954" s="328"/>
      <c r="S954" s="329"/>
      <c r="T954" s="330"/>
      <c r="U954" s="331"/>
      <c r="V954" s="332">
        <v>222830</v>
      </c>
      <c r="W954" s="314"/>
      <c r="X954" s="318">
        <f t="shared" si="370"/>
        <v>444810</v>
      </c>
      <c r="Y954" s="323">
        <f t="shared" si="371"/>
        <v>1045885</v>
      </c>
      <c r="Z954" s="323">
        <f t="shared" si="372"/>
        <v>884571</v>
      </c>
      <c r="AA954" s="323">
        <f t="shared" si="373"/>
        <v>1066803</v>
      </c>
      <c r="AB954" s="318">
        <f t="shared" si="374"/>
        <v>554836</v>
      </c>
      <c r="AC954" s="49">
        <f t="shared" si="375"/>
        <v>0.43</v>
      </c>
      <c r="AD954" s="49">
        <f t="shared" si="376"/>
        <v>0.5</v>
      </c>
      <c r="AE954" s="49">
        <f t="shared" si="377"/>
        <v>0.42</v>
      </c>
      <c r="AF954" s="49">
        <f t="shared" si="378"/>
        <v>0.8</v>
      </c>
      <c r="AG954" s="50">
        <f t="shared" si="379"/>
        <v>1.9961854328411794</v>
      </c>
      <c r="AH954" s="325">
        <f t="shared" si="390"/>
        <v>554836</v>
      </c>
      <c r="AI954" s="51" t="str">
        <f t="shared" si="391"/>
        <v>MEDIA ARMÓNICA</v>
      </c>
      <c r="AL954" s="52"/>
    </row>
    <row r="955" spans="1:38">
      <c r="A955" s="126">
        <f>+COUNT(B$672:$D955)</f>
        <v>254</v>
      </c>
      <c r="B955" s="138">
        <v>73152100</v>
      </c>
      <c r="C955" s="139" t="s">
        <v>174</v>
      </c>
      <c r="D955" s="138" t="s">
        <v>20</v>
      </c>
      <c r="E955" s="242">
        <v>1</v>
      </c>
      <c r="F955" s="45"/>
      <c r="G955" s="45"/>
      <c r="H955" s="317">
        <v>636828</v>
      </c>
      <c r="I955" s="317"/>
      <c r="J955" s="318"/>
      <c r="K955" s="318"/>
      <c r="L955" s="314">
        <v>625354</v>
      </c>
      <c r="M955" s="314"/>
      <c r="N955" s="314"/>
      <c r="O955" s="314"/>
      <c r="P955" s="319">
        <v>573719</v>
      </c>
      <c r="Q955" s="328"/>
      <c r="R955" s="328"/>
      <c r="S955" s="329"/>
      <c r="T955" s="330"/>
      <c r="U955" s="331"/>
      <c r="V955" s="332">
        <v>115160</v>
      </c>
      <c r="W955" s="314"/>
      <c r="X955" s="318">
        <f t="shared" si="370"/>
        <v>249915</v>
      </c>
      <c r="Y955" s="323">
        <f t="shared" si="371"/>
        <v>573719</v>
      </c>
      <c r="Z955" s="323">
        <f t="shared" si="372"/>
        <v>487765</v>
      </c>
      <c r="AA955" s="323">
        <f t="shared" si="373"/>
        <v>599537</v>
      </c>
      <c r="AB955" s="318">
        <f t="shared" si="374"/>
        <v>294205</v>
      </c>
      <c r="AC955" s="49">
        <f t="shared" si="375"/>
        <v>0.44</v>
      </c>
      <c r="AD955" s="49">
        <f t="shared" si="376"/>
        <v>0.51</v>
      </c>
      <c r="AE955" s="49">
        <f t="shared" si="377"/>
        <v>0.42</v>
      </c>
      <c r="AF955" s="49">
        <f t="shared" si="378"/>
        <v>0.85</v>
      </c>
      <c r="AG955" s="50">
        <f t="shared" si="379"/>
        <v>2.1701545675581797</v>
      </c>
      <c r="AH955" s="325">
        <f>+Z955</f>
        <v>487765</v>
      </c>
      <c r="AI955" s="51" t="str">
        <f t="shared" si="391"/>
        <v>PROMEDIO</v>
      </c>
      <c r="AL955" s="52"/>
    </row>
    <row r="956" spans="1:38" ht="24">
      <c r="A956" s="126">
        <f>+COUNT(B$672:$D956)</f>
        <v>255</v>
      </c>
      <c r="B956" s="138">
        <v>73152100</v>
      </c>
      <c r="C956" s="139" t="s">
        <v>123</v>
      </c>
      <c r="D956" s="138" t="s">
        <v>20</v>
      </c>
      <c r="E956" s="242">
        <v>1</v>
      </c>
      <c r="F956" s="45"/>
      <c r="G956" s="45"/>
      <c r="H956" s="317">
        <v>1122046</v>
      </c>
      <c r="I956" s="317"/>
      <c r="J956" s="318"/>
      <c r="K956" s="318"/>
      <c r="L956" s="314">
        <v>1071503</v>
      </c>
      <c r="M956" s="314"/>
      <c r="N956" s="314"/>
      <c r="O956" s="314"/>
      <c r="P956" s="319">
        <v>1010852</v>
      </c>
      <c r="Q956" s="328"/>
      <c r="R956" s="328"/>
      <c r="S956" s="329"/>
      <c r="T956" s="330"/>
      <c r="U956" s="331"/>
      <c r="V956" s="332">
        <v>242140</v>
      </c>
      <c r="W956" s="16"/>
      <c r="X956" s="318">
        <f t="shared" si="370"/>
        <v>415491</v>
      </c>
      <c r="Y956" s="323">
        <f t="shared" si="371"/>
        <v>1010852</v>
      </c>
      <c r="Z956" s="323">
        <f t="shared" si="372"/>
        <v>861635</v>
      </c>
      <c r="AA956" s="323">
        <f t="shared" si="373"/>
        <v>1041178</v>
      </c>
      <c r="AB956" s="318">
        <f t="shared" si="374"/>
        <v>576070</v>
      </c>
      <c r="AC956" s="49">
        <f t="shared" si="375"/>
        <v>0.41</v>
      </c>
      <c r="AD956" s="49">
        <f t="shared" si="376"/>
        <v>0.48</v>
      </c>
      <c r="AE956" s="49">
        <f t="shared" si="377"/>
        <v>0.4</v>
      </c>
      <c r="AF956" s="49">
        <f t="shared" si="378"/>
        <v>0.72</v>
      </c>
      <c r="AG956" s="50">
        <f t="shared" si="379"/>
        <v>1.7159122821508219</v>
      </c>
      <c r="AH956" s="325">
        <f t="shared" si="390"/>
        <v>576070</v>
      </c>
      <c r="AI956" s="51" t="str">
        <f t="shared" si="391"/>
        <v>MEDIA ARMÓNICA</v>
      </c>
      <c r="AL956" s="52"/>
    </row>
    <row r="957" spans="1:38">
      <c r="A957" s="167"/>
      <c r="B957" s="167"/>
      <c r="C957" s="165" t="s">
        <v>57</v>
      </c>
      <c r="D957" s="166"/>
      <c r="E957" s="166"/>
      <c r="F957" s="45"/>
      <c r="G957" s="45"/>
      <c r="H957" s="166"/>
      <c r="I957" s="317"/>
      <c r="J957" s="318"/>
      <c r="K957" s="318"/>
      <c r="L957" s="166"/>
      <c r="M957" s="314"/>
      <c r="N957" s="314"/>
      <c r="O957" s="314"/>
      <c r="P957" s="166"/>
      <c r="Q957" s="328"/>
      <c r="R957" s="328"/>
      <c r="S957" s="329"/>
      <c r="T957" s="330"/>
      <c r="U957" s="331"/>
      <c r="V957" s="166"/>
      <c r="W957" s="314"/>
      <c r="X957" s="166"/>
      <c r="Y957" s="166"/>
      <c r="Z957" s="166"/>
      <c r="AA957" s="166"/>
      <c r="AB957" s="166"/>
      <c r="AC957" s="166"/>
      <c r="AD957" s="166"/>
      <c r="AE957" s="166"/>
      <c r="AF957" s="166"/>
      <c r="AG957" s="166"/>
      <c r="AH957" s="166"/>
      <c r="AI957" s="166"/>
      <c r="AL957" s="52"/>
    </row>
    <row r="958" spans="1:38" ht="24">
      <c r="A958" s="126">
        <f>+COUNT(B$672:$D958)</f>
        <v>256</v>
      </c>
      <c r="B958" s="138">
        <v>73152100</v>
      </c>
      <c r="C958" s="127" t="s">
        <v>812</v>
      </c>
      <c r="D958" s="138" t="s">
        <v>20</v>
      </c>
      <c r="E958" s="242">
        <v>1</v>
      </c>
      <c r="F958" s="45"/>
      <c r="G958" s="45"/>
      <c r="H958" s="317">
        <v>90028</v>
      </c>
      <c r="I958" s="317"/>
      <c r="J958" s="318"/>
      <c r="K958" s="318"/>
      <c r="L958" s="314">
        <v>82131.000000000015</v>
      </c>
      <c r="M958" s="314"/>
      <c r="N958" s="314"/>
      <c r="O958" s="314"/>
      <c r="P958" s="319">
        <v>78972</v>
      </c>
      <c r="Q958" s="328"/>
      <c r="R958" s="328"/>
      <c r="S958" s="329"/>
      <c r="T958" s="330"/>
      <c r="U958" s="331"/>
      <c r="V958" s="332">
        <v>18900</v>
      </c>
      <c r="W958" s="314"/>
      <c r="X958" s="318">
        <f t="shared" si="370"/>
        <v>32737</v>
      </c>
      <c r="Y958" s="323">
        <f t="shared" si="371"/>
        <v>78972</v>
      </c>
      <c r="Z958" s="323">
        <f t="shared" si="372"/>
        <v>67508</v>
      </c>
      <c r="AA958" s="323">
        <f t="shared" si="373"/>
        <v>80552</v>
      </c>
      <c r="AB958" s="318">
        <f t="shared" si="374"/>
        <v>45017</v>
      </c>
      <c r="AC958" s="49">
        <f t="shared" si="375"/>
        <v>0.41</v>
      </c>
      <c r="AD958" s="49">
        <f t="shared" si="376"/>
        <v>0.48</v>
      </c>
      <c r="AE958" s="49">
        <f t="shared" si="377"/>
        <v>0.41</v>
      </c>
      <c r="AF958" s="49">
        <f t="shared" si="378"/>
        <v>0.73</v>
      </c>
      <c r="AG958" s="50">
        <f t="shared" si="379"/>
        <v>1.7321164021164022</v>
      </c>
      <c r="AH958" s="325">
        <f t="shared" ref="AH958:AH960" si="392">+MIN(AA958:AB958)</f>
        <v>45017</v>
      </c>
      <c r="AI958" s="51" t="str">
        <f t="shared" ref="AI958:AI960" si="393">+IF(AH958=Y958,"MENOR COTIZADO",IF(AH958=Z958,"PROMEDIO",IF(AH958=AA958,"MEDIANA",IF(AH958=AB958,"MEDIA ARMÓNICA",IF(AH958=W958,"HISTÓRICO")))))</f>
        <v>MEDIA ARMÓNICA</v>
      </c>
      <c r="AL958" s="52"/>
    </row>
    <row r="959" spans="1:38" ht="24">
      <c r="A959" s="126">
        <f>+COUNT(B$672:$D959)</f>
        <v>257</v>
      </c>
      <c r="B959" s="138">
        <v>73152100</v>
      </c>
      <c r="C959" s="127" t="s">
        <v>813</v>
      </c>
      <c r="D959" s="138" t="s">
        <v>20</v>
      </c>
      <c r="E959" s="242">
        <v>1</v>
      </c>
      <c r="F959" s="45"/>
      <c r="G959" s="45"/>
      <c r="H959" s="317">
        <v>69451</v>
      </c>
      <c r="I959" s="317"/>
      <c r="J959" s="318"/>
      <c r="K959" s="318"/>
      <c r="L959" s="314">
        <v>65731</v>
      </c>
      <c r="M959" s="314"/>
      <c r="N959" s="314"/>
      <c r="O959" s="314"/>
      <c r="P959" s="319">
        <v>62010.000000000007</v>
      </c>
      <c r="Q959" s="328"/>
      <c r="R959" s="328"/>
      <c r="S959" s="329"/>
      <c r="T959" s="330"/>
      <c r="U959" s="331"/>
      <c r="V959" s="332">
        <v>14990</v>
      </c>
      <c r="W959" s="314"/>
      <c r="X959" s="318">
        <f t="shared" si="370"/>
        <v>25552</v>
      </c>
      <c r="Y959" s="323">
        <f t="shared" si="371"/>
        <v>62010</v>
      </c>
      <c r="Z959" s="323">
        <f t="shared" si="372"/>
        <v>53046</v>
      </c>
      <c r="AA959" s="323">
        <f t="shared" si="373"/>
        <v>63871</v>
      </c>
      <c r="AB959" s="318">
        <f t="shared" si="374"/>
        <v>35571</v>
      </c>
      <c r="AC959" s="49">
        <f t="shared" si="375"/>
        <v>0.41</v>
      </c>
      <c r="AD959" s="49">
        <f t="shared" si="376"/>
        <v>0.48</v>
      </c>
      <c r="AE959" s="49">
        <f t="shared" si="377"/>
        <v>0.4</v>
      </c>
      <c r="AF959" s="49">
        <f t="shared" si="378"/>
        <v>0.72</v>
      </c>
      <c r="AG959" s="50">
        <f t="shared" si="379"/>
        <v>1.7046030687124749</v>
      </c>
      <c r="AH959" s="325">
        <f t="shared" si="392"/>
        <v>35571</v>
      </c>
      <c r="AI959" s="51" t="str">
        <f t="shared" si="393"/>
        <v>MEDIA ARMÓNICA</v>
      </c>
      <c r="AL959" s="52"/>
    </row>
    <row r="960" spans="1:38" ht="24">
      <c r="A960" s="126">
        <f>+COUNT(B$672:$D960)</f>
        <v>258</v>
      </c>
      <c r="B960" s="138">
        <v>73152100</v>
      </c>
      <c r="C960" s="127" t="s">
        <v>814</v>
      </c>
      <c r="D960" s="138" t="s">
        <v>20</v>
      </c>
      <c r="E960" s="242">
        <v>1</v>
      </c>
      <c r="F960" s="45"/>
      <c r="G960" s="45"/>
      <c r="H960" s="317">
        <v>420628.00000000006</v>
      </c>
      <c r="I960" s="317"/>
      <c r="J960" s="318"/>
      <c r="K960" s="318"/>
      <c r="L960" s="314">
        <v>398095</v>
      </c>
      <c r="M960" s="314"/>
      <c r="N960" s="314"/>
      <c r="O960" s="314"/>
      <c r="P960" s="319">
        <v>375561.00000000006</v>
      </c>
      <c r="Q960" s="328"/>
      <c r="R960" s="328"/>
      <c r="S960" s="329"/>
      <c r="T960" s="330"/>
      <c r="U960" s="331"/>
      <c r="V960" s="332">
        <v>90410</v>
      </c>
      <c r="W960" s="314"/>
      <c r="X960" s="318">
        <f t="shared" si="370"/>
        <v>154939</v>
      </c>
      <c r="Y960" s="323">
        <f t="shared" si="371"/>
        <v>375561</v>
      </c>
      <c r="Z960" s="323">
        <f t="shared" si="372"/>
        <v>321174</v>
      </c>
      <c r="AA960" s="323">
        <f t="shared" si="373"/>
        <v>386828</v>
      </c>
      <c r="AB960" s="318">
        <f t="shared" si="374"/>
        <v>214906</v>
      </c>
      <c r="AC960" s="49">
        <f t="shared" si="375"/>
        <v>0.41</v>
      </c>
      <c r="AD960" s="49">
        <f t="shared" si="376"/>
        <v>0.48</v>
      </c>
      <c r="AE960" s="49">
        <f t="shared" si="377"/>
        <v>0.4</v>
      </c>
      <c r="AF960" s="49">
        <f t="shared" si="378"/>
        <v>0.72</v>
      </c>
      <c r="AG960" s="50">
        <f t="shared" si="379"/>
        <v>1.7137374184271652</v>
      </c>
      <c r="AH960" s="325">
        <f t="shared" si="392"/>
        <v>214906</v>
      </c>
      <c r="AI960" s="51" t="str">
        <f t="shared" si="393"/>
        <v>MEDIA ARMÓNICA</v>
      </c>
      <c r="AL960" s="52"/>
    </row>
    <row r="961" spans="1:38">
      <c r="A961" s="167"/>
      <c r="B961" s="167"/>
      <c r="C961" s="165" t="s">
        <v>218</v>
      </c>
      <c r="D961" s="166"/>
      <c r="E961" s="166"/>
      <c r="F961" s="45"/>
      <c r="G961" s="45"/>
      <c r="H961" s="166"/>
      <c r="I961" s="317"/>
      <c r="J961" s="318"/>
      <c r="K961" s="318"/>
      <c r="L961" s="166"/>
      <c r="M961" s="314"/>
      <c r="N961" s="314"/>
      <c r="O961" s="314"/>
      <c r="P961" s="166"/>
      <c r="Q961" s="328"/>
      <c r="R961" s="328"/>
      <c r="S961" s="329"/>
      <c r="T961" s="330"/>
      <c r="U961" s="331"/>
      <c r="V961" s="166"/>
      <c r="W961" s="314"/>
      <c r="X961" s="166"/>
      <c r="Y961" s="166"/>
      <c r="Z961" s="166"/>
      <c r="AA961" s="166"/>
      <c r="AB961" s="166"/>
      <c r="AC961" s="166"/>
      <c r="AD961" s="166"/>
      <c r="AE961" s="166"/>
      <c r="AF961" s="166"/>
      <c r="AG961" s="166"/>
      <c r="AH961" s="166"/>
      <c r="AI961" s="166"/>
      <c r="AL961" s="52"/>
    </row>
    <row r="962" spans="1:38" ht="24">
      <c r="A962" s="126">
        <f>+COUNT(B$672:$D962)</f>
        <v>259</v>
      </c>
      <c r="B962" s="138">
        <v>73152100</v>
      </c>
      <c r="C962" s="141" t="s">
        <v>815</v>
      </c>
      <c r="D962" s="138" t="s">
        <v>20</v>
      </c>
      <c r="E962" s="242">
        <v>1</v>
      </c>
      <c r="F962" s="45"/>
      <c r="G962" s="45"/>
      <c r="H962" s="317">
        <v>829852.00000000012</v>
      </c>
      <c r="I962" s="317"/>
      <c r="J962" s="318"/>
      <c r="K962" s="318"/>
      <c r="L962" s="314">
        <v>822308</v>
      </c>
      <c r="M962" s="314"/>
      <c r="N962" s="314"/>
      <c r="O962" s="314"/>
      <c r="P962" s="319">
        <v>754411</v>
      </c>
      <c r="Q962" s="328"/>
      <c r="R962" s="328"/>
      <c r="S962" s="329"/>
      <c r="T962" s="330"/>
      <c r="U962" s="331"/>
      <c r="V962" s="332">
        <v>185460</v>
      </c>
      <c r="W962" s="314"/>
      <c r="X962" s="318">
        <f t="shared" si="370"/>
        <v>310226</v>
      </c>
      <c r="Y962" s="323">
        <f t="shared" si="371"/>
        <v>754411</v>
      </c>
      <c r="Z962" s="323">
        <f t="shared" si="372"/>
        <v>648008</v>
      </c>
      <c r="AA962" s="323">
        <f t="shared" si="373"/>
        <v>788360</v>
      </c>
      <c r="AB962" s="318">
        <f t="shared" si="374"/>
        <v>437701</v>
      </c>
      <c r="AC962" s="49">
        <f t="shared" si="375"/>
        <v>0.41</v>
      </c>
      <c r="AD962" s="49">
        <f t="shared" si="376"/>
        <v>0.48</v>
      </c>
      <c r="AE962" s="49">
        <f t="shared" si="377"/>
        <v>0.39</v>
      </c>
      <c r="AF962" s="49">
        <f t="shared" si="378"/>
        <v>0.71</v>
      </c>
      <c r="AG962" s="50">
        <f t="shared" si="379"/>
        <v>1.6727380567238219</v>
      </c>
      <c r="AH962" s="325">
        <f t="shared" ref="AH962:AH977" si="394">+MIN(AA962:AB962)</f>
        <v>437701</v>
      </c>
      <c r="AI962" s="51" t="str">
        <f t="shared" ref="AI962:AI972" si="395">+IF(AH962=Y962,"MENOR COTIZADO",IF(AH962=Z962,"PROMEDIO",IF(AH962=AA962,"MEDIANA",IF(AH962=AB962,"MEDIA ARMÓNICA",IF(AH962=W962,"HISTÓRICO")))))</f>
        <v>MEDIA ARMÓNICA</v>
      </c>
      <c r="AL962" s="52"/>
    </row>
    <row r="963" spans="1:38" ht="24">
      <c r="A963" s="126">
        <f>+COUNT(B$672:$D963)</f>
        <v>260</v>
      </c>
      <c r="B963" s="138">
        <v>73152100</v>
      </c>
      <c r="C963" s="141" t="s">
        <v>219</v>
      </c>
      <c r="D963" s="138" t="s">
        <v>20</v>
      </c>
      <c r="E963" s="242">
        <v>1</v>
      </c>
      <c r="F963" s="45"/>
      <c r="G963" s="45"/>
      <c r="H963" s="317">
        <v>88415</v>
      </c>
      <c r="I963" s="317"/>
      <c r="J963" s="318"/>
      <c r="K963" s="318"/>
      <c r="L963" s="314">
        <v>85285.000000000015</v>
      </c>
      <c r="M963" s="314"/>
      <c r="N963" s="314"/>
      <c r="O963" s="314"/>
      <c r="P963" s="319">
        <v>78243</v>
      </c>
      <c r="Q963" s="328"/>
      <c r="R963" s="328"/>
      <c r="S963" s="329"/>
      <c r="T963" s="330"/>
      <c r="U963" s="331"/>
      <c r="V963" s="332">
        <v>18810</v>
      </c>
      <c r="W963" s="16"/>
      <c r="X963" s="318">
        <f t="shared" si="370"/>
        <v>32862</v>
      </c>
      <c r="Y963" s="323">
        <f t="shared" si="371"/>
        <v>78243</v>
      </c>
      <c r="Z963" s="323">
        <f t="shared" si="372"/>
        <v>67688</v>
      </c>
      <c r="AA963" s="323">
        <f t="shared" si="373"/>
        <v>81764</v>
      </c>
      <c r="AB963" s="318">
        <f t="shared" si="374"/>
        <v>44954</v>
      </c>
      <c r="AC963" s="49">
        <f t="shared" si="375"/>
        <v>0.42</v>
      </c>
      <c r="AD963" s="49">
        <f t="shared" si="376"/>
        <v>0.49</v>
      </c>
      <c r="AE963" s="49">
        <f t="shared" si="377"/>
        <v>0.4</v>
      </c>
      <c r="AF963" s="49">
        <f t="shared" si="378"/>
        <v>0.73</v>
      </c>
      <c r="AG963" s="50">
        <f t="shared" si="379"/>
        <v>1.7470494417862839</v>
      </c>
      <c r="AH963" s="325">
        <f t="shared" si="394"/>
        <v>44954</v>
      </c>
      <c r="AI963" s="51" t="str">
        <f t="shared" si="395"/>
        <v>MEDIA ARMÓNICA</v>
      </c>
      <c r="AL963" s="52"/>
    </row>
    <row r="964" spans="1:38" ht="24">
      <c r="A964" s="126">
        <f>+COUNT(B$672:$D964)</f>
        <v>261</v>
      </c>
      <c r="B964" s="138">
        <v>73152100</v>
      </c>
      <c r="C964" s="141" t="s">
        <v>220</v>
      </c>
      <c r="D964" s="138" t="s">
        <v>20</v>
      </c>
      <c r="E964" s="242">
        <v>1</v>
      </c>
      <c r="F964" s="45"/>
      <c r="G964" s="45"/>
      <c r="H964" s="317">
        <v>257904.00000000003</v>
      </c>
      <c r="I964" s="317"/>
      <c r="J964" s="318"/>
      <c r="K964" s="318"/>
      <c r="L964" s="314">
        <v>246181</v>
      </c>
      <c r="M964" s="314"/>
      <c r="N964" s="314"/>
      <c r="O964" s="314"/>
      <c r="P964" s="319">
        <v>234458.00000000003</v>
      </c>
      <c r="Q964" s="328"/>
      <c r="R964" s="328"/>
      <c r="S964" s="329"/>
      <c r="T964" s="330"/>
      <c r="U964" s="331"/>
      <c r="V964" s="332">
        <v>48440</v>
      </c>
      <c r="W964" s="314"/>
      <c r="X964" s="318">
        <f t="shared" si="370"/>
        <v>99333</v>
      </c>
      <c r="Y964" s="323">
        <f t="shared" si="371"/>
        <v>234458</v>
      </c>
      <c r="Z964" s="323">
        <f t="shared" si="372"/>
        <v>196746</v>
      </c>
      <c r="AA964" s="323">
        <f t="shared" si="373"/>
        <v>240320</v>
      </c>
      <c r="AB964" s="318">
        <f t="shared" si="374"/>
        <v>121770</v>
      </c>
      <c r="AC964" s="49">
        <f t="shared" si="375"/>
        <v>0.42</v>
      </c>
      <c r="AD964" s="49">
        <f t="shared" si="376"/>
        <v>0.5</v>
      </c>
      <c r="AE964" s="49">
        <f t="shared" si="377"/>
        <v>0.41</v>
      </c>
      <c r="AF964" s="49">
        <f t="shared" si="378"/>
        <v>0.82</v>
      </c>
      <c r="AG964" s="50">
        <f t="shared" si="379"/>
        <v>2.0506399669694466</v>
      </c>
      <c r="AH964" s="325">
        <f t="shared" si="394"/>
        <v>121770</v>
      </c>
      <c r="AI964" s="51" t="str">
        <f t="shared" si="395"/>
        <v>MEDIA ARMÓNICA</v>
      </c>
      <c r="AL964" s="52"/>
    </row>
    <row r="965" spans="1:38">
      <c r="A965" s="126">
        <f>+COUNT(B$672:$D965)</f>
        <v>262</v>
      </c>
      <c r="B965" s="138">
        <v>73152100</v>
      </c>
      <c r="C965" s="141" t="s">
        <v>221</v>
      </c>
      <c r="D965" s="138" t="s">
        <v>20</v>
      </c>
      <c r="E965" s="242">
        <v>1</v>
      </c>
      <c r="F965" s="45"/>
      <c r="G965" s="45"/>
      <c r="H965" s="317">
        <v>109805.00000000001</v>
      </c>
      <c r="I965" s="317"/>
      <c r="J965" s="318"/>
      <c r="K965" s="318"/>
      <c r="L965" s="314">
        <v>104858.00000000001</v>
      </c>
      <c r="M965" s="314"/>
      <c r="N965" s="314"/>
      <c r="O965" s="314"/>
      <c r="P965" s="319">
        <v>98923</v>
      </c>
      <c r="Q965" s="328"/>
      <c r="R965" s="328"/>
      <c r="S965" s="329"/>
      <c r="T965" s="330"/>
      <c r="U965" s="331"/>
      <c r="V965" s="332">
        <v>20710</v>
      </c>
      <c r="W965" s="314"/>
      <c r="X965" s="318">
        <f t="shared" si="370"/>
        <v>42145</v>
      </c>
      <c r="Y965" s="323">
        <f t="shared" si="371"/>
        <v>98923</v>
      </c>
      <c r="Z965" s="323">
        <f t="shared" si="372"/>
        <v>83574</v>
      </c>
      <c r="AA965" s="323">
        <f t="shared" si="373"/>
        <v>101891</v>
      </c>
      <c r="AB965" s="318">
        <f t="shared" si="374"/>
        <v>51922</v>
      </c>
      <c r="AC965" s="49">
        <f t="shared" si="375"/>
        <v>0.43</v>
      </c>
      <c r="AD965" s="49">
        <f t="shared" si="376"/>
        <v>0.5</v>
      </c>
      <c r="AE965" s="49">
        <f t="shared" si="377"/>
        <v>0.41</v>
      </c>
      <c r="AF965" s="49">
        <f t="shared" si="378"/>
        <v>0.81</v>
      </c>
      <c r="AG965" s="50">
        <f t="shared" si="379"/>
        <v>2.0350072428778367</v>
      </c>
      <c r="AH965" s="325">
        <f t="shared" si="394"/>
        <v>51922</v>
      </c>
      <c r="AI965" s="51" t="str">
        <f t="shared" si="395"/>
        <v>MEDIA ARMÓNICA</v>
      </c>
      <c r="AL965" s="52"/>
    </row>
    <row r="966" spans="1:38" ht="24">
      <c r="A966" s="126">
        <f>+COUNT(B$672:$D966)</f>
        <v>263</v>
      </c>
      <c r="B966" s="138">
        <v>73152100</v>
      </c>
      <c r="C966" s="141" t="s">
        <v>222</v>
      </c>
      <c r="D966" s="138" t="s">
        <v>20</v>
      </c>
      <c r="E966" s="242">
        <v>1</v>
      </c>
      <c r="F966" s="45"/>
      <c r="G966" s="45"/>
      <c r="H966" s="317">
        <v>230100</v>
      </c>
      <c r="I966" s="317"/>
      <c r="J966" s="318"/>
      <c r="K966" s="318"/>
      <c r="L966" s="314">
        <v>217549</v>
      </c>
      <c r="M966" s="314"/>
      <c r="N966" s="314"/>
      <c r="O966" s="314"/>
      <c r="P966" s="319">
        <v>209182</v>
      </c>
      <c r="Q966" s="328"/>
      <c r="R966" s="328"/>
      <c r="S966" s="329"/>
      <c r="T966" s="330"/>
      <c r="U966" s="331"/>
      <c r="V966" s="332">
        <v>43150</v>
      </c>
      <c r="W966" s="314"/>
      <c r="X966" s="318">
        <f t="shared" si="370"/>
        <v>88316</v>
      </c>
      <c r="Y966" s="323">
        <f t="shared" si="371"/>
        <v>209182</v>
      </c>
      <c r="Z966" s="323">
        <f t="shared" si="372"/>
        <v>174995</v>
      </c>
      <c r="AA966" s="323">
        <f t="shared" si="373"/>
        <v>213366</v>
      </c>
      <c r="AB966" s="318">
        <f t="shared" si="374"/>
        <v>108407</v>
      </c>
      <c r="AC966" s="49">
        <f t="shared" si="375"/>
        <v>0.42</v>
      </c>
      <c r="AD966" s="49">
        <f t="shared" si="376"/>
        <v>0.5</v>
      </c>
      <c r="AE966" s="49">
        <f t="shared" si="377"/>
        <v>0.41</v>
      </c>
      <c r="AF966" s="49">
        <f t="shared" si="378"/>
        <v>0.81</v>
      </c>
      <c r="AG966" s="50">
        <f t="shared" si="379"/>
        <v>2.0467207415990729</v>
      </c>
      <c r="AH966" s="325">
        <f t="shared" si="394"/>
        <v>108407</v>
      </c>
      <c r="AI966" s="51" t="str">
        <f t="shared" si="395"/>
        <v>MEDIA ARMÓNICA</v>
      </c>
      <c r="AL966" s="52"/>
    </row>
    <row r="967" spans="1:38" ht="24">
      <c r="A967" s="126">
        <f>+COUNT(B$672:$D967)</f>
        <v>264</v>
      </c>
      <c r="B967" s="138">
        <v>73152100</v>
      </c>
      <c r="C967" s="141" t="s">
        <v>223</v>
      </c>
      <c r="D967" s="138" t="s">
        <v>20</v>
      </c>
      <c r="E967" s="242">
        <v>1</v>
      </c>
      <c r="F967" s="45"/>
      <c r="G967" s="45"/>
      <c r="H967" s="317">
        <v>1844900.0000000002</v>
      </c>
      <c r="I967" s="317"/>
      <c r="J967" s="318"/>
      <c r="K967" s="318"/>
      <c r="L967" s="314">
        <v>1778417</v>
      </c>
      <c r="M967" s="314"/>
      <c r="N967" s="314"/>
      <c r="O967" s="314"/>
      <c r="P967" s="319">
        <v>1662072</v>
      </c>
      <c r="Q967" s="328"/>
      <c r="R967" s="328"/>
      <c r="S967" s="329"/>
      <c r="T967" s="330"/>
      <c r="U967" s="331"/>
      <c r="V967" s="332">
        <v>351640</v>
      </c>
      <c r="W967" s="16"/>
      <c r="X967" s="318">
        <f t="shared" si="370"/>
        <v>709115</v>
      </c>
      <c r="Y967" s="323">
        <f t="shared" si="371"/>
        <v>1662072</v>
      </c>
      <c r="Z967" s="323">
        <f t="shared" si="372"/>
        <v>1409257</v>
      </c>
      <c r="AA967" s="323">
        <f t="shared" si="373"/>
        <v>1720245</v>
      </c>
      <c r="AB967" s="318">
        <f t="shared" si="374"/>
        <v>879158</v>
      </c>
      <c r="AC967" s="49">
        <f t="shared" si="375"/>
        <v>0.43</v>
      </c>
      <c r="AD967" s="49">
        <f t="shared" si="376"/>
        <v>0.5</v>
      </c>
      <c r="AE967" s="49">
        <f t="shared" si="377"/>
        <v>0.41</v>
      </c>
      <c r="AF967" s="49">
        <f t="shared" si="378"/>
        <v>0.81</v>
      </c>
      <c r="AG967" s="50">
        <f t="shared" si="379"/>
        <v>2.0165936753497897</v>
      </c>
      <c r="AH967" s="325">
        <f t="shared" si="394"/>
        <v>879158</v>
      </c>
      <c r="AI967" s="51" t="str">
        <f t="shared" si="395"/>
        <v>MEDIA ARMÓNICA</v>
      </c>
      <c r="AL967" s="52"/>
    </row>
    <row r="968" spans="1:38">
      <c r="A968" s="126">
        <f>+COUNT(B$672:$D968)</f>
        <v>265</v>
      </c>
      <c r="B968" s="138">
        <v>73152100</v>
      </c>
      <c r="C968" s="141" t="s">
        <v>224</v>
      </c>
      <c r="D968" s="138" t="s">
        <v>20</v>
      </c>
      <c r="E968" s="242">
        <v>1</v>
      </c>
      <c r="F968" s="45"/>
      <c r="G968" s="45"/>
      <c r="H968" s="317">
        <v>156330</v>
      </c>
      <c r="I968" s="317"/>
      <c r="J968" s="318"/>
      <c r="K968" s="318"/>
      <c r="L968" s="314">
        <v>152105</v>
      </c>
      <c r="M968" s="314"/>
      <c r="N968" s="314"/>
      <c r="O968" s="314"/>
      <c r="P968" s="319">
        <v>140838</v>
      </c>
      <c r="Q968" s="328"/>
      <c r="R968" s="328"/>
      <c r="S968" s="329"/>
      <c r="T968" s="330"/>
      <c r="U968" s="331"/>
      <c r="V968" s="332">
        <v>33920</v>
      </c>
      <c r="W968" s="314"/>
      <c r="X968" s="318">
        <f t="shared" si="370"/>
        <v>58287</v>
      </c>
      <c r="Y968" s="323">
        <f t="shared" si="371"/>
        <v>140838</v>
      </c>
      <c r="Z968" s="323">
        <f t="shared" si="372"/>
        <v>120798</v>
      </c>
      <c r="AA968" s="323">
        <f t="shared" si="373"/>
        <v>146472</v>
      </c>
      <c r="AB968" s="318">
        <f t="shared" si="374"/>
        <v>80722</v>
      </c>
      <c r="AC968" s="49">
        <f t="shared" si="375"/>
        <v>0.41</v>
      </c>
      <c r="AD968" s="49">
        <f t="shared" si="376"/>
        <v>0.48</v>
      </c>
      <c r="AE968" s="49">
        <f t="shared" si="377"/>
        <v>0.4</v>
      </c>
      <c r="AF968" s="49">
        <f t="shared" si="378"/>
        <v>0.72</v>
      </c>
      <c r="AG968" s="50">
        <f t="shared" si="379"/>
        <v>1.7183667452830189</v>
      </c>
      <c r="AH968" s="325">
        <f t="shared" si="394"/>
        <v>80722</v>
      </c>
      <c r="AI968" s="51" t="str">
        <f t="shared" si="395"/>
        <v>MEDIA ARMÓNICA</v>
      </c>
      <c r="AL968" s="52"/>
    </row>
    <row r="969" spans="1:38" ht="24">
      <c r="A969" s="126">
        <f>+COUNT(B$672:$D969)</f>
        <v>266</v>
      </c>
      <c r="B969" s="138">
        <v>73152100</v>
      </c>
      <c r="C969" s="141" t="s">
        <v>816</v>
      </c>
      <c r="D969" s="138" t="s">
        <v>20</v>
      </c>
      <c r="E969" s="242">
        <v>1</v>
      </c>
      <c r="F969" s="45"/>
      <c r="G969" s="45"/>
      <c r="H969" s="317">
        <v>434244</v>
      </c>
      <c r="I969" s="317"/>
      <c r="J969" s="318"/>
      <c r="K969" s="318"/>
      <c r="L969" s="314">
        <v>414684.00000000006</v>
      </c>
      <c r="M969" s="314"/>
      <c r="N969" s="314"/>
      <c r="O969" s="314"/>
      <c r="P969" s="319">
        <v>391211</v>
      </c>
      <c r="Q969" s="328"/>
      <c r="R969" s="328"/>
      <c r="S969" s="329"/>
      <c r="T969" s="330"/>
      <c r="U969" s="331"/>
      <c r="V969" s="332">
        <v>94120</v>
      </c>
      <c r="W969" s="314"/>
      <c r="X969" s="318">
        <f t="shared" si="370"/>
        <v>160596</v>
      </c>
      <c r="Y969" s="323">
        <f t="shared" si="371"/>
        <v>391211</v>
      </c>
      <c r="Z969" s="323">
        <f t="shared" si="372"/>
        <v>333565</v>
      </c>
      <c r="AA969" s="323">
        <f t="shared" si="373"/>
        <v>402948</v>
      </c>
      <c r="AB969" s="318">
        <f t="shared" si="374"/>
        <v>223523</v>
      </c>
      <c r="AC969" s="49">
        <f t="shared" si="375"/>
        <v>0.41</v>
      </c>
      <c r="AD969" s="49">
        <f t="shared" si="376"/>
        <v>0.48</v>
      </c>
      <c r="AE969" s="49">
        <f t="shared" si="377"/>
        <v>0.4</v>
      </c>
      <c r="AF969" s="49">
        <f t="shared" si="378"/>
        <v>0.72</v>
      </c>
      <c r="AG969" s="50">
        <f t="shared" si="379"/>
        <v>1.7062898427539313</v>
      </c>
      <c r="AH969" s="325">
        <f t="shared" si="394"/>
        <v>223523</v>
      </c>
      <c r="AI969" s="51" t="str">
        <f t="shared" si="395"/>
        <v>MEDIA ARMÓNICA</v>
      </c>
      <c r="AL969" s="52"/>
    </row>
    <row r="970" spans="1:38" ht="48">
      <c r="A970" s="126">
        <f>+COUNT(B$672:$D970)</f>
        <v>267</v>
      </c>
      <c r="B970" s="138">
        <v>73152100</v>
      </c>
      <c r="C970" s="141" t="s">
        <v>817</v>
      </c>
      <c r="D970" s="138" t="s">
        <v>20</v>
      </c>
      <c r="E970" s="242">
        <v>1</v>
      </c>
      <c r="F970" s="45"/>
      <c r="G970" s="45"/>
      <c r="H970" s="317">
        <v>492360</v>
      </c>
      <c r="I970" s="317"/>
      <c r="J970" s="318"/>
      <c r="K970" s="318"/>
      <c r="L970" s="314">
        <v>457809</v>
      </c>
      <c r="M970" s="314"/>
      <c r="N970" s="314"/>
      <c r="O970" s="314"/>
      <c r="P970" s="319">
        <v>431895</v>
      </c>
      <c r="Q970" s="328"/>
      <c r="R970" s="328"/>
      <c r="S970" s="329"/>
      <c r="T970" s="330"/>
      <c r="U970" s="331"/>
      <c r="V970" s="332">
        <v>103900</v>
      </c>
      <c r="W970" s="314"/>
      <c r="X970" s="318">
        <f t="shared" si="370"/>
        <v>180105</v>
      </c>
      <c r="Y970" s="323">
        <f t="shared" si="371"/>
        <v>431895</v>
      </c>
      <c r="Z970" s="323">
        <f t="shared" si="372"/>
        <v>371491</v>
      </c>
      <c r="AA970" s="323">
        <f t="shared" si="373"/>
        <v>444852</v>
      </c>
      <c r="AB970" s="318">
        <f t="shared" si="374"/>
        <v>247596</v>
      </c>
      <c r="AC970" s="49">
        <f t="shared" si="375"/>
        <v>0.42</v>
      </c>
      <c r="AD970" s="49">
        <f t="shared" si="376"/>
        <v>0.48</v>
      </c>
      <c r="AE970" s="49">
        <f t="shared" si="377"/>
        <v>0.4</v>
      </c>
      <c r="AF970" s="49">
        <f t="shared" si="378"/>
        <v>0.73</v>
      </c>
      <c r="AG970" s="50">
        <f t="shared" si="379"/>
        <v>1.7334456207892204</v>
      </c>
      <c r="AH970" s="325">
        <f t="shared" si="394"/>
        <v>247596</v>
      </c>
      <c r="AI970" s="51" t="str">
        <f t="shared" si="395"/>
        <v>MEDIA ARMÓNICA</v>
      </c>
      <c r="AL970" s="52"/>
    </row>
    <row r="971" spans="1:38" ht="60">
      <c r="A971" s="126">
        <f>+COUNT(B$672:$D971)</f>
        <v>268</v>
      </c>
      <c r="B971" s="138">
        <v>73152100</v>
      </c>
      <c r="C971" s="141" t="s">
        <v>818</v>
      </c>
      <c r="D971" s="138" t="s">
        <v>20</v>
      </c>
      <c r="E971" s="242">
        <v>1</v>
      </c>
      <c r="F971" s="45"/>
      <c r="G971" s="45"/>
      <c r="H971" s="317">
        <v>1114006</v>
      </c>
      <c r="I971" s="317"/>
      <c r="J971" s="318"/>
      <c r="K971" s="318"/>
      <c r="L971" s="314">
        <v>1025280</v>
      </c>
      <c r="M971" s="314"/>
      <c r="N971" s="314"/>
      <c r="O971" s="314"/>
      <c r="P971" s="319">
        <v>985846</v>
      </c>
      <c r="Q971" s="328"/>
      <c r="R971" s="328"/>
      <c r="S971" s="329"/>
      <c r="T971" s="330"/>
      <c r="U971" s="331"/>
      <c r="V971" s="332">
        <v>237250</v>
      </c>
      <c r="W971" s="314"/>
      <c r="X971" s="318">
        <f t="shared" si="370"/>
        <v>405785</v>
      </c>
      <c r="Y971" s="323">
        <f t="shared" si="371"/>
        <v>985846</v>
      </c>
      <c r="Z971" s="323">
        <f t="shared" si="372"/>
        <v>840596</v>
      </c>
      <c r="AA971" s="323">
        <f t="shared" si="373"/>
        <v>1005563</v>
      </c>
      <c r="AB971" s="318">
        <f t="shared" si="374"/>
        <v>563196</v>
      </c>
      <c r="AC971" s="49">
        <f t="shared" si="375"/>
        <v>0.41</v>
      </c>
      <c r="AD971" s="49">
        <f t="shared" si="376"/>
        <v>0.48</v>
      </c>
      <c r="AE971" s="49">
        <f t="shared" si="377"/>
        <v>0.4</v>
      </c>
      <c r="AF971" s="49">
        <f t="shared" si="378"/>
        <v>0.72</v>
      </c>
      <c r="AG971" s="50">
        <f t="shared" si="379"/>
        <v>1.7103688092729188</v>
      </c>
      <c r="AH971" s="325">
        <f t="shared" si="394"/>
        <v>563196</v>
      </c>
      <c r="AI971" s="51" t="str">
        <f t="shared" si="395"/>
        <v>MEDIA ARMÓNICA</v>
      </c>
      <c r="AL971" s="52"/>
    </row>
    <row r="972" spans="1:38" ht="24">
      <c r="A972" s="126">
        <f>+COUNT(B$672:$D972)</f>
        <v>269</v>
      </c>
      <c r="B972" s="138">
        <v>73152100</v>
      </c>
      <c r="C972" s="141" t="s">
        <v>819</v>
      </c>
      <c r="D972" s="138" t="s">
        <v>20</v>
      </c>
      <c r="E972" s="242">
        <v>1</v>
      </c>
      <c r="F972" s="45"/>
      <c r="G972" s="45"/>
      <c r="H972" s="317">
        <v>1336900</v>
      </c>
      <c r="I972" s="317"/>
      <c r="J972" s="318"/>
      <c r="K972" s="318"/>
      <c r="L972" s="314">
        <v>1301090</v>
      </c>
      <c r="M972" s="314"/>
      <c r="N972" s="314"/>
      <c r="O972" s="314"/>
      <c r="P972" s="319">
        <v>1193661</v>
      </c>
      <c r="Q972" s="328"/>
      <c r="R972" s="328"/>
      <c r="S972" s="329"/>
      <c r="T972" s="330"/>
      <c r="U972" s="331"/>
      <c r="V972" s="332">
        <v>288570</v>
      </c>
      <c r="W972" s="314"/>
      <c r="X972" s="318">
        <f t="shared" si="370"/>
        <v>498056</v>
      </c>
      <c r="Y972" s="323">
        <f t="shared" si="371"/>
        <v>1193661</v>
      </c>
      <c r="Z972" s="323">
        <f t="shared" si="372"/>
        <v>1030055</v>
      </c>
      <c r="AA972" s="323">
        <f t="shared" si="373"/>
        <v>1247376</v>
      </c>
      <c r="AB972" s="318">
        <f t="shared" si="374"/>
        <v>687320</v>
      </c>
      <c r="AC972" s="49">
        <f t="shared" si="375"/>
        <v>0.42</v>
      </c>
      <c r="AD972" s="49">
        <f t="shared" si="376"/>
        <v>0.48</v>
      </c>
      <c r="AE972" s="49">
        <f t="shared" si="377"/>
        <v>0.4</v>
      </c>
      <c r="AF972" s="49">
        <f t="shared" si="378"/>
        <v>0.72</v>
      </c>
      <c r="AG972" s="50">
        <f t="shared" si="379"/>
        <v>1.7259451779464254</v>
      </c>
      <c r="AH972" s="325">
        <f t="shared" si="394"/>
        <v>687320</v>
      </c>
      <c r="AI972" s="51" t="str">
        <f t="shared" si="395"/>
        <v>MEDIA ARMÓNICA</v>
      </c>
      <c r="AL972" s="52"/>
    </row>
    <row r="973" spans="1:38" ht="24">
      <c r="A973" s="126">
        <f>+COUNT(B$672:$D973)</f>
        <v>270</v>
      </c>
      <c r="B973" s="138">
        <v>73152100</v>
      </c>
      <c r="C973" s="141" t="s">
        <v>820</v>
      </c>
      <c r="D973" s="138" t="s">
        <v>20</v>
      </c>
      <c r="E973" s="242">
        <v>1</v>
      </c>
      <c r="F973" s="45"/>
      <c r="G973" s="45"/>
      <c r="H973" s="317">
        <v>295650</v>
      </c>
      <c r="I973" s="317"/>
      <c r="J973" s="318"/>
      <c r="K973" s="318"/>
      <c r="L973" s="314">
        <v>282451</v>
      </c>
      <c r="M973" s="314"/>
      <c r="N973" s="314"/>
      <c r="O973" s="314"/>
      <c r="P973" s="319">
        <v>263973</v>
      </c>
      <c r="Q973" s="328"/>
      <c r="R973" s="328"/>
      <c r="S973" s="329"/>
      <c r="T973" s="330"/>
      <c r="U973" s="331"/>
      <c r="V973" s="332">
        <v>37730</v>
      </c>
      <c r="W973" s="314"/>
      <c r="X973" s="318">
        <f t="shared" si="370"/>
        <v>122173</v>
      </c>
      <c r="Y973" s="323">
        <f t="shared" si="371"/>
        <v>263973</v>
      </c>
      <c r="Z973" s="323">
        <f t="shared" si="372"/>
        <v>219951</v>
      </c>
      <c r="AA973" s="323">
        <f t="shared" si="373"/>
        <v>273212</v>
      </c>
      <c r="AB973" s="318">
        <f t="shared" si="374"/>
        <v>107483</v>
      </c>
      <c r="AC973" s="49">
        <f t="shared" si="375"/>
        <v>0.46</v>
      </c>
      <c r="AD973" s="49">
        <f t="shared" si="376"/>
        <v>0.56000000000000005</v>
      </c>
      <c r="AE973" s="49">
        <f t="shared" si="377"/>
        <v>0.45</v>
      </c>
      <c r="AF973" s="49">
        <f t="shared" si="378"/>
        <v>1.1399999999999999</v>
      </c>
      <c r="AG973" s="50">
        <f t="shared" si="379"/>
        <v>3.2380864033925256</v>
      </c>
      <c r="AH973" s="325">
        <f>+Z973</f>
        <v>219951</v>
      </c>
      <c r="AI973" s="51" t="str">
        <f>+IF(AH973=Y973,"MENOR COTIZADO",IF(AH973=Z973,"PROMEDIO",IF(AH973=AA973,"MEDIANA",IF(AH973=AB973,"MEDIA ARMÓNICA",IF(AH973=W973,"HISTÓRICO")))))</f>
        <v>PROMEDIO</v>
      </c>
      <c r="AL973" s="52"/>
    </row>
    <row r="974" spans="1:38" ht="24">
      <c r="A974" s="126">
        <f>+COUNT(B$672:$D974)</f>
        <v>271</v>
      </c>
      <c r="B974" s="138">
        <v>73152100</v>
      </c>
      <c r="C974" s="141" t="s">
        <v>821</v>
      </c>
      <c r="D974" s="138" t="s">
        <v>20</v>
      </c>
      <c r="E974" s="242">
        <v>1</v>
      </c>
      <c r="F974" s="45"/>
      <c r="G974" s="45"/>
      <c r="H974" s="317">
        <v>469099</v>
      </c>
      <c r="I974" s="317"/>
      <c r="J974" s="318"/>
      <c r="K974" s="318"/>
      <c r="L974" s="314">
        <v>464835</v>
      </c>
      <c r="M974" s="314"/>
      <c r="N974" s="314"/>
      <c r="O974" s="314"/>
      <c r="P974" s="319">
        <v>426454</v>
      </c>
      <c r="Q974" s="328"/>
      <c r="R974" s="328"/>
      <c r="S974" s="329"/>
      <c r="T974" s="330"/>
      <c r="U974" s="331"/>
      <c r="V974" s="332">
        <v>102130</v>
      </c>
      <c r="W974" s="314"/>
      <c r="X974" s="318">
        <f t="shared" si="370"/>
        <v>176710</v>
      </c>
      <c r="Y974" s="323">
        <f t="shared" si="371"/>
        <v>426454</v>
      </c>
      <c r="Z974" s="323">
        <f t="shared" si="372"/>
        <v>365630</v>
      </c>
      <c r="AA974" s="323">
        <f t="shared" si="373"/>
        <v>445645</v>
      </c>
      <c r="AB974" s="318">
        <f t="shared" si="374"/>
        <v>243614</v>
      </c>
      <c r="AC974" s="49">
        <f t="shared" si="375"/>
        <v>0.41</v>
      </c>
      <c r="AD974" s="49">
        <f t="shared" si="376"/>
        <v>0.48</v>
      </c>
      <c r="AE974" s="49">
        <f t="shared" si="377"/>
        <v>0.4</v>
      </c>
      <c r="AF974" s="49">
        <f t="shared" si="378"/>
        <v>0.73</v>
      </c>
      <c r="AG974" s="50">
        <f t="shared" si="379"/>
        <v>1.7302457652012142</v>
      </c>
      <c r="AH974" s="325">
        <f t="shared" si="394"/>
        <v>243614</v>
      </c>
      <c r="AI974" s="51" t="str">
        <f t="shared" ref="AI974:AI977" si="396">+IF(AH974=Y974,"MENOR COTIZADO",IF(AH974=Z974,"PROMEDIO",IF(AH974=AA974,"MEDIANA",IF(AH974=AB974,"MEDIA ARMÓNICA",IF(AH974=W974,"HISTÓRICO")))))</f>
        <v>MEDIA ARMÓNICA</v>
      </c>
      <c r="AL974" s="52"/>
    </row>
    <row r="975" spans="1:38" ht="24">
      <c r="A975" s="126">
        <f>+COUNT(B$672:$D975)</f>
        <v>272</v>
      </c>
      <c r="B975" s="138">
        <v>73152100</v>
      </c>
      <c r="C975" s="141" t="s">
        <v>822</v>
      </c>
      <c r="D975" s="138" t="s">
        <v>20</v>
      </c>
      <c r="E975" s="242">
        <v>1</v>
      </c>
      <c r="F975" s="45"/>
      <c r="G975" s="45"/>
      <c r="H975" s="317">
        <v>448668</v>
      </c>
      <c r="I975" s="317"/>
      <c r="J975" s="318"/>
      <c r="K975" s="318"/>
      <c r="L975" s="314">
        <v>424632</v>
      </c>
      <c r="M975" s="314"/>
      <c r="N975" s="314"/>
      <c r="O975" s="314"/>
      <c r="P975" s="319">
        <v>400596</v>
      </c>
      <c r="Q975" s="328"/>
      <c r="R975" s="328"/>
      <c r="S975" s="329"/>
      <c r="T975" s="330"/>
      <c r="U975" s="331"/>
      <c r="V975" s="332">
        <v>96400</v>
      </c>
      <c r="W975" s="314"/>
      <c r="X975" s="318">
        <f t="shared" si="370"/>
        <v>165285</v>
      </c>
      <c r="Y975" s="323">
        <f t="shared" si="371"/>
        <v>400596</v>
      </c>
      <c r="Z975" s="323">
        <f t="shared" si="372"/>
        <v>342574</v>
      </c>
      <c r="AA975" s="323">
        <f t="shared" si="373"/>
        <v>412614</v>
      </c>
      <c r="AB975" s="318">
        <f t="shared" si="374"/>
        <v>229180</v>
      </c>
      <c r="AC975" s="49">
        <f t="shared" si="375"/>
        <v>0.41</v>
      </c>
      <c r="AD975" s="49">
        <f t="shared" si="376"/>
        <v>0.48</v>
      </c>
      <c r="AE975" s="49">
        <f t="shared" si="377"/>
        <v>0.4</v>
      </c>
      <c r="AF975" s="49">
        <f t="shared" si="378"/>
        <v>0.72</v>
      </c>
      <c r="AG975" s="50">
        <f t="shared" si="379"/>
        <v>1.7145746887966804</v>
      </c>
      <c r="AH975" s="325">
        <f t="shared" si="394"/>
        <v>229180</v>
      </c>
      <c r="AI975" s="51" t="str">
        <f t="shared" si="396"/>
        <v>MEDIA ARMÓNICA</v>
      </c>
      <c r="AL975" s="52"/>
    </row>
    <row r="976" spans="1:38" ht="24">
      <c r="A976" s="126">
        <f>+COUNT(B$672:$D976)</f>
        <v>273</v>
      </c>
      <c r="B976" s="138">
        <v>73152100</v>
      </c>
      <c r="C976" s="141" t="s">
        <v>823</v>
      </c>
      <c r="D976" s="138" t="s">
        <v>20</v>
      </c>
      <c r="E976" s="242">
        <v>1</v>
      </c>
      <c r="F976" s="56"/>
      <c r="G976" s="56"/>
      <c r="H976" s="317">
        <v>340101.00000000006</v>
      </c>
      <c r="I976" s="317"/>
      <c r="J976" s="318"/>
      <c r="K976" s="318"/>
      <c r="L976" s="314">
        <v>328062.00000000006</v>
      </c>
      <c r="M976" s="314"/>
      <c r="N976" s="314"/>
      <c r="O976" s="314"/>
      <c r="P976" s="319">
        <v>300974</v>
      </c>
      <c r="Q976" s="328"/>
      <c r="R976" s="328"/>
      <c r="S976" s="329"/>
      <c r="T976" s="330"/>
      <c r="U976" s="331"/>
      <c r="V976" s="332">
        <v>73120</v>
      </c>
      <c r="W976" s="314"/>
      <c r="X976" s="318">
        <f t="shared" si="370"/>
        <v>126030</v>
      </c>
      <c r="Y976" s="323">
        <f t="shared" si="371"/>
        <v>300974</v>
      </c>
      <c r="Z976" s="323">
        <f t="shared" si="372"/>
        <v>260564</v>
      </c>
      <c r="AA976" s="323">
        <f t="shared" si="373"/>
        <v>314518</v>
      </c>
      <c r="AB976" s="318">
        <f t="shared" si="374"/>
        <v>174010</v>
      </c>
      <c r="AC976" s="49">
        <f t="shared" si="375"/>
        <v>0.42</v>
      </c>
      <c r="AD976" s="49">
        <f t="shared" si="376"/>
        <v>0.48</v>
      </c>
      <c r="AE976" s="49">
        <f t="shared" si="377"/>
        <v>0.4</v>
      </c>
      <c r="AF976" s="49">
        <f t="shared" si="378"/>
        <v>0.72</v>
      </c>
      <c r="AG976" s="50">
        <f t="shared" si="379"/>
        <v>1.723605032822757</v>
      </c>
      <c r="AH976" s="325">
        <f t="shared" si="394"/>
        <v>174010</v>
      </c>
      <c r="AI976" s="51" t="str">
        <f t="shared" si="396"/>
        <v>MEDIA ARMÓNICA</v>
      </c>
      <c r="AL976" s="52"/>
    </row>
    <row r="977" spans="1:38">
      <c r="A977" s="126">
        <f>+COUNT(B$672:$D977)</f>
        <v>274</v>
      </c>
      <c r="B977" s="138">
        <v>73152100</v>
      </c>
      <c r="C977" s="141" t="s">
        <v>824</v>
      </c>
      <c r="D977" s="138" t="s">
        <v>20</v>
      </c>
      <c r="E977" s="242">
        <v>1</v>
      </c>
      <c r="F977" s="56"/>
      <c r="G977" s="56"/>
      <c r="H977" s="317">
        <v>1397851</v>
      </c>
      <c r="I977" s="317"/>
      <c r="J977" s="318"/>
      <c r="K977" s="318"/>
      <c r="L977" s="314">
        <v>1309698</v>
      </c>
      <c r="M977" s="314"/>
      <c r="N977" s="314"/>
      <c r="O977" s="314"/>
      <c r="P977" s="319">
        <v>1259325.0000000002</v>
      </c>
      <c r="Q977" s="328"/>
      <c r="R977" s="328"/>
      <c r="S977" s="329"/>
      <c r="T977" s="330"/>
      <c r="U977" s="331"/>
      <c r="V977" s="332">
        <v>300280</v>
      </c>
      <c r="W977" s="314"/>
      <c r="X977" s="318">
        <f t="shared" si="370"/>
        <v>514203</v>
      </c>
      <c r="Y977" s="323">
        <f t="shared" si="371"/>
        <v>1259325</v>
      </c>
      <c r="Z977" s="323">
        <f t="shared" si="372"/>
        <v>1066789</v>
      </c>
      <c r="AA977" s="323">
        <f t="shared" si="373"/>
        <v>1284512</v>
      </c>
      <c r="AB977" s="318">
        <f t="shared" si="374"/>
        <v>713875</v>
      </c>
      <c r="AC977" s="49">
        <f t="shared" si="375"/>
        <v>0.41</v>
      </c>
      <c r="AD977" s="49">
        <f t="shared" si="376"/>
        <v>0.48</v>
      </c>
      <c r="AE977" s="49">
        <f t="shared" si="377"/>
        <v>0.4</v>
      </c>
      <c r="AF977" s="49">
        <f t="shared" si="378"/>
        <v>0.72</v>
      </c>
      <c r="AG977" s="50">
        <f t="shared" si="379"/>
        <v>1.7124117490342348</v>
      </c>
      <c r="AH977" s="325">
        <f t="shared" si="394"/>
        <v>713875</v>
      </c>
      <c r="AI977" s="51" t="str">
        <f t="shared" si="396"/>
        <v>MEDIA ARMÓNICA</v>
      </c>
      <c r="AL977" s="52"/>
    </row>
    <row r="978" spans="1:38">
      <c r="A978" s="168"/>
      <c r="B978" s="168"/>
      <c r="C978" s="162" t="s">
        <v>1132</v>
      </c>
      <c r="D978" s="163"/>
      <c r="E978" s="163"/>
      <c r="F978" s="56"/>
      <c r="G978" s="56"/>
      <c r="H978" s="163"/>
      <c r="I978" s="320"/>
      <c r="J978" s="321"/>
      <c r="K978" s="321"/>
      <c r="L978" s="163"/>
      <c r="M978" s="316"/>
      <c r="N978" s="316"/>
      <c r="O978" s="316"/>
      <c r="P978" s="163"/>
      <c r="Q978" s="333"/>
      <c r="R978" s="333"/>
      <c r="S978" s="324"/>
      <c r="T978" s="334"/>
      <c r="U978" s="321"/>
      <c r="V978" s="163"/>
      <c r="W978" s="316"/>
      <c r="X978" s="163"/>
      <c r="Y978" s="163"/>
      <c r="Z978" s="163"/>
      <c r="AA978" s="163"/>
      <c r="AB978" s="163"/>
      <c r="AC978" s="163"/>
      <c r="AD978" s="163"/>
      <c r="AE978" s="163"/>
      <c r="AF978" s="163"/>
      <c r="AG978" s="163"/>
      <c r="AH978" s="163"/>
      <c r="AI978" s="163"/>
      <c r="AL978" s="52"/>
    </row>
    <row r="979" spans="1:38" ht="24">
      <c r="A979" s="174"/>
      <c r="B979" s="174"/>
      <c r="C979" s="165" t="s">
        <v>825</v>
      </c>
      <c r="D979" s="175"/>
      <c r="E979" s="175"/>
      <c r="F979" s="56"/>
      <c r="G979" s="56"/>
      <c r="H979" s="166"/>
      <c r="I979" s="317"/>
      <c r="J979" s="318"/>
      <c r="K979" s="318"/>
      <c r="L979" s="166"/>
      <c r="M979" s="314"/>
      <c r="N979" s="314"/>
      <c r="O979" s="314"/>
      <c r="P979" s="166"/>
      <c r="Q979" s="328"/>
      <c r="R979" s="328"/>
      <c r="S979" s="329"/>
      <c r="T979" s="330"/>
      <c r="U979" s="331"/>
      <c r="V979" s="166"/>
      <c r="W979" s="314"/>
      <c r="X979" s="166"/>
      <c r="Y979" s="166"/>
      <c r="Z979" s="166"/>
      <c r="AA979" s="166"/>
      <c r="AB979" s="166"/>
      <c r="AC979" s="175"/>
      <c r="AD979" s="175"/>
      <c r="AE979" s="175"/>
      <c r="AF979" s="175"/>
      <c r="AG979" s="175"/>
      <c r="AH979" s="175"/>
      <c r="AI979" s="175"/>
      <c r="AL979" s="52"/>
    </row>
    <row r="980" spans="1:38" ht="24">
      <c r="A980" s="126">
        <f>+COUNT(B$672:$D980)</f>
        <v>275</v>
      </c>
      <c r="B980" s="126">
        <v>72151800</v>
      </c>
      <c r="C980" s="127" t="s">
        <v>269</v>
      </c>
      <c r="D980" s="126" t="s">
        <v>826</v>
      </c>
      <c r="E980" s="242">
        <v>1</v>
      </c>
      <c r="F980" s="56"/>
      <c r="G980" s="56"/>
      <c r="H980" s="317">
        <v>1696155</v>
      </c>
      <c r="I980" s="317"/>
      <c r="J980" s="318"/>
      <c r="K980" s="318"/>
      <c r="L980" s="314">
        <v>1561063</v>
      </c>
      <c r="M980" s="314"/>
      <c r="N980" s="314"/>
      <c r="O980" s="314"/>
      <c r="P980" s="319">
        <v>1501022.0000000002</v>
      </c>
      <c r="Q980" s="328"/>
      <c r="R980" s="328"/>
      <c r="S980" s="329"/>
      <c r="T980" s="330"/>
      <c r="U980" s="331"/>
      <c r="V980" s="332">
        <v>318470</v>
      </c>
      <c r="W980" s="314"/>
      <c r="X980" s="318">
        <f t="shared" si="370"/>
        <v>639037</v>
      </c>
      <c r="Y980" s="323">
        <f t="shared" si="371"/>
        <v>1501022</v>
      </c>
      <c r="Z980" s="323">
        <f t="shared" si="372"/>
        <v>1269178</v>
      </c>
      <c r="AA980" s="323">
        <f t="shared" si="373"/>
        <v>1531043</v>
      </c>
      <c r="AB980" s="318">
        <f t="shared" si="374"/>
        <v>794221</v>
      </c>
      <c r="AC980" s="49">
        <f t="shared" si="375"/>
        <v>0.43</v>
      </c>
      <c r="AD980" s="49">
        <f t="shared" si="376"/>
        <v>0.5</v>
      </c>
      <c r="AE980" s="49">
        <f t="shared" si="377"/>
        <v>0.42</v>
      </c>
      <c r="AF980" s="49">
        <f t="shared" si="378"/>
        <v>0.8</v>
      </c>
      <c r="AG980" s="50">
        <f t="shared" si="379"/>
        <v>2.006584607655352</v>
      </c>
      <c r="AH980" s="325">
        <f t="shared" ref="AH980:AH984" si="397">+MIN(AA980:AB980)</f>
        <v>794221</v>
      </c>
      <c r="AI980" s="51" t="str">
        <f t="shared" ref="AI980:AI984" si="398">+IF(AH980=Y980,"MENOR COTIZADO",IF(AH980=Z980,"PROMEDIO",IF(AH980=AA980,"MEDIANA",IF(AH980=AB980,"MEDIA ARMÓNICA",IF(AH980=W980,"HISTÓRICO")))))</f>
        <v>MEDIA ARMÓNICA</v>
      </c>
      <c r="AL980" s="52"/>
    </row>
    <row r="981" spans="1:38">
      <c r="A981" s="126">
        <f>+COUNT(B$672:$D981)</f>
        <v>276</v>
      </c>
      <c r="B981" s="126">
        <v>72151800</v>
      </c>
      <c r="C981" s="127" t="s">
        <v>270</v>
      </c>
      <c r="D981" s="126" t="s">
        <v>826</v>
      </c>
      <c r="E981" s="242">
        <v>1</v>
      </c>
      <c r="F981" s="56"/>
      <c r="G981" s="56"/>
      <c r="H981" s="317">
        <v>503901</v>
      </c>
      <c r="I981" s="317"/>
      <c r="J981" s="318"/>
      <c r="K981" s="318"/>
      <c r="L981" s="314">
        <v>485743.00000000006</v>
      </c>
      <c r="M981" s="314"/>
      <c r="N981" s="314"/>
      <c r="O981" s="314"/>
      <c r="P981" s="319">
        <v>453965</v>
      </c>
      <c r="Q981" s="328"/>
      <c r="R981" s="328"/>
      <c r="S981" s="329"/>
      <c r="T981" s="330"/>
      <c r="U981" s="331"/>
      <c r="V981" s="332">
        <v>94060</v>
      </c>
      <c r="W981" s="314"/>
      <c r="X981" s="318">
        <f t="shared" ref="X981:X1044" si="399">+ROUND(STDEVA(H981,L981,P981,V981),0)</f>
        <v>194669</v>
      </c>
      <c r="Y981" s="323">
        <f t="shared" ref="Y981:Y1044" si="400">+ROUND(MIN(H981,L981,P981),0)</f>
        <v>453965</v>
      </c>
      <c r="Z981" s="323">
        <f t="shared" ref="Z981:Z1044" si="401">+ROUND(AVERAGE(H981,L981,P981,V981),0)</f>
        <v>384417</v>
      </c>
      <c r="AA981" s="323">
        <f t="shared" ref="AA981:AA1044" si="402">+ROUND(MEDIAN(H981,L981,P981,V981),0)</f>
        <v>469854</v>
      </c>
      <c r="AB981" s="318">
        <f t="shared" ref="AB981:AB1044" si="403">+ROUND(HARMEAN(H981,L981,P981,V981),0)</f>
        <v>237001</v>
      </c>
      <c r="AC981" s="49">
        <f t="shared" ref="AC981:AC1044" si="404">ROUND(+X981/Y981,2)</f>
        <v>0.43</v>
      </c>
      <c r="AD981" s="49">
        <f t="shared" ref="AD981:AD1044" si="405">ROUND(+X981/Z981,2)</f>
        <v>0.51</v>
      </c>
      <c r="AE981" s="49">
        <f t="shared" ref="AE981:AE1044" si="406">ROUND(+X981/AA981,2)</f>
        <v>0.41</v>
      </c>
      <c r="AF981" s="49">
        <f t="shared" ref="AF981:AF1044" si="407">ROUND(+X981/AB981,2)</f>
        <v>0.82</v>
      </c>
      <c r="AG981" s="50">
        <f t="shared" ref="AG981:AG1044" si="408">+X981/V981</f>
        <v>2.0696257707846057</v>
      </c>
      <c r="AH981" s="325">
        <f t="shared" ref="AH981:AH983" si="409">+Z981</f>
        <v>384417</v>
      </c>
      <c r="AI981" s="51" t="str">
        <f t="shared" si="398"/>
        <v>PROMEDIO</v>
      </c>
      <c r="AL981" s="52"/>
    </row>
    <row r="982" spans="1:38" ht="24">
      <c r="A982" s="126">
        <f>+COUNT(B$672:$D982)</f>
        <v>277</v>
      </c>
      <c r="B982" s="126">
        <v>72151800</v>
      </c>
      <c r="C982" s="127" t="s">
        <v>271</v>
      </c>
      <c r="D982" s="126" t="s">
        <v>826</v>
      </c>
      <c r="E982" s="242">
        <v>1</v>
      </c>
      <c r="F982" s="56"/>
      <c r="G982" s="56"/>
      <c r="H982" s="317">
        <v>467447</v>
      </c>
      <c r="I982" s="317"/>
      <c r="J982" s="318"/>
      <c r="K982" s="318"/>
      <c r="L982" s="314">
        <v>446578.00000000006</v>
      </c>
      <c r="M982" s="314"/>
      <c r="N982" s="314"/>
      <c r="O982" s="314"/>
      <c r="P982" s="319">
        <v>417363</v>
      </c>
      <c r="Q982" s="328"/>
      <c r="R982" s="328"/>
      <c r="S982" s="329"/>
      <c r="T982" s="330"/>
      <c r="U982" s="331"/>
      <c r="V982" s="332">
        <v>42800</v>
      </c>
      <c r="W982" s="314"/>
      <c r="X982" s="318">
        <f t="shared" si="399"/>
        <v>201547</v>
      </c>
      <c r="Y982" s="323">
        <f t="shared" si="400"/>
        <v>417363</v>
      </c>
      <c r="Z982" s="323">
        <f t="shared" si="401"/>
        <v>343547</v>
      </c>
      <c r="AA982" s="323">
        <f t="shared" si="402"/>
        <v>431971</v>
      </c>
      <c r="AB982" s="318">
        <f t="shared" si="403"/>
        <v>132718</v>
      </c>
      <c r="AC982" s="49">
        <f t="shared" si="404"/>
        <v>0.48</v>
      </c>
      <c r="AD982" s="49">
        <f t="shared" si="405"/>
        <v>0.59</v>
      </c>
      <c r="AE982" s="49">
        <f t="shared" si="406"/>
        <v>0.47</v>
      </c>
      <c r="AF982" s="49">
        <f t="shared" si="407"/>
        <v>1.52</v>
      </c>
      <c r="AG982" s="50">
        <f t="shared" si="408"/>
        <v>4.7090420560747663</v>
      </c>
      <c r="AH982" s="325">
        <f t="shared" si="409"/>
        <v>343547</v>
      </c>
      <c r="AI982" s="51" t="str">
        <f t="shared" si="398"/>
        <v>PROMEDIO</v>
      </c>
      <c r="AL982" s="52"/>
    </row>
    <row r="983" spans="1:38" ht="24">
      <c r="A983" s="126">
        <f>+COUNT(B$672:$D983)</f>
        <v>278</v>
      </c>
      <c r="B983" s="137">
        <v>31162906</v>
      </c>
      <c r="C983" s="127" t="s">
        <v>272</v>
      </c>
      <c r="D983" s="126" t="s">
        <v>826</v>
      </c>
      <c r="E983" s="242">
        <v>1</v>
      </c>
      <c r="F983" s="56"/>
      <c r="G983" s="56"/>
      <c r="H983" s="317">
        <v>637954</v>
      </c>
      <c r="I983" s="317"/>
      <c r="J983" s="318"/>
      <c r="K983" s="318"/>
      <c r="L983" s="314">
        <v>593186</v>
      </c>
      <c r="M983" s="314"/>
      <c r="N983" s="314"/>
      <c r="O983" s="314"/>
      <c r="P983" s="319">
        <v>559609</v>
      </c>
      <c r="Q983" s="328"/>
      <c r="R983" s="328"/>
      <c r="S983" s="329"/>
      <c r="T983" s="330"/>
      <c r="U983" s="331"/>
      <c r="V983" s="332">
        <v>114520</v>
      </c>
      <c r="W983" s="314"/>
      <c r="X983" s="318">
        <f t="shared" si="399"/>
        <v>243324</v>
      </c>
      <c r="Y983" s="323">
        <f t="shared" si="400"/>
        <v>559609</v>
      </c>
      <c r="Z983" s="323">
        <f t="shared" si="401"/>
        <v>476317</v>
      </c>
      <c r="AA983" s="323">
        <f t="shared" si="402"/>
        <v>576398</v>
      </c>
      <c r="AB983" s="318">
        <f t="shared" si="403"/>
        <v>290436</v>
      </c>
      <c r="AC983" s="49">
        <f t="shared" si="404"/>
        <v>0.43</v>
      </c>
      <c r="AD983" s="49">
        <f t="shared" si="405"/>
        <v>0.51</v>
      </c>
      <c r="AE983" s="49">
        <f t="shared" si="406"/>
        <v>0.42</v>
      </c>
      <c r="AF983" s="49">
        <f t="shared" si="407"/>
        <v>0.84</v>
      </c>
      <c r="AG983" s="50">
        <f t="shared" si="408"/>
        <v>2.1247293049249039</v>
      </c>
      <c r="AH983" s="325">
        <f t="shared" si="409"/>
        <v>476317</v>
      </c>
      <c r="AI983" s="51" t="str">
        <f t="shared" si="398"/>
        <v>PROMEDIO</v>
      </c>
      <c r="AL983" s="52"/>
    </row>
    <row r="984" spans="1:38" ht="24">
      <c r="A984" s="126">
        <f>+COUNT(B$672:$D984)</f>
        <v>279</v>
      </c>
      <c r="B984" s="126">
        <v>72151800</v>
      </c>
      <c r="C984" s="127" t="s">
        <v>273</v>
      </c>
      <c r="D984" s="126" t="s">
        <v>826</v>
      </c>
      <c r="E984" s="242">
        <v>1</v>
      </c>
      <c r="F984" s="56"/>
      <c r="G984" s="56"/>
      <c r="H984" s="317">
        <v>294989</v>
      </c>
      <c r="I984" s="317"/>
      <c r="J984" s="318"/>
      <c r="K984" s="318"/>
      <c r="L984" s="314">
        <v>284547</v>
      </c>
      <c r="M984" s="314"/>
      <c r="N984" s="314"/>
      <c r="O984" s="314"/>
      <c r="P984" s="319">
        <v>261052</v>
      </c>
      <c r="Q984" s="328"/>
      <c r="R984" s="328"/>
      <c r="S984" s="329"/>
      <c r="T984" s="330"/>
      <c r="U984" s="331"/>
      <c r="V984" s="332">
        <v>63430</v>
      </c>
      <c r="W984" s="314"/>
      <c r="X984" s="318">
        <f t="shared" si="399"/>
        <v>109308</v>
      </c>
      <c r="Y984" s="323">
        <f t="shared" si="400"/>
        <v>261052</v>
      </c>
      <c r="Z984" s="323">
        <f t="shared" si="401"/>
        <v>226005</v>
      </c>
      <c r="AA984" s="323">
        <f t="shared" si="402"/>
        <v>272800</v>
      </c>
      <c r="AB984" s="318">
        <f t="shared" si="403"/>
        <v>150941</v>
      </c>
      <c r="AC984" s="49">
        <f t="shared" si="404"/>
        <v>0.42</v>
      </c>
      <c r="AD984" s="49">
        <f t="shared" si="405"/>
        <v>0.48</v>
      </c>
      <c r="AE984" s="49">
        <f t="shared" si="406"/>
        <v>0.4</v>
      </c>
      <c r="AF984" s="49">
        <f t="shared" si="407"/>
        <v>0.72</v>
      </c>
      <c r="AG984" s="50">
        <f t="shared" si="408"/>
        <v>1.7232855115875769</v>
      </c>
      <c r="AH984" s="325">
        <f t="shared" si="397"/>
        <v>150941</v>
      </c>
      <c r="AI984" s="51" t="str">
        <f t="shared" si="398"/>
        <v>MEDIA ARMÓNICA</v>
      </c>
      <c r="AL984" s="52"/>
    </row>
    <row r="985" spans="1:38">
      <c r="A985" s="174"/>
      <c r="B985" s="174"/>
      <c r="C985" s="165" t="s">
        <v>827</v>
      </c>
      <c r="D985" s="175"/>
      <c r="E985" s="175"/>
      <c r="F985" s="56"/>
      <c r="G985" s="56"/>
      <c r="H985" s="166"/>
      <c r="I985" s="317"/>
      <c r="J985" s="318"/>
      <c r="K985" s="318"/>
      <c r="L985" s="166"/>
      <c r="M985" s="314"/>
      <c r="N985" s="314"/>
      <c r="O985" s="314"/>
      <c r="P985" s="166"/>
      <c r="Q985" s="328"/>
      <c r="R985" s="328"/>
      <c r="S985" s="329"/>
      <c r="T985" s="330"/>
      <c r="U985" s="331"/>
      <c r="V985" s="166"/>
      <c r="W985" s="15"/>
      <c r="X985" s="166"/>
      <c r="Y985" s="166"/>
      <c r="Z985" s="166"/>
      <c r="AA985" s="166"/>
      <c r="AB985" s="166"/>
      <c r="AC985" s="175"/>
      <c r="AD985" s="175"/>
      <c r="AE985" s="175"/>
      <c r="AF985" s="175"/>
      <c r="AG985" s="175"/>
      <c r="AH985" s="175"/>
      <c r="AI985" s="175"/>
      <c r="AL985" s="52"/>
    </row>
    <row r="986" spans="1:38">
      <c r="A986" s="126">
        <f>+COUNT(B$672:$D986)</f>
        <v>280</v>
      </c>
      <c r="B986" s="126">
        <v>72151800</v>
      </c>
      <c r="C986" s="127" t="s">
        <v>828</v>
      </c>
      <c r="D986" s="126" t="s">
        <v>826</v>
      </c>
      <c r="E986" s="242">
        <v>1</v>
      </c>
      <c r="F986" s="56"/>
      <c r="G986" s="56"/>
      <c r="H986" s="317">
        <v>52596</v>
      </c>
      <c r="I986" s="317"/>
      <c r="J986" s="318"/>
      <c r="K986" s="318"/>
      <c r="L986" s="314">
        <v>50227.000000000007</v>
      </c>
      <c r="M986" s="314"/>
      <c r="N986" s="314"/>
      <c r="O986" s="314"/>
      <c r="P986" s="319">
        <v>47384</v>
      </c>
      <c r="Q986" s="328"/>
      <c r="R986" s="328"/>
      <c r="S986" s="329"/>
      <c r="T986" s="330"/>
      <c r="U986" s="331"/>
      <c r="V986" s="332">
        <v>11670</v>
      </c>
      <c r="W986" s="16"/>
      <c r="X986" s="318">
        <f t="shared" si="399"/>
        <v>19317</v>
      </c>
      <c r="Y986" s="323">
        <f t="shared" si="400"/>
        <v>47384</v>
      </c>
      <c r="Z986" s="323">
        <f t="shared" si="401"/>
        <v>40469</v>
      </c>
      <c r="AA986" s="323">
        <f t="shared" si="402"/>
        <v>48806</v>
      </c>
      <c r="AB986" s="318">
        <f t="shared" si="403"/>
        <v>27451</v>
      </c>
      <c r="AC986" s="49">
        <f t="shared" si="404"/>
        <v>0.41</v>
      </c>
      <c r="AD986" s="49">
        <f t="shared" si="405"/>
        <v>0.48</v>
      </c>
      <c r="AE986" s="49">
        <f t="shared" si="406"/>
        <v>0.4</v>
      </c>
      <c r="AF986" s="49">
        <f t="shared" si="407"/>
        <v>0.7</v>
      </c>
      <c r="AG986" s="50">
        <f t="shared" si="408"/>
        <v>1.6552699228791774</v>
      </c>
      <c r="AH986" s="325">
        <f t="shared" ref="AH986:AH994" si="410">+MIN(AA986:AB986)</f>
        <v>27451</v>
      </c>
      <c r="AI986" s="51" t="str">
        <f t="shared" ref="AI986:AI987" si="411">+IF(AH986=Y986,"MENOR COTIZADO",IF(AH986=Z986,"PROMEDIO",IF(AH986=AA986,"MEDIANA",IF(AH986=AB986,"MEDIA ARMÓNICA",IF(AH986=W986,"HISTÓRICO")))))</f>
        <v>MEDIA ARMÓNICA</v>
      </c>
      <c r="AL986" s="52"/>
    </row>
    <row r="987" spans="1:38">
      <c r="A987" s="126">
        <f>+COUNT(B$672:$D987)</f>
        <v>281</v>
      </c>
      <c r="B987" s="126">
        <v>72151800</v>
      </c>
      <c r="C987" s="127" t="s">
        <v>829</v>
      </c>
      <c r="D987" s="126" t="s">
        <v>826</v>
      </c>
      <c r="E987" s="242">
        <v>1</v>
      </c>
      <c r="F987" s="56"/>
      <c r="G987" s="56"/>
      <c r="H987" s="317">
        <v>68797</v>
      </c>
      <c r="I987" s="317"/>
      <c r="J987" s="318"/>
      <c r="K987" s="318"/>
      <c r="L987" s="314">
        <v>64497</v>
      </c>
      <c r="M987" s="314"/>
      <c r="N987" s="314"/>
      <c r="O987" s="314"/>
      <c r="P987" s="319">
        <v>61426</v>
      </c>
      <c r="Q987" s="328"/>
      <c r="R987" s="328"/>
      <c r="S987" s="329"/>
      <c r="T987" s="330"/>
      <c r="U987" s="331"/>
      <c r="V987" s="332">
        <v>15370</v>
      </c>
      <c r="W987" s="314"/>
      <c r="X987" s="318">
        <f t="shared" si="399"/>
        <v>24952</v>
      </c>
      <c r="Y987" s="323">
        <f t="shared" si="400"/>
        <v>61426</v>
      </c>
      <c r="Z987" s="323">
        <f t="shared" si="401"/>
        <v>52523</v>
      </c>
      <c r="AA987" s="323">
        <f t="shared" si="402"/>
        <v>62962</v>
      </c>
      <c r="AB987" s="318">
        <f t="shared" si="403"/>
        <v>35913</v>
      </c>
      <c r="AC987" s="49">
        <f t="shared" si="404"/>
        <v>0.41</v>
      </c>
      <c r="AD987" s="49">
        <f t="shared" si="405"/>
        <v>0.48</v>
      </c>
      <c r="AE987" s="49">
        <f t="shared" si="406"/>
        <v>0.4</v>
      </c>
      <c r="AF987" s="49">
        <f t="shared" si="407"/>
        <v>0.69</v>
      </c>
      <c r="AG987" s="50">
        <f t="shared" si="408"/>
        <v>1.6234222511385816</v>
      </c>
      <c r="AH987" s="325">
        <f t="shared" si="410"/>
        <v>35913</v>
      </c>
      <c r="AI987" s="51" t="str">
        <f t="shared" si="411"/>
        <v>MEDIA ARMÓNICA</v>
      </c>
      <c r="AL987" s="52"/>
    </row>
    <row r="988" spans="1:38">
      <c r="A988" s="126">
        <f>+COUNT(B$672:$D988)</f>
        <v>282</v>
      </c>
      <c r="B988" s="126">
        <v>72151800</v>
      </c>
      <c r="C988" s="127" t="s">
        <v>830</v>
      </c>
      <c r="D988" s="126" t="s">
        <v>826</v>
      </c>
      <c r="E988" s="242">
        <v>1</v>
      </c>
      <c r="F988" s="56"/>
      <c r="G988" s="56"/>
      <c r="H988" s="317">
        <v>92213</v>
      </c>
      <c r="I988" s="317"/>
      <c r="J988" s="318"/>
      <c r="K988" s="318"/>
      <c r="L988" s="314">
        <v>86500</v>
      </c>
      <c r="M988" s="314"/>
      <c r="N988" s="314"/>
      <c r="O988" s="314"/>
      <c r="P988" s="319">
        <v>81604.000000000015</v>
      </c>
      <c r="Q988" s="328"/>
      <c r="R988" s="328"/>
      <c r="S988" s="329"/>
      <c r="T988" s="330"/>
      <c r="U988" s="331"/>
      <c r="V988" s="332">
        <v>15400</v>
      </c>
      <c r="W988" s="314"/>
      <c r="X988" s="318">
        <f t="shared" si="399"/>
        <v>35949</v>
      </c>
      <c r="Y988" s="323">
        <f t="shared" si="400"/>
        <v>81604</v>
      </c>
      <c r="Z988" s="323">
        <f t="shared" si="401"/>
        <v>68929</v>
      </c>
      <c r="AA988" s="323">
        <f t="shared" si="402"/>
        <v>84052</v>
      </c>
      <c r="AB988" s="318">
        <f t="shared" si="403"/>
        <v>40163</v>
      </c>
      <c r="AC988" s="49">
        <f t="shared" si="404"/>
        <v>0.44</v>
      </c>
      <c r="AD988" s="49">
        <f t="shared" si="405"/>
        <v>0.52</v>
      </c>
      <c r="AE988" s="49">
        <f t="shared" si="406"/>
        <v>0.43</v>
      </c>
      <c r="AF988" s="49">
        <f t="shared" si="407"/>
        <v>0.9</v>
      </c>
      <c r="AG988" s="50">
        <f t="shared" si="408"/>
        <v>2.3343506493506494</v>
      </c>
      <c r="AH988" s="325">
        <f>+Z988</f>
        <v>68929</v>
      </c>
      <c r="AI988" s="51" t="str">
        <f t="shared" ref="AI988:AI994" si="412">+IF(AH988=Y988,"MENOR COTIZADO",IF(AH988=Z988,"PROMEDIO",IF(AH988=AA988,"MEDIANA",IF(AH988=AB988,"MEDIA ARMÓNICA",IF(AH988=W988,"HISTÓRICO")))))</f>
        <v>PROMEDIO</v>
      </c>
      <c r="AL988" s="52"/>
    </row>
    <row r="989" spans="1:38">
      <c r="A989" s="126">
        <f>+COUNT(B$672:$D989)</f>
        <v>283</v>
      </c>
      <c r="B989" s="126">
        <v>72151800</v>
      </c>
      <c r="C989" s="127" t="s">
        <v>831</v>
      </c>
      <c r="D989" s="126" t="s">
        <v>826</v>
      </c>
      <c r="E989" s="242">
        <v>1</v>
      </c>
      <c r="F989" s="56"/>
      <c r="G989" s="56"/>
      <c r="H989" s="317">
        <v>29085.000000000004</v>
      </c>
      <c r="I989" s="317"/>
      <c r="J989" s="318"/>
      <c r="K989" s="318"/>
      <c r="L989" s="314">
        <v>27283</v>
      </c>
      <c r="M989" s="314"/>
      <c r="N989" s="314"/>
      <c r="O989" s="314"/>
      <c r="P989" s="319">
        <v>25739.000000000004</v>
      </c>
      <c r="Q989" s="328"/>
      <c r="R989" s="328"/>
      <c r="S989" s="329"/>
      <c r="T989" s="330"/>
      <c r="U989" s="331"/>
      <c r="V989" s="332">
        <v>6300</v>
      </c>
      <c r="W989" s="314"/>
      <c r="X989" s="318">
        <f t="shared" si="399"/>
        <v>10623</v>
      </c>
      <c r="Y989" s="323">
        <f t="shared" si="400"/>
        <v>25739</v>
      </c>
      <c r="Z989" s="323">
        <f t="shared" si="401"/>
        <v>22102</v>
      </c>
      <c r="AA989" s="323">
        <f t="shared" si="402"/>
        <v>26511</v>
      </c>
      <c r="AB989" s="318">
        <f t="shared" si="403"/>
        <v>14891</v>
      </c>
      <c r="AC989" s="49">
        <f t="shared" si="404"/>
        <v>0.41</v>
      </c>
      <c r="AD989" s="49">
        <f t="shared" si="405"/>
        <v>0.48</v>
      </c>
      <c r="AE989" s="49">
        <f t="shared" si="406"/>
        <v>0.4</v>
      </c>
      <c r="AF989" s="49">
        <f t="shared" si="407"/>
        <v>0.71</v>
      </c>
      <c r="AG989" s="50">
        <f t="shared" si="408"/>
        <v>1.6861904761904762</v>
      </c>
      <c r="AH989" s="325">
        <f t="shared" si="410"/>
        <v>14891</v>
      </c>
      <c r="AI989" s="51" t="str">
        <f t="shared" si="412"/>
        <v>MEDIA ARMÓNICA</v>
      </c>
      <c r="AL989" s="52"/>
    </row>
    <row r="990" spans="1:38">
      <c r="A990" s="126">
        <f>+COUNT(B$672:$D990)</f>
        <v>284</v>
      </c>
      <c r="B990" s="126">
        <v>72151800</v>
      </c>
      <c r="C990" s="127" t="s">
        <v>832</v>
      </c>
      <c r="D990" s="126" t="s">
        <v>826</v>
      </c>
      <c r="E990" s="242">
        <v>1</v>
      </c>
      <c r="F990" s="56"/>
      <c r="G990" s="56"/>
      <c r="H990" s="317">
        <v>100836</v>
      </c>
      <c r="I990" s="317"/>
      <c r="J990" s="318"/>
      <c r="K990" s="318"/>
      <c r="L990" s="314">
        <v>96414.000000000015</v>
      </c>
      <c r="M990" s="314"/>
      <c r="N990" s="314"/>
      <c r="O990" s="314"/>
      <c r="P990" s="319">
        <v>88453</v>
      </c>
      <c r="Q990" s="328"/>
      <c r="R990" s="328"/>
      <c r="S990" s="329"/>
      <c r="T990" s="330"/>
      <c r="U990" s="331"/>
      <c r="V990" s="332">
        <v>21790</v>
      </c>
      <c r="W990" s="314"/>
      <c r="X990" s="318">
        <f t="shared" si="399"/>
        <v>37078</v>
      </c>
      <c r="Y990" s="323">
        <f t="shared" si="400"/>
        <v>88453</v>
      </c>
      <c r="Z990" s="323">
        <f t="shared" si="401"/>
        <v>76873</v>
      </c>
      <c r="AA990" s="323">
        <f t="shared" si="402"/>
        <v>92434</v>
      </c>
      <c r="AB990" s="318">
        <f t="shared" si="403"/>
        <v>51622</v>
      </c>
      <c r="AC990" s="49">
        <f t="shared" si="404"/>
        <v>0.42</v>
      </c>
      <c r="AD990" s="49">
        <f t="shared" si="405"/>
        <v>0.48</v>
      </c>
      <c r="AE990" s="49">
        <f t="shared" si="406"/>
        <v>0.4</v>
      </c>
      <c r="AF990" s="49">
        <f t="shared" si="407"/>
        <v>0.72</v>
      </c>
      <c r="AG990" s="50">
        <f t="shared" si="408"/>
        <v>1.7016062413951354</v>
      </c>
      <c r="AH990" s="325">
        <f t="shared" si="410"/>
        <v>51622</v>
      </c>
      <c r="AI990" s="51" t="str">
        <f t="shared" si="412"/>
        <v>MEDIA ARMÓNICA</v>
      </c>
      <c r="AL990" s="52"/>
    </row>
    <row r="991" spans="1:38">
      <c r="A991" s="126">
        <f>+COUNT(B$672:$D991)</f>
        <v>285</v>
      </c>
      <c r="B991" s="126">
        <v>72151800</v>
      </c>
      <c r="C991" s="127" t="s">
        <v>833</v>
      </c>
      <c r="D991" s="126" t="s">
        <v>826</v>
      </c>
      <c r="E991" s="242">
        <v>1</v>
      </c>
      <c r="F991" s="56"/>
      <c r="G991" s="56"/>
      <c r="H991" s="317">
        <v>259388</v>
      </c>
      <c r="I991" s="317"/>
      <c r="J991" s="318"/>
      <c r="K991" s="318"/>
      <c r="L991" s="314">
        <v>250124</v>
      </c>
      <c r="M991" s="314"/>
      <c r="N991" s="314"/>
      <c r="O991" s="314"/>
      <c r="P991" s="319">
        <v>231596</v>
      </c>
      <c r="Q991" s="328"/>
      <c r="R991" s="328"/>
      <c r="S991" s="329"/>
      <c r="T991" s="330"/>
      <c r="U991" s="331"/>
      <c r="V991" s="332">
        <v>57430</v>
      </c>
      <c r="W991" s="314"/>
      <c r="X991" s="318">
        <f t="shared" si="399"/>
        <v>95504</v>
      </c>
      <c r="Y991" s="323">
        <f t="shared" si="400"/>
        <v>231596</v>
      </c>
      <c r="Z991" s="323">
        <f t="shared" si="401"/>
        <v>199635</v>
      </c>
      <c r="AA991" s="323">
        <f t="shared" si="402"/>
        <v>240860</v>
      </c>
      <c r="AB991" s="318">
        <f t="shared" si="403"/>
        <v>135210</v>
      </c>
      <c r="AC991" s="49">
        <f t="shared" si="404"/>
        <v>0.41</v>
      </c>
      <c r="AD991" s="49">
        <f t="shared" si="405"/>
        <v>0.48</v>
      </c>
      <c r="AE991" s="49">
        <f t="shared" si="406"/>
        <v>0.4</v>
      </c>
      <c r="AF991" s="49">
        <f t="shared" si="407"/>
        <v>0.71</v>
      </c>
      <c r="AG991" s="50">
        <f t="shared" si="408"/>
        <v>1.6629636078704511</v>
      </c>
      <c r="AH991" s="325">
        <f t="shared" si="410"/>
        <v>135210</v>
      </c>
      <c r="AI991" s="51" t="str">
        <f t="shared" si="412"/>
        <v>MEDIA ARMÓNICA</v>
      </c>
      <c r="AL991" s="52"/>
    </row>
    <row r="992" spans="1:38">
      <c r="A992" s="126">
        <f>+COUNT(B$672:$D992)</f>
        <v>286</v>
      </c>
      <c r="B992" s="126">
        <v>72151800</v>
      </c>
      <c r="C992" s="127" t="s">
        <v>278</v>
      </c>
      <c r="D992" s="126" t="s">
        <v>826</v>
      </c>
      <c r="E992" s="242">
        <v>1</v>
      </c>
      <c r="F992" s="56"/>
      <c r="G992" s="56"/>
      <c r="H992" s="317">
        <v>35715</v>
      </c>
      <c r="I992" s="317"/>
      <c r="J992" s="318"/>
      <c r="K992" s="318"/>
      <c r="L992" s="314">
        <v>34750</v>
      </c>
      <c r="M992" s="314"/>
      <c r="N992" s="314"/>
      <c r="O992" s="314"/>
      <c r="P992" s="319">
        <v>32176</v>
      </c>
      <c r="Q992" s="328"/>
      <c r="R992" s="328"/>
      <c r="S992" s="329"/>
      <c r="T992" s="330"/>
      <c r="U992" s="331"/>
      <c r="V992" s="332">
        <v>5210</v>
      </c>
      <c r="W992" s="16"/>
      <c r="X992" s="318">
        <f t="shared" si="399"/>
        <v>14579</v>
      </c>
      <c r="Y992" s="323">
        <f t="shared" si="400"/>
        <v>32176</v>
      </c>
      <c r="Z992" s="323">
        <f t="shared" si="401"/>
        <v>26963</v>
      </c>
      <c r="AA992" s="323">
        <f t="shared" si="402"/>
        <v>33463</v>
      </c>
      <c r="AB992" s="318">
        <f t="shared" si="403"/>
        <v>14296</v>
      </c>
      <c r="AC992" s="49">
        <f t="shared" si="404"/>
        <v>0.45</v>
      </c>
      <c r="AD992" s="49">
        <f t="shared" si="405"/>
        <v>0.54</v>
      </c>
      <c r="AE992" s="49">
        <f t="shared" si="406"/>
        <v>0.44</v>
      </c>
      <c r="AF992" s="49">
        <f t="shared" si="407"/>
        <v>1.02</v>
      </c>
      <c r="AG992" s="50">
        <f t="shared" si="408"/>
        <v>2.7982725527831094</v>
      </c>
      <c r="AH992" s="325">
        <f>+Z992</f>
        <v>26963</v>
      </c>
      <c r="AI992" s="51" t="str">
        <f t="shared" si="412"/>
        <v>PROMEDIO</v>
      </c>
      <c r="AL992" s="52"/>
    </row>
    <row r="993" spans="1:38">
      <c r="A993" s="126">
        <f>+COUNT(B$672:$D993)</f>
        <v>287</v>
      </c>
      <c r="B993" s="126">
        <v>72151800</v>
      </c>
      <c r="C993" s="127" t="s">
        <v>834</v>
      </c>
      <c r="D993" s="126" t="s">
        <v>826</v>
      </c>
      <c r="E993" s="242">
        <v>1</v>
      </c>
      <c r="F993" s="56"/>
      <c r="G993" s="56"/>
      <c r="H993" s="317">
        <v>18018</v>
      </c>
      <c r="I993" s="317"/>
      <c r="J993" s="318"/>
      <c r="K993" s="318"/>
      <c r="L993" s="314">
        <v>17221</v>
      </c>
      <c r="M993" s="314"/>
      <c r="N993" s="314"/>
      <c r="O993" s="314"/>
      <c r="P993" s="319">
        <v>15945</v>
      </c>
      <c r="Q993" s="328"/>
      <c r="R993" s="328"/>
      <c r="S993" s="329"/>
      <c r="T993" s="330"/>
      <c r="U993" s="331"/>
      <c r="V993" s="332">
        <v>3900</v>
      </c>
      <c r="W993" s="314"/>
      <c r="X993" s="318">
        <f t="shared" si="399"/>
        <v>6636</v>
      </c>
      <c r="Y993" s="323">
        <f t="shared" si="400"/>
        <v>15945</v>
      </c>
      <c r="Z993" s="323">
        <f t="shared" si="401"/>
        <v>13771</v>
      </c>
      <c r="AA993" s="323">
        <f t="shared" si="402"/>
        <v>16583</v>
      </c>
      <c r="AB993" s="318">
        <f t="shared" si="403"/>
        <v>9244</v>
      </c>
      <c r="AC993" s="49">
        <f t="shared" si="404"/>
        <v>0.42</v>
      </c>
      <c r="AD993" s="49">
        <f t="shared" si="405"/>
        <v>0.48</v>
      </c>
      <c r="AE993" s="49">
        <f t="shared" si="406"/>
        <v>0.4</v>
      </c>
      <c r="AF993" s="49">
        <f t="shared" si="407"/>
        <v>0.72</v>
      </c>
      <c r="AG993" s="50">
        <f t="shared" si="408"/>
        <v>1.7015384615384614</v>
      </c>
      <c r="AH993" s="325">
        <f t="shared" si="410"/>
        <v>9244</v>
      </c>
      <c r="AI993" s="51" t="str">
        <f t="shared" si="412"/>
        <v>MEDIA ARMÓNICA</v>
      </c>
      <c r="AL993" s="52"/>
    </row>
    <row r="994" spans="1:38">
      <c r="A994" s="126">
        <f>+COUNT(B$672:$D994)</f>
        <v>288</v>
      </c>
      <c r="B994" s="126">
        <v>72151800</v>
      </c>
      <c r="C994" s="127" t="s">
        <v>835</v>
      </c>
      <c r="D994" s="126" t="s">
        <v>826</v>
      </c>
      <c r="E994" s="242">
        <v>1</v>
      </c>
      <c r="F994" s="56"/>
      <c r="G994" s="56"/>
      <c r="H994" s="317">
        <v>17700</v>
      </c>
      <c r="I994" s="317"/>
      <c r="J994" s="318"/>
      <c r="K994" s="318"/>
      <c r="L994" s="314">
        <v>17539</v>
      </c>
      <c r="M994" s="314"/>
      <c r="N994" s="314"/>
      <c r="O994" s="314"/>
      <c r="P994" s="319">
        <v>16091</v>
      </c>
      <c r="Q994" s="328"/>
      <c r="R994" s="328"/>
      <c r="S994" s="329"/>
      <c r="T994" s="330"/>
      <c r="U994" s="331"/>
      <c r="V994" s="332">
        <v>3920</v>
      </c>
      <c r="W994" s="314"/>
      <c r="X994" s="318">
        <f t="shared" si="399"/>
        <v>6635</v>
      </c>
      <c r="Y994" s="323">
        <f t="shared" si="400"/>
        <v>16091</v>
      </c>
      <c r="Z994" s="323">
        <f t="shared" si="401"/>
        <v>13813</v>
      </c>
      <c r="AA994" s="323">
        <f t="shared" si="402"/>
        <v>16815</v>
      </c>
      <c r="AB994" s="318">
        <f t="shared" si="403"/>
        <v>9286</v>
      </c>
      <c r="AC994" s="49">
        <f t="shared" si="404"/>
        <v>0.41</v>
      </c>
      <c r="AD994" s="49">
        <f t="shared" si="405"/>
        <v>0.48</v>
      </c>
      <c r="AE994" s="49">
        <f t="shared" si="406"/>
        <v>0.39</v>
      </c>
      <c r="AF994" s="49">
        <f t="shared" si="407"/>
        <v>0.71</v>
      </c>
      <c r="AG994" s="50">
        <f t="shared" si="408"/>
        <v>1.6926020408163265</v>
      </c>
      <c r="AH994" s="325">
        <f t="shared" si="410"/>
        <v>9286</v>
      </c>
      <c r="AI994" s="51" t="str">
        <f t="shared" si="412"/>
        <v>MEDIA ARMÓNICA</v>
      </c>
      <c r="AL994" s="52"/>
    </row>
    <row r="995" spans="1:38" ht="24">
      <c r="A995" s="126">
        <f>+COUNT(B$672:$D995)</f>
        <v>289</v>
      </c>
      <c r="B995" s="126">
        <v>72151800</v>
      </c>
      <c r="C995" s="127" t="s">
        <v>836</v>
      </c>
      <c r="D995" s="126" t="s">
        <v>826</v>
      </c>
      <c r="E995" s="242">
        <v>1</v>
      </c>
      <c r="F995" s="56"/>
      <c r="G995" s="56"/>
      <c r="H995" s="317">
        <v>465150.00000000006</v>
      </c>
      <c r="I995" s="317"/>
      <c r="J995" s="318"/>
      <c r="K995" s="318"/>
      <c r="L995" s="314">
        <v>424347.00000000006</v>
      </c>
      <c r="M995" s="314"/>
      <c r="N995" s="314"/>
      <c r="O995" s="314"/>
      <c r="P995" s="319">
        <v>408026.00000000006</v>
      </c>
      <c r="Q995" s="328"/>
      <c r="R995" s="328"/>
      <c r="S995" s="329"/>
      <c r="T995" s="330"/>
      <c r="U995" s="331"/>
      <c r="V995" s="332">
        <v>77010</v>
      </c>
      <c r="W995" s="314"/>
      <c r="X995" s="318">
        <f t="shared" si="399"/>
        <v>179365</v>
      </c>
      <c r="Y995" s="323">
        <f t="shared" si="400"/>
        <v>408026</v>
      </c>
      <c r="Z995" s="323">
        <f t="shared" si="401"/>
        <v>343633</v>
      </c>
      <c r="AA995" s="323">
        <f t="shared" si="402"/>
        <v>416187</v>
      </c>
      <c r="AB995" s="318">
        <f t="shared" si="403"/>
        <v>200576</v>
      </c>
      <c r="AC995" s="49">
        <f t="shared" si="404"/>
        <v>0.44</v>
      </c>
      <c r="AD995" s="49">
        <f t="shared" si="405"/>
        <v>0.52</v>
      </c>
      <c r="AE995" s="49">
        <f t="shared" si="406"/>
        <v>0.43</v>
      </c>
      <c r="AF995" s="49">
        <f t="shared" si="407"/>
        <v>0.89</v>
      </c>
      <c r="AG995" s="50">
        <f t="shared" si="408"/>
        <v>2.3291131021945204</v>
      </c>
      <c r="AH995" s="325">
        <f>+Z995</f>
        <v>343633</v>
      </c>
      <c r="AI995" s="51" t="str">
        <f>+IF(AH995=Y995,"MENOR COTIZADO",IF(AH995=Z995,"PROMEDIO",IF(AH995=AA995,"MEDIANA",IF(AH995=AB995,"MEDIA ARMÓNICA",IF(AH995=W995,"HISTÓRICO")))))</f>
        <v>PROMEDIO</v>
      </c>
      <c r="AL995" s="52"/>
    </row>
    <row r="996" spans="1:38">
      <c r="A996" s="167"/>
      <c r="B996" s="167"/>
      <c r="C996" s="165" t="s">
        <v>837</v>
      </c>
      <c r="D996" s="166"/>
      <c r="E996" s="166"/>
      <c r="F996" s="56"/>
      <c r="G996" s="56"/>
      <c r="H996" s="166"/>
      <c r="I996" s="317"/>
      <c r="J996" s="318"/>
      <c r="K996" s="318"/>
      <c r="L996" s="166"/>
      <c r="M996" s="314"/>
      <c r="N996" s="314"/>
      <c r="O996" s="314"/>
      <c r="P996" s="166"/>
      <c r="Q996" s="328"/>
      <c r="R996" s="328"/>
      <c r="S996" s="329"/>
      <c r="T996" s="330"/>
      <c r="U996" s="331"/>
      <c r="V996" s="166"/>
      <c r="W996" s="314"/>
      <c r="X996" s="166"/>
      <c r="Y996" s="166"/>
      <c r="Z996" s="166"/>
      <c r="AA996" s="166"/>
      <c r="AB996" s="166"/>
      <c r="AC996" s="166"/>
      <c r="AD996" s="166"/>
      <c r="AE996" s="166"/>
      <c r="AF996" s="166"/>
      <c r="AG996" s="166"/>
      <c r="AH996" s="166"/>
      <c r="AI996" s="166"/>
      <c r="AL996" s="52"/>
    </row>
    <row r="997" spans="1:38" ht="36">
      <c r="A997" s="126">
        <f>+COUNT(B$672:$D997)</f>
        <v>290</v>
      </c>
      <c r="B997" s="126">
        <v>72151800</v>
      </c>
      <c r="C997" s="127" t="s">
        <v>770</v>
      </c>
      <c r="D997" s="126" t="s">
        <v>826</v>
      </c>
      <c r="E997" s="242">
        <v>1</v>
      </c>
      <c r="F997" s="56"/>
      <c r="G997" s="56"/>
      <c r="H997" s="317">
        <v>884496</v>
      </c>
      <c r="I997" s="317"/>
      <c r="J997" s="318"/>
      <c r="K997" s="318"/>
      <c r="L997" s="314">
        <v>860805</v>
      </c>
      <c r="M997" s="314"/>
      <c r="N997" s="314"/>
      <c r="O997" s="314"/>
      <c r="P997" s="319">
        <v>789729.00000000012</v>
      </c>
      <c r="Q997" s="328"/>
      <c r="R997" s="328"/>
      <c r="S997" s="329"/>
      <c r="T997" s="330"/>
      <c r="U997" s="331"/>
      <c r="V997" s="332">
        <v>194830</v>
      </c>
      <c r="W997" s="314"/>
      <c r="X997" s="318">
        <f t="shared" si="399"/>
        <v>327574</v>
      </c>
      <c r="Y997" s="323">
        <f t="shared" si="400"/>
        <v>789729</v>
      </c>
      <c r="Z997" s="323">
        <f t="shared" si="401"/>
        <v>682465</v>
      </c>
      <c r="AA997" s="323">
        <f t="shared" si="402"/>
        <v>825267</v>
      </c>
      <c r="AB997" s="318">
        <f t="shared" si="403"/>
        <v>460234</v>
      </c>
      <c r="AC997" s="49">
        <f t="shared" si="404"/>
        <v>0.41</v>
      </c>
      <c r="AD997" s="49">
        <f t="shared" si="405"/>
        <v>0.48</v>
      </c>
      <c r="AE997" s="49">
        <f t="shared" si="406"/>
        <v>0.4</v>
      </c>
      <c r="AF997" s="49">
        <f t="shared" si="407"/>
        <v>0.71</v>
      </c>
      <c r="AG997" s="50">
        <f t="shared" si="408"/>
        <v>1.6813324436688395</v>
      </c>
      <c r="AH997" s="325">
        <f t="shared" ref="AH997:AH1015" si="413">+MIN(AA997:AB997)</f>
        <v>460234</v>
      </c>
      <c r="AI997" s="51" t="str">
        <f t="shared" ref="AI997:AI1002" si="414">+IF(AH997=Y997,"MENOR COTIZADO",IF(AH997=Z997,"PROMEDIO",IF(AH997=AA997,"MEDIANA",IF(AH997=AB997,"MEDIA ARMÓNICA",IF(AH997=W997,"HISTÓRICO")))))</f>
        <v>MEDIA ARMÓNICA</v>
      </c>
      <c r="AL997" s="52"/>
    </row>
    <row r="998" spans="1:38">
      <c r="A998" s="126">
        <f>+COUNT(B$672:$D998)</f>
        <v>291</v>
      </c>
      <c r="B998" s="126">
        <v>72151800</v>
      </c>
      <c r="C998" s="128" t="s">
        <v>291</v>
      </c>
      <c r="D998" s="126" t="s">
        <v>826</v>
      </c>
      <c r="E998" s="242">
        <v>1</v>
      </c>
      <c r="F998" s="56"/>
      <c r="G998" s="56"/>
      <c r="H998" s="317">
        <v>218073</v>
      </c>
      <c r="I998" s="317"/>
      <c r="J998" s="318"/>
      <c r="K998" s="318"/>
      <c r="L998" s="314">
        <v>198944</v>
      </c>
      <c r="M998" s="314"/>
      <c r="N998" s="314"/>
      <c r="O998" s="314"/>
      <c r="P998" s="319">
        <v>191292.00000000003</v>
      </c>
      <c r="Q998" s="328"/>
      <c r="R998" s="328"/>
      <c r="S998" s="329"/>
      <c r="T998" s="330"/>
      <c r="U998" s="331"/>
      <c r="V998" s="332">
        <v>46980</v>
      </c>
      <c r="W998" s="314"/>
      <c r="X998" s="318">
        <f t="shared" si="399"/>
        <v>78705</v>
      </c>
      <c r="Y998" s="323">
        <f t="shared" si="400"/>
        <v>191292</v>
      </c>
      <c r="Z998" s="323">
        <f t="shared" si="401"/>
        <v>163822</v>
      </c>
      <c r="AA998" s="323">
        <f t="shared" si="402"/>
        <v>195118</v>
      </c>
      <c r="AB998" s="318">
        <f t="shared" si="403"/>
        <v>110725</v>
      </c>
      <c r="AC998" s="49">
        <f t="shared" si="404"/>
        <v>0.41</v>
      </c>
      <c r="AD998" s="49">
        <f t="shared" si="405"/>
        <v>0.48</v>
      </c>
      <c r="AE998" s="49">
        <f t="shared" si="406"/>
        <v>0.4</v>
      </c>
      <c r="AF998" s="49">
        <f t="shared" si="407"/>
        <v>0.71</v>
      </c>
      <c r="AG998" s="50">
        <f t="shared" si="408"/>
        <v>1.6752873563218391</v>
      </c>
      <c r="AH998" s="325">
        <f t="shared" si="413"/>
        <v>110725</v>
      </c>
      <c r="AI998" s="51" t="str">
        <f t="shared" si="414"/>
        <v>MEDIA ARMÓNICA</v>
      </c>
      <c r="AL998" s="52"/>
    </row>
    <row r="999" spans="1:38" ht="24">
      <c r="A999" s="126">
        <f>+COUNT(B$672:$D999)</f>
        <v>292</v>
      </c>
      <c r="B999" s="137">
        <v>31162906</v>
      </c>
      <c r="C999" s="141" t="s">
        <v>838</v>
      </c>
      <c r="D999" s="126" t="s">
        <v>826</v>
      </c>
      <c r="E999" s="242">
        <v>1</v>
      </c>
      <c r="F999" s="56"/>
      <c r="G999" s="56"/>
      <c r="H999" s="317">
        <v>36359</v>
      </c>
      <c r="I999" s="317"/>
      <c r="J999" s="318"/>
      <c r="K999" s="318"/>
      <c r="L999" s="314">
        <v>34750</v>
      </c>
      <c r="M999" s="314"/>
      <c r="N999" s="314"/>
      <c r="O999" s="314"/>
      <c r="P999" s="319">
        <v>32176</v>
      </c>
      <c r="Q999" s="328"/>
      <c r="R999" s="328"/>
      <c r="S999" s="329"/>
      <c r="T999" s="330"/>
      <c r="U999" s="331"/>
      <c r="V999" s="332">
        <v>7860</v>
      </c>
      <c r="W999" s="314"/>
      <c r="X999" s="318">
        <f t="shared" si="399"/>
        <v>13395</v>
      </c>
      <c r="Y999" s="323">
        <f t="shared" si="400"/>
        <v>32176</v>
      </c>
      <c r="Z999" s="323">
        <f t="shared" si="401"/>
        <v>27786</v>
      </c>
      <c r="AA999" s="323">
        <f t="shared" si="402"/>
        <v>33463</v>
      </c>
      <c r="AB999" s="318">
        <f t="shared" si="403"/>
        <v>18641</v>
      </c>
      <c r="AC999" s="49">
        <f t="shared" si="404"/>
        <v>0.42</v>
      </c>
      <c r="AD999" s="49">
        <f t="shared" si="405"/>
        <v>0.48</v>
      </c>
      <c r="AE999" s="49">
        <f t="shared" si="406"/>
        <v>0.4</v>
      </c>
      <c r="AF999" s="49">
        <f t="shared" si="407"/>
        <v>0.72</v>
      </c>
      <c r="AG999" s="50">
        <f t="shared" si="408"/>
        <v>1.7041984732824427</v>
      </c>
      <c r="AH999" s="325">
        <f t="shared" si="413"/>
        <v>18641</v>
      </c>
      <c r="AI999" s="51" t="str">
        <f t="shared" si="414"/>
        <v>MEDIA ARMÓNICA</v>
      </c>
      <c r="AL999" s="52"/>
    </row>
    <row r="1000" spans="1:38">
      <c r="A1000" s="126">
        <f>+COUNT(B$672:$D1000)</f>
        <v>293</v>
      </c>
      <c r="B1000" s="137">
        <v>73181104</v>
      </c>
      <c r="C1000" s="154" t="s">
        <v>839</v>
      </c>
      <c r="D1000" s="126" t="s">
        <v>826</v>
      </c>
      <c r="E1000" s="242">
        <v>1</v>
      </c>
      <c r="F1000" s="56"/>
      <c r="G1000" s="56"/>
      <c r="H1000" s="317">
        <v>176959</v>
      </c>
      <c r="I1000" s="317"/>
      <c r="J1000" s="318"/>
      <c r="K1000" s="318"/>
      <c r="L1000" s="314">
        <v>168916.00000000003</v>
      </c>
      <c r="M1000" s="314"/>
      <c r="N1000" s="314"/>
      <c r="O1000" s="314"/>
      <c r="P1000" s="319">
        <v>160872</v>
      </c>
      <c r="Q1000" s="328"/>
      <c r="R1000" s="328"/>
      <c r="S1000" s="329"/>
      <c r="T1000" s="330"/>
      <c r="U1000" s="331"/>
      <c r="V1000" s="332">
        <v>39330</v>
      </c>
      <c r="W1000" s="314"/>
      <c r="X1000" s="318">
        <f t="shared" si="399"/>
        <v>65125</v>
      </c>
      <c r="Y1000" s="323">
        <f t="shared" si="400"/>
        <v>160872</v>
      </c>
      <c r="Z1000" s="323">
        <f t="shared" si="401"/>
        <v>136519</v>
      </c>
      <c r="AA1000" s="323">
        <f t="shared" si="402"/>
        <v>164894</v>
      </c>
      <c r="AB1000" s="318">
        <f t="shared" si="403"/>
        <v>92564</v>
      </c>
      <c r="AC1000" s="49">
        <f t="shared" si="404"/>
        <v>0.4</v>
      </c>
      <c r="AD1000" s="49">
        <f t="shared" si="405"/>
        <v>0.48</v>
      </c>
      <c r="AE1000" s="49">
        <f t="shared" si="406"/>
        <v>0.39</v>
      </c>
      <c r="AF1000" s="49">
        <f t="shared" si="407"/>
        <v>0.7</v>
      </c>
      <c r="AG1000" s="50">
        <f t="shared" si="408"/>
        <v>1.655860666158149</v>
      </c>
      <c r="AH1000" s="325">
        <f t="shared" si="413"/>
        <v>92564</v>
      </c>
      <c r="AI1000" s="51" t="str">
        <f t="shared" si="414"/>
        <v>MEDIA ARMÓNICA</v>
      </c>
      <c r="AL1000" s="52"/>
    </row>
    <row r="1001" spans="1:38">
      <c r="A1001" s="126">
        <f>+COUNT(B$672:$D1001)</f>
        <v>294</v>
      </c>
      <c r="B1001" s="137">
        <v>73181104</v>
      </c>
      <c r="C1001" s="154" t="s">
        <v>840</v>
      </c>
      <c r="D1001" s="126" t="s">
        <v>826</v>
      </c>
      <c r="E1001" s="242">
        <v>1</v>
      </c>
      <c r="F1001" s="56"/>
      <c r="G1001" s="56"/>
      <c r="H1001" s="317">
        <v>176724</v>
      </c>
      <c r="I1001" s="317"/>
      <c r="J1001" s="318"/>
      <c r="K1001" s="318"/>
      <c r="L1001" s="314">
        <v>161222</v>
      </c>
      <c r="M1001" s="314"/>
      <c r="N1001" s="314"/>
      <c r="O1001" s="314"/>
      <c r="P1001" s="319">
        <v>155021</v>
      </c>
      <c r="Q1001" s="328"/>
      <c r="R1001" s="328"/>
      <c r="S1001" s="329"/>
      <c r="T1001" s="330"/>
      <c r="U1001" s="331"/>
      <c r="V1001" s="332">
        <v>38620</v>
      </c>
      <c r="W1001" s="314"/>
      <c r="X1001" s="318">
        <f t="shared" si="399"/>
        <v>63510</v>
      </c>
      <c r="Y1001" s="323">
        <f t="shared" si="400"/>
        <v>155021</v>
      </c>
      <c r="Z1001" s="323">
        <f t="shared" si="401"/>
        <v>132897</v>
      </c>
      <c r="AA1001" s="323">
        <f t="shared" si="402"/>
        <v>158122</v>
      </c>
      <c r="AB1001" s="318">
        <f t="shared" si="403"/>
        <v>90487</v>
      </c>
      <c r="AC1001" s="49">
        <f t="shared" si="404"/>
        <v>0.41</v>
      </c>
      <c r="AD1001" s="49">
        <f t="shared" si="405"/>
        <v>0.48</v>
      </c>
      <c r="AE1001" s="49">
        <f t="shared" si="406"/>
        <v>0.4</v>
      </c>
      <c r="AF1001" s="49">
        <f t="shared" si="407"/>
        <v>0.7</v>
      </c>
      <c r="AG1001" s="50">
        <f t="shared" si="408"/>
        <v>1.6444847229414812</v>
      </c>
      <c r="AH1001" s="325">
        <f t="shared" si="413"/>
        <v>90487</v>
      </c>
      <c r="AI1001" s="51" t="str">
        <f t="shared" si="414"/>
        <v>MEDIA ARMÓNICA</v>
      </c>
      <c r="AL1001" s="52"/>
    </row>
    <row r="1002" spans="1:38">
      <c r="A1002" s="126">
        <f>+COUNT(B$672:$D1002)</f>
        <v>295</v>
      </c>
      <c r="B1002" s="137">
        <v>73181104</v>
      </c>
      <c r="C1002" s="154" t="s">
        <v>841</v>
      </c>
      <c r="D1002" s="126" t="s">
        <v>826</v>
      </c>
      <c r="E1002" s="242">
        <v>1</v>
      </c>
      <c r="F1002" s="56"/>
      <c r="G1002" s="56"/>
      <c r="H1002" s="317">
        <v>176901</v>
      </c>
      <c r="I1002" s="317"/>
      <c r="J1002" s="318"/>
      <c r="K1002" s="318"/>
      <c r="L1002" s="314">
        <v>165844</v>
      </c>
      <c r="M1002" s="314"/>
      <c r="N1002" s="314"/>
      <c r="O1002" s="314"/>
      <c r="P1002" s="319">
        <v>157947</v>
      </c>
      <c r="Q1002" s="328"/>
      <c r="R1002" s="328"/>
      <c r="S1002" s="329"/>
      <c r="T1002" s="330"/>
      <c r="U1002" s="331"/>
      <c r="V1002" s="332">
        <v>38970</v>
      </c>
      <c r="W1002" s="314"/>
      <c r="X1002" s="318">
        <f t="shared" si="399"/>
        <v>64434</v>
      </c>
      <c r="Y1002" s="323">
        <f t="shared" si="400"/>
        <v>157947</v>
      </c>
      <c r="Z1002" s="323">
        <f t="shared" si="401"/>
        <v>134916</v>
      </c>
      <c r="AA1002" s="323">
        <f t="shared" si="402"/>
        <v>161896</v>
      </c>
      <c r="AB1002" s="318">
        <f t="shared" si="403"/>
        <v>91586</v>
      </c>
      <c r="AC1002" s="49">
        <f t="shared" si="404"/>
        <v>0.41</v>
      </c>
      <c r="AD1002" s="49">
        <f t="shared" si="405"/>
        <v>0.48</v>
      </c>
      <c r="AE1002" s="49">
        <f t="shared" si="406"/>
        <v>0.4</v>
      </c>
      <c r="AF1002" s="49">
        <f t="shared" si="407"/>
        <v>0.7</v>
      </c>
      <c r="AG1002" s="50">
        <f t="shared" si="408"/>
        <v>1.6534257120862201</v>
      </c>
      <c r="AH1002" s="325">
        <f t="shared" si="413"/>
        <v>91586</v>
      </c>
      <c r="AI1002" s="51" t="str">
        <f t="shared" si="414"/>
        <v>MEDIA ARMÓNICA</v>
      </c>
      <c r="AL1002" s="52"/>
    </row>
    <row r="1003" spans="1:38">
      <c r="A1003" s="126">
        <f>+COUNT(B$672:$D1003)</f>
        <v>296</v>
      </c>
      <c r="B1003" s="137">
        <v>73181104</v>
      </c>
      <c r="C1003" s="154" t="s">
        <v>842</v>
      </c>
      <c r="D1003" s="126" t="s">
        <v>826</v>
      </c>
      <c r="E1003" s="242">
        <v>1</v>
      </c>
      <c r="F1003" s="56"/>
      <c r="G1003" s="56"/>
      <c r="H1003" s="317">
        <v>75857</v>
      </c>
      <c r="I1003" s="317"/>
      <c r="J1003" s="318"/>
      <c r="K1003" s="318"/>
      <c r="L1003" s="314">
        <v>69868</v>
      </c>
      <c r="M1003" s="314"/>
      <c r="N1003" s="314"/>
      <c r="O1003" s="314"/>
      <c r="P1003" s="319">
        <v>66541</v>
      </c>
      <c r="Q1003" s="328"/>
      <c r="R1003" s="328"/>
      <c r="S1003" s="329"/>
      <c r="T1003" s="330"/>
      <c r="U1003" s="331"/>
      <c r="V1003" s="332">
        <v>12790</v>
      </c>
      <c r="W1003" s="16"/>
      <c r="X1003" s="318">
        <f t="shared" si="399"/>
        <v>29238</v>
      </c>
      <c r="Y1003" s="323">
        <f t="shared" si="400"/>
        <v>66541</v>
      </c>
      <c r="Z1003" s="323">
        <f t="shared" si="401"/>
        <v>56264</v>
      </c>
      <c r="AA1003" s="323">
        <f t="shared" si="402"/>
        <v>68205</v>
      </c>
      <c r="AB1003" s="318">
        <f t="shared" si="403"/>
        <v>33137</v>
      </c>
      <c r="AC1003" s="49">
        <f t="shared" si="404"/>
        <v>0.44</v>
      </c>
      <c r="AD1003" s="49">
        <f t="shared" si="405"/>
        <v>0.52</v>
      </c>
      <c r="AE1003" s="49">
        <f t="shared" si="406"/>
        <v>0.43</v>
      </c>
      <c r="AF1003" s="49">
        <f t="shared" si="407"/>
        <v>0.88</v>
      </c>
      <c r="AG1003" s="50">
        <f t="shared" si="408"/>
        <v>2.2860046911649725</v>
      </c>
      <c r="AH1003" s="325">
        <f>+Z1003</f>
        <v>56264</v>
      </c>
      <c r="AI1003" s="51" t="str">
        <f>+IF(AH1003=Y1003,"MENOR COTIZADO",IF(AH1003=Z1003,"PROMEDIO",IF(AH1003=AA1003,"MEDIANA",IF(AH1003=AB1003,"MEDIA ARMÓNICA",IF(AH1003=W1003,"HISTÓRICO")))))</f>
        <v>PROMEDIO</v>
      </c>
      <c r="AL1003" s="52"/>
    </row>
    <row r="1004" spans="1:38">
      <c r="A1004" s="126">
        <f>+COUNT(B$672:$D1004)</f>
        <v>297</v>
      </c>
      <c r="B1004" s="137">
        <v>73181104</v>
      </c>
      <c r="C1004" s="154" t="s">
        <v>843</v>
      </c>
      <c r="D1004" s="126" t="s">
        <v>826</v>
      </c>
      <c r="E1004" s="242">
        <v>1</v>
      </c>
      <c r="F1004" s="56"/>
      <c r="G1004" s="56"/>
      <c r="H1004" s="317">
        <v>123831.00000000001</v>
      </c>
      <c r="I1004" s="317"/>
      <c r="J1004" s="318"/>
      <c r="K1004" s="318"/>
      <c r="L1004" s="314">
        <v>116091</v>
      </c>
      <c r="M1004" s="314"/>
      <c r="N1004" s="314"/>
      <c r="O1004" s="314"/>
      <c r="P1004" s="319">
        <v>110563</v>
      </c>
      <c r="Q1004" s="328"/>
      <c r="R1004" s="328"/>
      <c r="S1004" s="329"/>
      <c r="T1004" s="330"/>
      <c r="U1004" s="331"/>
      <c r="V1004" s="332">
        <v>27290</v>
      </c>
      <c r="W1004" s="314"/>
      <c r="X1004" s="318">
        <f t="shared" si="399"/>
        <v>45099</v>
      </c>
      <c r="Y1004" s="323">
        <f t="shared" si="400"/>
        <v>110563</v>
      </c>
      <c r="Z1004" s="323">
        <f t="shared" si="401"/>
        <v>94444</v>
      </c>
      <c r="AA1004" s="323">
        <f t="shared" si="402"/>
        <v>113327</v>
      </c>
      <c r="AB1004" s="318">
        <f t="shared" si="403"/>
        <v>64126</v>
      </c>
      <c r="AC1004" s="49">
        <f t="shared" si="404"/>
        <v>0.41</v>
      </c>
      <c r="AD1004" s="49">
        <f t="shared" si="405"/>
        <v>0.48</v>
      </c>
      <c r="AE1004" s="49">
        <f t="shared" si="406"/>
        <v>0.4</v>
      </c>
      <c r="AF1004" s="49">
        <f t="shared" si="407"/>
        <v>0.7</v>
      </c>
      <c r="AG1004" s="50">
        <f t="shared" si="408"/>
        <v>1.6525833638695493</v>
      </c>
      <c r="AH1004" s="325">
        <f t="shared" si="413"/>
        <v>64126</v>
      </c>
      <c r="AI1004" s="51" t="str">
        <f t="shared" ref="AI1004:AI1011" si="415">+IF(AH1004=Y1004,"MENOR COTIZADO",IF(AH1004=Z1004,"PROMEDIO",IF(AH1004=AA1004,"MEDIANA",IF(AH1004=AB1004,"MEDIA ARMÓNICA",IF(AH1004=W1004,"HISTÓRICO")))))</f>
        <v>MEDIA ARMÓNICA</v>
      </c>
      <c r="AL1004" s="52"/>
    </row>
    <row r="1005" spans="1:38">
      <c r="A1005" s="126">
        <f>+COUNT(B$672:$D1005)</f>
        <v>298</v>
      </c>
      <c r="B1005" s="137">
        <v>73181104</v>
      </c>
      <c r="C1005" s="154" t="s">
        <v>844</v>
      </c>
      <c r="D1005" s="126" t="s">
        <v>826</v>
      </c>
      <c r="E1005" s="242">
        <v>1</v>
      </c>
      <c r="F1005" s="56"/>
      <c r="G1005" s="56"/>
      <c r="H1005" s="317">
        <v>36013</v>
      </c>
      <c r="I1005" s="317"/>
      <c r="J1005" s="318"/>
      <c r="K1005" s="318"/>
      <c r="L1005" s="314">
        <v>34117</v>
      </c>
      <c r="M1005" s="314"/>
      <c r="N1005" s="314"/>
      <c r="O1005" s="314"/>
      <c r="P1005" s="319">
        <v>31590</v>
      </c>
      <c r="Q1005" s="328"/>
      <c r="R1005" s="328"/>
      <c r="S1005" s="329"/>
      <c r="T1005" s="330"/>
      <c r="U1005" s="331"/>
      <c r="V1005" s="332">
        <v>7790</v>
      </c>
      <c r="W1005" s="314"/>
      <c r="X1005" s="318">
        <f t="shared" si="399"/>
        <v>13183</v>
      </c>
      <c r="Y1005" s="323">
        <f t="shared" si="400"/>
        <v>31590</v>
      </c>
      <c r="Z1005" s="323">
        <f t="shared" si="401"/>
        <v>27378</v>
      </c>
      <c r="AA1005" s="323">
        <f t="shared" si="402"/>
        <v>32854</v>
      </c>
      <c r="AB1005" s="318">
        <f t="shared" si="403"/>
        <v>18424</v>
      </c>
      <c r="AC1005" s="49">
        <f t="shared" si="404"/>
        <v>0.42</v>
      </c>
      <c r="AD1005" s="49">
        <f t="shared" si="405"/>
        <v>0.48</v>
      </c>
      <c r="AE1005" s="49">
        <f t="shared" si="406"/>
        <v>0.4</v>
      </c>
      <c r="AF1005" s="49">
        <f t="shared" si="407"/>
        <v>0.72</v>
      </c>
      <c r="AG1005" s="50">
        <f t="shared" si="408"/>
        <v>1.6922978177150192</v>
      </c>
      <c r="AH1005" s="325">
        <f t="shared" si="413"/>
        <v>18424</v>
      </c>
      <c r="AI1005" s="51" t="str">
        <f t="shared" si="415"/>
        <v>MEDIA ARMÓNICA</v>
      </c>
      <c r="AL1005" s="52"/>
    </row>
    <row r="1006" spans="1:38" ht="24">
      <c r="A1006" s="126">
        <f>+COUNT(B$672:$D1006)</f>
        <v>299</v>
      </c>
      <c r="B1006" s="137">
        <v>73181104</v>
      </c>
      <c r="C1006" s="155" t="s">
        <v>845</v>
      </c>
      <c r="D1006" s="126" t="s">
        <v>826</v>
      </c>
      <c r="E1006" s="242">
        <v>1</v>
      </c>
      <c r="F1006" s="56"/>
      <c r="G1006" s="56"/>
      <c r="H1006" s="317">
        <v>51638</v>
      </c>
      <c r="I1006" s="317"/>
      <c r="J1006" s="318"/>
      <c r="K1006" s="318"/>
      <c r="L1006" s="314">
        <v>49291</v>
      </c>
      <c r="M1006" s="314"/>
      <c r="N1006" s="314"/>
      <c r="O1006" s="314"/>
      <c r="P1006" s="319">
        <v>46944</v>
      </c>
      <c r="Q1006" s="328"/>
      <c r="R1006" s="328"/>
      <c r="S1006" s="329"/>
      <c r="T1006" s="330"/>
      <c r="U1006" s="331"/>
      <c r="V1006" s="332">
        <v>11620</v>
      </c>
      <c r="W1006" s="314"/>
      <c r="X1006" s="318">
        <f t="shared" si="399"/>
        <v>18933</v>
      </c>
      <c r="Y1006" s="323">
        <f t="shared" si="400"/>
        <v>46944</v>
      </c>
      <c r="Z1006" s="323">
        <f t="shared" si="401"/>
        <v>39873</v>
      </c>
      <c r="AA1006" s="323">
        <f t="shared" si="402"/>
        <v>48118</v>
      </c>
      <c r="AB1006" s="318">
        <f t="shared" si="403"/>
        <v>27208</v>
      </c>
      <c r="AC1006" s="49">
        <f t="shared" si="404"/>
        <v>0.4</v>
      </c>
      <c r="AD1006" s="49">
        <f t="shared" si="405"/>
        <v>0.47</v>
      </c>
      <c r="AE1006" s="49">
        <f t="shared" si="406"/>
        <v>0.39</v>
      </c>
      <c r="AF1006" s="49">
        <f t="shared" si="407"/>
        <v>0.7</v>
      </c>
      <c r="AG1006" s="50">
        <f t="shared" si="408"/>
        <v>1.6293459552495697</v>
      </c>
      <c r="AH1006" s="325">
        <f t="shared" si="413"/>
        <v>27208</v>
      </c>
      <c r="AI1006" s="51" t="str">
        <f t="shared" si="415"/>
        <v>MEDIA ARMÓNICA</v>
      </c>
      <c r="AL1006" s="52"/>
    </row>
    <row r="1007" spans="1:38">
      <c r="A1007" s="126">
        <f>+COUNT(B$672:$D1007)</f>
        <v>300</v>
      </c>
      <c r="B1007" s="137">
        <v>73181104</v>
      </c>
      <c r="C1007" s="154" t="s">
        <v>278</v>
      </c>
      <c r="D1007" s="126" t="s">
        <v>826</v>
      </c>
      <c r="E1007" s="242">
        <v>1</v>
      </c>
      <c r="F1007" s="56"/>
      <c r="G1007" s="56"/>
      <c r="H1007" s="317">
        <v>103278</v>
      </c>
      <c r="I1007" s="317"/>
      <c r="J1007" s="318"/>
      <c r="K1007" s="318"/>
      <c r="L1007" s="314">
        <v>101400</v>
      </c>
      <c r="M1007" s="314"/>
      <c r="N1007" s="314"/>
      <c r="O1007" s="314"/>
      <c r="P1007" s="319">
        <v>93889</v>
      </c>
      <c r="Q1007" s="328"/>
      <c r="R1007" s="328"/>
      <c r="S1007" s="329"/>
      <c r="T1007" s="330"/>
      <c r="U1007" s="331"/>
      <c r="V1007" s="332">
        <v>15600</v>
      </c>
      <c r="W1007" s="314"/>
      <c r="X1007" s="318">
        <f t="shared" si="399"/>
        <v>42157</v>
      </c>
      <c r="Y1007" s="323">
        <f t="shared" si="400"/>
        <v>93889</v>
      </c>
      <c r="Z1007" s="323">
        <f t="shared" si="401"/>
        <v>78542</v>
      </c>
      <c r="AA1007" s="323">
        <f t="shared" si="402"/>
        <v>97645</v>
      </c>
      <c r="AB1007" s="318">
        <f t="shared" si="403"/>
        <v>42419</v>
      </c>
      <c r="AC1007" s="49">
        <f t="shared" si="404"/>
        <v>0.45</v>
      </c>
      <c r="AD1007" s="49">
        <f t="shared" si="405"/>
        <v>0.54</v>
      </c>
      <c r="AE1007" s="49">
        <f t="shared" si="406"/>
        <v>0.43</v>
      </c>
      <c r="AF1007" s="49">
        <f t="shared" si="407"/>
        <v>0.99</v>
      </c>
      <c r="AG1007" s="50">
        <f t="shared" si="408"/>
        <v>2.7023717948717949</v>
      </c>
      <c r="AH1007" s="325">
        <f>+Z1007</f>
        <v>78542</v>
      </c>
      <c r="AI1007" s="51" t="str">
        <f t="shared" si="415"/>
        <v>PROMEDIO</v>
      </c>
      <c r="AL1007" s="52"/>
    </row>
    <row r="1008" spans="1:38">
      <c r="A1008" s="126">
        <f>+COUNT(B$672:$D1008)</f>
        <v>301</v>
      </c>
      <c r="B1008" s="137">
        <v>73181104</v>
      </c>
      <c r="C1008" s="154" t="s">
        <v>846</v>
      </c>
      <c r="D1008" s="126" t="s">
        <v>826</v>
      </c>
      <c r="E1008" s="242">
        <v>1</v>
      </c>
      <c r="F1008" s="56"/>
      <c r="G1008" s="56"/>
      <c r="H1008" s="317">
        <v>280511</v>
      </c>
      <c r="I1008" s="317"/>
      <c r="J1008" s="318"/>
      <c r="K1008" s="318"/>
      <c r="L1008" s="314">
        <v>267876</v>
      </c>
      <c r="M1008" s="314"/>
      <c r="N1008" s="314"/>
      <c r="O1008" s="314"/>
      <c r="P1008" s="319">
        <v>252713</v>
      </c>
      <c r="Q1008" s="328"/>
      <c r="R1008" s="328"/>
      <c r="S1008" s="329"/>
      <c r="T1008" s="330"/>
      <c r="U1008" s="331"/>
      <c r="V1008" s="332">
        <v>62380</v>
      </c>
      <c r="W1008" s="314"/>
      <c r="X1008" s="318">
        <f t="shared" si="399"/>
        <v>102956</v>
      </c>
      <c r="Y1008" s="323">
        <f t="shared" si="400"/>
        <v>252713</v>
      </c>
      <c r="Z1008" s="323">
        <f t="shared" si="401"/>
        <v>215870</v>
      </c>
      <c r="AA1008" s="323">
        <f t="shared" si="402"/>
        <v>260295</v>
      </c>
      <c r="AB1008" s="318">
        <f t="shared" si="403"/>
        <v>146596</v>
      </c>
      <c r="AC1008" s="49">
        <f t="shared" si="404"/>
        <v>0.41</v>
      </c>
      <c r="AD1008" s="49">
        <f t="shared" si="405"/>
        <v>0.48</v>
      </c>
      <c r="AE1008" s="49">
        <f t="shared" si="406"/>
        <v>0.4</v>
      </c>
      <c r="AF1008" s="49">
        <f t="shared" si="407"/>
        <v>0.7</v>
      </c>
      <c r="AG1008" s="50">
        <f t="shared" si="408"/>
        <v>1.6504648925937802</v>
      </c>
      <c r="AH1008" s="325">
        <f t="shared" si="413"/>
        <v>146596</v>
      </c>
      <c r="AI1008" s="51" t="str">
        <f t="shared" si="415"/>
        <v>MEDIA ARMÓNICA</v>
      </c>
      <c r="AL1008" s="52"/>
    </row>
    <row r="1009" spans="1:38">
      <c r="A1009" s="126">
        <f>+COUNT(B$672:$D1009)</f>
        <v>302</v>
      </c>
      <c r="B1009" s="137">
        <v>73181104</v>
      </c>
      <c r="C1009" s="155" t="s">
        <v>847</v>
      </c>
      <c r="D1009" s="126" t="s">
        <v>826</v>
      </c>
      <c r="E1009" s="242">
        <v>1</v>
      </c>
      <c r="F1009" s="56"/>
      <c r="G1009" s="56"/>
      <c r="H1009" s="317">
        <v>90066</v>
      </c>
      <c r="I1009" s="317"/>
      <c r="J1009" s="318"/>
      <c r="K1009" s="318"/>
      <c r="L1009" s="314">
        <v>86080</v>
      </c>
      <c r="M1009" s="314"/>
      <c r="N1009" s="314"/>
      <c r="O1009" s="314"/>
      <c r="P1009" s="319">
        <v>79704</v>
      </c>
      <c r="Q1009" s="328"/>
      <c r="R1009" s="328"/>
      <c r="S1009" s="329"/>
      <c r="T1009" s="330"/>
      <c r="U1009" s="331"/>
      <c r="V1009" s="332">
        <v>19550</v>
      </c>
      <c r="W1009" s="314"/>
      <c r="X1009" s="318">
        <f t="shared" si="399"/>
        <v>33143</v>
      </c>
      <c r="Y1009" s="323">
        <f t="shared" si="400"/>
        <v>79704</v>
      </c>
      <c r="Z1009" s="323">
        <f t="shared" si="401"/>
        <v>68850</v>
      </c>
      <c r="AA1009" s="323">
        <f t="shared" si="402"/>
        <v>82892</v>
      </c>
      <c r="AB1009" s="318">
        <f t="shared" si="403"/>
        <v>46287</v>
      </c>
      <c r="AC1009" s="49">
        <f t="shared" si="404"/>
        <v>0.42</v>
      </c>
      <c r="AD1009" s="49">
        <f t="shared" si="405"/>
        <v>0.48</v>
      </c>
      <c r="AE1009" s="49">
        <f t="shared" si="406"/>
        <v>0.4</v>
      </c>
      <c r="AF1009" s="49">
        <f t="shared" si="407"/>
        <v>0.72</v>
      </c>
      <c r="AG1009" s="50">
        <f t="shared" si="408"/>
        <v>1.6952941176470588</v>
      </c>
      <c r="AH1009" s="325">
        <f t="shared" si="413"/>
        <v>46287</v>
      </c>
      <c r="AI1009" s="51" t="str">
        <f t="shared" si="415"/>
        <v>MEDIA ARMÓNICA</v>
      </c>
      <c r="AL1009" s="52"/>
    </row>
    <row r="1010" spans="1:38">
      <c r="A1010" s="126">
        <f>+COUNT(B$672:$D1010)</f>
        <v>303</v>
      </c>
      <c r="B1010" s="137">
        <v>73181104</v>
      </c>
      <c r="C1010" s="155" t="s">
        <v>848</v>
      </c>
      <c r="D1010" s="126" t="s">
        <v>826</v>
      </c>
      <c r="E1010" s="242">
        <v>1</v>
      </c>
      <c r="F1010" s="56"/>
      <c r="G1010" s="56"/>
      <c r="H1010" s="317">
        <v>52577.000000000007</v>
      </c>
      <c r="I1010" s="317"/>
      <c r="J1010" s="318"/>
      <c r="K1010" s="318"/>
      <c r="L1010" s="314">
        <v>49761</v>
      </c>
      <c r="M1010" s="314"/>
      <c r="N1010" s="314"/>
      <c r="O1010" s="314"/>
      <c r="P1010" s="319">
        <v>46944</v>
      </c>
      <c r="Q1010" s="328"/>
      <c r="R1010" s="328"/>
      <c r="S1010" s="329"/>
      <c r="T1010" s="330"/>
      <c r="U1010" s="331"/>
      <c r="V1010" s="332">
        <v>11620</v>
      </c>
      <c r="W1010" s="314"/>
      <c r="X1010" s="318">
        <f t="shared" si="399"/>
        <v>19208</v>
      </c>
      <c r="Y1010" s="323">
        <f t="shared" si="400"/>
        <v>46944</v>
      </c>
      <c r="Z1010" s="323">
        <f t="shared" si="401"/>
        <v>40226</v>
      </c>
      <c r="AA1010" s="323">
        <f t="shared" si="402"/>
        <v>48353</v>
      </c>
      <c r="AB1010" s="318">
        <f t="shared" si="403"/>
        <v>27308</v>
      </c>
      <c r="AC1010" s="49">
        <f t="shared" si="404"/>
        <v>0.41</v>
      </c>
      <c r="AD1010" s="49">
        <f t="shared" si="405"/>
        <v>0.48</v>
      </c>
      <c r="AE1010" s="49">
        <f t="shared" si="406"/>
        <v>0.4</v>
      </c>
      <c r="AF1010" s="49">
        <f t="shared" si="407"/>
        <v>0.7</v>
      </c>
      <c r="AG1010" s="50">
        <f t="shared" si="408"/>
        <v>1.653012048192771</v>
      </c>
      <c r="AH1010" s="325">
        <f t="shared" si="413"/>
        <v>27308</v>
      </c>
      <c r="AI1010" s="51" t="str">
        <f t="shared" si="415"/>
        <v>MEDIA ARMÓNICA</v>
      </c>
      <c r="AL1010" s="52"/>
    </row>
    <row r="1011" spans="1:38">
      <c r="A1011" s="126">
        <f>+COUNT(B$672:$D1011)</f>
        <v>304</v>
      </c>
      <c r="B1011" s="137">
        <v>73181104</v>
      </c>
      <c r="C1011" s="154" t="s">
        <v>849</v>
      </c>
      <c r="D1011" s="126" t="s">
        <v>826</v>
      </c>
      <c r="E1011" s="242">
        <v>1</v>
      </c>
      <c r="F1011" s="56"/>
      <c r="G1011" s="56"/>
      <c r="H1011" s="317">
        <v>106095</v>
      </c>
      <c r="I1011" s="317"/>
      <c r="J1011" s="318"/>
      <c r="K1011" s="318"/>
      <c r="L1011" s="314">
        <v>97645</v>
      </c>
      <c r="M1011" s="314"/>
      <c r="N1011" s="314"/>
      <c r="O1011" s="314"/>
      <c r="P1011" s="319">
        <v>93889</v>
      </c>
      <c r="Q1011" s="328"/>
      <c r="R1011" s="328"/>
      <c r="S1011" s="329"/>
      <c r="T1011" s="330"/>
      <c r="U1011" s="331"/>
      <c r="V1011" s="332">
        <v>15600</v>
      </c>
      <c r="W1011" s="314"/>
      <c r="X1011" s="318">
        <f t="shared" si="399"/>
        <v>42115</v>
      </c>
      <c r="Y1011" s="323">
        <f t="shared" si="400"/>
        <v>93889</v>
      </c>
      <c r="Z1011" s="323">
        <f t="shared" si="401"/>
        <v>78307</v>
      </c>
      <c r="AA1011" s="323">
        <f t="shared" si="402"/>
        <v>95767</v>
      </c>
      <c r="AB1011" s="318">
        <f t="shared" si="403"/>
        <v>42364</v>
      </c>
      <c r="AC1011" s="49">
        <f t="shared" si="404"/>
        <v>0.45</v>
      </c>
      <c r="AD1011" s="49">
        <f t="shared" si="405"/>
        <v>0.54</v>
      </c>
      <c r="AE1011" s="49">
        <f t="shared" si="406"/>
        <v>0.44</v>
      </c>
      <c r="AF1011" s="49">
        <f t="shared" si="407"/>
        <v>0.99</v>
      </c>
      <c r="AG1011" s="50">
        <f t="shared" si="408"/>
        <v>2.6996794871794871</v>
      </c>
      <c r="AH1011" s="325">
        <f t="shared" ref="AH1011:AH1012" si="416">+Z1011</f>
        <v>78307</v>
      </c>
      <c r="AI1011" s="51" t="str">
        <f t="shared" si="415"/>
        <v>PROMEDIO</v>
      </c>
      <c r="AL1011" s="52"/>
    </row>
    <row r="1012" spans="1:38">
      <c r="A1012" s="126">
        <f>+COUNT(B$672:$D1012)</f>
        <v>305</v>
      </c>
      <c r="B1012" s="137">
        <v>73181104</v>
      </c>
      <c r="C1012" s="154" t="s">
        <v>850</v>
      </c>
      <c r="D1012" s="126" t="s">
        <v>826</v>
      </c>
      <c r="E1012" s="242">
        <v>1</v>
      </c>
      <c r="F1012" s="56"/>
      <c r="G1012" s="56"/>
      <c r="H1012" s="317">
        <v>107585</v>
      </c>
      <c r="I1012" s="317"/>
      <c r="J1012" s="318"/>
      <c r="K1012" s="318"/>
      <c r="L1012" s="314">
        <v>99016</v>
      </c>
      <c r="M1012" s="314"/>
      <c r="N1012" s="314"/>
      <c r="O1012" s="314"/>
      <c r="P1012" s="319">
        <v>95208</v>
      </c>
      <c r="Q1012" s="328"/>
      <c r="R1012" s="328"/>
      <c r="S1012" s="329"/>
      <c r="T1012" s="330"/>
      <c r="U1012" s="331"/>
      <c r="V1012" s="332">
        <v>17970</v>
      </c>
      <c r="W1012" s="314"/>
      <c r="X1012" s="318">
        <f t="shared" si="399"/>
        <v>41639</v>
      </c>
      <c r="Y1012" s="323">
        <f t="shared" si="400"/>
        <v>95208</v>
      </c>
      <c r="Z1012" s="323">
        <f t="shared" si="401"/>
        <v>79945</v>
      </c>
      <c r="AA1012" s="323">
        <f t="shared" si="402"/>
        <v>97112</v>
      </c>
      <c r="AB1012" s="318">
        <f t="shared" si="403"/>
        <v>46758</v>
      </c>
      <c r="AC1012" s="49">
        <f t="shared" si="404"/>
        <v>0.44</v>
      </c>
      <c r="AD1012" s="49">
        <f t="shared" si="405"/>
        <v>0.52</v>
      </c>
      <c r="AE1012" s="49">
        <f t="shared" si="406"/>
        <v>0.43</v>
      </c>
      <c r="AF1012" s="49">
        <f t="shared" si="407"/>
        <v>0.89</v>
      </c>
      <c r="AG1012" s="50">
        <f t="shared" si="408"/>
        <v>2.3171396772398443</v>
      </c>
      <c r="AH1012" s="325">
        <f t="shared" si="416"/>
        <v>79945</v>
      </c>
      <c r="AI1012" s="51" t="str">
        <f t="shared" ref="AI1012:AI1015" si="417">+IF(AH1012=Y1012,"MENOR COTIZADO",IF(AH1012=Z1012,"PROMEDIO",IF(AH1012=AA1012,"MEDIANA",IF(AH1012=AB1012,"MEDIA ARMÓNICA",IF(AH1012=W1012,"HISTÓRICO")))))</f>
        <v>PROMEDIO</v>
      </c>
      <c r="AL1012" s="52"/>
    </row>
    <row r="1013" spans="1:38">
      <c r="A1013" s="126">
        <f>+COUNT(B$672:$D1013)</f>
        <v>306</v>
      </c>
      <c r="B1013" s="137">
        <v>73181104</v>
      </c>
      <c r="C1013" s="155" t="s">
        <v>851</v>
      </c>
      <c r="D1013" s="126" t="s">
        <v>826</v>
      </c>
      <c r="E1013" s="242">
        <v>1</v>
      </c>
      <c r="F1013" s="56"/>
      <c r="G1013" s="56"/>
      <c r="H1013" s="317">
        <v>52516.000000000007</v>
      </c>
      <c r="I1013" s="317"/>
      <c r="J1013" s="318"/>
      <c r="K1013" s="318"/>
      <c r="L1013" s="314">
        <v>49752.000000000007</v>
      </c>
      <c r="M1013" s="314"/>
      <c r="N1013" s="314"/>
      <c r="O1013" s="314"/>
      <c r="P1013" s="319">
        <v>46067.000000000007</v>
      </c>
      <c r="Q1013" s="328"/>
      <c r="R1013" s="328"/>
      <c r="S1013" s="329"/>
      <c r="T1013" s="330"/>
      <c r="U1013" s="331"/>
      <c r="V1013" s="332">
        <v>11510</v>
      </c>
      <c r="W1013" s="314"/>
      <c r="X1013" s="318">
        <f t="shared" si="399"/>
        <v>19151</v>
      </c>
      <c r="Y1013" s="323">
        <f t="shared" si="400"/>
        <v>46067</v>
      </c>
      <c r="Z1013" s="323">
        <f t="shared" si="401"/>
        <v>39961</v>
      </c>
      <c r="AA1013" s="323">
        <f t="shared" si="402"/>
        <v>47910</v>
      </c>
      <c r="AB1013" s="318">
        <f t="shared" si="403"/>
        <v>27076</v>
      </c>
      <c r="AC1013" s="49">
        <f t="shared" si="404"/>
        <v>0.42</v>
      </c>
      <c r="AD1013" s="49">
        <f t="shared" si="405"/>
        <v>0.48</v>
      </c>
      <c r="AE1013" s="49">
        <f t="shared" si="406"/>
        <v>0.4</v>
      </c>
      <c r="AF1013" s="49">
        <f t="shared" si="407"/>
        <v>0.71</v>
      </c>
      <c r="AG1013" s="50">
        <f t="shared" si="408"/>
        <v>1.6638575152041704</v>
      </c>
      <c r="AH1013" s="325">
        <f t="shared" si="413"/>
        <v>27076</v>
      </c>
      <c r="AI1013" s="51" t="str">
        <f t="shared" si="417"/>
        <v>MEDIA ARMÓNICA</v>
      </c>
      <c r="AL1013" s="52"/>
    </row>
    <row r="1014" spans="1:38">
      <c r="A1014" s="126">
        <f>+COUNT(B$672:$D1014)</f>
        <v>307</v>
      </c>
      <c r="B1014" s="137">
        <v>73181104</v>
      </c>
      <c r="C1014" s="155" t="s">
        <v>852</v>
      </c>
      <c r="D1014" s="126" t="s">
        <v>826</v>
      </c>
      <c r="E1014" s="242">
        <v>1</v>
      </c>
      <c r="F1014" s="56"/>
      <c r="G1014" s="56"/>
      <c r="H1014" s="317">
        <v>436281</v>
      </c>
      <c r="I1014" s="317"/>
      <c r="J1014" s="318"/>
      <c r="K1014" s="318"/>
      <c r="L1014" s="314">
        <v>420837</v>
      </c>
      <c r="M1014" s="314"/>
      <c r="N1014" s="314"/>
      <c r="O1014" s="314"/>
      <c r="P1014" s="319">
        <v>386089</v>
      </c>
      <c r="Q1014" s="328"/>
      <c r="R1014" s="328"/>
      <c r="S1014" s="329"/>
      <c r="T1014" s="330"/>
      <c r="U1014" s="331"/>
      <c r="V1014" s="332">
        <v>94400</v>
      </c>
      <c r="W1014" s="314"/>
      <c r="X1014" s="318">
        <f t="shared" si="399"/>
        <v>161372</v>
      </c>
      <c r="Y1014" s="323">
        <f t="shared" si="400"/>
        <v>386089</v>
      </c>
      <c r="Z1014" s="323">
        <f t="shared" si="401"/>
        <v>334402</v>
      </c>
      <c r="AA1014" s="323">
        <f t="shared" si="402"/>
        <v>403463</v>
      </c>
      <c r="AB1014" s="318">
        <f t="shared" si="403"/>
        <v>224069</v>
      </c>
      <c r="AC1014" s="49">
        <f t="shared" si="404"/>
        <v>0.42</v>
      </c>
      <c r="AD1014" s="49">
        <f t="shared" si="405"/>
        <v>0.48</v>
      </c>
      <c r="AE1014" s="49">
        <f t="shared" si="406"/>
        <v>0.4</v>
      </c>
      <c r="AF1014" s="49">
        <f t="shared" si="407"/>
        <v>0.72</v>
      </c>
      <c r="AG1014" s="50">
        <f t="shared" si="408"/>
        <v>1.709449152542373</v>
      </c>
      <c r="AH1014" s="325">
        <f t="shared" si="413"/>
        <v>224069</v>
      </c>
      <c r="AI1014" s="51" t="str">
        <f t="shared" si="417"/>
        <v>MEDIA ARMÓNICA</v>
      </c>
      <c r="AL1014" s="52"/>
    </row>
    <row r="1015" spans="1:38">
      <c r="A1015" s="126">
        <f>+COUNT(B$672:$D1015)</f>
        <v>308</v>
      </c>
      <c r="B1015" s="137">
        <v>73181104</v>
      </c>
      <c r="C1015" s="127" t="s">
        <v>853</v>
      </c>
      <c r="D1015" s="126" t="s">
        <v>826</v>
      </c>
      <c r="E1015" s="242">
        <v>1</v>
      </c>
      <c r="F1015" s="56"/>
      <c r="G1015" s="56"/>
      <c r="H1015" s="317">
        <v>285566</v>
      </c>
      <c r="I1015" s="317"/>
      <c r="J1015" s="318"/>
      <c r="K1015" s="318"/>
      <c r="L1015" s="314">
        <v>272930</v>
      </c>
      <c r="M1015" s="314"/>
      <c r="N1015" s="314"/>
      <c r="O1015" s="314"/>
      <c r="P1015" s="319">
        <v>252713</v>
      </c>
      <c r="Q1015" s="328"/>
      <c r="R1015" s="328"/>
      <c r="S1015" s="329"/>
      <c r="T1015" s="330"/>
      <c r="U1015" s="331"/>
      <c r="V1015" s="332">
        <v>62380</v>
      </c>
      <c r="W1015" s="314"/>
      <c r="X1015" s="318">
        <f t="shared" si="399"/>
        <v>104888</v>
      </c>
      <c r="Y1015" s="323">
        <f t="shared" si="400"/>
        <v>252713</v>
      </c>
      <c r="Z1015" s="323">
        <f t="shared" si="401"/>
        <v>218397</v>
      </c>
      <c r="AA1015" s="323">
        <f t="shared" si="402"/>
        <v>262822</v>
      </c>
      <c r="AB1015" s="318">
        <f t="shared" si="403"/>
        <v>147310</v>
      </c>
      <c r="AC1015" s="49">
        <f t="shared" si="404"/>
        <v>0.42</v>
      </c>
      <c r="AD1015" s="49">
        <f t="shared" si="405"/>
        <v>0.48</v>
      </c>
      <c r="AE1015" s="49">
        <f t="shared" si="406"/>
        <v>0.4</v>
      </c>
      <c r="AF1015" s="49">
        <f t="shared" si="407"/>
        <v>0.71</v>
      </c>
      <c r="AG1015" s="50">
        <f t="shared" si="408"/>
        <v>1.6814363578069895</v>
      </c>
      <c r="AH1015" s="325">
        <f t="shared" si="413"/>
        <v>147310</v>
      </c>
      <c r="AI1015" s="51" t="str">
        <f t="shared" si="417"/>
        <v>MEDIA ARMÓNICA</v>
      </c>
      <c r="AL1015" s="52"/>
    </row>
    <row r="1016" spans="1:38" ht="24">
      <c r="A1016" s="174"/>
      <c r="B1016" s="174"/>
      <c r="C1016" s="165" t="s">
        <v>854</v>
      </c>
      <c r="D1016" s="175"/>
      <c r="E1016" s="175"/>
      <c r="F1016" s="56"/>
      <c r="G1016" s="56"/>
      <c r="H1016" s="166"/>
      <c r="I1016" s="317"/>
      <c r="J1016" s="318"/>
      <c r="K1016" s="318"/>
      <c r="L1016" s="166"/>
      <c r="M1016" s="314"/>
      <c r="N1016" s="314"/>
      <c r="O1016" s="314"/>
      <c r="P1016" s="166"/>
      <c r="Q1016" s="328"/>
      <c r="R1016" s="328"/>
      <c r="S1016" s="329"/>
      <c r="T1016" s="330"/>
      <c r="U1016" s="331"/>
      <c r="V1016" s="166"/>
      <c r="W1016" s="314"/>
      <c r="X1016" s="166"/>
      <c r="Y1016" s="166"/>
      <c r="Z1016" s="166"/>
      <c r="AA1016" s="166"/>
      <c r="AB1016" s="166"/>
      <c r="AC1016" s="175"/>
      <c r="AD1016" s="175"/>
      <c r="AE1016" s="175"/>
      <c r="AF1016" s="175"/>
      <c r="AG1016" s="175"/>
      <c r="AH1016" s="175"/>
      <c r="AI1016" s="175"/>
      <c r="AL1016" s="52"/>
    </row>
    <row r="1017" spans="1:38">
      <c r="A1017" s="126">
        <f>+COUNT(B$672:$D1017)</f>
        <v>309</v>
      </c>
      <c r="B1017" s="126">
        <v>73152100</v>
      </c>
      <c r="C1017" s="141" t="s">
        <v>276</v>
      </c>
      <c r="D1017" s="126" t="s">
        <v>826</v>
      </c>
      <c r="E1017" s="242">
        <v>1</v>
      </c>
      <c r="F1017" s="56"/>
      <c r="G1017" s="56"/>
      <c r="H1017" s="317">
        <v>3348070</v>
      </c>
      <c r="I1017" s="317"/>
      <c r="J1017" s="318"/>
      <c r="K1017" s="318"/>
      <c r="L1017" s="314">
        <v>3287744</v>
      </c>
      <c r="M1017" s="314"/>
      <c r="N1017" s="314"/>
      <c r="O1017" s="314"/>
      <c r="P1017" s="319">
        <v>3016279</v>
      </c>
      <c r="Q1017" s="328"/>
      <c r="R1017" s="328"/>
      <c r="S1017" s="329"/>
      <c r="T1017" s="330"/>
      <c r="U1017" s="331"/>
      <c r="V1017" s="332">
        <v>720030</v>
      </c>
      <c r="W1017" s="314"/>
      <c r="X1017" s="318">
        <f t="shared" si="399"/>
        <v>1256978</v>
      </c>
      <c r="Y1017" s="323">
        <f t="shared" si="400"/>
        <v>3016279</v>
      </c>
      <c r="Z1017" s="323">
        <f t="shared" si="401"/>
        <v>2593031</v>
      </c>
      <c r="AA1017" s="323">
        <f t="shared" si="402"/>
        <v>3152012</v>
      </c>
      <c r="AB1017" s="318">
        <f t="shared" si="403"/>
        <v>1721760</v>
      </c>
      <c r="AC1017" s="49">
        <f t="shared" si="404"/>
        <v>0.42</v>
      </c>
      <c r="AD1017" s="49">
        <f t="shared" si="405"/>
        <v>0.48</v>
      </c>
      <c r="AE1017" s="49">
        <f t="shared" si="406"/>
        <v>0.4</v>
      </c>
      <c r="AF1017" s="49">
        <f t="shared" si="407"/>
        <v>0.73</v>
      </c>
      <c r="AG1017" s="50">
        <f t="shared" si="408"/>
        <v>1.7457300390261516</v>
      </c>
      <c r="AH1017" s="325">
        <f t="shared" ref="AH1017:AH1027" si="418">+MIN(AA1017:AB1017)</f>
        <v>1721760</v>
      </c>
      <c r="AI1017" s="51" t="str">
        <f t="shared" ref="AI1017:AI1031" si="419">+IF(AH1017=Y1017,"MENOR COTIZADO",IF(AH1017=Z1017,"PROMEDIO",IF(AH1017=AA1017,"MEDIANA",IF(AH1017=AB1017,"MEDIA ARMÓNICA",IF(AH1017=W1017,"HISTÓRICO")))))</f>
        <v>MEDIA ARMÓNICA</v>
      </c>
      <c r="AL1017" s="52"/>
    </row>
    <row r="1018" spans="1:38">
      <c r="A1018" s="126">
        <f>+COUNT(B$672:$D1018)</f>
        <v>310</v>
      </c>
      <c r="B1018" s="137">
        <v>26101700</v>
      </c>
      <c r="C1018" s="141" t="s">
        <v>277</v>
      </c>
      <c r="D1018" s="126" t="s">
        <v>826</v>
      </c>
      <c r="E1018" s="242">
        <v>1</v>
      </c>
      <c r="F1018" s="56"/>
      <c r="G1018" s="56"/>
      <c r="H1018" s="317">
        <v>4856809</v>
      </c>
      <c r="I1018" s="317"/>
      <c r="J1018" s="318"/>
      <c r="K1018" s="318"/>
      <c r="L1018" s="314">
        <v>4636045</v>
      </c>
      <c r="M1018" s="314"/>
      <c r="N1018" s="314"/>
      <c r="O1018" s="314"/>
      <c r="P1018" s="319">
        <v>4415281</v>
      </c>
      <c r="Q1018" s="328"/>
      <c r="R1018" s="328"/>
      <c r="S1018" s="329"/>
      <c r="T1018" s="330"/>
      <c r="U1018" s="331"/>
      <c r="V1018" s="332">
        <v>981420</v>
      </c>
      <c r="W1018" s="314"/>
      <c r="X1018" s="318">
        <f t="shared" si="399"/>
        <v>1836181</v>
      </c>
      <c r="Y1018" s="323">
        <f t="shared" si="400"/>
        <v>4415281</v>
      </c>
      <c r="Z1018" s="323">
        <f t="shared" si="401"/>
        <v>3722389</v>
      </c>
      <c r="AA1018" s="323">
        <f t="shared" si="402"/>
        <v>4525663</v>
      </c>
      <c r="AB1018" s="318">
        <f t="shared" si="403"/>
        <v>2399498</v>
      </c>
      <c r="AC1018" s="49">
        <f t="shared" si="404"/>
        <v>0.42</v>
      </c>
      <c r="AD1018" s="49">
        <f t="shared" si="405"/>
        <v>0.49</v>
      </c>
      <c r="AE1018" s="49">
        <f t="shared" si="406"/>
        <v>0.41</v>
      </c>
      <c r="AF1018" s="49">
        <f t="shared" si="407"/>
        <v>0.77</v>
      </c>
      <c r="AG1018" s="50">
        <f t="shared" si="408"/>
        <v>1.8709431232296061</v>
      </c>
      <c r="AH1018" s="325">
        <f t="shared" si="418"/>
        <v>2399498</v>
      </c>
      <c r="AI1018" s="51" t="str">
        <f t="shared" si="419"/>
        <v>MEDIA ARMÓNICA</v>
      </c>
      <c r="AL1018" s="52"/>
    </row>
    <row r="1019" spans="1:38">
      <c r="A1019" s="126">
        <f>+COUNT(B$672:$D1019)</f>
        <v>311</v>
      </c>
      <c r="B1019" s="126">
        <v>73152100</v>
      </c>
      <c r="C1019" s="141" t="s">
        <v>278</v>
      </c>
      <c r="D1019" s="126" t="s">
        <v>826</v>
      </c>
      <c r="E1019" s="242">
        <v>1</v>
      </c>
      <c r="F1019" s="56"/>
      <c r="G1019" s="56"/>
      <c r="H1019" s="317">
        <v>720188</v>
      </c>
      <c r="I1019" s="317"/>
      <c r="J1019" s="318"/>
      <c r="K1019" s="318"/>
      <c r="L1019" s="314">
        <v>700723</v>
      </c>
      <c r="M1019" s="314"/>
      <c r="N1019" s="314"/>
      <c r="O1019" s="314"/>
      <c r="P1019" s="319">
        <v>648818</v>
      </c>
      <c r="Q1019" s="328"/>
      <c r="R1019" s="328"/>
      <c r="S1019" s="329"/>
      <c r="T1019" s="330"/>
      <c r="U1019" s="331"/>
      <c r="V1019" s="332">
        <v>77340</v>
      </c>
      <c r="W1019" s="314"/>
      <c r="X1019" s="318">
        <f t="shared" si="399"/>
        <v>307763</v>
      </c>
      <c r="Y1019" s="323">
        <f t="shared" si="400"/>
        <v>648818</v>
      </c>
      <c r="Z1019" s="323">
        <f t="shared" si="401"/>
        <v>536767</v>
      </c>
      <c r="AA1019" s="323">
        <f t="shared" si="402"/>
        <v>674771</v>
      </c>
      <c r="AB1019" s="318">
        <f t="shared" si="403"/>
        <v>231390</v>
      </c>
      <c r="AC1019" s="49">
        <f t="shared" si="404"/>
        <v>0.47</v>
      </c>
      <c r="AD1019" s="49">
        <f t="shared" si="405"/>
        <v>0.56999999999999995</v>
      </c>
      <c r="AE1019" s="49">
        <f t="shared" si="406"/>
        <v>0.46</v>
      </c>
      <c r="AF1019" s="49">
        <f t="shared" si="407"/>
        <v>1.33</v>
      </c>
      <c r="AG1019" s="50">
        <f t="shared" si="408"/>
        <v>3.9793509180243083</v>
      </c>
      <c r="AH1019" s="325">
        <f t="shared" ref="AH1019:AH1020" si="420">+Z1019</f>
        <v>536767</v>
      </c>
      <c r="AI1019" s="51" t="str">
        <f t="shared" si="419"/>
        <v>PROMEDIO</v>
      </c>
      <c r="AL1019" s="52"/>
    </row>
    <row r="1020" spans="1:38">
      <c r="A1020" s="126">
        <f>+COUNT(B$672:$D1020)</f>
        <v>312</v>
      </c>
      <c r="B1020" s="126">
        <v>73152100</v>
      </c>
      <c r="C1020" s="141" t="s">
        <v>279</v>
      </c>
      <c r="D1020" s="126" t="s">
        <v>826</v>
      </c>
      <c r="E1020" s="242">
        <v>1</v>
      </c>
      <c r="F1020" s="56"/>
      <c r="G1020" s="56"/>
      <c r="H1020" s="317">
        <v>379197</v>
      </c>
      <c r="I1020" s="317"/>
      <c r="J1020" s="318"/>
      <c r="K1020" s="318"/>
      <c r="L1020" s="314">
        <v>365655</v>
      </c>
      <c r="M1020" s="314"/>
      <c r="N1020" s="314"/>
      <c r="O1020" s="314"/>
      <c r="P1020" s="319">
        <v>338569</v>
      </c>
      <c r="Q1020" s="328"/>
      <c r="R1020" s="328"/>
      <c r="S1020" s="329"/>
      <c r="T1020" s="330"/>
      <c r="U1020" s="331"/>
      <c r="V1020" s="332">
        <v>39750</v>
      </c>
      <c r="W1020" s="314"/>
      <c r="X1020" s="318">
        <f t="shared" si="399"/>
        <v>161580</v>
      </c>
      <c r="Y1020" s="323">
        <f t="shared" si="400"/>
        <v>338569</v>
      </c>
      <c r="Z1020" s="323">
        <f t="shared" si="401"/>
        <v>280793</v>
      </c>
      <c r="AA1020" s="323">
        <f t="shared" si="402"/>
        <v>352112</v>
      </c>
      <c r="AB1020" s="318">
        <f t="shared" si="403"/>
        <v>119464</v>
      </c>
      <c r="AC1020" s="49">
        <f t="shared" si="404"/>
        <v>0.48</v>
      </c>
      <c r="AD1020" s="49">
        <f t="shared" si="405"/>
        <v>0.57999999999999996</v>
      </c>
      <c r="AE1020" s="49">
        <f t="shared" si="406"/>
        <v>0.46</v>
      </c>
      <c r="AF1020" s="49">
        <f t="shared" si="407"/>
        <v>1.35</v>
      </c>
      <c r="AG1020" s="50">
        <f t="shared" si="408"/>
        <v>4.0649056603773586</v>
      </c>
      <c r="AH1020" s="325">
        <f t="shared" si="420"/>
        <v>280793</v>
      </c>
      <c r="AI1020" s="51" t="str">
        <f t="shared" si="419"/>
        <v>PROMEDIO</v>
      </c>
      <c r="AL1020" s="52"/>
    </row>
    <row r="1021" spans="1:38">
      <c r="A1021" s="126">
        <f>+COUNT(B$672:$D1021)</f>
        <v>313</v>
      </c>
      <c r="B1021" s="126">
        <v>73152100</v>
      </c>
      <c r="C1021" s="141" t="s">
        <v>280</v>
      </c>
      <c r="D1021" s="126" t="s">
        <v>826</v>
      </c>
      <c r="E1021" s="242">
        <v>1</v>
      </c>
      <c r="F1021" s="56"/>
      <c r="G1021" s="56"/>
      <c r="H1021" s="317">
        <v>2282872</v>
      </c>
      <c r="I1021" s="317"/>
      <c r="J1021" s="318"/>
      <c r="K1021" s="318"/>
      <c r="L1021" s="314">
        <v>2201341</v>
      </c>
      <c r="M1021" s="314"/>
      <c r="N1021" s="314"/>
      <c r="O1021" s="314"/>
      <c r="P1021" s="319">
        <v>2038279</v>
      </c>
      <c r="Q1021" s="328"/>
      <c r="R1021" s="328"/>
      <c r="S1021" s="329"/>
      <c r="T1021" s="330"/>
      <c r="U1021" s="331"/>
      <c r="V1021" s="332">
        <v>491690</v>
      </c>
      <c r="W1021" s="314"/>
      <c r="X1021" s="318">
        <f t="shared" si="399"/>
        <v>847361</v>
      </c>
      <c r="Y1021" s="323">
        <f t="shared" si="400"/>
        <v>2038279</v>
      </c>
      <c r="Z1021" s="323">
        <f t="shared" si="401"/>
        <v>1753546</v>
      </c>
      <c r="AA1021" s="323">
        <f t="shared" si="402"/>
        <v>2119810</v>
      </c>
      <c r="AB1021" s="318">
        <f t="shared" si="403"/>
        <v>1170712</v>
      </c>
      <c r="AC1021" s="49">
        <f t="shared" si="404"/>
        <v>0.42</v>
      </c>
      <c r="AD1021" s="49">
        <f t="shared" si="405"/>
        <v>0.48</v>
      </c>
      <c r="AE1021" s="49">
        <f t="shared" si="406"/>
        <v>0.4</v>
      </c>
      <c r="AF1021" s="49">
        <f t="shared" si="407"/>
        <v>0.72</v>
      </c>
      <c r="AG1021" s="50">
        <f t="shared" si="408"/>
        <v>1.7233643149138684</v>
      </c>
      <c r="AH1021" s="325">
        <f t="shared" si="418"/>
        <v>1170712</v>
      </c>
      <c r="AI1021" s="51" t="str">
        <f t="shared" si="419"/>
        <v>MEDIA ARMÓNICA</v>
      </c>
      <c r="AL1021" s="52"/>
    </row>
    <row r="1022" spans="1:38" ht="24">
      <c r="A1022" s="126">
        <f>+COUNT(B$672:$D1022)</f>
        <v>314</v>
      </c>
      <c r="B1022" s="137">
        <v>31162906</v>
      </c>
      <c r="C1022" s="141" t="s">
        <v>281</v>
      </c>
      <c r="D1022" s="126" t="s">
        <v>826</v>
      </c>
      <c r="E1022" s="242">
        <v>1</v>
      </c>
      <c r="F1022" s="56"/>
      <c r="G1022" s="56"/>
      <c r="H1022" s="317">
        <v>448895</v>
      </c>
      <c r="I1022" s="317"/>
      <c r="J1022" s="318"/>
      <c r="K1022" s="318"/>
      <c r="L1022" s="314">
        <v>440733.00000000006</v>
      </c>
      <c r="M1022" s="314"/>
      <c r="N1022" s="314"/>
      <c r="O1022" s="314"/>
      <c r="P1022" s="319">
        <v>408086</v>
      </c>
      <c r="Q1022" s="328"/>
      <c r="R1022" s="328"/>
      <c r="S1022" s="329"/>
      <c r="T1022" s="330"/>
      <c r="U1022" s="331"/>
      <c r="V1022" s="332">
        <v>89580</v>
      </c>
      <c r="W1022" s="314"/>
      <c r="X1022" s="318">
        <f t="shared" si="399"/>
        <v>172400</v>
      </c>
      <c r="Y1022" s="323">
        <f t="shared" si="400"/>
        <v>408086</v>
      </c>
      <c r="Z1022" s="323">
        <f t="shared" si="401"/>
        <v>346824</v>
      </c>
      <c r="AA1022" s="323">
        <f t="shared" si="402"/>
        <v>424410</v>
      </c>
      <c r="AB1022" s="318">
        <f t="shared" si="403"/>
        <v>220869</v>
      </c>
      <c r="AC1022" s="49">
        <f t="shared" si="404"/>
        <v>0.42</v>
      </c>
      <c r="AD1022" s="49">
        <f t="shared" si="405"/>
        <v>0.5</v>
      </c>
      <c r="AE1022" s="49">
        <f t="shared" si="406"/>
        <v>0.41</v>
      </c>
      <c r="AF1022" s="49">
        <f t="shared" si="407"/>
        <v>0.78</v>
      </c>
      <c r="AG1022" s="50">
        <f t="shared" si="408"/>
        <v>1.9245367269479794</v>
      </c>
      <c r="AH1022" s="325">
        <f t="shared" si="418"/>
        <v>220869</v>
      </c>
      <c r="AI1022" s="51" t="str">
        <f t="shared" si="419"/>
        <v>MEDIA ARMÓNICA</v>
      </c>
      <c r="AL1022" s="52"/>
    </row>
    <row r="1023" spans="1:38">
      <c r="A1023" s="126">
        <f>+COUNT(B$672:$D1023)</f>
        <v>315</v>
      </c>
      <c r="B1023" s="137">
        <v>73181104</v>
      </c>
      <c r="C1023" s="141" t="s">
        <v>282</v>
      </c>
      <c r="D1023" s="126" t="s">
        <v>826</v>
      </c>
      <c r="E1023" s="242">
        <v>1</v>
      </c>
      <c r="F1023" s="56"/>
      <c r="G1023" s="56"/>
      <c r="H1023" s="317">
        <v>6865359</v>
      </c>
      <c r="I1023" s="317"/>
      <c r="J1023" s="318"/>
      <c r="K1023" s="318"/>
      <c r="L1023" s="314">
        <v>6494258.0000000009</v>
      </c>
      <c r="M1023" s="314"/>
      <c r="N1023" s="314"/>
      <c r="O1023" s="314"/>
      <c r="P1023" s="319">
        <v>6185008</v>
      </c>
      <c r="Q1023" s="328"/>
      <c r="R1023" s="328"/>
      <c r="S1023" s="329"/>
      <c r="T1023" s="330"/>
      <c r="U1023" s="331"/>
      <c r="V1023" s="332">
        <v>1395480</v>
      </c>
      <c r="W1023" s="16"/>
      <c r="X1023" s="318">
        <f t="shared" si="399"/>
        <v>2574764</v>
      </c>
      <c r="Y1023" s="323">
        <f t="shared" si="400"/>
        <v>6185008</v>
      </c>
      <c r="Z1023" s="323">
        <f t="shared" si="401"/>
        <v>5235026</v>
      </c>
      <c r="AA1023" s="323">
        <f t="shared" si="402"/>
        <v>6339633</v>
      </c>
      <c r="AB1023" s="318">
        <f t="shared" si="403"/>
        <v>3395812</v>
      </c>
      <c r="AC1023" s="49">
        <f t="shared" si="404"/>
        <v>0.42</v>
      </c>
      <c r="AD1023" s="49">
        <f t="shared" si="405"/>
        <v>0.49</v>
      </c>
      <c r="AE1023" s="49">
        <f t="shared" si="406"/>
        <v>0.41</v>
      </c>
      <c r="AF1023" s="49">
        <f t="shared" si="407"/>
        <v>0.76</v>
      </c>
      <c r="AG1023" s="50">
        <f t="shared" si="408"/>
        <v>1.8450740963682748</v>
      </c>
      <c r="AH1023" s="325">
        <f t="shared" si="418"/>
        <v>3395812</v>
      </c>
      <c r="AI1023" s="51" t="str">
        <f t="shared" si="419"/>
        <v>MEDIA ARMÓNICA</v>
      </c>
      <c r="AL1023" s="52"/>
    </row>
    <row r="1024" spans="1:38">
      <c r="A1024" s="126">
        <f>+COUNT(B$672:$D1024)</f>
        <v>316</v>
      </c>
      <c r="B1024" s="126">
        <v>72151800</v>
      </c>
      <c r="C1024" s="128" t="s">
        <v>283</v>
      </c>
      <c r="D1024" s="126" t="s">
        <v>826</v>
      </c>
      <c r="E1024" s="242">
        <v>1</v>
      </c>
      <c r="F1024" s="56"/>
      <c r="G1024" s="56"/>
      <c r="H1024" s="317">
        <v>1388974</v>
      </c>
      <c r="I1024" s="317"/>
      <c r="J1024" s="318"/>
      <c r="K1024" s="318"/>
      <c r="L1024" s="314">
        <v>1326966</v>
      </c>
      <c r="M1024" s="314"/>
      <c r="N1024" s="314"/>
      <c r="O1024" s="314"/>
      <c r="P1024" s="319">
        <v>1240155</v>
      </c>
      <c r="Q1024" s="328"/>
      <c r="R1024" s="328"/>
      <c r="S1024" s="329"/>
      <c r="T1024" s="330"/>
      <c r="U1024" s="331"/>
      <c r="V1024" s="332">
        <v>253730</v>
      </c>
      <c r="W1024" s="314"/>
      <c r="X1024" s="318">
        <f t="shared" si="399"/>
        <v>535971</v>
      </c>
      <c r="Y1024" s="323">
        <f t="shared" si="400"/>
        <v>1240155</v>
      </c>
      <c r="Z1024" s="323">
        <f t="shared" si="401"/>
        <v>1052456</v>
      </c>
      <c r="AA1024" s="323">
        <f t="shared" si="402"/>
        <v>1283561</v>
      </c>
      <c r="AB1024" s="318">
        <f t="shared" si="403"/>
        <v>642973</v>
      </c>
      <c r="AC1024" s="49">
        <f t="shared" si="404"/>
        <v>0.43</v>
      </c>
      <c r="AD1024" s="49">
        <f t="shared" si="405"/>
        <v>0.51</v>
      </c>
      <c r="AE1024" s="49">
        <f t="shared" si="406"/>
        <v>0.42</v>
      </c>
      <c r="AF1024" s="49">
        <f t="shared" si="407"/>
        <v>0.83</v>
      </c>
      <c r="AG1024" s="50">
        <f t="shared" si="408"/>
        <v>2.1123674772395855</v>
      </c>
      <c r="AH1024" s="325">
        <f>+Z1024</f>
        <v>1052456</v>
      </c>
      <c r="AI1024" s="51" t="str">
        <f t="shared" si="419"/>
        <v>PROMEDIO</v>
      </c>
      <c r="AL1024" s="52"/>
    </row>
    <row r="1025" spans="1:38">
      <c r="A1025" s="126">
        <f>+COUNT(B$672:$D1025)</f>
        <v>317</v>
      </c>
      <c r="B1025" s="126">
        <v>72151800</v>
      </c>
      <c r="C1025" s="128" t="s">
        <v>284</v>
      </c>
      <c r="D1025" s="126" t="s">
        <v>826</v>
      </c>
      <c r="E1025" s="242">
        <v>1</v>
      </c>
      <c r="F1025" s="56"/>
      <c r="G1025" s="56"/>
      <c r="H1025" s="317">
        <v>396091</v>
      </c>
      <c r="I1025" s="317"/>
      <c r="J1025" s="318"/>
      <c r="K1025" s="318"/>
      <c r="L1025" s="314">
        <v>382070.00000000006</v>
      </c>
      <c r="M1025" s="314"/>
      <c r="N1025" s="314"/>
      <c r="O1025" s="314"/>
      <c r="P1025" s="319">
        <v>350523.00000000006</v>
      </c>
      <c r="Q1025" s="328"/>
      <c r="R1025" s="328"/>
      <c r="S1025" s="329"/>
      <c r="T1025" s="330"/>
      <c r="U1025" s="331"/>
      <c r="V1025" s="332">
        <v>74760</v>
      </c>
      <c r="W1025" s="314"/>
      <c r="X1025" s="318">
        <f t="shared" si="399"/>
        <v>151934</v>
      </c>
      <c r="Y1025" s="323">
        <f t="shared" si="400"/>
        <v>350523</v>
      </c>
      <c r="Z1025" s="323">
        <f t="shared" si="401"/>
        <v>300861</v>
      </c>
      <c r="AA1025" s="323">
        <f t="shared" si="402"/>
        <v>366297</v>
      </c>
      <c r="AB1025" s="318">
        <f t="shared" si="403"/>
        <v>187169</v>
      </c>
      <c r="AC1025" s="49">
        <f t="shared" si="404"/>
        <v>0.43</v>
      </c>
      <c r="AD1025" s="49">
        <f t="shared" si="405"/>
        <v>0.5</v>
      </c>
      <c r="AE1025" s="49">
        <f t="shared" si="406"/>
        <v>0.41</v>
      </c>
      <c r="AF1025" s="49">
        <f t="shared" si="407"/>
        <v>0.81</v>
      </c>
      <c r="AG1025" s="50">
        <f t="shared" si="408"/>
        <v>2.0322899946495454</v>
      </c>
      <c r="AH1025" s="325">
        <f t="shared" si="418"/>
        <v>187169</v>
      </c>
      <c r="AI1025" s="51" t="str">
        <f t="shared" si="419"/>
        <v>MEDIA ARMÓNICA</v>
      </c>
      <c r="AL1025" s="52"/>
    </row>
    <row r="1026" spans="1:38" ht="48">
      <c r="A1026" s="126">
        <f>+COUNT(B$672:$D1026)</f>
        <v>318</v>
      </c>
      <c r="B1026" s="126">
        <v>72151800</v>
      </c>
      <c r="C1026" s="127" t="s">
        <v>285</v>
      </c>
      <c r="D1026" s="126" t="s">
        <v>826</v>
      </c>
      <c r="E1026" s="242">
        <v>1</v>
      </c>
      <c r="F1026" s="56"/>
      <c r="G1026" s="56"/>
      <c r="H1026" s="317">
        <v>1096688</v>
      </c>
      <c r="I1026" s="317"/>
      <c r="J1026" s="318"/>
      <c r="K1026" s="318"/>
      <c r="L1026" s="314">
        <v>1009341</v>
      </c>
      <c r="M1026" s="314"/>
      <c r="N1026" s="314"/>
      <c r="O1026" s="314"/>
      <c r="P1026" s="319">
        <v>970520</v>
      </c>
      <c r="Q1026" s="328"/>
      <c r="R1026" s="328"/>
      <c r="S1026" s="329"/>
      <c r="T1026" s="330"/>
      <c r="U1026" s="331"/>
      <c r="V1026" s="332">
        <v>234970</v>
      </c>
      <c r="W1026" s="314"/>
      <c r="X1026" s="318">
        <f t="shared" si="399"/>
        <v>398779</v>
      </c>
      <c r="Y1026" s="323">
        <f t="shared" si="400"/>
        <v>970520</v>
      </c>
      <c r="Z1026" s="323">
        <f t="shared" si="401"/>
        <v>827880</v>
      </c>
      <c r="AA1026" s="323">
        <f t="shared" si="402"/>
        <v>989931</v>
      </c>
      <c r="AB1026" s="318">
        <f t="shared" si="403"/>
        <v>556420</v>
      </c>
      <c r="AC1026" s="49">
        <f t="shared" si="404"/>
        <v>0.41</v>
      </c>
      <c r="AD1026" s="49">
        <f t="shared" si="405"/>
        <v>0.48</v>
      </c>
      <c r="AE1026" s="49">
        <f t="shared" si="406"/>
        <v>0.4</v>
      </c>
      <c r="AF1026" s="49">
        <f t="shared" si="407"/>
        <v>0.72</v>
      </c>
      <c r="AG1026" s="50">
        <f t="shared" si="408"/>
        <v>1.6971485721581479</v>
      </c>
      <c r="AH1026" s="325">
        <f t="shared" si="418"/>
        <v>556420</v>
      </c>
      <c r="AI1026" s="51" t="str">
        <f t="shared" si="419"/>
        <v>MEDIA ARMÓNICA</v>
      </c>
      <c r="AL1026" s="52"/>
    </row>
    <row r="1027" spans="1:38" ht="48">
      <c r="A1027" s="126">
        <f>+COUNT(B$672:$D1027)</f>
        <v>319</v>
      </c>
      <c r="B1027" s="126">
        <v>72151800</v>
      </c>
      <c r="C1027" s="127" t="s">
        <v>286</v>
      </c>
      <c r="D1027" s="126" t="s">
        <v>826</v>
      </c>
      <c r="E1027" s="242">
        <v>1</v>
      </c>
      <c r="F1027" s="56"/>
      <c r="G1027" s="56"/>
      <c r="H1027" s="317">
        <v>3461434</v>
      </c>
      <c r="I1027" s="317"/>
      <c r="J1027" s="318"/>
      <c r="K1027" s="318"/>
      <c r="L1027" s="314">
        <v>3337811</v>
      </c>
      <c r="M1027" s="314"/>
      <c r="N1027" s="314"/>
      <c r="O1027" s="314"/>
      <c r="P1027" s="319">
        <v>3090566</v>
      </c>
      <c r="Q1027" s="328"/>
      <c r="R1027" s="328"/>
      <c r="S1027" s="329"/>
      <c r="T1027" s="330"/>
      <c r="U1027" s="331"/>
      <c r="V1027" s="332">
        <v>677500</v>
      </c>
      <c r="W1027" s="314"/>
      <c r="X1027" s="318">
        <f t="shared" si="399"/>
        <v>1318597</v>
      </c>
      <c r="Y1027" s="323">
        <f t="shared" si="400"/>
        <v>3090566</v>
      </c>
      <c r="Z1027" s="323">
        <f t="shared" si="401"/>
        <v>2641828</v>
      </c>
      <c r="AA1027" s="323">
        <f t="shared" si="402"/>
        <v>3214189</v>
      </c>
      <c r="AB1027" s="318">
        <f t="shared" si="403"/>
        <v>1674989</v>
      </c>
      <c r="AC1027" s="49">
        <f t="shared" si="404"/>
        <v>0.43</v>
      </c>
      <c r="AD1027" s="49">
        <f t="shared" si="405"/>
        <v>0.5</v>
      </c>
      <c r="AE1027" s="49">
        <f t="shared" si="406"/>
        <v>0.41</v>
      </c>
      <c r="AF1027" s="49">
        <f t="shared" si="407"/>
        <v>0.79</v>
      </c>
      <c r="AG1027" s="50">
        <f t="shared" si="408"/>
        <v>1.9462686346863469</v>
      </c>
      <c r="AH1027" s="325">
        <f t="shared" si="418"/>
        <v>1674989</v>
      </c>
      <c r="AI1027" s="51" t="str">
        <f t="shared" si="419"/>
        <v>MEDIA ARMÓNICA</v>
      </c>
      <c r="AL1027" s="52"/>
    </row>
    <row r="1028" spans="1:38">
      <c r="A1028" s="126">
        <f>+COUNT(B$672:$D1028)</f>
        <v>320</v>
      </c>
      <c r="B1028" s="126">
        <v>72151800</v>
      </c>
      <c r="C1028" s="127" t="s">
        <v>287</v>
      </c>
      <c r="D1028" s="126" t="s">
        <v>826</v>
      </c>
      <c r="E1028" s="242">
        <v>1</v>
      </c>
      <c r="F1028" s="56"/>
      <c r="G1028" s="56"/>
      <c r="H1028" s="317">
        <v>141495</v>
      </c>
      <c r="I1028" s="317"/>
      <c r="J1028" s="318"/>
      <c r="K1028" s="318"/>
      <c r="L1028" s="314">
        <v>133915</v>
      </c>
      <c r="M1028" s="314"/>
      <c r="N1028" s="314"/>
      <c r="O1028" s="314"/>
      <c r="P1028" s="319">
        <v>126335.00000000001</v>
      </c>
      <c r="Q1028" s="328"/>
      <c r="R1028" s="328"/>
      <c r="S1028" s="329"/>
      <c r="T1028" s="330"/>
      <c r="U1028" s="331"/>
      <c r="V1028" s="332">
        <v>734310</v>
      </c>
      <c r="W1028" s="314"/>
      <c r="X1028" s="318">
        <f t="shared" si="399"/>
        <v>300261</v>
      </c>
      <c r="Y1028" s="323">
        <f t="shared" si="400"/>
        <v>126335</v>
      </c>
      <c r="Z1028" s="323">
        <f t="shared" si="401"/>
        <v>284014</v>
      </c>
      <c r="AA1028" s="323">
        <f t="shared" si="402"/>
        <v>137705</v>
      </c>
      <c r="AB1028" s="318">
        <f t="shared" si="403"/>
        <v>167982</v>
      </c>
      <c r="AC1028" s="49">
        <f t="shared" si="404"/>
        <v>2.38</v>
      </c>
      <c r="AD1028" s="49">
        <f t="shared" si="405"/>
        <v>1.06</v>
      </c>
      <c r="AE1028" s="49">
        <f t="shared" si="406"/>
        <v>2.1800000000000002</v>
      </c>
      <c r="AF1028" s="49">
        <f t="shared" si="407"/>
        <v>1.79</v>
      </c>
      <c r="AG1028" s="50">
        <f t="shared" si="408"/>
        <v>0.40890223475099075</v>
      </c>
      <c r="AH1028" s="325">
        <f>+Z1028</f>
        <v>284014</v>
      </c>
      <c r="AI1028" s="51" t="str">
        <f t="shared" si="419"/>
        <v>PROMEDIO</v>
      </c>
      <c r="AL1028" s="52"/>
    </row>
    <row r="1029" spans="1:38">
      <c r="A1029" s="126">
        <f>+COUNT(B$672:$D1029)</f>
        <v>321</v>
      </c>
      <c r="B1029" s="126">
        <v>72151800</v>
      </c>
      <c r="C1029" s="128" t="s">
        <v>288</v>
      </c>
      <c r="D1029" s="126" t="s">
        <v>826</v>
      </c>
      <c r="E1029" s="242">
        <v>1</v>
      </c>
      <c r="F1029" s="56"/>
      <c r="G1029" s="56"/>
      <c r="H1029" s="317">
        <v>498062</v>
      </c>
      <c r="I1029" s="317"/>
      <c r="J1029" s="318"/>
      <c r="K1029" s="318"/>
      <c r="L1029" s="314">
        <v>489007</v>
      </c>
      <c r="M1029" s="314"/>
      <c r="N1029" s="314"/>
      <c r="O1029" s="314"/>
      <c r="P1029" s="319">
        <v>452784.00000000006</v>
      </c>
      <c r="Q1029" s="328"/>
      <c r="R1029" s="328"/>
      <c r="S1029" s="329"/>
      <c r="T1029" s="330"/>
      <c r="U1029" s="331"/>
      <c r="V1029" s="332">
        <v>104830</v>
      </c>
      <c r="W1029" s="314"/>
      <c r="X1029" s="318">
        <f t="shared" si="399"/>
        <v>188578</v>
      </c>
      <c r="Y1029" s="323">
        <f t="shared" si="400"/>
        <v>452784</v>
      </c>
      <c r="Z1029" s="323">
        <f t="shared" si="401"/>
        <v>386171</v>
      </c>
      <c r="AA1029" s="323">
        <f t="shared" si="402"/>
        <v>470896</v>
      </c>
      <c r="AB1029" s="318">
        <f t="shared" si="403"/>
        <v>253156</v>
      </c>
      <c r="AC1029" s="49">
        <f t="shared" si="404"/>
        <v>0.42</v>
      </c>
      <c r="AD1029" s="49">
        <f t="shared" si="405"/>
        <v>0.49</v>
      </c>
      <c r="AE1029" s="49">
        <f t="shared" si="406"/>
        <v>0.4</v>
      </c>
      <c r="AF1029" s="49">
        <f t="shared" si="407"/>
        <v>0.74</v>
      </c>
      <c r="AG1029" s="50">
        <f t="shared" si="408"/>
        <v>1.7988934465324811</v>
      </c>
      <c r="AH1029" s="325">
        <f t="shared" ref="AH1029:AH1031" si="421">+MIN(AA1029:AB1029)</f>
        <v>253156</v>
      </c>
      <c r="AI1029" s="51" t="str">
        <f t="shared" si="419"/>
        <v>MEDIA ARMÓNICA</v>
      </c>
      <c r="AL1029" s="52"/>
    </row>
    <row r="1030" spans="1:38">
      <c r="A1030" s="126">
        <f>+COUNT(B$672:$D1030)</f>
        <v>322</v>
      </c>
      <c r="B1030" s="126">
        <v>72151800</v>
      </c>
      <c r="C1030" s="127" t="s">
        <v>289</v>
      </c>
      <c r="D1030" s="126" t="s">
        <v>826</v>
      </c>
      <c r="E1030" s="242">
        <v>1</v>
      </c>
      <c r="F1030" s="56"/>
      <c r="G1030" s="56"/>
      <c r="H1030" s="317">
        <v>779806</v>
      </c>
      <c r="I1030" s="317"/>
      <c r="J1030" s="318"/>
      <c r="K1030" s="318"/>
      <c r="L1030" s="314">
        <v>724105.00000000012</v>
      </c>
      <c r="M1030" s="314"/>
      <c r="N1030" s="314"/>
      <c r="O1030" s="314"/>
      <c r="P1030" s="319">
        <v>696255.00000000012</v>
      </c>
      <c r="Q1030" s="328"/>
      <c r="R1030" s="328"/>
      <c r="S1030" s="329"/>
      <c r="T1030" s="330"/>
      <c r="U1030" s="331"/>
      <c r="V1030" s="332">
        <v>148580</v>
      </c>
      <c r="W1030" s="314"/>
      <c r="X1030" s="318">
        <f t="shared" si="399"/>
        <v>294460</v>
      </c>
      <c r="Y1030" s="323">
        <f t="shared" si="400"/>
        <v>696255</v>
      </c>
      <c r="Z1030" s="323">
        <f t="shared" si="401"/>
        <v>587187</v>
      </c>
      <c r="AA1030" s="323">
        <f t="shared" si="402"/>
        <v>710180</v>
      </c>
      <c r="AB1030" s="318">
        <f t="shared" si="403"/>
        <v>369344</v>
      </c>
      <c r="AC1030" s="49">
        <f t="shared" si="404"/>
        <v>0.42</v>
      </c>
      <c r="AD1030" s="49">
        <f t="shared" si="405"/>
        <v>0.5</v>
      </c>
      <c r="AE1030" s="49">
        <f t="shared" si="406"/>
        <v>0.41</v>
      </c>
      <c r="AF1030" s="49">
        <f t="shared" si="407"/>
        <v>0.8</v>
      </c>
      <c r="AG1030" s="50">
        <f t="shared" si="408"/>
        <v>1.9818279714631848</v>
      </c>
      <c r="AH1030" s="325">
        <f t="shared" si="421"/>
        <v>369344</v>
      </c>
      <c r="AI1030" s="51" t="str">
        <f t="shared" si="419"/>
        <v>MEDIA ARMÓNICA</v>
      </c>
      <c r="AL1030" s="52"/>
    </row>
    <row r="1031" spans="1:38">
      <c r="A1031" s="126">
        <f>+COUNT(B$672:$D1031)</f>
        <v>323</v>
      </c>
      <c r="B1031" s="126">
        <v>72151801</v>
      </c>
      <c r="C1031" s="127" t="s">
        <v>290</v>
      </c>
      <c r="D1031" s="126" t="s">
        <v>826</v>
      </c>
      <c r="E1031" s="242">
        <v>1</v>
      </c>
      <c r="F1031" s="56"/>
      <c r="G1031" s="56"/>
      <c r="H1031" s="317">
        <v>2953584</v>
      </c>
      <c r="I1031" s="317"/>
      <c r="J1031" s="318"/>
      <c r="K1031" s="318"/>
      <c r="L1031" s="314">
        <v>2899882</v>
      </c>
      <c r="M1031" s="314"/>
      <c r="N1031" s="314"/>
      <c r="O1031" s="314"/>
      <c r="P1031" s="319">
        <v>2685076.0000000005</v>
      </c>
      <c r="Q1031" s="328"/>
      <c r="R1031" s="328"/>
      <c r="S1031" s="329"/>
      <c r="T1031" s="330"/>
      <c r="U1031" s="331"/>
      <c r="V1031" s="332">
        <v>662400</v>
      </c>
      <c r="W1031" s="314"/>
      <c r="X1031" s="318">
        <f t="shared" si="399"/>
        <v>1098036</v>
      </c>
      <c r="Y1031" s="323">
        <f t="shared" si="400"/>
        <v>2685076</v>
      </c>
      <c r="Z1031" s="323">
        <f t="shared" si="401"/>
        <v>2300236</v>
      </c>
      <c r="AA1031" s="323">
        <f t="shared" si="402"/>
        <v>2792479</v>
      </c>
      <c r="AB1031" s="318">
        <f t="shared" si="403"/>
        <v>1559148</v>
      </c>
      <c r="AC1031" s="49">
        <f t="shared" si="404"/>
        <v>0.41</v>
      </c>
      <c r="AD1031" s="49">
        <f t="shared" si="405"/>
        <v>0.48</v>
      </c>
      <c r="AE1031" s="49">
        <f t="shared" si="406"/>
        <v>0.39</v>
      </c>
      <c r="AF1031" s="49">
        <f t="shared" si="407"/>
        <v>0.7</v>
      </c>
      <c r="AG1031" s="50">
        <f t="shared" si="408"/>
        <v>1.6576630434782609</v>
      </c>
      <c r="AH1031" s="325">
        <f t="shared" si="421"/>
        <v>1559148</v>
      </c>
      <c r="AI1031" s="51" t="str">
        <f t="shared" si="419"/>
        <v>MEDIA ARMÓNICA</v>
      </c>
      <c r="AL1031" s="52"/>
    </row>
    <row r="1032" spans="1:38" ht="24">
      <c r="A1032" s="167"/>
      <c r="B1032" s="167"/>
      <c r="C1032" s="165" t="s">
        <v>745</v>
      </c>
      <c r="D1032" s="166"/>
      <c r="E1032" s="166"/>
      <c r="F1032" s="56"/>
      <c r="G1032" s="56"/>
      <c r="H1032" s="166"/>
      <c r="I1032" s="317"/>
      <c r="J1032" s="318"/>
      <c r="K1032" s="318"/>
      <c r="L1032" s="166"/>
      <c r="M1032" s="314"/>
      <c r="N1032" s="314"/>
      <c r="O1032" s="314"/>
      <c r="P1032" s="166"/>
      <c r="Q1032" s="328"/>
      <c r="R1032" s="328"/>
      <c r="S1032" s="329"/>
      <c r="T1032" s="330"/>
      <c r="U1032" s="331"/>
      <c r="V1032" s="166"/>
      <c r="W1032" s="314"/>
      <c r="X1032" s="166"/>
      <c r="Y1032" s="166"/>
      <c r="Z1032" s="166"/>
      <c r="AA1032" s="166"/>
      <c r="AB1032" s="166"/>
      <c r="AC1032" s="166"/>
      <c r="AD1032" s="166"/>
      <c r="AE1032" s="166"/>
      <c r="AF1032" s="166"/>
      <c r="AG1032" s="166"/>
      <c r="AH1032" s="166"/>
      <c r="AI1032" s="166"/>
      <c r="AL1032" s="52"/>
    </row>
    <row r="1033" spans="1:38">
      <c r="A1033" s="126">
        <f>+COUNT(B$672:$D1033)</f>
        <v>324</v>
      </c>
      <c r="B1033" s="126">
        <v>72151800</v>
      </c>
      <c r="C1033" s="128" t="s">
        <v>295</v>
      </c>
      <c r="D1033" s="126" t="s">
        <v>826</v>
      </c>
      <c r="E1033" s="242">
        <v>1</v>
      </c>
      <c r="F1033" s="56"/>
      <c r="G1033" s="56"/>
      <c r="H1033" s="317">
        <v>718066</v>
      </c>
      <c r="I1033" s="317"/>
      <c r="J1033" s="318"/>
      <c r="K1033" s="318"/>
      <c r="L1033" s="314">
        <v>692420</v>
      </c>
      <c r="M1033" s="314"/>
      <c r="N1033" s="314"/>
      <c r="O1033" s="314"/>
      <c r="P1033" s="319">
        <v>641130.00000000012</v>
      </c>
      <c r="Q1033" s="328"/>
      <c r="R1033" s="328"/>
      <c r="S1033" s="329"/>
      <c r="T1033" s="330"/>
      <c r="U1033" s="331"/>
      <c r="V1033" s="332">
        <v>143040</v>
      </c>
      <c r="W1033" s="314"/>
      <c r="X1033" s="318">
        <f t="shared" si="399"/>
        <v>272301</v>
      </c>
      <c r="Y1033" s="323">
        <f t="shared" si="400"/>
        <v>641130</v>
      </c>
      <c r="Z1033" s="323">
        <f t="shared" si="401"/>
        <v>548664</v>
      </c>
      <c r="AA1033" s="323">
        <f t="shared" si="402"/>
        <v>666775</v>
      </c>
      <c r="AB1033" s="318">
        <f t="shared" si="403"/>
        <v>351258</v>
      </c>
      <c r="AC1033" s="49">
        <f t="shared" si="404"/>
        <v>0.42</v>
      </c>
      <c r="AD1033" s="49">
        <f t="shared" si="405"/>
        <v>0.5</v>
      </c>
      <c r="AE1033" s="49">
        <f t="shared" si="406"/>
        <v>0.41</v>
      </c>
      <c r="AF1033" s="49">
        <f t="shared" si="407"/>
        <v>0.78</v>
      </c>
      <c r="AG1033" s="50">
        <f t="shared" si="408"/>
        <v>1.9036703020134229</v>
      </c>
      <c r="AH1033" s="325">
        <f t="shared" ref="AH1033:AH1036" si="422">+MIN(AA1033:AB1033)</f>
        <v>351258</v>
      </c>
      <c r="AI1033" s="51" t="str">
        <f t="shared" ref="AI1033:AI1034" si="423">+IF(AH1033=Y1033,"MENOR COTIZADO",IF(AH1033=Z1033,"PROMEDIO",IF(AH1033=AA1033,"MEDIANA",IF(AH1033=AB1033,"MEDIA ARMÓNICA",IF(AH1033=W1033,"HISTÓRICO")))))</f>
        <v>MEDIA ARMÓNICA</v>
      </c>
      <c r="AL1033" s="52"/>
    </row>
    <row r="1034" spans="1:38">
      <c r="A1034" s="126">
        <f>+COUNT(B$672:$D1034)</f>
        <v>325</v>
      </c>
      <c r="B1034" s="126">
        <v>72151800</v>
      </c>
      <c r="C1034" s="128" t="s">
        <v>296</v>
      </c>
      <c r="D1034" s="126" t="s">
        <v>826</v>
      </c>
      <c r="E1034" s="242">
        <v>1</v>
      </c>
      <c r="F1034" s="56"/>
      <c r="G1034" s="56"/>
      <c r="H1034" s="317">
        <v>511723</v>
      </c>
      <c r="I1034" s="317"/>
      <c r="J1034" s="318"/>
      <c r="K1034" s="318"/>
      <c r="L1034" s="314">
        <v>484063.00000000006</v>
      </c>
      <c r="M1034" s="314"/>
      <c r="N1034" s="314"/>
      <c r="O1034" s="314"/>
      <c r="P1034" s="319">
        <v>461012</v>
      </c>
      <c r="Q1034" s="328"/>
      <c r="R1034" s="328"/>
      <c r="S1034" s="329"/>
      <c r="T1034" s="330"/>
      <c r="U1034" s="331"/>
      <c r="V1034" s="332">
        <v>101700</v>
      </c>
      <c r="W1034" s="314"/>
      <c r="X1034" s="318">
        <f t="shared" si="399"/>
        <v>193066</v>
      </c>
      <c r="Y1034" s="323">
        <f t="shared" si="400"/>
        <v>461012</v>
      </c>
      <c r="Z1034" s="323">
        <f t="shared" si="401"/>
        <v>389625</v>
      </c>
      <c r="AA1034" s="323">
        <f t="shared" si="402"/>
        <v>472538</v>
      </c>
      <c r="AB1034" s="318">
        <f t="shared" si="403"/>
        <v>249657</v>
      </c>
      <c r="AC1034" s="49">
        <f t="shared" si="404"/>
        <v>0.42</v>
      </c>
      <c r="AD1034" s="49">
        <f t="shared" si="405"/>
        <v>0.5</v>
      </c>
      <c r="AE1034" s="49">
        <f t="shared" si="406"/>
        <v>0.41</v>
      </c>
      <c r="AF1034" s="49">
        <f t="shared" si="407"/>
        <v>0.77</v>
      </c>
      <c r="AG1034" s="50">
        <f t="shared" si="408"/>
        <v>1.8983874139626351</v>
      </c>
      <c r="AH1034" s="325">
        <f t="shared" si="422"/>
        <v>249657</v>
      </c>
      <c r="AI1034" s="51" t="str">
        <f t="shared" si="423"/>
        <v>MEDIA ARMÓNICA</v>
      </c>
      <c r="AL1034" s="52"/>
    </row>
    <row r="1035" spans="1:38">
      <c r="A1035" s="126">
        <f>+COUNT(B$672:$D1035)</f>
        <v>326</v>
      </c>
      <c r="B1035" s="126">
        <v>72151800</v>
      </c>
      <c r="C1035" s="128" t="s">
        <v>274</v>
      </c>
      <c r="D1035" s="126" t="s">
        <v>826</v>
      </c>
      <c r="E1035" s="242">
        <v>1</v>
      </c>
      <c r="F1035" s="56"/>
      <c r="G1035" s="56"/>
      <c r="H1035" s="317">
        <v>76414</v>
      </c>
      <c r="I1035" s="317"/>
      <c r="J1035" s="318"/>
      <c r="K1035" s="318"/>
      <c r="L1035" s="314">
        <v>74330</v>
      </c>
      <c r="M1035" s="314"/>
      <c r="N1035" s="314"/>
      <c r="O1035" s="314"/>
      <c r="P1035" s="319">
        <v>69467</v>
      </c>
      <c r="Q1035" s="328"/>
      <c r="R1035" s="328"/>
      <c r="S1035" s="329"/>
      <c r="T1035" s="330"/>
      <c r="U1035" s="331"/>
      <c r="V1035" s="332">
        <v>12850</v>
      </c>
      <c r="W1035" s="314"/>
      <c r="X1035" s="318">
        <f t="shared" si="399"/>
        <v>30416</v>
      </c>
      <c r="Y1035" s="323">
        <f t="shared" si="400"/>
        <v>69467</v>
      </c>
      <c r="Z1035" s="323">
        <f t="shared" si="401"/>
        <v>58265</v>
      </c>
      <c r="AA1035" s="323">
        <f t="shared" si="402"/>
        <v>71899</v>
      </c>
      <c r="AB1035" s="318">
        <f t="shared" si="403"/>
        <v>33682</v>
      </c>
      <c r="AC1035" s="49">
        <f t="shared" si="404"/>
        <v>0.44</v>
      </c>
      <c r="AD1035" s="49">
        <f t="shared" si="405"/>
        <v>0.52</v>
      </c>
      <c r="AE1035" s="49">
        <f t="shared" si="406"/>
        <v>0.42</v>
      </c>
      <c r="AF1035" s="49">
        <f t="shared" si="407"/>
        <v>0.9</v>
      </c>
      <c r="AG1035" s="50">
        <f t="shared" si="408"/>
        <v>2.3670038910505835</v>
      </c>
      <c r="AH1035" s="325">
        <f>+Z1035</f>
        <v>58265</v>
      </c>
      <c r="AI1035" s="51" t="str">
        <f t="shared" ref="AI1035" si="424">+IF(AH1035=Y1035,"MENOR COTIZADO",IF(AH1035=Z1035,"PROMEDIO",IF(AH1035=AA1035,"MEDIANA",IF(AH1035=AB1035,"MEDIA ARMÓNICA",IF(AH1035=W1035,"HISTÓRICO")))))</f>
        <v>PROMEDIO</v>
      </c>
      <c r="AL1035" s="52"/>
    </row>
    <row r="1036" spans="1:38" ht="24">
      <c r="A1036" s="126">
        <f>+COUNT(B$672:$D1036)</f>
        <v>327</v>
      </c>
      <c r="B1036" s="126">
        <v>72151800</v>
      </c>
      <c r="C1036" s="127" t="s">
        <v>855</v>
      </c>
      <c r="D1036" s="126" t="s">
        <v>826</v>
      </c>
      <c r="E1036" s="242">
        <v>1</v>
      </c>
      <c r="F1036" s="56"/>
      <c r="G1036" s="56"/>
      <c r="H1036" s="317">
        <v>682720.00000000012</v>
      </c>
      <c r="I1036" s="317"/>
      <c r="J1036" s="318"/>
      <c r="K1036" s="318"/>
      <c r="L1036" s="314">
        <v>634810</v>
      </c>
      <c r="M1036" s="314"/>
      <c r="N1036" s="314"/>
      <c r="O1036" s="314"/>
      <c r="P1036" s="319">
        <v>598877</v>
      </c>
      <c r="Q1036" s="328"/>
      <c r="R1036" s="328"/>
      <c r="S1036" s="329"/>
      <c r="T1036" s="330"/>
      <c r="U1036" s="331"/>
      <c r="V1036" s="332">
        <v>149900</v>
      </c>
      <c r="W1036" s="314"/>
      <c r="X1036" s="318">
        <f t="shared" si="399"/>
        <v>246852</v>
      </c>
      <c r="Y1036" s="323">
        <f t="shared" si="400"/>
        <v>598877</v>
      </c>
      <c r="Z1036" s="323">
        <f t="shared" si="401"/>
        <v>516577</v>
      </c>
      <c r="AA1036" s="323">
        <f t="shared" si="402"/>
        <v>616844</v>
      </c>
      <c r="AB1036" s="318">
        <f t="shared" si="403"/>
        <v>351466</v>
      </c>
      <c r="AC1036" s="49">
        <f t="shared" si="404"/>
        <v>0.41</v>
      </c>
      <c r="AD1036" s="49">
        <f t="shared" si="405"/>
        <v>0.48</v>
      </c>
      <c r="AE1036" s="49">
        <f t="shared" si="406"/>
        <v>0.4</v>
      </c>
      <c r="AF1036" s="49">
        <f t="shared" si="407"/>
        <v>0.7</v>
      </c>
      <c r="AG1036" s="50">
        <f t="shared" si="408"/>
        <v>1.6467778519012675</v>
      </c>
      <c r="AH1036" s="325">
        <f t="shared" si="422"/>
        <v>351466</v>
      </c>
      <c r="AI1036" s="51" t="str">
        <f>+IF(AH1036=Y1036,"MENOR COTIZADO",IF(AH1036=Z1036,"PROMEDIO",IF(AH1036=AA1036,"MEDIANA",IF(AH1036=AB1036,"MEDIA ARMÓNICA",IF(AH1036=W1036,"HISTÓRICO")))))</f>
        <v>MEDIA ARMÓNICA</v>
      </c>
      <c r="AL1036" s="52"/>
    </row>
    <row r="1037" spans="1:38">
      <c r="A1037" s="169"/>
      <c r="B1037" s="169"/>
      <c r="C1037" s="170" t="s">
        <v>877</v>
      </c>
      <c r="D1037" s="171"/>
      <c r="E1037" s="171"/>
      <c r="F1037" s="56"/>
      <c r="G1037" s="56"/>
      <c r="H1037" s="171"/>
      <c r="I1037" s="317"/>
      <c r="J1037" s="318"/>
      <c r="K1037" s="318"/>
      <c r="L1037" s="171"/>
      <c r="M1037" s="314"/>
      <c r="N1037" s="314"/>
      <c r="O1037" s="314"/>
      <c r="P1037" s="171"/>
      <c r="Q1037" s="328"/>
      <c r="R1037" s="328"/>
      <c r="S1037" s="329"/>
      <c r="T1037" s="330"/>
      <c r="U1037" s="331"/>
      <c r="V1037" s="171"/>
      <c r="W1037" s="314"/>
      <c r="X1037" s="171"/>
      <c r="Y1037" s="171"/>
      <c r="Z1037" s="171"/>
      <c r="AA1037" s="171"/>
      <c r="AB1037" s="171"/>
      <c r="AC1037" s="171"/>
      <c r="AD1037" s="171"/>
      <c r="AE1037" s="171"/>
      <c r="AF1037" s="171"/>
      <c r="AG1037" s="171"/>
      <c r="AH1037" s="171"/>
      <c r="AI1037" s="171"/>
      <c r="AL1037" s="52"/>
    </row>
    <row r="1038" spans="1:38" ht="24">
      <c r="A1038" s="126">
        <f>+COUNT(B$672:$D1038)</f>
        <v>328</v>
      </c>
      <c r="B1038" s="32">
        <v>72101511</v>
      </c>
      <c r="C1038" s="176" t="s">
        <v>856</v>
      </c>
      <c r="D1038" s="138" t="s">
        <v>20</v>
      </c>
      <c r="E1038" s="242">
        <v>1</v>
      </c>
      <c r="F1038" s="56"/>
      <c r="G1038" s="56"/>
      <c r="H1038" s="317">
        <v>810791</v>
      </c>
      <c r="I1038" s="317"/>
      <c r="J1038" s="318"/>
      <c r="K1038" s="318"/>
      <c r="L1038" s="314">
        <v>796182</v>
      </c>
      <c r="M1038" s="314"/>
      <c r="N1038" s="314"/>
      <c r="O1038" s="314"/>
      <c r="P1038" s="319">
        <v>730442</v>
      </c>
      <c r="Q1038" s="328"/>
      <c r="R1038" s="328"/>
      <c r="S1038" s="329"/>
      <c r="T1038" s="330"/>
      <c r="U1038" s="331"/>
      <c r="V1038" s="332">
        <v>165460</v>
      </c>
      <c r="W1038" s="314"/>
      <c r="X1038" s="318">
        <f t="shared" si="399"/>
        <v>308823</v>
      </c>
      <c r="Y1038" s="323">
        <f t="shared" si="400"/>
        <v>730442</v>
      </c>
      <c r="Z1038" s="323">
        <f t="shared" si="401"/>
        <v>625719</v>
      </c>
      <c r="AA1038" s="323">
        <f t="shared" si="402"/>
        <v>763312</v>
      </c>
      <c r="AB1038" s="318">
        <f t="shared" si="403"/>
        <v>403953</v>
      </c>
      <c r="AC1038" s="49">
        <f t="shared" si="404"/>
        <v>0.42</v>
      </c>
      <c r="AD1038" s="49">
        <f t="shared" si="405"/>
        <v>0.49</v>
      </c>
      <c r="AE1038" s="49">
        <f t="shared" si="406"/>
        <v>0.4</v>
      </c>
      <c r="AF1038" s="49">
        <f t="shared" si="407"/>
        <v>0.76</v>
      </c>
      <c r="AG1038" s="50">
        <f t="shared" si="408"/>
        <v>1.8664511060074942</v>
      </c>
      <c r="AH1038" s="325">
        <f t="shared" ref="AH1038:AH1047" si="425">+MIN(AA1038:AB1038)</f>
        <v>403953</v>
      </c>
      <c r="AI1038" s="51" t="str">
        <f t="shared" ref="AI1038:AI1047" si="426">+IF(AH1038=Y1038,"MENOR COTIZADO",IF(AH1038=Z1038,"PROMEDIO",IF(AH1038=AA1038,"MEDIANA",IF(AH1038=AB1038,"MEDIA ARMÓNICA",IF(AH1038=W1038,"HISTÓRICO")))))</f>
        <v>MEDIA ARMÓNICA</v>
      </c>
      <c r="AL1038" s="52"/>
    </row>
    <row r="1039" spans="1:38">
      <c r="A1039" s="126">
        <f>+COUNT(B$672:$D1039)</f>
        <v>329</v>
      </c>
      <c r="B1039" s="32">
        <v>72101511</v>
      </c>
      <c r="C1039" s="176" t="s">
        <v>857</v>
      </c>
      <c r="D1039" s="138" t="s">
        <v>20</v>
      </c>
      <c r="E1039" s="242">
        <v>1</v>
      </c>
      <c r="F1039" s="56"/>
      <c r="G1039" s="56"/>
      <c r="H1039" s="317">
        <v>610369</v>
      </c>
      <c r="I1039" s="317"/>
      <c r="J1039" s="318"/>
      <c r="K1039" s="318"/>
      <c r="L1039" s="314">
        <v>594019</v>
      </c>
      <c r="M1039" s="314"/>
      <c r="N1039" s="314"/>
      <c r="O1039" s="314"/>
      <c r="P1039" s="319">
        <v>544972</v>
      </c>
      <c r="Q1039" s="328"/>
      <c r="R1039" s="328"/>
      <c r="S1039" s="329"/>
      <c r="T1039" s="330"/>
      <c r="U1039" s="331"/>
      <c r="V1039" s="332">
        <v>128840</v>
      </c>
      <c r="W1039" s="19"/>
      <c r="X1039" s="318">
        <f t="shared" si="399"/>
        <v>228833</v>
      </c>
      <c r="Y1039" s="323">
        <f t="shared" si="400"/>
        <v>544972</v>
      </c>
      <c r="Z1039" s="323">
        <f t="shared" si="401"/>
        <v>469550</v>
      </c>
      <c r="AA1039" s="323">
        <f t="shared" si="402"/>
        <v>569496</v>
      </c>
      <c r="AB1039" s="318">
        <f t="shared" si="403"/>
        <v>309638</v>
      </c>
      <c r="AC1039" s="49">
        <f t="shared" si="404"/>
        <v>0.42</v>
      </c>
      <c r="AD1039" s="49">
        <f t="shared" si="405"/>
        <v>0.49</v>
      </c>
      <c r="AE1039" s="49">
        <f t="shared" si="406"/>
        <v>0.4</v>
      </c>
      <c r="AF1039" s="49">
        <f t="shared" si="407"/>
        <v>0.74</v>
      </c>
      <c r="AG1039" s="50">
        <f t="shared" si="408"/>
        <v>1.7761021421918659</v>
      </c>
      <c r="AH1039" s="325">
        <f t="shared" si="425"/>
        <v>309638</v>
      </c>
      <c r="AI1039" s="51" t="str">
        <f t="shared" si="426"/>
        <v>MEDIA ARMÓNICA</v>
      </c>
      <c r="AL1039" s="52"/>
    </row>
    <row r="1040" spans="1:38">
      <c r="A1040" s="126">
        <f>+COUNT(B$672:$D1040)</f>
        <v>330</v>
      </c>
      <c r="B1040" s="32">
        <v>72101511</v>
      </c>
      <c r="C1040" s="176" t="s">
        <v>858</v>
      </c>
      <c r="D1040" s="138" t="s">
        <v>20</v>
      </c>
      <c r="E1040" s="242">
        <v>1</v>
      </c>
      <c r="F1040" s="56"/>
      <c r="G1040" s="56"/>
      <c r="H1040" s="317">
        <v>512537</v>
      </c>
      <c r="I1040" s="317"/>
      <c r="J1040" s="318"/>
      <c r="K1040" s="318"/>
      <c r="L1040" s="314">
        <v>494067.00000000006</v>
      </c>
      <c r="M1040" s="314"/>
      <c r="N1040" s="314"/>
      <c r="O1040" s="314"/>
      <c r="P1040" s="319">
        <v>461745</v>
      </c>
      <c r="Q1040" s="328"/>
      <c r="R1040" s="328"/>
      <c r="S1040" s="329"/>
      <c r="T1040" s="330"/>
      <c r="U1040" s="331"/>
      <c r="V1040" s="332">
        <v>103100</v>
      </c>
      <c r="W1040" s="314"/>
      <c r="X1040" s="318">
        <f t="shared" si="399"/>
        <v>194312</v>
      </c>
      <c r="Y1040" s="323">
        <f t="shared" si="400"/>
        <v>461745</v>
      </c>
      <c r="Z1040" s="323">
        <f t="shared" si="401"/>
        <v>392862</v>
      </c>
      <c r="AA1040" s="323">
        <f t="shared" si="402"/>
        <v>477906</v>
      </c>
      <c r="AB1040" s="318">
        <f t="shared" si="403"/>
        <v>252523</v>
      </c>
      <c r="AC1040" s="49">
        <f t="shared" si="404"/>
        <v>0.42</v>
      </c>
      <c r="AD1040" s="49">
        <f t="shared" si="405"/>
        <v>0.49</v>
      </c>
      <c r="AE1040" s="49">
        <f t="shared" si="406"/>
        <v>0.41</v>
      </c>
      <c r="AF1040" s="49">
        <f t="shared" si="407"/>
        <v>0.77</v>
      </c>
      <c r="AG1040" s="50">
        <f t="shared" si="408"/>
        <v>1.8846944713870029</v>
      </c>
      <c r="AH1040" s="325">
        <f t="shared" si="425"/>
        <v>252523</v>
      </c>
      <c r="AI1040" s="51" t="str">
        <f t="shared" si="426"/>
        <v>MEDIA ARMÓNICA</v>
      </c>
      <c r="AL1040" s="52"/>
    </row>
    <row r="1041" spans="1:38">
      <c r="A1041" s="126">
        <f>+COUNT(B$672:$D1041)</f>
        <v>331</v>
      </c>
      <c r="B1041" s="32">
        <v>72101511</v>
      </c>
      <c r="C1041" s="176" t="s">
        <v>859</v>
      </c>
      <c r="D1041" s="138" t="s">
        <v>20</v>
      </c>
      <c r="E1041" s="242">
        <v>1</v>
      </c>
      <c r="F1041" s="20"/>
      <c r="G1041" s="20"/>
      <c r="H1041" s="317">
        <v>446554.00000000006</v>
      </c>
      <c r="I1041" s="317"/>
      <c r="J1041" s="318"/>
      <c r="K1041" s="318"/>
      <c r="L1041" s="314">
        <v>438435</v>
      </c>
      <c r="M1041" s="314"/>
      <c r="N1041" s="314"/>
      <c r="O1041" s="314"/>
      <c r="P1041" s="319">
        <v>405958</v>
      </c>
      <c r="Q1041" s="328"/>
      <c r="R1041" s="328"/>
      <c r="S1041" s="329"/>
      <c r="T1041" s="330"/>
      <c r="U1041" s="331"/>
      <c r="V1041" s="332">
        <v>88290</v>
      </c>
      <c r="W1041" s="314"/>
      <c r="X1041" s="318">
        <f t="shared" si="399"/>
        <v>171910</v>
      </c>
      <c r="Y1041" s="323">
        <f t="shared" si="400"/>
        <v>405958</v>
      </c>
      <c r="Z1041" s="323">
        <f t="shared" si="401"/>
        <v>344809</v>
      </c>
      <c r="AA1041" s="323">
        <f t="shared" si="402"/>
        <v>422197</v>
      </c>
      <c r="AB1041" s="318">
        <f t="shared" si="403"/>
        <v>218462</v>
      </c>
      <c r="AC1041" s="49">
        <f t="shared" si="404"/>
        <v>0.42</v>
      </c>
      <c r="AD1041" s="49">
        <f t="shared" si="405"/>
        <v>0.5</v>
      </c>
      <c r="AE1041" s="49">
        <f t="shared" si="406"/>
        <v>0.41</v>
      </c>
      <c r="AF1041" s="49">
        <f t="shared" si="407"/>
        <v>0.79</v>
      </c>
      <c r="AG1041" s="50">
        <f t="shared" si="408"/>
        <v>1.947106127534262</v>
      </c>
      <c r="AH1041" s="325">
        <f t="shared" si="425"/>
        <v>218462</v>
      </c>
      <c r="AI1041" s="51" t="str">
        <f t="shared" si="426"/>
        <v>MEDIA ARMÓNICA</v>
      </c>
      <c r="AL1041" s="52"/>
    </row>
    <row r="1042" spans="1:38">
      <c r="A1042" s="126">
        <f>+COUNT(B$672:$D1042)</f>
        <v>332</v>
      </c>
      <c r="B1042" s="32">
        <v>72101511</v>
      </c>
      <c r="C1042" s="176" t="s">
        <v>860</v>
      </c>
      <c r="D1042" s="138" t="s">
        <v>20</v>
      </c>
      <c r="E1042" s="242">
        <v>1</v>
      </c>
      <c r="F1042" s="61"/>
      <c r="G1042" s="61"/>
      <c r="H1042" s="317">
        <v>436990</v>
      </c>
      <c r="I1042" s="317"/>
      <c r="J1042" s="318"/>
      <c r="K1042" s="318"/>
      <c r="L1042" s="314">
        <v>429117</v>
      </c>
      <c r="M1042" s="314"/>
      <c r="N1042" s="314"/>
      <c r="O1042" s="314"/>
      <c r="P1042" s="319">
        <v>393685</v>
      </c>
      <c r="Q1042" s="328"/>
      <c r="R1042" s="328"/>
      <c r="S1042" s="329"/>
      <c r="T1042" s="330"/>
      <c r="U1042" s="331"/>
      <c r="V1042" s="332">
        <v>86610</v>
      </c>
      <c r="W1042" s="314"/>
      <c r="X1042" s="318">
        <f t="shared" si="399"/>
        <v>167721</v>
      </c>
      <c r="Y1042" s="323">
        <f t="shared" si="400"/>
        <v>393685</v>
      </c>
      <c r="Z1042" s="323">
        <f t="shared" si="401"/>
        <v>336601</v>
      </c>
      <c r="AA1042" s="323">
        <f t="shared" si="402"/>
        <v>411401</v>
      </c>
      <c r="AB1042" s="318">
        <f t="shared" si="403"/>
        <v>213848</v>
      </c>
      <c r="AC1042" s="49">
        <f t="shared" si="404"/>
        <v>0.43</v>
      </c>
      <c r="AD1042" s="49">
        <f t="shared" si="405"/>
        <v>0.5</v>
      </c>
      <c r="AE1042" s="49">
        <f t="shared" si="406"/>
        <v>0.41</v>
      </c>
      <c r="AF1042" s="49">
        <f t="shared" si="407"/>
        <v>0.78</v>
      </c>
      <c r="AG1042" s="50">
        <f t="shared" si="408"/>
        <v>1.9365084863179771</v>
      </c>
      <c r="AH1042" s="325">
        <f t="shared" si="425"/>
        <v>213848</v>
      </c>
      <c r="AI1042" s="51" t="str">
        <f t="shared" si="426"/>
        <v>MEDIA ARMÓNICA</v>
      </c>
      <c r="AL1042" s="52"/>
    </row>
    <row r="1043" spans="1:38" ht="24">
      <c r="A1043" s="126">
        <f>+COUNT(B$672:$D1043)</f>
        <v>333</v>
      </c>
      <c r="B1043" s="32">
        <v>72101511</v>
      </c>
      <c r="C1043" s="176" t="s">
        <v>861</v>
      </c>
      <c r="D1043" s="138" t="s">
        <v>20</v>
      </c>
      <c r="E1043" s="242">
        <v>1</v>
      </c>
      <c r="F1043" s="61"/>
      <c r="G1043" s="61"/>
      <c r="H1043" s="317">
        <v>644837</v>
      </c>
      <c r="I1043" s="317"/>
      <c r="J1043" s="318"/>
      <c r="K1043" s="318"/>
      <c r="L1043" s="314">
        <v>609664</v>
      </c>
      <c r="M1043" s="314"/>
      <c r="N1043" s="314"/>
      <c r="O1043" s="314"/>
      <c r="P1043" s="319">
        <v>586215</v>
      </c>
      <c r="Q1043" s="328"/>
      <c r="R1043" s="328"/>
      <c r="S1043" s="329"/>
      <c r="T1043" s="330"/>
      <c r="U1043" s="331"/>
      <c r="V1043" s="332">
        <v>141760</v>
      </c>
      <c r="W1043" s="314"/>
      <c r="X1043" s="318">
        <f t="shared" si="399"/>
        <v>237133</v>
      </c>
      <c r="Y1043" s="323">
        <f t="shared" si="400"/>
        <v>586215</v>
      </c>
      <c r="Z1043" s="323">
        <f t="shared" si="401"/>
        <v>495619</v>
      </c>
      <c r="AA1043" s="323">
        <f t="shared" si="402"/>
        <v>597940</v>
      </c>
      <c r="AB1043" s="318">
        <f t="shared" si="403"/>
        <v>334698</v>
      </c>
      <c r="AC1043" s="49">
        <f t="shared" si="404"/>
        <v>0.4</v>
      </c>
      <c r="AD1043" s="49">
        <f t="shared" si="405"/>
        <v>0.48</v>
      </c>
      <c r="AE1043" s="49">
        <f t="shared" si="406"/>
        <v>0.4</v>
      </c>
      <c r="AF1043" s="49">
        <f t="shared" si="407"/>
        <v>0.71</v>
      </c>
      <c r="AG1043" s="50">
        <f t="shared" si="408"/>
        <v>1.672777934537246</v>
      </c>
      <c r="AH1043" s="325">
        <f t="shared" si="425"/>
        <v>334698</v>
      </c>
      <c r="AI1043" s="51" t="str">
        <f t="shared" si="426"/>
        <v>MEDIA ARMÓNICA</v>
      </c>
      <c r="AL1043" s="52"/>
    </row>
    <row r="1044" spans="1:38" ht="24">
      <c r="A1044" s="126">
        <f>+COUNT(B$672:$D1044)</f>
        <v>334</v>
      </c>
      <c r="B1044" s="32">
        <v>72101511</v>
      </c>
      <c r="C1044" s="176" t="s">
        <v>862</v>
      </c>
      <c r="D1044" s="138" t="s">
        <v>20</v>
      </c>
      <c r="E1044" s="242">
        <v>1</v>
      </c>
      <c r="F1044" s="61"/>
      <c r="G1044" s="61"/>
      <c r="H1044" s="317">
        <v>1051314</v>
      </c>
      <c r="I1044" s="317"/>
      <c r="J1044" s="318"/>
      <c r="K1044" s="318"/>
      <c r="L1044" s="314">
        <v>976884.00000000012</v>
      </c>
      <c r="M1044" s="314"/>
      <c r="N1044" s="314"/>
      <c r="O1044" s="314"/>
      <c r="P1044" s="319">
        <v>930366</v>
      </c>
      <c r="Q1044" s="328"/>
      <c r="R1044" s="328"/>
      <c r="S1044" s="329"/>
      <c r="T1044" s="330"/>
      <c r="U1044" s="331"/>
      <c r="V1044" s="332">
        <v>202950</v>
      </c>
      <c r="W1044" s="20"/>
      <c r="X1044" s="318">
        <f t="shared" si="399"/>
        <v>394774</v>
      </c>
      <c r="Y1044" s="323">
        <f t="shared" si="400"/>
        <v>930366</v>
      </c>
      <c r="Z1044" s="323">
        <f t="shared" si="401"/>
        <v>790379</v>
      </c>
      <c r="AA1044" s="323">
        <f t="shared" si="402"/>
        <v>953625</v>
      </c>
      <c r="AB1044" s="318">
        <f t="shared" si="403"/>
        <v>501440</v>
      </c>
      <c r="AC1044" s="49">
        <f t="shared" si="404"/>
        <v>0.42</v>
      </c>
      <c r="AD1044" s="49">
        <f t="shared" si="405"/>
        <v>0.5</v>
      </c>
      <c r="AE1044" s="49">
        <f t="shared" si="406"/>
        <v>0.41</v>
      </c>
      <c r="AF1044" s="49">
        <f t="shared" si="407"/>
        <v>0.79</v>
      </c>
      <c r="AG1044" s="50">
        <f t="shared" si="408"/>
        <v>1.9451786154225179</v>
      </c>
      <c r="AH1044" s="325">
        <f t="shared" si="425"/>
        <v>501440</v>
      </c>
      <c r="AI1044" s="51" t="str">
        <f t="shared" si="426"/>
        <v>MEDIA ARMÓNICA</v>
      </c>
      <c r="AL1044" s="52"/>
    </row>
    <row r="1045" spans="1:38">
      <c r="A1045" s="126">
        <f>+COUNT(B$672:$D1045)</f>
        <v>335</v>
      </c>
      <c r="B1045" s="32">
        <v>72101511</v>
      </c>
      <c r="C1045" s="176" t="s">
        <v>863</v>
      </c>
      <c r="D1045" s="138" t="s">
        <v>20</v>
      </c>
      <c r="E1045" s="242">
        <v>1</v>
      </c>
      <c r="F1045" s="61"/>
      <c r="G1045" s="61"/>
      <c r="H1045" s="317">
        <v>1422493</v>
      </c>
      <c r="I1045" s="317"/>
      <c r="J1045" s="318"/>
      <c r="K1045" s="318"/>
      <c r="L1045" s="314">
        <v>1358989</v>
      </c>
      <c r="M1045" s="314"/>
      <c r="N1045" s="314"/>
      <c r="O1045" s="314"/>
      <c r="P1045" s="319">
        <v>1270083.0000000002</v>
      </c>
      <c r="Q1045" s="328"/>
      <c r="R1045" s="328"/>
      <c r="S1045" s="329"/>
      <c r="T1045" s="330"/>
      <c r="U1045" s="331"/>
      <c r="V1045" s="332">
        <v>284610</v>
      </c>
      <c r="W1045" s="314"/>
      <c r="X1045" s="318">
        <f t="shared" ref="X1045:X1076" si="427">+ROUND(STDEVA(H1045,L1045,P1045,V1045),0)</f>
        <v>536609</v>
      </c>
      <c r="Y1045" s="323">
        <f t="shared" ref="Y1045:Y1076" si="428">+ROUND(MIN(H1045,L1045,P1045),0)</f>
        <v>1270083</v>
      </c>
      <c r="Z1045" s="323">
        <f t="shared" ref="Z1045:Z1076" si="429">+ROUND(AVERAGE(H1045,L1045,P1045,V1045),0)</f>
        <v>1084044</v>
      </c>
      <c r="AA1045" s="323">
        <f t="shared" ref="AA1045:AA1076" si="430">+ROUND(MEDIAN(H1045,L1045,P1045,V1045),0)</f>
        <v>1314536</v>
      </c>
      <c r="AB1045" s="318">
        <f t="shared" ref="AB1045:AB1076" si="431">+ROUND(HARMEAN(H1045,L1045,P1045,V1045),0)</f>
        <v>696893</v>
      </c>
      <c r="AC1045" s="49">
        <f t="shared" ref="AC1045:AC1076" si="432">ROUND(+X1045/Y1045,2)</f>
        <v>0.42</v>
      </c>
      <c r="AD1045" s="49">
        <f t="shared" ref="AD1045:AD1076" si="433">ROUND(+X1045/Z1045,2)</f>
        <v>0.5</v>
      </c>
      <c r="AE1045" s="49">
        <f t="shared" ref="AE1045:AE1076" si="434">ROUND(+X1045/AA1045,2)</f>
        <v>0.41</v>
      </c>
      <c r="AF1045" s="49">
        <f t="shared" ref="AF1045:AF1076" si="435">ROUND(+X1045/AB1045,2)</f>
        <v>0.77</v>
      </c>
      <c r="AG1045" s="50">
        <f t="shared" ref="AG1045:AG1066" si="436">+X1045/V1045</f>
        <v>1.8854186430554092</v>
      </c>
      <c r="AH1045" s="325">
        <f t="shared" si="425"/>
        <v>696893</v>
      </c>
      <c r="AI1045" s="51" t="str">
        <f t="shared" si="426"/>
        <v>MEDIA ARMÓNICA</v>
      </c>
      <c r="AL1045" s="52"/>
    </row>
    <row r="1046" spans="1:38">
      <c r="A1046" s="126">
        <f>+COUNT(B$672:$D1046)</f>
        <v>336</v>
      </c>
      <c r="B1046" s="32">
        <v>72101511</v>
      </c>
      <c r="C1046" s="176" t="s">
        <v>864</v>
      </c>
      <c r="D1046" s="138" t="s">
        <v>20</v>
      </c>
      <c r="E1046" s="242">
        <v>1</v>
      </c>
      <c r="F1046" s="61"/>
      <c r="G1046" s="61"/>
      <c r="H1046" s="317">
        <v>997441</v>
      </c>
      <c r="I1046" s="317"/>
      <c r="J1046" s="318"/>
      <c r="K1046" s="318"/>
      <c r="L1046" s="314">
        <v>944479</v>
      </c>
      <c r="M1046" s="314"/>
      <c r="N1046" s="314"/>
      <c r="O1046" s="314"/>
      <c r="P1046" s="319">
        <v>882691</v>
      </c>
      <c r="Q1046" s="328"/>
      <c r="R1046" s="328"/>
      <c r="S1046" s="329"/>
      <c r="T1046" s="330"/>
      <c r="U1046" s="331"/>
      <c r="V1046" s="332">
        <v>197820</v>
      </c>
      <c r="W1046" s="314"/>
      <c r="X1046" s="318">
        <f t="shared" si="427"/>
        <v>374804</v>
      </c>
      <c r="Y1046" s="323">
        <f t="shared" si="428"/>
        <v>882691</v>
      </c>
      <c r="Z1046" s="323">
        <f t="shared" si="429"/>
        <v>755608</v>
      </c>
      <c r="AA1046" s="323">
        <f t="shared" si="430"/>
        <v>913585</v>
      </c>
      <c r="AB1046" s="318">
        <f t="shared" si="431"/>
        <v>484887</v>
      </c>
      <c r="AC1046" s="49">
        <f t="shared" si="432"/>
        <v>0.42</v>
      </c>
      <c r="AD1046" s="49">
        <f t="shared" si="433"/>
        <v>0.5</v>
      </c>
      <c r="AE1046" s="49">
        <f t="shared" si="434"/>
        <v>0.41</v>
      </c>
      <c r="AF1046" s="49">
        <f t="shared" si="435"/>
        <v>0.77</v>
      </c>
      <c r="AG1046" s="50">
        <f t="shared" si="436"/>
        <v>1.894671923971287</v>
      </c>
      <c r="AH1046" s="325">
        <f t="shared" si="425"/>
        <v>484887</v>
      </c>
      <c r="AI1046" s="51" t="str">
        <f t="shared" si="426"/>
        <v>MEDIA ARMÓNICA</v>
      </c>
      <c r="AL1046" s="52"/>
    </row>
    <row r="1047" spans="1:38" ht="24">
      <c r="A1047" s="126">
        <f>+COUNT(B$672:$D1047)</f>
        <v>337</v>
      </c>
      <c r="B1047" s="32">
        <v>72101511</v>
      </c>
      <c r="C1047" s="176" t="s">
        <v>865</v>
      </c>
      <c r="D1047" s="138" t="s">
        <v>20</v>
      </c>
      <c r="E1047" s="242">
        <v>1</v>
      </c>
      <c r="F1047" s="61"/>
      <c r="G1047" s="61"/>
      <c r="H1047" s="317">
        <v>724726</v>
      </c>
      <c r="I1047" s="317"/>
      <c r="J1047" s="318"/>
      <c r="K1047" s="318"/>
      <c r="L1047" s="314">
        <v>692080</v>
      </c>
      <c r="M1047" s="314"/>
      <c r="N1047" s="314"/>
      <c r="O1047" s="314"/>
      <c r="P1047" s="319">
        <v>652906</v>
      </c>
      <c r="Q1047" s="328"/>
      <c r="R1047" s="328"/>
      <c r="S1047" s="329"/>
      <c r="T1047" s="330"/>
      <c r="U1047" s="331"/>
      <c r="V1047" s="332">
        <v>140500</v>
      </c>
      <c r="W1047" s="314"/>
      <c r="X1047" s="318">
        <f t="shared" si="427"/>
        <v>276267</v>
      </c>
      <c r="Y1047" s="323">
        <f t="shared" si="428"/>
        <v>652906</v>
      </c>
      <c r="Z1047" s="323">
        <f t="shared" si="429"/>
        <v>552553</v>
      </c>
      <c r="AA1047" s="323">
        <f t="shared" si="430"/>
        <v>672493</v>
      </c>
      <c r="AB1047" s="318">
        <f t="shared" si="431"/>
        <v>348620</v>
      </c>
      <c r="AC1047" s="49">
        <f t="shared" si="432"/>
        <v>0.42</v>
      </c>
      <c r="AD1047" s="49">
        <f t="shared" si="433"/>
        <v>0.5</v>
      </c>
      <c r="AE1047" s="49">
        <f t="shared" si="434"/>
        <v>0.41</v>
      </c>
      <c r="AF1047" s="49">
        <f t="shared" si="435"/>
        <v>0.79</v>
      </c>
      <c r="AG1047" s="50">
        <f t="shared" si="436"/>
        <v>1.9663131672597864</v>
      </c>
      <c r="AH1047" s="325">
        <f t="shared" si="425"/>
        <v>348620</v>
      </c>
      <c r="AI1047" s="51" t="str">
        <f t="shared" si="426"/>
        <v>MEDIA ARMÓNICA</v>
      </c>
      <c r="AL1047" s="52"/>
    </row>
    <row r="1048" spans="1:38" ht="24">
      <c r="A1048" s="177"/>
      <c r="B1048" s="177"/>
      <c r="C1048" s="178" t="s">
        <v>882</v>
      </c>
      <c r="D1048" s="179"/>
      <c r="E1048" s="179"/>
      <c r="F1048" s="61"/>
      <c r="G1048" s="61"/>
      <c r="H1048" s="179"/>
      <c r="I1048" s="317"/>
      <c r="J1048" s="318"/>
      <c r="K1048" s="318"/>
      <c r="L1048" s="179"/>
      <c r="M1048" s="314"/>
      <c r="N1048" s="314"/>
      <c r="O1048" s="314"/>
      <c r="P1048" s="179"/>
      <c r="Q1048" s="328"/>
      <c r="R1048" s="328"/>
      <c r="S1048" s="329"/>
      <c r="T1048" s="330"/>
      <c r="U1048" s="331"/>
      <c r="V1048" s="179"/>
      <c r="W1048" s="314"/>
      <c r="X1048" s="179"/>
      <c r="Y1048" s="179"/>
      <c r="Z1048" s="179"/>
      <c r="AA1048" s="179"/>
      <c r="AB1048" s="179"/>
      <c r="AC1048" s="179"/>
      <c r="AD1048" s="179"/>
      <c r="AE1048" s="179"/>
      <c r="AF1048" s="179"/>
      <c r="AG1048" s="179"/>
      <c r="AH1048" s="179"/>
      <c r="AI1048" s="179"/>
      <c r="AL1048" s="52"/>
    </row>
    <row r="1049" spans="1:38" ht="24">
      <c r="A1049" s="126">
        <f>+COUNT(B$672:$D1049)</f>
        <v>338</v>
      </c>
      <c r="B1049" s="149">
        <v>72154302</v>
      </c>
      <c r="C1049" s="139" t="s">
        <v>936</v>
      </c>
      <c r="D1049" s="36" t="s">
        <v>109</v>
      </c>
      <c r="E1049" s="244">
        <v>1</v>
      </c>
      <c r="F1049" s="61"/>
      <c r="G1049" s="61"/>
      <c r="H1049" s="317">
        <v>582242</v>
      </c>
      <c r="I1049" s="317"/>
      <c r="J1049" s="318"/>
      <c r="K1049" s="318"/>
      <c r="L1049" s="314">
        <v>551326</v>
      </c>
      <c r="M1049" s="314"/>
      <c r="N1049" s="314"/>
      <c r="O1049" s="314"/>
      <c r="P1049" s="319">
        <v>515258</v>
      </c>
      <c r="Q1049" s="328"/>
      <c r="R1049" s="328"/>
      <c r="S1049" s="329"/>
      <c r="T1049" s="330"/>
      <c r="U1049" s="331"/>
      <c r="V1049" s="332">
        <v>403560</v>
      </c>
      <c r="W1049" s="314"/>
      <c r="X1049" s="318">
        <f t="shared" si="427"/>
        <v>77986</v>
      </c>
      <c r="Y1049" s="323">
        <f t="shared" si="428"/>
        <v>515258</v>
      </c>
      <c r="Z1049" s="323">
        <f t="shared" si="429"/>
        <v>513097</v>
      </c>
      <c r="AA1049" s="323">
        <f t="shared" si="430"/>
        <v>533292</v>
      </c>
      <c r="AB1049" s="318">
        <f t="shared" si="431"/>
        <v>503143</v>
      </c>
      <c r="AC1049" s="49">
        <f t="shared" si="432"/>
        <v>0.15</v>
      </c>
      <c r="AD1049" s="49">
        <f t="shared" si="433"/>
        <v>0.15</v>
      </c>
      <c r="AE1049" s="49">
        <f t="shared" si="434"/>
        <v>0.15</v>
      </c>
      <c r="AF1049" s="49">
        <f t="shared" si="435"/>
        <v>0.15</v>
      </c>
      <c r="AG1049" s="50">
        <f t="shared" si="436"/>
        <v>0.19324511844583209</v>
      </c>
      <c r="AH1049" s="325">
        <f>+Y1049</f>
        <v>515258</v>
      </c>
      <c r="AI1049" s="51" t="str">
        <f t="shared" ref="AI1049:AI1059" si="437">+IF(AH1049=Y1049,"MENOR COTIZADO",IF(AH1049=Z1049,"PROMEDIO",IF(AH1049=AA1049,"MEDIANA",IF(AH1049=AB1049,"MEDIA ARMÓNICA",IF(AH1049=W1049,"HISTÓRICO")))))</f>
        <v>MENOR COTIZADO</v>
      </c>
      <c r="AL1049" s="52"/>
    </row>
    <row r="1050" spans="1:38">
      <c r="A1050" s="126">
        <f>+COUNT(B$672:$D1050)</f>
        <v>339</v>
      </c>
      <c r="B1050" s="149">
        <v>72154302</v>
      </c>
      <c r="C1050" s="139" t="s">
        <v>937</v>
      </c>
      <c r="D1050" s="36" t="s">
        <v>109</v>
      </c>
      <c r="E1050" s="244">
        <v>1</v>
      </c>
      <c r="F1050" s="61"/>
      <c r="G1050" s="61"/>
      <c r="H1050" s="317">
        <v>1745260</v>
      </c>
      <c r="I1050" s="317"/>
      <c r="J1050" s="318"/>
      <c r="K1050" s="318"/>
      <c r="L1050" s="314">
        <v>1668714</v>
      </c>
      <c r="M1050" s="314"/>
      <c r="N1050" s="314"/>
      <c r="O1050" s="314"/>
      <c r="P1050" s="319">
        <v>1530930.0000000002</v>
      </c>
      <c r="Q1050" s="328"/>
      <c r="R1050" s="328"/>
      <c r="S1050" s="329"/>
      <c r="T1050" s="330"/>
      <c r="U1050" s="331"/>
      <c r="V1050" s="332">
        <v>490780</v>
      </c>
      <c r="W1050" s="314"/>
      <c r="X1050" s="318">
        <f t="shared" si="427"/>
        <v>585516</v>
      </c>
      <c r="Y1050" s="323">
        <f t="shared" si="428"/>
        <v>1530930</v>
      </c>
      <c r="Z1050" s="323">
        <f t="shared" si="429"/>
        <v>1358921</v>
      </c>
      <c r="AA1050" s="323">
        <f t="shared" si="430"/>
        <v>1599822</v>
      </c>
      <c r="AB1050" s="318">
        <f t="shared" si="431"/>
        <v>1035461</v>
      </c>
      <c r="AC1050" s="49">
        <f t="shared" si="432"/>
        <v>0.38</v>
      </c>
      <c r="AD1050" s="49">
        <f t="shared" si="433"/>
        <v>0.43</v>
      </c>
      <c r="AE1050" s="49">
        <f t="shared" si="434"/>
        <v>0.37</v>
      </c>
      <c r="AF1050" s="49">
        <f t="shared" si="435"/>
        <v>0.56999999999999995</v>
      </c>
      <c r="AG1050" s="50">
        <f t="shared" si="436"/>
        <v>1.1930315008761563</v>
      </c>
      <c r="AH1050" s="325">
        <f t="shared" ref="AH1050:AH1066" si="438">+MIN(AA1050:AB1050)</f>
        <v>1035461</v>
      </c>
      <c r="AI1050" s="51" t="str">
        <f t="shared" si="437"/>
        <v>MEDIA ARMÓNICA</v>
      </c>
      <c r="AL1050" s="52"/>
    </row>
    <row r="1051" spans="1:38">
      <c r="A1051" s="126">
        <f>+COUNT(B$672:$D1051)</f>
        <v>340</v>
      </c>
      <c r="B1051" s="149">
        <v>72154302</v>
      </c>
      <c r="C1051" s="139" t="s">
        <v>938</v>
      </c>
      <c r="D1051" s="36" t="s">
        <v>109</v>
      </c>
      <c r="E1051" s="244">
        <v>1</v>
      </c>
      <c r="F1051" s="61"/>
      <c r="G1051" s="61"/>
      <c r="H1051" s="317">
        <v>2264491</v>
      </c>
      <c r="I1051" s="317"/>
      <c r="J1051" s="318"/>
      <c r="K1051" s="318"/>
      <c r="L1051" s="314">
        <v>2145308</v>
      </c>
      <c r="M1051" s="314"/>
      <c r="N1051" s="314"/>
      <c r="O1051" s="314"/>
      <c r="P1051" s="319">
        <v>1986396</v>
      </c>
      <c r="Q1051" s="328"/>
      <c r="R1051" s="328"/>
      <c r="S1051" s="329"/>
      <c r="T1051" s="330"/>
      <c r="U1051" s="331"/>
      <c r="V1051" s="332">
        <v>431550</v>
      </c>
      <c r="W1051" s="314"/>
      <c r="X1051" s="318">
        <f t="shared" si="427"/>
        <v>857855</v>
      </c>
      <c r="Y1051" s="323">
        <f t="shared" si="428"/>
        <v>1986396</v>
      </c>
      <c r="Z1051" s="323">
        <f t="shared" si="429"/>
        <v>1706936</v>
      </c>
      <c r="AA1051" s="323">
        <f t="shared" si="430"/>
        <v>2065852</v>
      </c>
      <c r="AB1051" s="318">
        <f t="shared" si="431"/>
        <v>1072850</v>
      </c>
      <c r="AC1051" s="49">
        <f t="shared" si="432"/>
        <v>0.43</v>
      </c>
      <c r="AD1051" s="49">
        <f t="shared" si="433"/>
        <v>0.5</v>
      </c>
      <c r="AE1051" s="49">
        <f t="shared" si="434"/>
        <v>0.42</v>
      </c>
      <c r="AF1051" s="49">
        <f t="shared" si="435"/>
        <v>0.8</v>
      </c>
      <c r="AG1051" s="50">
        <f t="shared" si="436"/>
        <v>1.9878461360213184</v>
      </c>
      <c r="AH1051" s="325">
        <f t="shared" si="438"/>
        <v>1072850</v>
      </c>
      <c r="AI1051" s="51" t="str">
        <f t="shared" si="437"/>
        <v>MEDIA ARMÓNICA</v>
      </c>
      <c r="AL1051" s="52"/>
    </row>
    <row r="1052" spans="1:38" ht="24">
      <c r="A1052" s="126">
        <f>+COUNT(B$672:$D1052)</f>
        <v>341</v>
      </c>
      <c r="B1052" s="149">
        <v>72154302</v>
      </c>
      <c r="C1052" s="139" t="s">
        <v>939</v>
      </c>
      <c r="D1052" s="36" t="s">
        <v>109</v>
      </c>
      <c r="E1052" s="244">
        <v>1</v>
      </c>
      <c r="F1052" s="61"/>
      <c r="G1052" s="61"/>
      <c r="H1052" s="317">
        <v>1190512</v>
      </c>
      <c r="I1052" s="317"/>
      <c r="J1052" s="318"/>
      <c r="K1052" s="318"/>
      <c r="L1052" s="314">
        <v>1179690</v>
      </c>
      <c r="M1052" s="314"/>
      <c r="N1052" s="314"/>
      <c r="O1052" s="314"/>
      <c r="P1052" s="319">
        <v>1082284</v>
      </c>
      <c r="Q1052" s="328"/>
      <c r="R1052" s="328"/>
      <c r="S1052" s="329"/>
      <c r="T1052" s="330"/>
      <c r="U1052" s="331"/>
      <c r="V1052" s="332">
        <v>180890</v>
      </c>
      <c r="W1052" s="314"/>
      <c r="X1052" s="318">
        <f t="shared" si="427"/>
        <v>487405</v>
      </c>
      <c r="Y1052" s="323">
        <f t="shared" si="428"/>
        <v>1082284</v>
      </c>
      <c r="Z1052" s="323">
        <f t="shared" si="429"/>
        <v>908344</v>
      </c>
      <c r="AA1052" s="323">
        <f t="shared" si="430"/>
        <v>1130987</v>
      </c>
      <c r="AB1052" s="318">
        <f t="shared" si="431"/>
        <v>491410</v>
      </c>
      <c r="AC1052" s="49">
        <f t="shared" si="432"/>
        <v>0.45</v>
      </c>
      <c r="AD1052" s="49">
        <f t="shared" si="433"/>
        <v>0.54</v>
      </c>
      <c r="AE1052" s="49">
        <f t="shared" si="434"/>
        <v>0.43</v>
      </c>
      <c r="AF1052" s="49">
        <f t="shared" si="435"/>
        <v>0.99</v>
      </c>
      <c r="AG1052" s="50">
        <f t="shared" si="436"/>
        <v>2.6944828348720216</v>
      </c>
      <c r="AH1052" s="325">
        <f t="shared" ref="AH1052:AH1053" si="439">+Z1052</f>
        <v>908344</v>
      </c>
      <c r="AI1052" s="51" t="str">
        <f t="shared" si="437"/>
        <v>PROMEDIO</v>
      </c>
      <c r="AL1052" s="52"/>
    </row>
    <row r="1053" spans="1:38" ht="24">
      <c r="A1053" s="126">
        <f>+COUNT(B$672:$D1053)</f>
        <v>342</v>
      </c>
      <c r="B1053" s="149">
        <v>72154302</v>
      </c>
      <c r="C1053" s="139" t="s">
        <v>940</v>
      </c>
      <c r="D1053" s="36" t="s">
        <v>109</v>
      </c>
      <c r="E1053" s="244">
        <v>1</v>
      </c>
      <c r="F1053" s="61"/>
      <c r="G1053" s="61"/>
      <c r="H1053" s="317">
        <v>587973</v>
      </c>
      <c r="I1053" s="317"/>
      <c r="J1053" s="318"/>
      <c r="K1053" s="318"/>
      <c r="L1053" s="314">
        <v>577378</v>
      </c>
      <c r="M1053" s="314"/>
      <c r="N1053" s="314"/>
      <c r="O1053" s="314"/>
      <c r="P1053" s="319">
        <v>529705</v>
      </c>
      <c r="Q1053" s="328"/>
      <c r="R1053" s="328"/>
      <c r="S1053" s="329"/>
      <c r="T1053" s="330"/>
      <c r="U1053" s="331"/>
      <c r="V1053" s="332">
        <v>111570</v>
      </c>
      <c r="W1053" s="314"/>
      <c r="X1053" s="318">
        <f t="shared" si="427"/>
        <v>228136</v>
      </c>
      <c r="Y1053" s="323">
        <f t="shared" si="428"/>
        <v>529705</v>
      </c>
      <c r="Z1053" s="323">
        <f t="shared" si="429"/>
        <v>451657</v>
      </c>
      <c r="AA1053" s="323">
        <f t="shared" si="430"/>
        <v>553542</v>
      </c>
      <c r="AB1053" s="318">
        <f t="shared" si="431"/>
        <v>280042</v>
      </c>
      <c r="AC1053" s="49">
        <f t="shared" si="432"/>
        <v>0.43</v>
      </c>
      <c r="AD1053" s="49">
        <f t="shared" si="433"/>
        <v>0.51</v>
      </c>
      <c r="AE1053" s="49">
        <f t="shared" si="434"/>
        <v>0.41</v>
      </c>
      <c r="AF1053" s="49">
        <f t="shared" si="435"/>
        <v>0.81</v>
      </c>
      <c r="AG1053" s="50">
        <f t="shared" si="436"/>
        <v>2.0447790624719908</v>
      </c>
      <c r="AH1053" s="325">
        <f t="shared" si="439"/>
        <v>451657</v>
      </c>
      <c r="AI1053" s="51" t="str">
        <f t="shared" si="437"/>
        <v>PROMEDIO</v>
      </c>
      <c r="AL1053" s="52"/>
    </row>
    <row r="1054" spans="1:38">
      <c r="A1054" s="126">
        <f>+COUNT(B$672:$D1054)</f>
        <v>343</v>
      </c>
      <c r="B1054" s="149">
        <v>72154302</v>
      </c>
      <c r="C1054" s="139" t="s">
        <v>941</v>
      </c>
      <c r="D1054" s="36" t="s">
        <v>109</v>
      </c>
      <c r="E1054" s="244">
        <v>1</v>
      </c>
      <c r="F1054" s="61"/>
      <c r="G1054" s="61"/>
      <c r="H1054" s="317">
        <v>1682337.0000000002</v>
      </c>
      <c r="I1054" s="317"/>
      <c r="J1054" s="318"/>
      <c r="K1054" s="318"/>
      <c r="L1054" s="314">
        <v>1622785</v>
      </c>
      <c r="M1054" s="314"/>
      <c r="N1054" s="314"/>
      <c r="O1054" s="314"/>
      <c r="P1054" s="319">
        <v>1488794</v>
      </c>
      <c r="Q1054" s="328"/>
      <c r="R1054" s="328"/>
      <c r="S1054" s="329"/>
      <c r="T1054" s="330"/>
      <c r="U1054" s="331"/>
      <c r="V1054" s="332">
        <v>328540</v>
      </c>
      <c r="W1054" s="314"/>
      <c r="X1054" s="318">
        <f t="shared" si="427"/>
        <v>639856</v>
      </c>
      <c r="Y1054" s="323">
        <f t="shared" si="428"/>
        <v>1488794</v>
      </c>
      <c r="Z1054" s="323">
        <f t="shared" si="429"/>
        <v>1280614</v>
      </c>
      <c r="AA1054" s="323">
        <f t="shared" si="430"/>
        <v>1555790</v>
      </c>
      <c r="AB1054" s="318">
        <f t="shared" si="431"/>
        <v>812003</v>
      </c>
      <c r="AC1054" s="49">
        <f t="shared" si="432"/>
        <v>0.43</v>
      </c>
      <c r="AD1054" s="49">
        <f t="shared" si="433"/>
        <v>0.5</v>
      </c>
      <c r="AE1054" s="49">
        <f t="shared" si="434"/>
        <v>0.41</v>
      </c>
      <c r="AF1054" s="49">
        <f t="shared" si="435"/>
        <v>0.79</v>
      </c>
      <c r="AG1054" s="50">
        <f t="shared" si="436"/>
        <v>1.9475741157849882</v>
      </c>
      <c r="AH1054" s="325">
        <f t="shared" si="438"/>
        <v>812003</v>
      </c>
      <c r="AI1054" s="51" t="str">
        <f t="shared" si="437"/>
        <v>MEDIA ARMÓNICA</v>
      </c>
      <c r="AL1054" s="52"/>
    </row>
    <row r="1055" spans="1:38">
      <c r="A1055" s="126">
        <f>+COUNT(B$672:$D1055)</f>
        <v>344</v>
      </c>
      <c r="B1055" s="149">
        <v>72154302</v>
      </c>
      <c r="C1055" s="139" t="s">
        <v>942</v>
      </c>
      <c r="D1055" s="36" t="s">
        <v>109</v>
      </c>
      <c r="E1055" s="244">
        <v>1</v>
      </c>
      <c r="F1055" s="61"/>
      <c r="G1055" s="61"/>
      <c r="H1055" s="317">
        <v>3126948</v>
      </c>
      <c r="I1055" s="317"/>
      <c r="J1055" s="318"/>
      <c r="K1055" s="318"/>
      <c r="L1055" s="314">
        <v>3014265</v>
      </c>
      <c r="M1055" s="314"/>
      <c r="N1055" s="314"/>
      <c r="O1055" s="314"/>
      <c r="P1055" s="319">
        <v>2817070.0000000005</v>
      </c>
      <c r="Q1055" s="328"/>
      <c r="R1055" s="328"/>
      <c r="S1055" s="329"/>
      <c r="T1055" s="330"/>
      <c r="U1055" s="331"/>
      <c r="V1055" s="332">
        <v>560850</v>
      </c>
      <c r="W1055" s="20"/>
      <c r="X1055" s="318">
        <f t="shared" si="427"/>
        <v>1219366</v>
      </c>
      <c r="Y1055" s="323">
        <f t="shared" si="428"/>
        <v>2817070</v>
      </c>
      <c r="Z1055" s="323">
        <f t="shared" si="429"/>
        <v>2379783</v>
      </c>
      <c r="AA1055" s="323">
        <f t="shared" si="430"/>
        <v>2915668</v>
      </c>
      <c r="AB1055" s="318">
        <f t="shared" si="431"/>
        <v>1433927</v>
      </c>
      <c r="AC1055" s="49">
        <f t="shared" si="432"/>
        <v>0.43</v>
      </c>
      <c r="AD1055" s="49">
        <f t="shared" si="433"/>
        <v>0.51</v>
      </c>
      <c r="AE1055" s="49">
        <f t="shared" si="434"/>
        <v>0.42</v>
      </c>
      <c r="AF1055" s="49">
        <f t="shared" si="435"/>
        <v>0.85</v>
      </c>
      <c r="AG1055" s="50">
        <f t="shared" si="436"/>
        <v>2.1741392529196757</v>
      </c>
      <c r="AH1055" s="325">
        <f t="shared" ref="AH1055:AH1056" si="440">+Z1055</f>
        <v>2379783</v>
      </c>
      <c r="AI1055" s="51" t="str">
        <f t="shared" si="437"/>
        <v>PROMEDIO</v>
      </c>
      <c r="AL1055" s="52"/>
    </row>
    <row r="1056" spans="1:38">
      <c r="A1056" s="126">
        <f>+COUNT(B$672:$D1056)</f>
        <v>345</v>
      </c>
      <c r="B1056" s="149">
        <v>72154302</v>
      </c>
      <c r="C1056" s="139" t="s">
        <v>943</v>
      </c>
      <c r="D1056" s="36" t="s">
        <v>109</v>
      </c>
      <c r="E1056" s="244">
        <v>1</v>
      </c>
      <c r="F1056" s="61"/>
      <c r="G1056" s="61"/>
      <c r="H1056" s="317">
        <v>2204900</v>
      </c>
      <c r="I1056" s="317"/>
      <c r="J1056" s="318"/>
      <c r="K1056" s="318"/>
      <c r="L1056" s="314">
        <v>2165172</v>
      </c>
      <c r="M1056" s="314"/>
      <c r="N1056" s="314"/>
      <c r="O1056" s="314"/>
      <c r="P1056" s="319">
        <v>1986396</v>
      </c>
      <c r="Q1056" s="328"/>
      <c r="R1056" s="328"/>
      <c r="S1056" s="329"/>
      <c r="T1056" s="330"/>
      <c r="U1056" s="331"/>
      <c r="V1056" s="332">
        <v>364700</v>
      </c>
      <c r="W1056" s="314"/>
      <c r="X1056" s="318">
        <f t="shared" si="427"/>
        <v>882195</v>
      </c>
      <c r="Y1056" s="323">
        <f t="shared" si="428"/>
        <v>1986396</v>
      </c>
      <c r="Z1056" s="323">
        <f t="shared" si="429"/>
        <v>1680292</v>
      </c>
      <c r="AA1056" s="323">
        <f t="shared" si="430"/>
        <v>2075784</v>
      </c>
      <c r="AB1056" s="318">
        <f t="shared" si="431"/>
        <v>961354</v>
      </c>
      <c r="AC1056" s="49">
        <f t="shared" si="432"/>
        <v>0.44</v>
      </c>
      <c r="AD1056" s="49">
        <f t="shared" si="433"/>
        <v>0.53</v>
      </c>
      <c r="AE1056" s="49">
        <f t="shared" si="434"/>
        <v>0.42</v>
      </c>
      <c r="AF1056" s="49">
        <f t="shared" si="435"/>
        <v>0.92</v>
      </c>
      <c r="AG1056" s="50">
        <f t="shared" si="436"/>
        <v>2.4189607896901562</v>
      </c>
      <c r="AH1056" s="325">
        <f t="shared" si="440"/>
        <v>1680292</v>
      </c>
      <c r="AI1056" s="51" t="str">
        <f t="shared" si="437"/>
        <v>PROMEDIO</v>
      </c>
      <c r="AL1056" s="52"/>
    </row>
    <row r="1057" spans="1:38" ht="24">
      <c r="A1057" s="126">
        <f>+COUNT(B$672:$D1057)</f>
        <v>346</v>
      </c>
      <c r="B1057" s="149">
        <v>72154302</v>
      </c>
      <c r="C1057" s="139" t="s">
        <v>944</v>
      </c>
      <c r="D1057" s="36" t="s">
        <v>109</v>
      </c>
      <c r="E1057" s="244">
        <v>1</v>
      </c>
      <c r="F1057" s="61"/>
      <c r="G1057" s="61"/>
      <c r="H1057" s="317">
        <v>754830.00000000012</v>
      </c>
      <c r="I1057" s="317"/>
      <c r="J1057" s="318"/>
      <c r="K1057" s="318"/>
      <c r="L1057" s="314">
        <v>713657.00000000012</v>
      </c>
      <c r="M1057" s="314"/>
      <c r="N1057" s="314"/>
      <c r="O1057" s="314"/>
      <c r="P1057" s="319">
        <v>686209</v>
      </c>
      <c r="Q1057" s="328"/>
      <c r="R1057" s="328"/>
      <c r="S1057" s="329"/>
      <c r="T1057" s="330"/>
      <c r="U1057" s="331"/>
      <c r="V1057" s="332">
        <v>151440</v>
      </c>
      <c r="W1057" s="314"/>
      <c r="X1057" s="318">
        <f t="shared" si="427"/>
        <v>284796</v>
      </c>
      <c r="Y1057" s="323">
        <f t="shared" si="428"/>
        <v>686209</v>
      </c>
      <c r="Z1057" s="323">
        <f t="shared" si="429"/>
        <v>576534</v>
      </c>
      <c r="AA1057" s="323">
        <f t="shared" si="430"/>
        <v>699933</v>
      </c>
      <c r="AB1057" s="318">
        <f t="shared" si="431"/>
        <v>370831</v>
      </c>
      <c r="AC1057" s="49">
        <f t="shared" si="432"/>
        <v>0.42</v>
      </c>
      <c r="AD1057" s="49">
        <f t="shared" si="433"/>
        <v>0.49</v>
      </c>
      <c r="AE1057" s="49">
        <f t="shared" si="434"/>
        <v>0.41</v>
      </c>
      <c r="AF1057" s="49">
        <f t="shared" si="435"/>
        <v>0.77</v>
      </c>
      <c r="AG1057" s="50">
        <f t="shared" si="436"/>
        <v>1.8805863708399366</v>
      </c>
      <c r="AH1057" s="325">
        <f t="shared" si="438"/>
        <v>370831</v>
      </c>
      <c r="AI1057" s="51" t="str">
        <f t="shared" si="437"/>
        <v>MEDIA ARMÓNICA</v>
      </c>
      <c r="AL1057" s="52"/>
    </row>
    <row r="1058" spans="1:38">
      <c r="A1058" s="126">
        <f>+COUNT(B$672:$D1058)</f>
        <v>347</v>
      </c>
      <c r="B1058" s="149">
        <v>72154302</v>
      </c>
      <c r="C1058" s="139" t="s">
        <v>945</v>
      </c>
      <c r="D1058" s="36" t="s">
        <v>109</v>
      </c>
      <c r="E1058" s="244">
        <v>1</v>
      </c>
      <c r="F1058" s="61"/>
      <c r="G1058" s="61"/>
      <c r="H1058" s="317">
        <v>834287.00000000012</v>
      </c>
      <c r="I1058" s="317"/>
      <c r="J1058" s="318"/>
      <c r="K1058" s="318"/>
      <c r="L1058" s="314">
        <v>811534.00000000012</v>
      </c>
      <c r="M1058" s="314"/>
      <c r="N1058" s="314"/>
      <c r="O1058" s="314"/>
      <c r="P1058" s="319">
        <v>758443</v>
      </c>
      <c r="Q1058" s="328"/>
      <c r="R1058" s="328"/>
      <c r="S1058" s="329"/>
      <c r="T1058" s="330"/>
      <c r="U1058" s="331"/>
      <c r="V1058" s="332">
        <v>132140</v>
      </c>
      <c r="W1058" s="314"/>
      <c r="X1058" s="318">
        <f t="shared" si="427"/>
        <v>336146</v>
      </c>
      <c r="Y1058" s="323">
        <f t="shared" si="428"/>
        <v>758443</v>
      </c>
      <c r="Z1058" s="323">
        <f t="shared" si="429"/>
        <v>634101</v>
      </c>
      <c r="AA1058" s="323">
        <f t="shared" si="430"/>
        <v>784989</v>
      </c>
      <c r="AB1058" s="318">
        <f t="shared" si="431"/>
        <v>353448</v>
      </c>
      <c r="AC1058" s="49">
        <f t="shared" si="432"/>
        <v>0.44</v>
      </c>
      <c r="AD1058" s="49">
        <f t="shared" si="433"/>
        <v>0.53</v>
      </c>
      <c r="AE1058" s="49">
        <f t="shared" si="434"/>
        <v>0.43</v>
      </c>
      <c r="AF1058" s="49">
        <f t="shared" si="435"/>
        <v>0.95</v>
      </c>
      <c r="AG1058" s="50">
        <f t="shared" si="436"/>
        <v>2.5438625700015134</v>
      </c>
      <c r="AH1058" s="325">
        <f>+Z1058</f>
        <v>634101</v>
      </c>
      <c r="AI1058" s="51" t="str">
        <f t="shared" si="437"/>
        <v>PROMEDIO</v>
      </c>
      <c r="AL1058" s="52"/>
    </row>
    <row r="1059" spans="1:38">
      <c r="A1059" s="126">
        <f>+COUNT(B$672:$D1059)</f>
        <v>348</v>
      </c>
      <c r="B1059" s="149">
        <v>72154302</v>
      </c>
      <c r="C1059" s="139" t="s">
        <v>946</v>
      </c>
      <c r="D1059" s="36" t="s">
        <v>109</v>
      </c>
      <c r="E1059" s="244">
        <v>1</v>
      </c>
      <c r="F1059" s="61"/>
      <c r="G1059" s="61"/>
      <c r="H1059" s="317">
        <v>603864</v>
      </c>
      <c r="I1059" s="317"/>
      <c r="J1059" s="318"/>
      <c r="K1059" s="318"/>
      <c r="L1059" s="314">
        <v>556190</v>
      </c>
      <c r="M1059" s="314"/>
      <c r="N1059" s="314"/>
      <c r="O1059" s="314"/>
      <c r="P1059" s="319">
        <v>529705</v>
      </c>
      <c r="Q1059" s="328"/>
      <c r="R1059" s="328"/>
      <c r="S1059" s="329"/>
      <c r="T1059" s="330"/>
      <c r="U1059" s="331"/>
      <c r="V1059" s="332">
        <v>124580</v>
      </c>
      <c r="W1059" s="314"/>
      <c r="X1059" s="318">
        <f t="shared" si="427"/>
        <v>221472</v>
      </c>
      <c r="Y1059" s="323">
        <f t="shared" si="428"/>
        <v>529705</v>
      </c>
      <c r="Z1059" s="323">
        <f t="shared" si="429"/>
        <v>453585</v>
      </c>
      <c r="AA1059" s="323">
        <f t="shared" si="430"/>
        <v>542948</v>
      </c>
      <c r="AB1059" s="318">
        <f t="shared" si="431"/>
        <v>299205</v>
      </c>
      <c r="AC1059" s="49">
        <f t="shared" si="432"/>
        <v>0.42</v>
      </c>
      <c r="AD1059" s="49">
        <f t="shared" si="433"/>
        <v>0.49</v>
      </c>
      <c r="AE1059" s="49">
        <f t="shared" si="434"/>
        <v>0.41</v>
      </c>
      <c r="AF1059" s="49">
        <f t="shared" si="435"/>
        <v>0.74</v>
      </c>
      <c r="AG1059" s="50">
        <f t="shared" si="436"/>
        <v>1.777749237437791</v>
      </c>
      <c r="AH1059" s="325">
        <f t="shared" si="438"/>
        <v>299205</v>
      </c>
      <c r="AI1059" s="51" t="str">
        <f t="shared" si="437"/>
        <v>MEDIA ARMÓNICA</v>
      </c>
      <c r="AL1059" s="52"/>
    </row>
    <row r="1060" spans="1:38">
      <c r="A1060" s="126">
        <f>+COUNT(B$672:$D1060)</f>
        <v>349</v>
      </c>
      <c r="B1060" s="149">
        <v>72154302</v>
      </c>
      <c r="C1060" s="139" t="s">
        <v>947</v>
      </c>
      <c r="D1060" s="36" t="s">
        <v>109</v>
      </c>
      <c r="E1060" s="244">
        <v>1</v>
      </c>
      <c r="F1060" s="61"/>
      <c r="G1060" s="61"/>
      <c r="H1060" s="317">
        <v>3920162</v>
      </c>
      <c r="I1060" s="317"/>
      <c r="J1060" s="318"/>
      <c r="K1060" s="318"/>
      <c r="L1060" s="314">
        <v>3677320</v>
      </c>
      <c r="M1060" s="314"/>
      <c r="N1060" s="314"/>
      <c r="O1060" s="314"/>
      <c r="P1060" s="319">
        <v>3469170</v>
      </c>
      <c r="Q1060" s="328"/>
      <c r="R1060" s="328"/>
      <c r="S1060" s="329"/>
      <c r="T1060" s="330"/>
      <c r="U1060" s="331"/>
      <c r="V1060" s="332">
        <v>569520</v>
      </c>
      <c r="W1060" s="314"/>
      <c r="X1060" s="318">
        <f t="shared" si="427"/>
        <v>1570533</v>
      </c>
      <c r="Y1060" s="323">
        <f t="shared" si="428"/>
        <v>3469170</v>
      </c>
      <c r="Z1060" s="323">
        <f t="shared" si="429"/>
        <v>2909043</v>
      </c>
      <c r="AA1060" s="323">
        <f t="shared" si="430"/>
        <v>3573245</v>
      </c>
      <c r="AB1060" s="318">
        <f t="shared" si="431"/>
        <v>1555726</v>
      </c>
      <c r="AC1060" s="49">
        <f t="shared" si="432"/>
        <v>0.45</v>
      </c>
      <c r="AD1060" s="49">
        <f t="shared" si="433"/>
        <v>0.54</v>
      </c>
      <c r="AE1060" s="49">
        <f t="shared" si="434"/>
        <v>0.44</v>
      </c>
      <c r="AF1060" s="49">
        <f t="shared" si="435"/>
        <v>1.01</v>
      </c>
      <c r="AG1060" s="50">
        <f t="shared" si="436"/>
        <v>2.7576432785503582</v>
      </c>
      <c r="AH1060" s="325">
        <f>+Z1060</f>
        <v>2909043</v>
      </c>
      <c r="AI1060" s="51" t="str">
        <f t="shared" ref="AI1060:AI1061" si="441">+IF(AH1060=Y1060,"MENOR COTIZADO",IF(AH1060=Z1060,"PROMEDIO",IF(AH1060=AA1060,"MEDIANA",IF(AH1060=AB1060,"MEDIA ARMÓNICA",IF(AH1060=W1060,"HISTÓRICO")))))</f>
        <v>PROMEDIO</v>
      </c>
      <c r="AL1060" s="52"/>
    </row>
    <row r="1061" spans="1:38">
      <c r="A1061" s="126">
        <f>+COUNT(B$672:$D1061)</f>
        <v>350</v>
      </c>
      <c r="B1061" s="149">
        <v>72154302</v>
      </c>
      <c r="C1061" s="139" t="s">
        <v>948</v>
      </c>
      <c r="D1061" s="36" t="s">
        <v>109</v>
      </c>
      <c r="E1061" s="244">
        <v>1</v>
      </c>
      <c r="F1061" s="61"/>
      <c r="G1061" s="61"/>
      <c r="H1061" s="317">
        <v>561246</v>
      </c>
      <c r="I1061" s="317"/>
      <c r="J1061" s="318"/>
      <c r="K1061" s="318"/>
      <c r="L1061" s="314">
        <v>535965</v>
      </c>
      <c r="M1061" s="314"/>
      <c r="N1061" s="314"/>
      <c r="O1061" s="314"/>
      <c r="P1061" s="319">
        <v>505627</v>
      </c>
      <c r="Q1061" s="328"/>
      <c r="R1061" s="328"/>
      <c r="S1061" s="329"/>
      <c r="T1061" s="330"/>
      <c r="U1061" s="331"/>
      <c r="V1061" s="332">
        <v>87220</v>
      </c>
      <c r="W1061" s="314"/>
      <c r="X1061" s="318">
        <f t="shared" si="427"/>
        <v>224683</v>
      </c>
      <c r="Y1061" s="323">
        <f t="shared" si="428"/>
        <v>505627</v>
      </c>
      <c r="Z1061" s="323">
        <f t="shared" si="429"/>
        <v>422515</v>
      </c>
      <c r="AA1061" s="323">
        <f t="shared" si="430"/>
        <v>520796</v>
      </c>
      <c r="AB1061" s="318">
        <f t="shared" si="431"/>
        <v>234048</v>
      </c>
      <c r="AC1061" s="49">
        <f t="shared" si="432"/>
        <v>0.44</v>
      </c>
      <c r="AD1061" s="49">
        <f t="shared" si="433"/>
        <v>0.53</v>
      </c>
      <c r="AE1061" s="49">
        <f t="shared" si="434"/>
        <v>0.43</v>
      </c>
      <c r="AF1061" s="49">
        <f t="shared" si="435"/>
        <v>0.96</v>
      </c>
      <c r="AG1061" s="50">
        <f t="shared" si="436"/>
        <v>2.576049071313919</v>
      </c>
      <c r="AH1061" s="325">
        <f>+Z1061</f>
        <v>422515</v>
      </c>
      <c r="AI1061" s="51" t="str">
        <f t="shared" si="441"/>
        <v>PROMEDIO</v>
      </c>
      <c r="AL1061" s="52"/>
    </row>
    <row r="1062" spans="1:38">
      <c r="A1062" s="126">
        <f>+COUNT(B$672:$D1062)</f>
        <v>351</v>
      </c>
      <c r="B1062" s="149">
        <v>72154302</v>
      </c>
      <c r="C1062" s="139" t="s">
        <v>949</v>
      </c>
      <c r="D1062" s="36" t="s">
        <v>109</v>
      </c>
      <c r="E1062" s="244">
        <v>1</v>
      </c>
      <c r="F1062" s="294"/>
      <c r="G1062" s="294"/>
      <c r="H1062" s="317">
        <v>566592</v>
      </c>
      <c r="I1062" s="317"/>
      <c r="J1062" s="318"/>
      <c r="K1062" s="318"/>
      <c r="L1062" s="314">
        <v>556383</v>
      </c>
      <c r="M1062" s="314"/>
      <c r="N1062" s="314"/>
      <c r="O1062" s="314"/>
      <c r="P1062" s="319">
        <v>510443.00000000006</v>
      </c>
      <c r="Q1062" s="328"/>
      <c r="R1062" s="328"/>
      <c r="S1062" s="329"/>
      <c r="T1062" s="330"/>
      <c r="U1062" s="331"/>
      <c r="V1062" s="332">
        <v>112650</v>
      </c>
      <c r="W1062" s="314"/>
      <c r="X1062" s="318">
        <f t="shared" si="427"/>
        <v>217288</v>
      </c>
      <c r="Y1062" s="323">
        <f t="shared" si="428"/>
        <v>510443</v>
      </c>
      <c r="Z1062" s="323">
        <f t="shared" si="429"/>
        <v>436517</v>
      </c>
      <c r="AA1062" s="323">
        <f t="shared" si="430"/>
        <v>533413</v>
      </c>
      <c r="AB1062" s="318">
        <f t="shared" si="431"/>
        <v>277809</v>
      </c>
      <c r="AC1062" s="49">
        <f t="shared" si="432"/>
        <v>0.43</v>
      </c>
      <c r="AD1062" s="49">
        <f t="shared" si="433"/>
        <v>0.5</v>
      </c>
      <c r="AE1062" s="49">
        <f t="shared" si="434"/>
        <v>0.41</v>
      </c>
      <c r="AF1062" s="49">
        <f t="shared" si="435"/>
        <v>0.78</v>
      </c>
      <c r="AG1062" s="50">
        <f t="shared" si="436"/>
        <v>1.9288770528184642</v>
      </c>
      <c r="AH1062" s="325">
        <f t="shared" si="438"/>
        <v>277809</v>
      </c>
      <c r="AI1062" s="51" t="str">
        <f t="shared" ref="AI1062:AI1077" si="442">+IF(AH1062=Y1062,"MENOR COTIZADO",IF(AH1062=Z1062,"PROMEDIO",IF(AH1062=AA1062,"MEDIANA",IF(AH1062=AB1062,"MEDIA ARMÓNICA",IF(AH1062=W1062,"HISTÓRICO")))))</f>
        <v>MEDIA ARMÓNICA</v>
      </c>
      <c r="AL1062" s="52"/>
    </row>
    <row r="1063" spans="1:38">
      <c r="A1063" s="126">
        <f>+COUNT(B$672:$D1063)</f>
        <v>352</v>
      </c>
      <c r="B1063" s="149">
        <v>72154302</v>
      </c>
      <c r="C1063" s="139" t="s">
        <v>950</v>
      </c>
      <c r="D1063" s="36" t="s">
        <v>109</v>
      </c>
      <c r="E1063" s="244">
        <v>1</v>
      </c>
      <c r="F1063" s="294"/>
      <c r="G1063" s="294"/>
      <c r="H1063" s="317">
        <v>1683740</v>
      </c>
      <c r="I1063" s="317"/>
      <c r="J1063" s="318"/>
      <c r="K1063" s="318"/>
      <c r="L1063" s="314">
        <v>1592727</v>
      </c>
      <c r="M1063" s="314"/>
      <c r="N1063" s="314"/>
      <c r="O1063" s="314"/>
      <c r="P1063" s="319">
        <v>1516883</v>
      </c>
      <c r="Q1063" s="328"/>
      <c r="R1063" s="328"/>
      <c r="S1063" s="329"/>
      <c r="T1063" s="330"/>
      <c r="U1063" s="331"/>
      <c r="V1063" s="332">
        <v>380200</v>
      </c>
      <c r="W1063" s="314"/>
      <c r="X1063" s="318">
        <f t="shared" si="427"/>
        <v>612601</v>
      </c>
      <c r="Y1063" s="323">
        <f t="shared" si="428"/>
        <v>1516883</v>
      </c>
      <c r="Z1063" s="323">
        <f t="shared" si="429"/>
        <v>1293388</v>
      </c>
      <c r="AA1063" s="323">
        <f t="shared" si="430"/>
        <v>1554805</v>
      </c>
      <c r="AB1063" s="318">
        <f t="shared" si="431"/>
        <v>886680</v>
      </c>
      <c r="AC1063" s="49">
        <f t="shared" si="432"/>
        <v>0.4</v>
      </c>
      <c r="AD1063" s="49">
        <f t="shared" si="433"/>
        <v>0.47</v>
      </c>
      <c r="AE1063" s="49">
        <f t="shared" si="434"/>
        <v>0.39</v>
      </c>
      <c r="AF1063" s="49">
        <f t="shared" si="435"/>
        <v>0.69</v>
      </c>
      <c r="AG1063" s="50">
        <f t="shared" si="436"/>
        <v>1.6112598632298789</v>
      </c>
      <c r="AH1063" s="325">
        <f t="shared" si="438"/>
        <v>886680</v>
      </c>
      <c r="AI1063" s="51" t="str">
        <f t="shared" si="442"/>
        <v>MEDIA ARMÓNICA</v>
      </c>
      <c r="AL1063" s="52"/>
    </row>
    <row r="1064" spans="1:38">
      <c r="A1064" s="126">
        <f>+COUNT(B$672:$D1064)</f>
        <v>353</v>
      </c>
      <c r="B1064" s="149">
        <v>72154302</v>
      </c>
      <c r="C1064" s="139" t="s">
        <v>951</v>
      </c>
      <c r="D1064" s="36" t="s">
        <v>109</v>
      </c>
      <c r="E1064" s="244">
        <v>1</v>
      </c>
      <c r="F1064" s="294"/>
      <c r="G1064" s="294"/>
      <c r="H1064" s="317">
        <v>1668151</v>
      </c>
      <c r="I1064" s="317"/>
      <c r="J1064" s="318"/>
      <c r="K1064" s="318"/>
      <c r="L1064" s="314">
        <v>1562953</v>
      </c>
      <c r="M1064" s="314"/>
      <c r="N1064" s="314"/>
      <c r="O1064" s="314"/>
      <c r="P1064" s="319">
        <v>1502839.0000000002</v>
      </c>
      <c r="Q1064" s="328"/>
      <c r="R1064" s="328"/>
      <c r="S1064" s="329"/>
      <c r="T1064" s="330"/>
      <c r="U1064" s="331"/>
      <c r="V1064" s="332">
        <v>417480</v>
      </c>
      <c r="W1064" s="314"/>
      <c r="X1064" s="318">
        <f t="shared" si="427"/>
        <v>584259</v>
      </c>
      <c r="Y1064" s="323">
        <f t="shared" si="428"/>
        <v>1502839</v>
      </c>
      <c r="Z1064" s="323">
        <f t="shared" si="429"/>
        <v>1287856</v>
      </c>
      <c r="AA1064" s="323">
        <f t="shared" si="430"/>
        <v>1532896</v>
      </c>
      <c r="AB1064" s="318">
        <f t="shared" si="431"/>
        <v>930230</v>
      </c>
      <c r="AC1064" s="49">
        <f t="shared" si="432"/>
        <v>0.39</v>
      </c>
      <c r="AD1064" s="49">
        <f t="shared" si="433"/>
        <v>0.45</v>
      </c>
      <c r="AE1064" s="49">
        <f t="shared" si="434"/>
        <v>0.38</v>
      </c>
      <c r="AF1064" s="49">
        <f t="shared" si="435"/>
        <v>0.63</v>
      </c>
      <c r="AG1064" s="50">
        <f t="shared" si="436"/>
        <v>1.3994897959183674</v>
      </c>
      <c r="AH1064" s="325">
        <f t="shared" si="438"/>
        <v>930230</v>
      </c>
      <c r="AI1064" s="51" t="str">
        <f t="shared" si="442"/>
        <v>MEDIA ARMÓNICA</v>
      </c>
      <c r="AL1064" s="52"/>
    </row>
    <row r="1065" spans="1:38">
      <c r="A1065" s="126">
        <f>+COUNT(B$672:$D1065)</f>
        <v>354</v>
      </c>
      <c r="B1065" s="149">
        <v>72154302</v>
      </c>
      <c r="C1065" s="139" t="s">
        <v>952</v>
      </c>
      <c r="D1065" s="36" t="s">
        <v>109</v>
      </c>
      <c r="E1065" s="244">
        <v>1</v>
      </c>
      <c r="F1065" s="294"/>
      <c r="G1065" s="294"/>
      <c r="H1065" s="317">
        <v>4201309</v>
      </c>
      <c r="I1065" s="317"/>
      <c r="J1065" s="318"/>
      <c r="K1065" s="318"/>
      <c r="L1065" s="314">
        <v>4052591</v>
      </c>
      <c r="M1065" s="314"/>
      <c r="N1065" s="314"/>
      <c r="O1065" s="314"/>
      <c r="P1065" s="319">
        <v>3717973</v>
      </c>
      <c r="Q1065" s="328"/>
      <c r="R1065" s="328"/>
      <c r="S1065" s="329"/>
      <c r="T1065" s="330"/>
      <c r="U1065" s="331"/>
      <c r="V1065" s="332">
        <v>820470</v>
      </c>
      <c r="W1065" s="314"/>
      <c r="X1065" s="318">
        <f t="shared" si="427"/>
        <v>1597913</v>
      </c>
      <c r="Y1065" s="323">
        <f t="shared" si="428"/>
        <v>3717973</v>
      </c>
      <c r="Z1065" s="323">
        <f t="shared" si="429"/>
        <v>3198086</v>
      </c>
      <c r="AA1065" s="323">
        <f t="shared" si="430"/>
        <v>3885282</v>
      </c>
      <c r="AB1065" s="318">
        <f t="shared" si="431"/>
        <v>2027828</v>
      </c>
      <c r="AC1065" s="49">
        <f t="shared" si="432"/>
        <v>0.43</v>
      </c>
      <c r="AD1065" s="49">
        <f t="shared" si="433"/>
        <v>0.5</v>
      </c>
      <c r="AE1065" s="49">
        <f t="shared" si="434"/>
        <v>0.41</v>
      </c>
      <c r="AF1065" s="49">
        <f t="shared" si="435"/>
        <v>0.79</v>
      </c>
      <c r="AG1065" s="50">
        <f t="shared" si="436"/>
        <v>1.9475581069387058</v>
      </c>
      <c r="AH1065" s="325">
        <f t="shared" si="438"/>
        <v>2027828</v>
      </c>
      <c r="AI1065" s="51" t="str">
        <f t="shared" si="442"/>
        <v>MEDIA ARMÓNICA</v>
      </c>
      <c r="AL1065" s="52"/>
    </row>
    <row r="1066" spans="1:38">
      <c r="A1066" s="126">
        <f>+COUNT(B$672:$D1066)</f>
        <v>355</v>
      </c>
      <c r="B1066" s="149">
        <v>72154302</v>
      </c>
      <c r="C1066" s="139" t="s">
        <v>953</v>
      </c>
      <c r="D1066" s="36" t="s">
        <v>109</v>
      </c>
      <c r="E1066" s="244">
        <v>1</v>
      </c>
      <c r="F1066" s="294"/>
      <c r="G1066" s="294"/>
      <c r="H1066" s="317">
        <v>3791520.0000000005</v>
      </c>
      <c r="I1066" s="317"/>
      <c r="J1066" s="318"/>
      <c r="K1066" s="318"/>
      <c r="L1066" s="314">
        <v>3620731</v>
      </c>
      <c r="M1066" s="314"/>
      <c r="N1066" s="314"/>
      <c r="O1066" s="314"/>
      <c r="P1066" s="319">
        <v>3415784</v>
      </c>
      <c r="Q1066" s="328"/>
      <c r="R1066" s="328"/>
      <c r="S1066" s="329"/>
      <c r="T1066" s="330"/>
      <c r="U1066" s="331"/>
      <c r="V1066" s="332">
        <v>962350</v>
      </c>
      <c r="W1066" s="314"/>
      <c r="X1066" s="318">
        <f t="shared" si="427"/>
        <v>1332381</v>
      </c>
      <c r="Y1066" s="323">
        <f t="shared" si="428"/>
        <v>3415784</v>
      </c>
      <c r="Z1066" s="323">
        <f t="shared" si="429"/>
        <v>2947596</v>
      </c>
      <c r="AA1066" s="323">
        <f t="shared" si="430"/>
        <v>3518258</v>
      </c>
      <c r="AB1066" s="318">
        <f t="shared" si="431"/>
        <v>2136963</v>
      </c>
      <c r="AC1066" s="49">
        <f t="shared" si="432"/>
        <v>0.39</v>
      </c>
      <c r="AD1066" s="49">
        <f t="shared" si="433"/>
        <v>0.45</v>
      </c>
      <c r="AE1066" s="49">
        <f t="shared" si="434"/>
        <v>0.38</v>
      </c>
      <c r="AF1066" s="49">
        <f t="shared" si="435"/>
        <v>0.62</v>
      </c>
      <c r="AG1066" s="50">
        <f t="shared" si="436"/>
        <v>1.384507715488128</v>
      </c>
      <c r="AH1066" s="325">
        <f t="shared" si="438"/>
        <v>2136963</v>
      </c>
      <c r="AI1066" s="51" t="str">
        <f t="shared" si="442"/>
        <v>MEDIA ARMÓNICA</v>
      </c>
      <c r="AL1066" s="52"/>
    </row>
    <row r="1067" spans="1:38">
      <c r="A1067" s="177"/>
      <c r="B1067" s="177"/>
      <c r="C1067" s="178" t="s">
        <v>1140</v>
      </c>
      <c r="D1067" s="179"/>
      <c r="E1067" s="179"/>
      <c r="F1067" s="294"/>
      <c r="G1067" s="294"/>
      <c r="H1067" s="179"/>
      <c r="I1067" s="320"/>
      <c r="J1067" s="321"/>
      <c r="K1067" s="321"/>
      <c r="L1067" s="179"/>
      <c r="M1067" s="316"/>
      <c r="N1067" s="316"/>
      <c r="O1067" s="316"/>
      <c r="P1067" s="179"/>
      <c r="Q1067" s="333"/>
      <c r="R1067" s="333"/>
      <c r="S1067" s="324"/>
      <c r="T1067" s="334"/>
      <c r="U1067" s="321"/>
      <c r="V1067" s="179"/>
      <c r="W1067" s="316"/>
      <c r="X1067" s="179"/>
      <c r="Y1067" s="179"/>
      <c r="Z1067" s="179"/>
      <c r="AA1067" s="179"/>
      <c r="AB1067" s="179"/>
      <c r="AC1067" s="179"/>
      <c r="AD1067" s="179"/>
      <c r="AE1067" s="179"/>
      <c r="AF1067" s="179"/>
      <c r="AG1067" s="179"/>
      <c r="AH1067" s="179"/>
      <c r="AI1067" s="179"/>
      <c r="AL1067" s="52"/>
    </row>
    <row r="1068" spans="1:38">
      <c r="A1068" s="126">
        <f>+COUNT(B$672:$D1068)</f>
        <v>356</v>
      </c>
      <c r="B1068" s="32">
        <v>72101511</v>
      </c>
      <c r="C1068" s="139" t="s">
        <v>276</v>
      </c>
      <c r="D1068" s="138" t="s">
        <v>20</v>
      </c>
      <c r="E1068" s="243">
        <v>1</v>
      </c>
      <c r="F1068" s="294"/>
      <c r="G1068" s="294"/>
      <c r="H1068" s="317">
        <v>2155841</v>
      </c>
      <c r="I1068" s="317"/>
      <c r="J1068" s="318"/>
      <c r="K1068" s="318"/>
      <c r="L1068" s="314">
        <v>2042376.0000000002</v>
      </c>
      <c r="M1068" s="314"/>
      <c r="N1068" s="314"/>
      <c r="O1068" s="314"/>
      <c r="P1068" s="319">
        <v>1891089</v>
      </c>
      <c r="Q1068" s="328"/>
      <c r="R1068" s="328"/>
      <c r="S1068" s="329"/>
      <c r="T1068" s="330"/>
      <c r="U1068" s="331"/>
      <c r="V1068" s="332">
        <v>617870</v>
      </c>
      <c r="W1068" s="314"/>
      <c r="X1068" s="318">
        <f t="shared" si="427"/>
        <v>714231</v>
      </c>
      <c r="Y1068" s="323">
        <f t="shared" si="428"/>
        <v>1891089</v>
      </c>
      <c r="Z1068" s="323">
        <f t="shared" si="429"/>
        <v>1676794</v>
      </c>
      <c r="AA1068" s="323">
        <f t="shared" si="430"/>
        <v>1966733</v>
      </c>
      <c r="AB1068" s="318">
        <f t="shared" si="431"/>
        <v>1290014</v>
      </c>
      <c r="AC1068" s="49">
        <f t="shared" si="432"/>
        <v>0.38</v>
      </c>
      <c r="AD1068" s="49">
        <f t="shared" si="433"/>
        <v>0.43</v>
      </c>
      <c r="AE1068" s="49">
        <f t="shared" si="434"/>
        <v>0.36</v>
      </c>
      <c r="AF1068" s="49">
        <f t="shared" si="435"/>
        <v>0.55000000000000004</v>
      </c>
      <c r="AG1068" s="50">
        <v>0.01</v>
      </c>
      <c r="AH1068" s="325">
        <f t="shared" ref="AH1068" si="443">+MIN(AA1068:AB1068)</f>
        <v>1290014</v>
      </c>
      <c r="AI1068" s="51" t="str">
        <f t="shared" si="442"/>
        <v>MEDIA ARMÓNICA</v>
      </c>
      <c r="AL1068" s="52"/>
    </row>
    <row r="1069" spans="1:38">
      <c r="A1069" s="126">
        <f>+COUNT(B$672:$D1069)</f>
        <v>357</v>
      </c>
      <c r="B1069" s="32">
        <v>72101511</v>
      </c>
      <c r="C1069" s="139" t="s">
        <v>277</v>
      </c>
      <c r="D1069" s="138" t="s">
        <v>20</v>
      </c>
      <c r="E1069" s="243">
        <v>1</v>
      </c>
      <c r="F1069" s="294"/>
      <c r="G1069" s="294"/>
      <c r="H1069" s="317">
        <v>1828378</v>
      </c>
      <c r="I1069" s="317"/>
      <c r="J1069" s="318"/>
      <c r="K1069" s="318"/>
      <c r="L1069" s="314">
        <v>1684032</v>
      </c>
      <c r="M1069" s="314"/>
      <c r="N1069" s="314"/>
      <c r="O1069" s="314"/>
      <c r="P1069" s="319">
        <v>1603840</v>
      </c>
      <c r="Q1069" s="328"/>
      <c r="R1069" s="328"/>
      <c r="S1069" s="329"/>
      <c r="T1069" s="330"/>
      <c r="U1069" s="331"/>
      <c r="V1069" s="332">
        <v>781120</v>
      </c>
      <c r="W1069" s="314"/>
      <c r="X1069" s="318">
        <f t="shared" si="427"/>
        <v>471394</v>
      </c>
      <c r="Y1069" s="323">
        <f t="shared" si="428"/>
        <v>1603840</v>
      </c>
      <c r="Z1069" s="323">
        <f t="shared" si="429"/>
        <v>1474343</v>
      </c>
      <c r="AA1069" s="323">
        <f t="shared" si="430"/>
        <v>1643936</v>
      </c>
      <c r="AB1069" s="318">
        <f t="shared" si="431"/>
        <v>1313861</v>
      </c>
      <c r="AC1069" s="49">
        <f t="shared" si="432"/>
        <v>0.28999999999999998</v>
      </c>
      <c r="AD1069" s="49">
        <f t="shared" si="433"/>
        <v>0.32</v>
      </c>
      <c r="AE1069" s="49">
        <f t="shared" si="434"/>
        <v>0.28999999999999998</v>
      </c>
      <c r="AF1069" s="49">
        <f t="shared" si="435"/>
        <v>0.36</v>
      </c>
      <c r="AG1069" s="50">
        <v>0.01</v>
      </c>
      <c r="AH1069" s="325">
        <f>+AA1069</f>
        <v>1643936</v>
      </c>
      <c r="AI1069" s="51" t="str">
        <f t="shared" si="442"/>
        <v>MEDIANA</v>
      </c>
      <c r="AL1069" s="52"/>
    </row>
    <row r="1070" spans="1:38">
      <c r="A1070" s="126">
        <f>+COUNT(B$672:$D1070)</f>
        <v>358</v>
      </c>
      <c r="B1070" s="32">
        <v>72101511</v>
      </c>
      <c r="C1070" s="139" t="s">
        <v>278</v>
      </c>
      <c r="D1070" s="138" t="s">
        <v>20</v>
      </c>
      <c r="E1070" s="243">
        <v>1</v>
      </c>
      <c r="F1070" s="294"/>
      <c r="G1070" s="294"/>
      <c r="H1070" s="317">
        <v>297295</v>
      </c>
      <c r="I1070" s="317"/>
      <c r="J1070" s="318"/>
      <c r="K1070" s="318"/>
      <c r="L1070" s="314">
        <v>278714</v>
      </c>
      <c r="M1070" s="314"/>
      <c r="N1070" s="314"/>
      <c r="O1070" s="314"/>
      <c r="P1070" s="319">
        <v>265442</v>
      </c>
      <c r="Q1070" s="328"/>
      <c r="R1070" s="328"/>
      <c r="S1070" s="329"/>
      <c r="T1070" s="330"/>
      <c r="U1070" s="331"/>
      <c r="V1070" s="332">
        <v>267720</v>
      </c>
      <c r="W1070" s="314"/>
      <c r="X1070" s="318">
        <f t="shared" si="427"/>
        <v>14539</v>
      </c>
      <c r="Y1070" s="323">
        <f t="shared" si="428"/>
        <v>265442</v>
      </c>
      <c r="Z1070" s="323">
        <f t="shared" si="429"/>
        <v>277293</v>
      </c>
      <c r="AA1070" s="323">
        <f t="shared" si="430"/>
        <v>273217</v>
      </c>
      <c r="AB1070" s="318">
        <f t="shared" si="431"/>
        <v>276738</v>
      </c>
      <c r="AC1070" s="49">
        <f t="shared" si="432"/>
        <v>0.05</v>
      </c>
      <c r="AD1070" s="49">
        <f t="shared" si="433"/>
        <v>0.05</v>
      </c>
      <c r="AE1070" s="49">
        <f t="shared" si="434"/>
        <v>0.05</v>
      </c>
      <c r="AF1070" s="49">
        <f t="shared" si="435"/>
        <v>0.05</v>
      </c>
      <c r="AG1070" s="50">
        <v>0.01</v>
      </c>
      <c r="AH1070" s="325">
        <f t="shared" ref="AH1070:AH1072" si="444">+Y1070</f>
        <v>265442</v>
      </c>
      <c r="AI1070" s="51" t="str">
        <f t="shared" si="442"/>
        <v>MENOR COTIZADO</v>
      </c>
      <c r="AL1070" s="52"/>
    </row>
    <row r="1071" spans="1:38">
      <c r="A1071" s="126">
        <f>+COUNT(B$672:$D1071)</f>
        <v>359</v>
      </c>
      <c r="B1071" s="32">
        <v>72101511</v>
      </c>
      <c r="C1071" s="139" t="s">
        <v>279</v>
      </c>
      <c r="D1071" s="138" t="s">
        <v>20</v>
      </c>
      <c r="E1071" s="243">
        <v>1</v>
      </c>
      <c r="F1071" s="294"/>
      <c r="G1071" s="294"/>
      <c r="H1071" s="317">
        <v>297295</v>
      </c>
      <c r="I1071" s="317"/>
      <c r="J1071" s="318"/>
      <c r="K1071" s="318"/>
      <c r="L1071" s="314">
        <v>276060</v>
      </c>
      <c r="M1071" s="314"/>
      <c r="N1071" s="314"/>
      <c r="O1071" s="314"/>
      <c r="P1071" s="319">
        <v>265442</v>
      </c>
      <c r="Q1071" s="328"/>
      <c r="R1071" s="328"/>
      <c r="S1071" s="329"/>
      <c r="T1071" s="330"/>
      <c r="U1071" s="331"/>
      <c r="V1071" s="332">
        <v>275080</v>
      </c>
      <c r="W1071" s="314"/>
      <c r="X1071" s="318">
        <f t="shared" si="427"/>
        <v>13434</v>
      </c>
      <c r="Y1071" s="323">
        <f t="shared" si="428"/>
        <v>265442</v>
      </c>
      <c r="Z1071" s="323">
        <f t="shared" si="429"/>
        <v>278469</v>
      </c>
      <c r="AA1071" s="323">
        <f t="shared" si="430"/>
        <v>275570</v>
      </c>
      <c r="AB1071" s="318">
        <f t="shared" si="431"/>
        <v>277996</v>
      </c>
      <c r="AC1071" s="49">
        <f t="shared" si="432"/>
        <v>0.05</v>
      </c>
      <c r="AD1071" s="49">
        <f t="shared" si="433"/>
        <v>0.05</v>
      </c>
      <c r="AE1071" s="49">
        <f t="shared" si="434"/>
        <v>0.05</v>
      </c>
      <c r="AF1071" s="49">
        <f t="shared" si="435"/>
        <v>0.05</v>
      </c>
      <c r="AG1071" s="50">
        <v>0.01</v>
      </c>
      <c r="AH1071" s="325">
        <f t="shared" si="444"/>
        <v>265442</v>
      </c>
      <c r="AI1071" s="51" t="str">
        <f t="shared" si="442"/>
        <v>MENOR COTIZADO</v>
      </c>
      <c r="AL1071" s="52"/>
    </row>
    <row r="1072" spans="1:38" ht="24">
      <c r="A1072" s="126">
        <f>+COUNT(B$672:$D1072)</f>
        <v>360</v>
      </c>
      <c r="B1072" s="32">
        <v>72101511</v>
      </c>
      <c r="C1072" s="139" t="s">
        <v>281</v>
      </c>
      <c r="D1072" s="138" t="s">
        <v>20</v>
      </c>
      <c r="E1072" s="243">
        <v>1</v>
      </c>
      <c r="F1072" s="294"/>
      <c r="G1072" s="294"/>
      <c r="H1072" s="317">
        <v>176433</v>
      </c>
      <c r="I1072" s="317"/>
      <c r="J1072" s="318"/>
      <c r="K1072" s="318"/>
      <c r="L1072" s="314">
        <v>171622</v>
      </c>
      <c r="M1072" s="314"/>
      <c r="N1072" s="314"/>
      <c r="O1072" s="314"/>
      <c r="P1072" s="319">
        <v>160394</v>
      </c>
      <c r="Q1072" s="328"/>
      <c r="R1072" s="328"/>
      <c r="S1072" s="329"/>
      <c r="T1072" s="330"/>
      <c r="U1072" s="331"/>
      <c r="V1072" s="332">
        <v>182750</v>
      </c>
      <c r="W1072" s="314"/>
      <c r="X1072" s="318">
        <f t="shared" si="427"/>
        <v>9443</v>
      </c>
      <c r="Y1072" s="323">
        <f t="shared" si="428"/>
        <v>160394</v>
      </c>
      <c r="Z1072" s="323">
        <f t="shared" si="429"/>
        <v>172800</v>
      </c>
      <c r="AA1072" s="323">
        <f t="shared" si="430"/>
        <v>174028</v>
      </c>
      <c r="AB1072" s="318">
        <f t="shared" si="431"/>
        <v>172405</v>
      </c>
      <c r="AC1072" s="49">
        <f t="shared" si="432"/>
        <v>0.06</v>
      </c>
      <c r="AD1072" s="49">
        <f t="shared" si="433"/>
        <v>0.05</v>
      </c>
      <c r="AE1072" s="49">
        <f t="shared" si="434"/>
        <v>0.05</v>
      </c>
      <c r="AF1072" s="49">
        <f t="shared" si="435"/>
        <v>0.05</v>
      </c>
      <c r="AG1072" s="50">
        <v>0.01</v>
      </c>
      <c r="AH1072" s="325">
        <f t="shared" si="444"/>
        <v>160394</v>
      </c>
      <c r="AI1072" s="51" t="str">
        <f t="shared" si="442"/>
        <v>MENOR COTIZADO</v>
      </c>
      <c r="AL1072" s="52"/>
    </row>
    <row r="1073" spans="1:38">
      <c r="A1073" s="126">
        <f>+COUNT(B$672:$D1073)</f>
        <v>361</v>
      </c>
      <c r="B1073" s="32">
        <v>72101511</v>
      </c>
      <c r="C1073" s="139" t="s">
        <v>282</v>
      </c>
      <c r="D1073" s="138" t="s">
        <v>20</v>
      </c>
      <c r="E1073" s="243">
        <v>1</v>
      </c>
      <c r="F1073" s="294"/>
      <c r="G1073" s="294"/>
      <c r="H1073" s="317">
        <v>2717368</v>
      </c>
      <c r="I1073" s="317"/>
      <c r="J1073" s="318"/>
      <c r="K1073" s="318"/>
      <c r="L1073" s="314">
        <v>2479002</v>
      </c>
      <c r="M1073" s="314"/>
      <c r="N1073" s="314"/>
      <c r="O1073" s="314"/>
      <c r="P1073" s="319">
        <v>2383656</v>
      </c>
      <c r="Q1073" s="328"/>
      <c r="R1073" s="328"/>
      <c r="S1073" s="329"/>
      <c r="T1073" s="330"/>
      <c r="U1073" s="331"/>
      <c r="V1073" s="332">
        <v>1160920</v>
      </c>
      <c r="W1073" s="314"/>
      <c r="X1073" s="318">
        <f t="shared" si="427"/>
        <v>697151</v>
      </c>
      <c r="Y1073" s="323">
        <f t="shared" si="428"/>
        <v>2383656</v>
      </c>
      <c r="Z1073" s="323">
        <f t="shared" si="429"/>
        <v>2185237</v>
      </c>
      <c r="AA1073" s="323">
        <f t="shared" si="430"/>
        <v>2431329</v>
      </c>
      <c r="AB1073" s="318">
        <f t="shared" si="431"/>
        <v>1949032</v>
      </c>
      <c r="AC1073" s="49">
        <f t="shared" si="432"/>
        <v>0.28999999999999998</v>
      </c>
      <c r="AD1073" s="49">
        <f t="shared" si="433"/>
        <v>0.32</v>
      </c>
      <c r="AE1073" s="49">
        <f t="shared" si="434"/>
        <v>0.28999999999999998</v>
      </c>
      <c r="AF1073" s="49">
        <f t="shared" si="435"/>
        <v>0.36</v>
      </c>
      <c r="AG1073" s="50">
        <v>0.01</v>
      </c>
      <c r="AH1073" s="325">
        <f>+AA1073</f>
        <v>2431329</v>
      </c>
      <c r="AI1073" s="51" t="str">
        <f t="shared" si="442"/>
        <v>MEDIANA</v>
      </c>
      <c r="AL1073" s="52"/>
    </row>
    <row r="1074" spans="1:38">
      <c r="A1074" s="126">
        <f>+COUNT(B$672:$D1074)</f>
        <v>362</v>
      </c>
      <c r="B1074" s="32">
        <v>72101511</v>
      </c>
      <c r="C1074" s="139" t="s">
        <v>283</v>
      </c>
      <c r="D1074" s="138" t="s">
        <v>20</v>
      </c>
      <c r="E1074" s="243">
        <v>1</v>
      </c>
      <c r="F1074" s="294"/>
      <c r="G1074" s="294"/>
      <c r="H1074" s="317">
        <v>233338</v>
      </c>
      <c r="I1074" s="317"/>
      <c r="J1074" s="318"/>
      <c r="K1074" s="318"/>
      <c r="L1074" s="314">
        <v>218623</v>
      </c>
      <c r="M1074" s="314"/>
      <c r="N1074" s="314"/>
      <c r="O1074" s="314"/>
      <c r="P1074" s="319">
        <v>210214</v>
      </c>
      <c r="Q1074" s="328"/>
      <c r="R1074" s="328"/>
      <c r="S1074" s="329"/>
      <c r="T1074" s="330"/>
      <c r="U1074" s="331"/>
      <c r="V1074" s="332">
        <v>286260</v>
      </c>
      <c r="W1074" s="314"/>
      <c r="X1074" s="318">
        <f t="shared" si="427"/>
        <v>34133</v>
      </c>
      <c r="Y1074" s="323">
        <f t="shared" si="428"/>
        <v>210214</v>
      </c>
      <c r="Z1074" s="323">
        <f t="shared" si="429"/>
        <v>237109</v>
      </c>
      <c r="AA1074" s="323">
        <f t="shared" si="430"/>
        <v>225981</v>
      </c>
      <c r="AB1074" s="318">
        <f t="shared" si="431"/>
        <v>233780</v>
      </c>
      <c r="AC1074" s="49">
        <f t="shared" si="432"/>
        <v>0.16</v>
      </c>
      <c r="AD1074" s="49">
        <f t="shared" si="433"/>
        <v>0.14000000000000001</v>
      </c>
      <c r="AE1074" s="49">
        <f t="shared" si="434"/>
        <v>0.15</v>
      </c>
      <c r="AF1074" s="49">
        <f t="shared" si="435"/>
        <v>0.15</v>
      </c>
      <c r="AG1074" s="50">
        <v>0.01</v>
      </c>
      <c r="AH1074" s="325">
        <f>+Y1074</f>
        <v>210214</v>
      </c>
      <c r="AI1074" s="51" t="str">
        <f t="shared" si="442"/>
        <v>MENOR COTIZADO</v>
      </c>
      <c r="AL1074" s="52"/>
    </row>
    <row r="1075" spans="1:38" ht="48">
      <c r="A1075" s="126">
        <f>+COUNT(B$672:$D1075)</f>
        <v>363</v>
      </c>
      <c r="B1075" s="32">
        <v>72101511</v>
      </c>
      <c r="C1075" s="139" t="s">
        <v>285</v>
      </c>
      <c r="D1075" s="138" t="s">
        <v>20</v>
      </c>
      <c r="E1075" s="243">
        <v>1</v>
      </c>
      <c r="F1075" s="294"/>
      <c r="G1075" s="294"/>
      <c r="H1075" s="317">
        <v>1271417</v>
      </c>
      <c r="I1075" s="317"/>
      <c r="J1075" s="318"/>
      <c r="K1075" s="318"/>
      <c r="L1075" s="314">
        <v>1191954</v>
      </c>
      <c r="M1075" s="314"/>
      <c r="N1075" s="314"/>
      <c r="O1075" s="314"/>
      <c r="P1075" s="319">
        <v>1135194</v>
      </c>
      <c r="Q1075" s="328"/>
      <c r="R1075" s="328"/>
      <c r="S1075" s="329"/>
      <c r="T1075" s="330"/>
      <c r="U1075" s="331"/>
      <c r="V1075" s="332">
        <v>372310</v>
      </c>
      <c r="W1075" s="336"/>
      <c r="X1075" s="318">
        <f t="shared" si="427"/>
        <v>417362</v>
      </c>
      <c r="Y1075" s="323">
        <f t="shared" si="428"/>
        <v>1135194</v>
      </c>
      <c r="Z1075" s="323">
        <f t="shared" si="429"/>
        <v>992719</v>
      </c>
      <c r="AA1075" s="323">
        <f t="shared" si="430"/>
        <v>1163574</v>
      </c>
      <c r="AB1075" s="318">
        <f t="shared" si="431"/>
        <v>770368</v>
      </c>
      <c r="AC1075" s="49">
        <f t="shared" si="432"/>
        <v>0.37</v>
      </c>
      <c r="AD1075" s="49">
        <f t="shared" si="433"/>
        <v>0.42</v>
      </c>
      <c r="AE1075" s="49">
        <f t="shared" si="434"/>
        <v>0.36</v>
      </c>
      <c r="AF1075" s="49">
        <f t="shared" si="435"/>
        <v>0.54</v>
      </c>
      <c r="AG1075" s="50">
        <v>0.01</v>
      </c>
      <c r="AH1075" s="325">
        <f t="shared" ref="AH1075" si="445">+MIN(AA1075:AB1075)</f>
        <v>770368</v>
      </c>
      <c r="AI1075" s="51" t="str">
        <f t="shared" si="442"/>
        <v>MEDIA ARMÓNICA</v>
      </c>
      <c r="AL1075" s="52"/>
    </row>
    <row r="1076" spans="1:38" ht="48">
      <c r="A1076" s="126">
        <f>+COUNT(B$672:$D1076)</f>
        <v>364</v>
      </c>
      <c r="B1076" s="32">
        <v>72101511</v>
      </c>
      <c r="C1076" s="139" t="s">
        <v>286</v>
      </c>
      <c r="D1076" s="138" t="s">
        <v>20</v>
      </c>
      <c r="E1076" s="243">
        <v>1</v>
      </c>
      <c r="F1076" s="294"/>
      <c r="G1076" s="294"/>
      <c r="H1076" s="317">
        <v>1122808</v>
      </c>
      <c r="I1076" s="317"/>
      <c r="J1076" s="318"/>
      <c r="K1076" s="318"/>
      <c r="L1076" s="314">
        <v>1034165</v>
      </c>
      <c r="M1076" s="314"/>
      <c r="N1076" s="314"/>
      <c r="O1076" s="314"/>
      <c r="P1076" s="319">
        <v>984919</v>
      </c>
      <c r="Q1076" s="328"/>
      <c r="R1076" s="328"/>
      <c r="S1076" s="329"/>
      <c r="T1076" s="330"/>
      <c r="U1076" s="331"/>
      <c r="V1076" s="332">
        <v>479690</v>
      </c>
      <c r="W1076" s="336"/>
      <c r="X1076" s="318">
        <f t="shared" si="427"/>
        <v>289482</v>
      </c>
      <c r="Y1076" s="323">
        <f t="shared" si="428"/>
        <v>984919</v>
      </c>
      <c r="Z1076" s="323">
        <f t="shared" si="429"/>
        <v>905396</v>
      </c>
      <c r="AA1076" s="323">
        <f t="shared" si="430"/>
        <v>1009542</v>
      </c>
      <c r="AB1076" s="318">
        <f t="shared" si="431"/>
        <v>806845</v>
      </c>
      <c r="AC1076" s="49">
        <f t="shared" si="432"/>
        <v>0.28999999999999998</v>
      </c>
      <c r="AD1076" s="49">
        <f t="shared" si="433"/>
        <v>0.32</v>
      </c>
      <c r="AE1076" s="49">
        <f t="shared" si="434"/>
        <v>0.28999999999999998</v>
      </c>
      <c r="AF1076" s="49">
        <f t="shared" si="435"/>
        <v>0.36</v>
      </c>
      <c r="AG1076" s="50">
        <v>0.01</v>
      </c>
      <c r="AH1076" s="325">
        <f>+AA1076</f>
        <v>1009542</v>
      </c>
      <c r="AI1076" s="51" t="str">
        <f t="shared" si="442"/>
        <v>MEDIANA</v>
      </c>
      <c r="AL1076" s="52"/>
    </row>
    <row r="1077" spans="1:38">
      <c r="A1077" s="126">
        <f>+COUNT(B$672:$D1077)</f>
        <v>365</v>
      </c>
      <c r="B1077" s="32">
        <v>72101511</v>
      </c>
      <c r="C1077" s="139" t="s">
        <v>1085</v>
      </c>
      <c r="D1077" s="138" t="s">
        <v>20</v>
      </c>
      <c r="E1077" s="243">
        <v>1</v>
      </c>
      <c r="F1077" s="294"/>
      <c r="G1077" s="294"/>
      <c r="H1077" s="317">
        <v>2717368</v>
      </c>
      <c r="I1077" s="317"/>
      <c r="J1077" s="318"/>
      <c r="K1077" s="318"/>
      <c r="L1077" s="314">
        <v>2502839.0000000005</v>
      </c>
      <c r="M1077" s="314"/>
      <c r="N1077" s="314"/>
      <c r="O1077" s="314"/>
      <c r="P1077" s="319">
        <v>2383656</v>
      </c>
      <c r="Q1077" s="328"/>
      <c r="R1077" s="328"/>
      <c r="S1077" s="329"/>
      <c r="T1077" s="330"/>
      <c r="U1077" s="331"/>
      <c r="V1077" s="332">
        <v>979650</v>
      </c>
      <c r="W1077" s="336"/>
      <c r="X1077" s="318">
        <f t="shared" ref="X1077" si="446">+ROUND(STDEVA(H1077,L1077,P1077,V1077),0)</f>
        <v>789651</v>
      </c>
      <c r="Y1077" s="323">
        <f t="shared" ref="Y1077" si="447">+ROUND(MIN(H1077,L1077,P1077),0)</f>
        <v>2383656</v>
      </c>
      <c r="Z1077" s="323">
        <f t="shared" ref="Z1077" si="448">+ROUND(AVERAGE(H1077,L1077,P1077,V1077),0)</f>
        <v>2145878</v>
      </c>
      <c r="AA1077" s="323">
        <f t="shared" ref="AA1077" si="449">+ROUND(MEDIAN(H1077,L1077,P1077,V1077),0)</f>
        <v>2443248</v>
      </c>
      <c r="AB1077" s="318">
        <f t="shared" ref="AB1077" si="450">+ROUND(HARMEAN(H1077,L1077,P1077,V1077),0)</f>
        <v>1811721</v>
      </c>
      <c r="AC1077" s="49">
        <f t="shared" ref="AC1077" si="451">ROUND(+X1077/Y1077,2)</f>
        <v>0.33</v>
      </c>
      <c r="AD1077" s="49">
        <f t="shared" ref="AD1077" si="452">ROUND(+X1077/Z1077,2)</f>
        <v>0.37</v>
      </c>
      <c r="AE1077" s="49">
        <f t="shared" ref="AE1077" si="453">ROUND(+X1077/AA1077,2)</f>
        <v>0.32</v>
      </c>
      <c r="AF1077" s="49">
        <f t="shared" ref="AF1077" si="454">ROUND(+X1077/AB1077,2)</f>
        <v>0.44</v>
      </c>
      <c r="AG1077" s="50">
        <v>1.01</v>
      </c>
      <c r="AH1077" s="325">
        <f>+AA1077</f>
        <v>2443248</v>
      </c>
      <c r="AI1077" s="51" t="str">
        <f t="shared" si="442"/>
        <v>MEDIANA</v>
      </c>
      <c r="AL1077" s="52"/>
    </row>
    <row r="1078" spans="1:38">
      <c r="A1078" s="218"/>
      <c r="B1078" s="218"/>
      <c r="C1078" s="218" t="s">
        <v>302</v>
      </c>
      <c r="D1078" s="218"/>
      <c r="E1078" s="219"/>
      <c r="F1078" s="294"/>
      <c r="G1078" s="294"/>
      <c r="H1078" s="338">
        <f>SUM(H672:H1077)</f>
        <v>479168840</v>
      </c>
      <c r="I1078" s="338">
        <f>SUM(I671:I1054)</f>
        <v>0</v>
      </c>
      <c r="J1078" s="338">
        <f>SUM(J671:J1054)</f>
        <v>0</v>
      </c>
      <c r="K1078" s="338">
        <f>SUM(K671:K1054)</f>
        <v>0</v>
      </c>
      <c r="L1078" s="355">
        <f>SUM(L673:L1077)</f>
        <v>454431780</v>
      </c>
      <c r="M1078" s="356">
        <f>SUM(M671:M1054)</f>
        <v>0</v>
      </c>
      <c r="N1078" s="356">
        <f>SUM(N671:N1054)</f>
        <v>0</v>
      </c>
      <c r="O1078" s="357">
        <f>SUM(O671:O1054)</f>
        <v>0</v>
      </c>
      <c r="P1078" s="358">
        <f>SUM(P672:P1077)</f>
        <v>428351560</v>
      </c>
      <c r="Q1078" s="359">
        <f>SUM(Q671:Q1054)</f>
        <v>0</v>
      </c>
      <c r="R1078" s="359">
        <f>SUM(R671:R1054)</f>
        <v>0</v>
      </c>
      <c r="S1078" s="360">
        <f>SUM(S671:S1054)</f>
        <v>0</v>
      </c>
      <c r="T1078" s="338">
        <f>SUM(T671:T1054)</f>
        <v>0</v>
      </c>
      <c r="U1078" s="338">
        <f>SUM(U671:U1054)</f>
        <v>0</v>
      </c>
      <c r="V1078" s="339">
        <f>SUM(V672:V1077)</f>
        <v>107984280</v>
      </c>
      <c r="W1078" s="76">
        <f>SUM(W673:W1074)</f>
        <v>0</v>
      </c>
      <c r="X1078" s="77"/>
      <c r="Y1078" s="77">
        <f>SUM(Y672:Y1077)</f>
        <v>428351560</v>
      </c>
      <c r="Z1078" s="77">
        <f>SUM(Z672:Z1077)</f>
        <v>367725916</v>
      </c>
      <c r="AA1078" s="77">
        <f>SUM(AA672:AA1077)</f>
        <v>442137015</v>
      </c>
      <c r="AB1078" s="77">
        <f>SUM(AB672:AB1077)</f>
        <v>238911530</v>
      </c>
      <c r="AC1078" s="71"/>
      <c r="AD1078" s="71"/>
      <c r="AE1078" s="71"/>
      <c r="AF1078" s="71"/>
      <c r="AG1078" s="78"/>
      <c r="AH1078" s="72">
        <f>SUM(AH672:AH1077)</f>
        <v>261578472</v>
      </c>
      <c r="AI1078" s="73"/>
      <c r="AL1078" s="52"/>
    </row>
    <row r="1079" spans="1:38">
      <c r="A1079" s="234"/>
      <c r="B1079" s="234"/>
      <c r="C1079" s="235"/>
      <c r="D1079" s="234"/>
      <c r="E1079" s="234"/>
      <c r="F1079" s="294"/>
      <c r="G1079" s="294"/>
      <c r="H1079" s="340"/>
      <c r="I1079" s="340"/>
      <c r="J1079" s="340"/>
      <c r="K1079" s="340"/>
      <c r="L1079" s="340"/>
      <c r="M1079" s="340"/>
      <c r="N1079" s="340"/>
      <c r="O1079" s="340"/>
      <c r="P1079" s="340"/>
      <c r="Q1079" s="340"/>
      <c r="R1079" s="340"/>
      <c r="S1079" s="340"/>
      <c r="T1079" s="340"/>
      <c r="U1079" s="340"/>
      <c r="V1079" s="340"/>
      <c r="W1079" s="337"/>
      <c r="X1079" s="337"/>
      <c r="Y1079" s="337"/>
      <c r="Z1079" s="337"/>
      <c r="AA1079" s="337"/>
      <c r="AB1079" s="337"/>
      <c r="AC1079" s="80"/>
      <c r="AD1079" s="80"/>
      <c r="AE1079" s="80"/>
      <c r="AF1079" s="80"/>
      <c r="AG1079" s="81"/>
      <c r="AH1079" s="327"/>
      <c r="AI1079" s="82"/>
      <c r="AL1079" s="52"/>
    </row>
    <row r="1080" spans="1:38" ht="24.75" customHeight="1">
      <c r="A1080" s="300"/>
      <c r="B1080" s="300"/>
      <c r="C1080" s="300" t="s">
        <v>866</v>
      </c>
      <c r="D1080" s="300"/>
      <c r="E1080" s="300"/>
      <c r="F1080" s="294"/>
      <c r="G1080" s="294"/>
      <c r="H1080" s="338">
        <f>+H667+H1078</f>
        <v>1030343659</v>
      </c>
      <c r="I1080" s="338">
        <f>SUM(I673:I1079)</f>
        <v>0</v>
      </c>
      <c r="J1080" s="338">
        <f>SUM(J673:J1079)</f>
        <v>0</v>
      </c>
      <c r="K1080" s="338">
        <f>SUM(K673:K1079)</f>
        <v>0</v>
      </c>
      <c r="L1080" s="355">
        <f>+L667+L1078</f>
        <v>978560965</v>
      </c>
      <c r="M1080" s="356">
        <f>SUM(M673:M1079)</f>
        <v>0</v>
      </c>
      <c r="N1080" s="356">
        <f>SUM(N673:N1079)</f>
        <v>0</v>
      </c>
      <c r="O1080" s="357">
        <f>SUM(O673:O1079)</f>
        <v>0</v>
      </c>
      <c r="P1080" s="358">
        <f>+P667+P1078</f>
        <v>920211244</v>
      </c>
      <c r="Q1080" s="359">
        <f>SUM(Q673:Q1079)</f>
        <v>0</v>
      </c>
      <c r="R1080" s="359">
        <f>SUM(R673:R1079)</f>
        <v>0</v>
      </c>
      <c r="S1080" s="360">
        <f>SUM(S673:S1079)</f>
        <v>0</v>
      </c>
      <c r="T1080" s="338">
        <f>SUM(T673:T1079)</f>
        <v>0</v>
      </c>
      <c r="U1080" s="338">
        <f>SUM(U673:U1079)</f>
        <v>0</v>
      </c>
      <c r="V1080" s="339">
        <f t="shared" ref="V1080:AB1080" si="455">+V667+V1078</f>
        <v>283194200</v>
      </c>
      <c r="W1080" s="76">
        <f t="shared" si="455"/>
        <v>0</v>
      </c>
      <c r="X1080" s="77">
        <f t="shared" si="455"/>
        <v>0</v>
      </c>
      <c r="Y1080" s="77">
        <f t="shared" si="455"/>
        <v>920211244</v>
      </c>
      <c r="Z1080" s="77">
        <f t="shared" si="455"/>
        <v>803319399</v>
      </c>
      <c r="AA1080" s="77">
        <f t="shared" si="455"/>
        <v>951282884</v>
      </c>
      <c r="AB1080" s="77">
        <f t="shared" si="455"/>
        <v>563428620</v>
      </c>
      <c r="AC1080" s="71"/>
      <c r="AD1080" s="71"/>
      <c r="AE1080" s="71"/>
      <c r="AF1080" s="71"/>
      <c r="AG1080" s="78"/>
      <c r="AH1080" s="313">
        <f>+AH667+AH1078</f>
        <v>609280447</v>
      </c>
      <c r="AI1080" s="312"/>
      <c r="AL1080" s="52"/>
    </row>
  </sheetData>
  <autoFilter ref="A1:AI1078">
    <filterColumn colId="5" showButton="0"/>
    <filterColumn colId="6" showButton="0"/>
    <filterColumn colId="7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</autoFilter>
  <mergeCells count="31">
    <mergeCell ref="H668:K668"/>
    <mergeCell ref="L668:O668"/>
    <mergeCell ref="P668:S668"/>
    <mergeCell ref="A1:A2"/>
    <mergeCell ref="AD1:AD2"/>
    <mergeCell ref="X1:X2"/>
    <mergeCell ref="Y1:Y2"/>
    <mergeCell ref="Z1:Z2"/>
    <mergeCell ref="AA1:AA2"/>
    <mergeCell ref="AB1:AB2"/>
    <mergeCell ref="AC1:AC2"/>
    <mergeCell ref="E1:E2"/>
    <mergeCell ref="F1:I1"/>
    <mergeCell ref="J1:M1"/>
    <mergeCell ref="D1:D2"/>
    <mergeCell ref="C1:C2"/>
    <mergeCell ref="V1:V2"/>
    <mergeCell ref="AI1:AI2"/>
    <mergeCell ref="AF1:AF2"/>
    <mergeCell ref="B1:B2"/>
    <mergeCell ref="W1:W2"/>
    <mergeCell ref="AH1:AH2"/>
    <mergeCell ref="R1:U1"/>
    <mergeCell ref="AE1:AE2"/>
    <mergeCell ref="N1:Q1"/>
    <mergeCell ref="AG1:AG2"/>
    <mergeCell ref="L1080:O1080"/>
    <mergeCell ref="P1080:S1080"/>
    <mergeCell ref="P667:S667"/>
    <mergeCell ref="P1078:S1078"/>
    <mergeCell ref="L1078:O1078"/>
  </mergeCells>
  <conditionalFormatting sqref="AC6:AG43 AC45:AG88 AC90:AG97 AC115:AG150 AC152:AG160 AC169:AG201 AC203:AG231 AC233:AG236 AC238:AG243 AC245:AG250 AC252:AG267 AC287:AG301 AC303:AG310 AC312:AG319 AC321:AG325 AC327:AG338 AC353:AG372 AC374:AG390 AC392:AG413 AC415:AG423 AC440:AG449 AC451:AG453 AC455:AG461 AC463:AG471 AC473:AG491 AC493:AG497 AC499:AG500 AC502:AG503 AC505:AG505 AC507:AG509 AC524:AG535 AC537:AG547 AC549:AG568 AC570:AG585 AC587:AG597 AC672:AG689 AC691:AG696 AC705:AG716 AC729:AG742 AC744:AG745 AC747:AG756 AC758:AG766 AC790:AG796 AC798:AG804 AC806:AG809 AC811:AG826 AC840:AG855 AC857:AG875 AC877:AG890 AC892:AG902 AC919:AG925 AC927:AG931 AC933:AG936 AC938:AG941 AC943:AG949 AC951:AG956 AC958:AG960 AC980:AG984 AC986:AG995 AC997:AG1015 AC1017:AG1031 AC1033:AG1036 AC1038:AG1047 AC162:AG166 AC269:AG284 AC340:AG350 AC425:AG437 AC511:AG521 AC599:AG651 AC698:AG702 AC718:AG726 AC768:AG787 AC828:AG837 AC904:AG916 AC962:AG977 AC1049:AG1066 AC1068:AG1077 AC653:AG666 AC99:AG112">
    <cfRule type="cellIs" dxfId="3156" priority="3250" stopIfTrue="1" operator="between">
      <formula>0.8</formula>
      <formula>20333</formula>
    </cfRule>
    <cfRule type="cellIs" dxfId="3155" priority="3251" stopIfTrue="1" operator="between">
      <formula>0.51</formula>
      <formula>0.8</formula>
    </cfRule>
    <cfRule type="cellIs" dxfId="3154" priority="3252" stopIfTrue="1" operator="between">
      <formula>0.26</formula>
      <formula>0.5</formula>
    </cfRule>
    <cfRule type="cellIs" dxfId="3153" priority="3253" stopIfTrue="1" operator="between">
      <formula>0</formula>
      <formula>0.25</formula>
    </cfRule>
  </conditionalFormatting>
  <conditionalFormatting sqref="C6:C43">
    <cfRule type="containsText" dxfId="3152" priority="1044" operator="containsText" text="RADIADOR">
      <formula>NOT(ISERROR(SEARCH("RADIADOR",C6)))</formula>
    </cfRule>
    <cfRule type="containsText" dxfId="3151" priority="1045" operator="containsText" text="BOMBA">
      <formula>NOT(ISERROR(SEARCH("BOMBA",C6)))</formula>
    </cfRule>
    <cfRule type="containsText" dxfId="3150" priority="1046" operator="containsText" text="CAJA">
      <formula>NOT(ISERROR(SEARCH("CAJA",C6)))</formula>
    </cfRule>
    <cfRule type="containsText" dxfId="3149" priority="1047" operator="containsText" text="RODAMIENTO">
      <formula>NOT(ISERROR(SEARCH("RODAMIENTO",C6)))</formula>
    </cfRule>
    <cfRule type="containsText" dxfId="3148" priority="1048" operator="containsText" text="FILTRO">
      <formula>NOT(ISERROR(SEARCH("FILTRO",C6)))</formula>
    </cfRule>
    <cfRule type="containsText" dxfId="3147" priority="1049" operator="containsText" text="ACEITE">
      <formula>NOT(ISERROR(SEARCH("ACEITE",C6)))</formula>
    </cfRule>
    <cfRule type="containsText" dxfId="3146" priority="1050" operator="containsText" text="MOTOR">
      <formula>NOT(ISERROR(SEARCH("MOTOR",C6)))</formula>
    </cfRule>
  </conditionalFormatting>
  <conditionalFormatting sqref="C6:C43">
    <cfRule type="containsText" dxfId="3145" priority="1037" operator="containsText" text="RADIADOR">
      <formula>NOT(ISERROR(SEARCH("RADIADOR",C6)))</formula>
    </cfRule>
    <cfRule type="containsText" dxfId="3144" priority="1038" operator="containsText" text="BOMBA">
      <formula>NOT(ISERROR(SEARCH("BOMBA",C6)))</formula>
    </cfRule>
    <cfRule type="containsText" dxfId="3143" priority="1039" operator="containsText" text="CAJA">
      <formula>NOT(ISERROR(SEARCH("CAJA",C6)))</formula>
    </cfRule>
    <cfRule type="containsText" dxfId="3142" priority="1040" operator="containsText" text="RODAMIENTO">
      <formula>NOT(ISERROR(SEARCH("RODAMIENTO",C6)))</formula>
    </cfRule>
    <cfRule type="containsText" dxfId="3141" priority="1041" operator="containsText" text="FILTRO">
      <formula>NOT(ISERROR(SEARCH("FILTRO",C6)))</formula>
    </cfRule>
    <cfRule type="containsText" dxfId="3140" priority="1042" operator="containsText" text="ACEITE">
      <formula>NOT(ISERROR(SEARCH("ACEITE",C6)))</formula>
    </cfRule>
    <cfRule type="containsText" dxfId="3139" priority="1043" operator="containsText" text="MOTOR">
      <formula>NOT(ISERROR(SEARCH("MOTOR",C6)))</formula>
    </cfRule>
  </conditionalFormatting>
  <conditionalFormatting sqref="C45:C88">
    <cfRule type="containsText" dxfId="3138" priority="1030" operator="containsText" text="RADIADOR">
      <formula>NOT(ISERROR(SEARCH("RADIADOR",C45)))</formula>
    </cfRule>
    <cfRule type="containsText" dxfId="3137" priority="1031" operator="containsText" text="BOMBA">
      <formula>NOT(ISERROR(SEARCH("BOMBA",C45)))</formula>
    </cfRule>
    <cfRule type="containsText" dxfId="3136" priority="1032" operator="containsText" text="CAJA">
      <formula>NOT(ISERROR(SEARCH("CAJA",C45)))</formula>
    </cfRule>
    <cfRule type="containsText" dxfId="3135" priority="1033" operator="containsText" text="RODAMIENTO">
      <formula>NOT(ISERROR(SEARCH("RODAMIENTO",C45)))</formula>
    </cfRule>
    <cfRule type="containsText" dxfId="3134" priority="1034" operator="containsText" text="FILTRO">
      <formula>NOT(ISERROR(SEARCH("FILTRO",C45)))</formula>
    </cfRule>
    <cfRule type="containsText" dxfId="3133" priority="1035" operator="containsText" text="ACEITE">
      <formula>NOT(ISERROR(SEARCH("ACEITE",C45)))</formula>
    </cfRule>
    <cfRule type="containsText" dxfId="3132" priority="1036" operator="containsText" text="MOTOR">
      <formula>NOT(ISERROR(SEARCH("MOTOR",C45)))</formula>
    </cfRule>
  </conditionalFormatting>
  <conditionalFormatting sqref="C45:C88">
    <cfRule type="containsText" dxfId="3131" priority="1023" operator="containsText" text="RADIADOR">
      <formula>NOT(ISERROR(SEARCH("RADIADOR",C45)))</formula>
    </cfRule>
    <cfRule type="containsText" dxfId="3130" priority="1024" operator="containsText" text="BOMBA">
      <formula>NOT(ISERROR(SEARCH("BOMBA",C45)))</formula>
    </cfRule>
    <cfRule type="containsText" dxfId="3129" priority="1025" operator="containsText" text="CAJA">
      <formula>NOT(ISERROR(SEARCH("CAJA",C45)))</formula>
    </cfRule>
    <cfRule type="containsText" dxfId="3128" priority="1026" operator="containsText" text="RODAMIENTO">
      <formula>NOT(ISERROR(SEARCH("RODAMIENTO",C45)))</formula>
    </cfRule>
    <cfRule type="containsText" dxfId="3127" priority="1027" operator="containsText" text="FILTRO">
      <formula>NOT(ISERROR(SEARCH("FILTRO",C45)))</formula>
    </cfRule>
    <cfRule type="containsText" dxfId="3126" priority="1028" operator="containsText" text="ACEITE">
      <formula>NOT(ISERROR(SEARCH("ACEITE",C45)))</formula>
    </cfRule>
    <cfRule type="containsText" dxfId="3125" priority="1029" operator="containsText" text="MOTOR">
      <formula>NOT(ISERROR(SEARCH("MOTOR",C45)))</formula>
    </cfRule>
  </conditionalFormatting>
  <conditionalFormatting sqref="C90:C97">
    <cfRule type="containsText" dxfId="3124" priority="1016" operator="containsText" text="RADIADOR">
      <formula>NOT(ISERROR(SEARCH("RADIADOR",C90)))</formula>
    </cfRule>
    <cfRule type="containsText" dxfId="3123" priority="1017" operator="containsText" text="BOMBA">
      <formula>NOT(ISERROR(SEARCH("BOMBA",C90)))</formula>
    </cfRule>
    <cfRule type="containsText" dxfId="3122" priority="1018" operator="containsText" text="CAJA">
      <formula>NOT(ISERROR(SEARCH("CAJA",C90)))</formula>
    </cfRule>
    <cfRule type="containsText" dxfId="3121" priority="1019" operator="containsText" text="RODAMIENTO">
      <formula>NOT(ISERROR(SEARCH("RODAMIENTO",C90)))</formula>
    </cfRule>
    <cfRule type="containsText" dxfId="3120" priority="1020" operator="containsText" text="FILTRO">
      <formula>NOT(ISERROR(SEARCH("FILTRO",C90)))</formula>
    </cfRule>
    <cfRule type="containsText" dxfId="3119" priority="1021" operator="containsText" text="ACEITE">
      <formula>NOT(ISERROR(SEARCH("ACEITE",C90)))</formula>
    </cfRule>
    <cfRule type="containsText" dxfId="3118" priority="1022" operator="containsText" text="MOTOR">
      <formula>NOT(ISERROR(SEARCH("MOTOR",C90)))</formula>
    </cfRule>
  </conditionalFormatting>
  <conditionalFormatting sqref="C90:C97">
    <cfRule type="containsText" dxfId="3117" priority="1009" operator="containsText" text="RADIADOR">
      <formula>NOT(ISERROR(SEARCH("RADIADOR",C90)))</formula>
    </cfRule>
    <cfRule type="containsText" dxfId="3116" priority="1010" operator="containsText" text="BOMBA">
      <formula>NOT(ISERROR(SEARCH("BOMBA",C90)))</formula>
    </cfRule>
    <cfRule type="containsText" dxfId="3115" priority="1011" operator="containsText" text="CAJA">
      <formula>NOT(ISERROR(SEARCH("CAJA",C90)))</formula>
    </cfRule>
    <cfRule type="containsText" dxfId="3114" priority="1012" operator="containsText" text="RODAMIENTO">
      <formula>NOT(ISERROR(SEARCH("RODAMIENTO",C90)))</formula>
    </cfRule>
    <cfRule type="containsText" dxfId="3113" priority="1013" operator="containsText" text="FILTRO">
      <formula>NOT(ISERROR(SEARCH("FILTRO",C90)))</formula>
    </cfRule>
    <cfRule type="containsText" dxfId="3112" priority="1014" operator="containsText" text="ACEITE">
      <formula>NOT(ISERROR(SEARCH("ACEITE",C90)))</formula>
    </cfRule>
    <cfRule type="containsText" dxfId="3111" priority="1015" operator="containsText" text="MOTOR">
      <formula>NOT(ISERROR(SEARCH("MOTOR",C90)))</formula>
    </cfRule>
  </conditionalFormatting>
  <conditionalFormatting sqref="C99:C112">
    <cfRule type="containsText" dxfId="3110" priority="1002" operator="containsText" text="RADIADOR">
      <formula>NOT(ISERROR(SEARCH("RADIADOR",C99)))</formula>
    </cfRule>
    <cfRule type="containsText" dxfId="3109" priority="1003" operator="containsText" text="BOMBA">
      <formula>NOT(ISERROR(SEARCH("BOMBA",C99)))</formula>
    </cfRule>
    <cfRule type="containsText" dxfId="3108" priority="1004" operator="containsText" text="CAJA">
      <formula>NOT(ISERROR(SEARCH("CAJA",C99)))</formula>
    </cfRule>
    <cfRule type="containsText" dxfId="3107" priority="1005" operator="containsText" text="RODAMIENTO">
      <formula>NOT(ISERROR(SEARCH("RODAMIENTO",C99)))</formula>
    </cfRule>
    <cfRule type="containsText" dxfId="3106" priority="1006" operator="containsText" text="FILTRO">
      <formula>NOT(ISERROR(SEARCH("FILTRO",C99)))</formula>
    </cfRule>
    <cfRule type="containsText" dxfId="3105" priority="1007" operator="containsText" text="ACEITE">
      <formula>NOT(ISERROR(SEARCH("ACEITE",C99)))</formula>
    </cfRule>
    <cfRule type="containsText" dxfId="3104" priority="1008" operator="containsText" text="MOTOR">
      <formula>NOT(ISERROR(SEARCH("MOTOR",C99)))</formula>
    </cfRule>
  </conditionalFormatting>
  <conditionalFormatting sqref="C99:C112">
    <cfRule type="containsText" dxfId="3103" priority="995" operator="containsText" text="RADIADOR">
      <formula>NOT(ISERROR(SEARCH("RADIADOR",C99)))</formula>
    </cfRule>
    <cfRule type="containsText" dxfId="3102" priority="996" operator="containsText" text="BOMBA">
      <formula>NOT(ISERROR(SEARCH("BOMBA",C99)))</formula>
    </cfRule>
    <cfRule type="containsText" dxfId="3101" priority="997" operator="containsText" text="CAJA">
      <formula>NOT(ISERROR(SEARCH("CAJA",C99)))</formula>
    </cfRule>
    <cfRule type="containsText" dxfId="3100" priority="998" operator="containsText" text="RODAMIENTO">
      <formula>NOT(ISERROR(SEARCH("RODAMIENTO",C99)))</formula>
    </cfRule>
    <cfRule type="containsText" dxfId="3099" priority="999" operator="containsText" text="FILTRO">
      <formula>NOT(ISERROR(SEARCH("FILTRO",C99)))</formula>
    </cfRule>
    <cfRule type="containsText" dxfId="3098" priority="1000" operator="containsText" text="ACEITE">
      <formula>NOT(ISERROR(SEARCH("ACEITE",C99)))</formula>
    </cfRule>
    <cfRule type="containsText" dxfId="3097" priority="1001" operator="containsText" text="MOTOR">
      <formula>NOT(ISERROR(SEARCH("MOTOR",C99)))</formula>
    </cfRule>
  </conditionalFormatting>
  <conditionalFormatting sqref="C114:C149">
    <cfRule type="containsText" dxfId="3096" priority="988" operator="containsText" text="RADIADOR">
      <formula>NOT(ISERROR(SEARCH("RADIADOR",C114)))</formula>
    </cfRule>
    <cfRule type="containsText" dxfId="3095" priority="989" operator="containsText" text="BOMBA">
      <formula>NOT(ISERROR(SEARCH("BOMBA",C114)))</formula>
    </cfRule>
    <cfRule type="containsText" dxfId="3094" priority="990" operator="containsText" text="CAJA">
      <formula>NOT(ISERROR(SEARCH("CAJA",C114)))</formula>
    </cfRule>
    <cfRule type="containsText" dxfId="3093" priority="991" operator="containsText" text="RODAMIENTO">
      <formula>NOT(ISERROR(SEARCH("RODAMIENTO",C114)))</formula>
    </cfRule>
    <cfRule type="containsText" dxfId="3092" priority="992" operator="containsText" text="FILTRO">
      <formula>NOT(ISERROR(SEARCH("FILTRO",C114)))</formula>
    </cfRule>
    <cfRule type="containsText" dxfId="3091" priority="993" operator="containsText" text="ACEITE">
      <formula>NOT(ISERROR(SEARCH("ACEITE",C114)))</formula>
    </cfRule>
    <cfRule type="containsText" dxfId="3090" priority="994" operator="containsText" text="MOTOR">
      <formula>NOT(ISERROR(SEARCH("MOTOR",C114)))</formula>
    </cfRule>
  </conditionalFormatting>
  <conditionalFormatting sqref="C114:C149">
    <cfRule type="containsText" dxfId="3089" priority="981" operator="containsText" text="RADIADOR">
      <formula>NOT(ISERROR(SEARCH("RADIADOR",C114)))</formula>
    </cfRule>
    <cfRule type="containsText" dxfId="3088" priority="982" operator="containsText" text="BOMBA">
      <formula>NOT(ISERROR(SEARCH("BOMBA",C114)))</formula>
    </cfRule>
    <cfRule type="containsText" dxfId="3087" priority="983" operator="containsText" text="CAJA">
      <formula>NOT(ISERROR(SEARCH("CAJA",C114)))</formula>
    </cfRule>
    <cfRule type="containsText" dxfId="3086" priority="984" operator="containsText" text="RODAMIENTO">
      <formula>NOT(ISERROR(SEARCH("RODAMIENTO",C114)))</formula>
    </cfRule>
    <cfRule type="containsText" dxfId="3085" priority="985" operator="containsText" text="FILTRO">
      <formula>NOT(ISERROR(SEARCH("FILTRO",C114)))</formula>
    </cfRule>
    <cfRule type="containsText" dxfId="3084" priority="986" operator="containsText" text="ACEITE">
      <formula>NOT(ISERROR(SEARCH("ACEITE",C114)))</formula>
    </cfRule>
    <cfRule type="containsText" dxfId="3083" priority="987" operator="containsText" text="MOTOR">
      <formula>NOT(ISERROR(SEARCH("MOTOR",C114)))</formula>
    </cfRule>
  </conditionalFormatting>
  <conditionalFormatting sqref="C151:C159">
    <cfRule type="containsText" dxfId="3082" priority="974" operator="containsText" text="RADIADOR">
      <formula>NOT(ISERROR(SEARCH("RADIADOR",C151)))</formula>
    </cfRule>
    <cfRule type="containsText" dxfId="3081" priority="975" operator="containsText" text="BOMBA">
      <formula>NOT(ISERROR(SEARCH("BOMBA",C151)))</formula>
    </cfRule>
    <cfRule type="containsText" dxfId="3080" priority="976" operator="containsText" text="CAJA">
      <formula>NOT(ISERROR(SEARCH("CAJA",C151)))</formula>
    </cfRule>
    <cfRule type="containsText" dxfId="3079" priority="977" operator="containsText" text="RODAMIENTO">
      <formula>NOT(ISERROR(SEARCH("RODAMIENTO",C151)))</formula>
    </cfRule>
    <cfRule type="containsText" dxfId="3078" priority="978" operator="containsText" text="FILTRO">
      <formula>NOT(ISERROR(SEARCH("FILTRO",C151)))</formula>
    </cfRule>
    <cfRule type="containsText" dxfId="3077" priority="979" operator="containsText" text="ACEITE">
      <formula>NOT(ISERROR(SEARCH("ACEITE",C151)))</formula>
    </cfRule>
    <cfRule type="containsText" dxfId="3076" priority="980" operator="containsText" text="MOTOR">
      <formula>NOT(ISERROR(SEARCH("MOTOR",C151)))</formula>
    </cfRule>
  </conditionalFormatting>
  <conditionalFormatting sqref="C151:C159">
    <cfRule type="containsText" dxfId="3075" priority="967" operator="containsText" text="RADIADOR">
      <formula>NOT(ISERROR(SEARCH("RADIADOR",C151)))</formula>
    </cfRule>
    <cfRule type="containsText" dxfId="3074" priority="968" operator="containsText" text="BOMBA">
      <formula>NOT(ISERROR(SEARCH("BOMBA",C151)))</formula>
    </cfRule>
    <cfRule type="containsText" dxfId="3073" priority="969" operator="containsText" text="CAJA">
      <formula>NOT(ISERROR(SEARCH("CAJA",C151)))</formula>
    </cfRule>
    <cfRule type="containsText" dxfId="3072" priority="970" operator="containsText" text="RODAMIENTO">
      <formula>NOT(ISERROR(SEARCH("RODAMIENTO",C151)))</formula>
    </cfRule>
    <cfRule type="containsText" dxfId="3071" priority="971" operator="containsText" text="FILTRO">
      <formula>NOT(ISERROR(SEARCH("FILTRO",C151)))</formula>
    </cfRule>
    <cfRule type="containsText" dxfId="3070" priority="972" operator="containsText" text="ACEITE">
      <formula>NOT(ISERROR(SEARCH("ACEITE",C151)))</formula>
    </cfRule>
    <cfRule type="containsText" dxfId="3069" priority="973" operator="containsText" text="MOTOR">
      <formula>NOT(ISERROR(SEARCH("MOTOR",C151)))</formula>
    </cfRule>
  </conditionalFormatting>
  <conditionalFormatting sqref="C161:C165">
    <cfRule type="containsText" dxfId="3068" priority="960" operator="containsText" text="RADIADOR">
      <formula>NOT(ISERROR(SEARCH("RADIADOR",C161)))</formula>
    </cfRule>
    <cfRule type="containsText" dxfId="3067" priority="961" operator="containsText" text="BOMBA">
      <formula>NOT(ISERROR(SEARCH("BOMBA",C161)))</formula>
    </cfRule>
    <cfRule type="containsText" dxfId="3066" priority="962" operator="containsText" text="CAJA">
      <formula>NOT(ISERROR(SEARCH("CAJA",C161)))</formula>
    </cfRule>
    <cfRule type="containsText" dxfId="3065" priority="963" operator="containsText" text="RODAMIENTO">
      <formula>NOT(ISERROR(SEARCH("RODAMIENTO",C161)))</formula>
    </cfRule>
    <cfRule type="containsText" dxfId="3064" priority="964" operator="containsText" text="FILTRO">
      <formula>NOT(ISERROR(SEARCH("FILTRO",C161)))</formula>
    </cfRule>
    <cfRule type="containsText" dxfId="3063" priority="965" operator="containsText" text="ACEITE">
      <formula>NOT(ISERROR(SEARCH("ACEITE",C161)))</formula>
    </cfRule>
    <cfRule type="containsText" dxfId="3062" priority="966" operator="containsText" text="MOTOR">
      <formula>NOT(ISERROR(SEARCH("MOTOR",C161)))</formula>
    </cfRule>
  </conditionalFormatting>
  <conditionalFormatting sqref="C161:C165">
    <cfRule type="containsText" dxfId="3061" priority="953" operator="containsText" text="RADIADOR">
      <formula>NOT(ISERROR(SEARCH("RADIADOR",C161)))</formula>
    </cfRule>
    <cfRule type="containsText" dxfId="3060" priority="954" operator="containsText" text="BOMBA">
      <formula>NOT(ISERROR(SEARCH("BOMBA",C161)))</formula>
    </cfRule>
    <cfRule type="containsText" dxfId="3059" priority="955" operator="containsText" text="CAJA">
      <formula>NOT(ISERROR(SEARCH("CAJA",C161)))</formula>
    </cfRule>
    <cfRule type="containsText" dxfId="3058" priority="956" operator="containsText" text="RODAMIENTO">
      <formula>NOT(ISERROR(SEARCH("RODAMIENTO",C161)))</formula>
    </cfRule>
    <cfRule type="containsText" dxfId="3057" priority="957" operator="containsText" text="FILTRO">
      <formula>NOT(ISERROR(SEARCH("FILTRO",C161)))</formula>
    </cfRule>
    <cfRule type="containsText" dxfId="3056" priority="958" operator="containsText" text="ACEITE">
      <formula>NOT(ISERROR(SEARCH("ACEITE",C161)))</formula>
    </cfRule>
    <cfRule type="containsText" dxfId="3055" priority="959" operator="containsText" text="MOTOR">
      <formula>NOT(ISERROR(SEARCH("MOTOR",C161)))</formula>
    </cfRule>
  </conditionalFormatting>
  <conditionalFormatting sqref="C167:C199">
    <cfRule type="containsText" dxfId="3054" priority="946" operator="containsText" text="RADIADOR">
      <formula>NOT(ISERROR(SEARCH("RADIADOR",C167)))</formula>
    </cfRule>
    <cfRule type="containsText" dxfId="3053" priority="947" operator="containsText" text="BOMBA">
      <formula>NOT(ISERROR(SEARCH("BOMBA",C167)))</formula>
    </cfRule>
    <cfRule type="containsText" dxfId="3052" priority="948" operator="containsText" text="CAJA">
      <formula>NOT(ISERROR(SEARCH("CAJA",C167)))</formula>
    </cfRule>
    <cfRule type="containsText" dxfId="3051" priority="949" operator="containsText" text="RODAMIENTO">
      <formula>NOT(ISERROR(SEARCH("RODAMIENTO",C167)))</formula>
    </cfRule>
    <cfRule type="containsText" dxfId="3050" priority="950" operator="containsText" text="FILTRO">
      <formula>NOT(ISERROR(SEARCH("FILTRO",C167)))</formula>
    </cfRule>
    <cfRule type="containsText" dxfId="3049" priority="951" operator="containsText" text="ACEITE">
      <formula>NOT(ISERROR(SEARCH("ACEITE",C167)))</formula>
    </cfRule>
    <cfRule type="containsText" dxfId="3048" priority="952" operator="containsText" text="MOTOR">
      <formula>NOT(ISERROR(SEARCH("MOTOR",C167)))</formula>
    </cfRule>
  </conditionalFormatting>
  <conditionalFormatting sqref="C167:C199">
    <cfRule type="containsText" dxfId="3047" priority="939" operator="containsText" text="RADIADOR">
      <formula>NOT(ISERROR(SEARCH("RADIADOR",C167)))</formula>
    </cfRule>
    <cfRule type="containsText" dxfId="3046" priority="940" operator="containsText" text="BOMBA">
      <formula>NOT(ISERROR(SEARCH("BOMBA",C167)))</formula>
    </cfRule>
    <cfRule type="containsText" dxfId="3045" priority="941" operator="containsText" text="CAJA">
      <formula>NOT(ISERROR(SEARCH("CAJA",C167)))</formula>
    </cfRule>
    <cfRule type="containsText" dxfId="3044" priority="942" operator="containsText" text="RODAMIENTO">
      <formula>NOT(ISERROR(SEARCH("RODAMIENTO",C167)))</formula>
    </cfRule>
    <cfRule type="containsText" dxfId="3043" priority="943" operator="containsText" text="FILTRO">
      <formula>NOT(ISERROR(SEARCH("FILTRO",C167)))</formula>
    </cfRule>
    <cfRule type="containsText" dxfId="3042" priority="944" operator="containsText" text="ACEITE">
      <formula>NOT(ISERROR(SEARCH("ACEITE",C167)))</formula>
    </cfRule>
    <cfRule type="containsText" dxfId="3041" priority="945" operator="containsText" text="MOTOR">
      <formula>NOT(ISERROR(SEARCH("MOTOR",C167)))</formula>
    </cfRule>
  </conditionalFormatting>
  <conditionalFormatting sqref="C201:C229">
    <cfRule type="containsText" dxfId="3040" priority="932" operator="containsText" text="RADIADOR">
      <formula>NOT(ISERROR(SEARCH("RADIADOR",C201)))</formula>
    </cfRule>
    <cfRule type="containsText" dxfId="3039" priority="933" operator="containsText" text="BOMBA">
      <formula>NOT(ISERROR(SEARCH("BOMBA",C201)))</formula>
    </cfRule>
    <cfRule type="containsText" dxfId="3038" priority="934" operator="containsText" text="CAJA">
      <formula>NOT(ISERROR(SEARCH("CAJA",C201)))</formula>
    </cfRule>
    <cfRule type="containsText" dxfId="3037" priority="935" operator="containsText" text="RODAMIENTO">
      <formula>NOT(ISERROR(SEARCH("RODAMIENTO",C201)))</formula>
    </cfRule>
    <cfRule type="containsText" dxfId="3036" priority="936" operator="containsText" text="FILTRO">
      <formula>NOT(ISERROR(SEARCH("FILTRO",C201)))</formula>
    </cfRule>
    <cfRule type="containsText" dxfId="3035" priority="937" operator="containsText" text="ACEITE">
      <formula>NOT(ISERROR(SEARCH("ACEITE",C201)))</formula>
    </cfRule>
    <cfRule type="containsText" dxfId="3034" priority="938" operator="containsText" text="MOTOR">
      <formula>NOT(ISERROR(SEARCH("MOTOR",C201)))</formula>
    </cfRule>
  </conditionalFormatting>
  <conditionalFormatting sqref="C201:C229">
    <cfRule type="containsText" dxfId="3033" priority="925" operator="containsText" text="RADIADOR">
      <formula>NOT(ISERROR(SEARCH("RADIADOR",C201)))</formula>
    </cfRule>
    <cfRule type="containsText" dxfId="3032" priority="926" operator="containsText" text="BOMBA">
      <formula>NOT(ISERROR(SEARCH("BOMBA",C201)))</formula>
    </cfRule>
    <cfRule type="containsText" dxfId="3031" priority="927" operator="containsText" text="CAJA">
      <formula>NOT(ISERROR(SEARCH("CAJA",C201)))</formula>
    </cfRule>
    <cfRule type="containsText" dxfId="3030" priority="928" operator="containsText" text="RODAMIENTO">
      <formula>NOT(ISERROR(SEARCH("RODAMIENTO",C201)))</formula>
    </cfRule>
    <cfRule type="containsText" dxfId="3029" priority="929" operator="containsText" text="FILTRO">
      <formula>NOT(ISERROR(SEARCH("FILTRO",C201)))</formula>
    </cfRule>
    <cfRule type="containsText" dxfId="3028" priority="930" operator="containsText" text="ACEITE">
      <formula>NOT(ISERROR(SEARCH("ACEITE",C201)))</formula>
    </cfRule>
    <cfRule type="containsText" dxfId="3027" priority="931" operator="containsText" text="MOTOR">
      <formula>NOT(ISERROR(SEARCH("MOTOR",C201)))</formula>
    </cfRule>
  </conditionalFormatting>
  <conditionalFormatting sqref="C231 C233:C234">
    <cfRule type="containsText" dxfId="3026" priority="918" operator="containsText" text="RADIADOR">
      <formula>NOT(ISERROR(SEARCH("RADIADOR",C231)))</formula>
    </cfRule>
    <cfRule type="containsText" dxfId="3025" priority="919" operator="containsText" text="BOMBA">
      <formula>NOT(ISERROR(SEARCH("BOMBA",C231)))</formula>
    </cfRule>
    <cfRule type="containsText" dxfId="3024" priority="920" operator="containsText" text="CAJA">
      <formula>NOT(ISERROR(SEARCH("CAJA",C231)))</formula>
    </cfRule>
    <cfRule type="containsText" dxfId="3023" priority="921" operator="containsText" text="RODAMIENTO">
      <formula>NOT(ISERROR(SEARCH("RODAMIENTO",C231)))</formula>
    </cfRule>
    <cfRule type="containsText" dxfId="3022" priority="922" operator="containsText" text="FILTRO">
      <formula>NOT(ISERROR(SEARCH("FILTRO",C231)))</formula>
    </cfRule>
    <cfRule type="containsText" dxfId="3021" priority="923" operator="containsText" text="ACEITE">
      <formula>NOT(ISERROR(SEARCH("ACEITE",C231)))</formula>
    </cfRule>
    <cfRule type="containsText" dxfId="3020" priority="924" operator="containsText" text="MOTOR">
      <formula>NOT(ISERROR(SEARCH("MOTOR",C231)))</formula>
    </cfRule>
  </conditionalFormatting>
  <conditionalFormatting sqref="C231 C233:C234">
    <cfRule type="containsText" dxfId="3019" priority="911" operator="containsText" text="RADIADOR">
      <formula>NOT(ISERROR(SEARCH("RADIADOR",C231)))</formula>
    </cfRule>
    <cfRule type="containsText" dxfId="3018" priority="912" operator="containsText" text="BOMBA">
      <formula>NOT(ISERROR(SEARCH("BOMBA",C231)))</formula>
    </cfRule>
    <cfRule type="containsText" dxfId="3017" priority="913" operator="containsText" text="CAJA">
      <formula>NOT(ISERROR(SEARCH("CAJA",C231)))</formula>
    </cfRule>
    <cfRule type="containsText" dxfId="3016" priority="914" operator="containsText" text="RODAMIENTO">
      <formula>NOT(ISERROR(SEARCH("RODAMIENTO",C231)))</formula>
    </cfRule>
    <cfRule type="containsText" dxfId="3015" priority="915" operator="containsText" text="FILTRO">
      <formula>NOT(ISERROR(SEARCH("FILTRO",C231)))</formula>
    </cfRule>
    <cfRule type="containsText" dxfId="3014" priority="916" operator="containsText" text="ACEITE">
      <formula>NOT(ISERROR(SEARCH("ACEITE",C231)))</formula>
    </cfRule>
    <cfRule type="containsText" dxfId="3013" priority="917" operator="containsText" text="MOTOR">
      <formula>NOT(ISERROR(SEARCH("MOTOR",C231)))</formula>
    </cfRule>
  </conditionalFormatting>
  <conditionalFormatting sqref="C236:C241">
    <cfRule type="containsText" dxfId="3012" priority="904" operator="containsText" text="RADIADOR">
      <formula>NOT(ISERROR(SEARCH("RADIADOR",C236)))</formula>
    </cfRule>
    <cfRule type="containsText" dxfId="3011" priority="905" operator="containsText" text="BOMBA">
      <formula>NOT(ISERROR(SEARCH("BOMBA",C236)))</formula>
    </cfRule>
    <cfRule type="containsText" dxfId="3010" priority="906" operator="containsText" text="CAJA">
      <formula>NOT(ISERROR(SEARCH("CAJA",C236)))</formula>
    </cfRule>
    <cfRule type="containsText" dxfId="3009" priority="907" operator="containsText" text="RODAMIENTO">
      <formula>NOT(ISERROR(SEARCH("RODAMIENTO",C236)))</formula>
    </cfRule>
    <cfRule type="containsText" dxfId="3008" priority="908" operator="containsText" text="FILTRO">
      <formula>NOT(ISERROR(SEARCH("FILTRO",C236)))</formula>
    </cfRule>
    <cfRule type="containsText" dxfId="3007" priority="909" operator="containsText" text="ACEITE">
      <formula>NOT(ISERROR(SEARCH("ACEITE",C236)))</formula>
    </cfRule>
    <cfRule type="containsText" dxfId="3006" priority="910" operator="containsText" text="MOTOR">
      <formula>NOT(ISERROR(SEARCH("MOTOR",C236)))</formula>
    </cfRule>
  </conditionalFormatting>
  <conditionalFormatting sqref="C236:C241">
    <cfRule type="containsText" dxfId="3005" priority="897" operator="containsText" text="RADIADOR">
      <formula>NOT(ISERROR(SEARCH("RADIADOR",C236)))</formula>
    </cfRule>
    <cfRule type="containsText" dxfId="3004" priority="898" operator="containsText" text="BOMBA">
      <formula>NOT(ISERROR(SEARCH("BOMBA",C236)))</formula>
    </cfRule>
    <cfRule type="containsText" dxfId="3003" priority="899" operator="containsText" text="CAJA">
      <formula>NOT(ISERROR(SEARCH("CAJA",C236)))</formula>
    </cfRule>
    <cfRule type="containsText" dxfId="3002" priority="900" operator="containsText" text="RODAMIENTO">
      <formula>NOT(ISERROR(SEARCH("RODAMIENTO",C236)))</formula>
    </cfRule>
    <cfRule type="containsText" dxfId="3001" priority="901" operator="containsText" text="FILTRO">
      <formula>NOT(ISERROR(SEARCH("FILTRO",C236)))</formula>
    </cfRule>
    <cfRule type="containsText" dxfId="3000" priority="902" operator="containsText" text="ACEITE">
      <formula>NOT(ISERROR(SEARCH("ACEITE",C236)))</formula>
    </cfRule>
    <cfRule type="containsText" dxfId="2999" priority="903" operator="containsText" text="MOTOR">
      <formula>NOT(ISERROR(SEARCH("MOTOR",C236)))</formula>
    </cfRule>
  </conditionalFormatting>
  <conditionalFormatting sqref="C243:C248">
    <cfRule type="containsText" dxfId="2998" priority="890" operator="containsText" text="RADIADOR">
      <formula>NOT(ISERROR(SEARCH("RADIADOR",C243)))</formula>
    </cfRule>
    <cfRule type="containsText" dxfId="2997" priority="891" operator="containsText" text="BOMBA">
      <formula>NOT(ISERROR(SEARCH("BOMBA",C243)))</formula>
    </cfRule>
    <cfRule type="containsText" dxfId="2996" priority="892" operator="containsText" text="CAJA">
      <formula>NOT(ISERROR(SEARCH("CAJA",C243)))</formula>
    </cfRule>
    <cfRule type="containsText" dxfId="2995" priority="893" operator="containsText" text="RODAMIENTO">
      <formula>NOT(ISERROR(SEARCH("RODAMIENTO",C243)))</formula>
    </cfRule>
    <cfRule type="containsText" dxfId="2994" priority="894" operator="containsText" text="FILTRO">
      <formula>NOT(ISERROR(SEARCH("FILTRO",C243)))</formula>
    </cfRule>
    <cfRule type="containsText" dxfId="2993" priority="895" operator="containsText" text="ACEITE">
      <formula>NOT(ISERROR(SEARCH("ACEITE",C243)))</formula>
    </cfRule>
    <cfRule type="containsText" dxfId="2992" priority="896" operator="containsText" text="MOTOR">
      <formula>NOT(ISERROR(SEARCH("MOTOR",C243)))</formula>
    </cfRule>
  </conditionalFormatting>
  <conditionalFormatting sqref="C243:C248">
    <cfRule type="containsText" dxfId="2991" priority="883" operator="containsText" text="RADIADOR">
      <formula>NOT(ISERROR(SEARCH("RADIADOR",C243)))</formula>
    </cfRule>
    <cfRule type="containsText" dxfId="2990" priority="884" operator="containsText" text="BOMBA">
      <formula>NOT(ISERROR(SEARCH("BOMBA",C243)))</formula>
    </cfRule>
    <cfRule type="containsText" dxfId="2989" priority="885" operator="containsText" text="CAJA">
      <formula>NOT(ISERROR(SEARCH("CAJA",C243)))</formula>
    </cfRule>
    <cfRule type="containsText" dxfId="2988" priority="886" operator="containsText" text="RODAMIENTO">
      <formula>NOT(ISERROR(SEARCH("RODAMIENTO",C243)))</formula>
    </cfRule>
    <cfRule type="containsText" dxfId="2987" priority="887" operator="containsText" text="FILTRO">
      <formula>NOT(ISERROR(SEARCH("FILTRO",C243)))</formula>
    </cfRule>
    <cfRule type="containsText" dxfId="2986" priority="888" operator="containsText" text="ACEITE">
      <formula>NOT(ISERROR(SEARCH("ACEITE",C243)))</formula>
    </cfRule>
    <cfRule type="containsText" dxfId="2985" priority="889" operator="containsText" text="MOTOR">
      <formula>NOT(ISERROR(SEARCH("MOTOR",C243)))</formula>
    </cfRule>
  </conditionalFormatting>
  <conditionalFormatting sqref="C250:C265">
    <cfRule type="containsText" dxfId="2984" priority="876" operator="containsText" text="RADIADOR">
      <formula>NOT(ISERROR(SEARCH("RADIADOR",C250)))</formula>
    </cfRule>
    <cfRule type="containsText" dxfId="2983" priority="877" operator="containsText" text="BOMBA">
      <formula>NOT(ISERROR(SEARCH("BOMBA",C250)))</formula>
    </cfRule>
    <cfRule type="containsText" dxfId="2982" priority="878" operator="containsText" text="CAJA">
      <formula>NOT(ISERROR(SEARCH("CAJA",C250)))</formula>
    </cfRule>
    <cfRule type="containsText" dxfId="2981" priority="879" operator="containsText" text="RODAMIENTO">
      <formula>NOT(ISERROR(SEARCH("RODAMIENTO",C250)))</formula>
    </cfRule>
    <cfRule type="containsText" dxfId="2980" priority="880" operator="containsText" text="FILTRO">
      <formula>NOT(ISERROR(SEARCH("FILTRO",C250)))</formula>
    </cfRule>
    <cfRule type="containsText" dxfId="2979" priority="881" operator="containsText" text="ACEITE">
      <formula>NOT(ISERROR(SEARCH("ACEITE",C250)))</formula>
    </cfRule>
    <cfRule type="containsText" dxfId="2978" priority="882" operator="containsText" text="MOTOR">
      <formula>NOT(ISERROR(SEARCH("MOTOR",C250)))</formula>
    </cfRule>
  </conditionalFormatting>
  <conditionalFormatting sqref="C250:C265">
    <cfRule type="containsText" dxfId="2977" priority="869" operator="containsText" text="RADIADOR">
      <formula>NOT(ISERROR(SEARCH("RADIADOR",C250)))</formula>
    </cfRule>
    <cfRule type="containsText" dxfId="2976" priority="870" operator="containsText" text="BOMBA">
      <formula>NOT(ISERROR(SEARCH("BOMBA",C250)))</formula>
    </cfRule>
    <cfRule type="containsText" dxfId="2975" priority="871" operator="containsText" text="CAJA">
      <formula>NOT(ISERROR(SEARCH("CAJA",C250)))</formula>
    </cfRule>
    <cfRule type="containsText" dxfId="2974" priority="872" operator="containsText" text="RODAMIENTO">
      <formula>NOT(ISERROR(SEARCH("RODAMIENTO",C250)))</formula>
    </cfRule>
    <cfRule type="containsText" dxfId="2973" priority="873" operator="containsText" text="FILTRO">
      <formula>NOT(ISERROR(SEARCH("FILTRO",C250)))</formula>
    </cfRule>
    <cfRule type="containsText" dxfId="2972" priority="874" operator="containsText" text="ACEITE">
      <formula>NOT(ISERROR(SEARCH("ACEITE",C250)))</formula>
    </cfRule>
    <cfRule type="containsText" dxfId="2971" priority="875" operator="containsText" text="MOTOR">
      <formula>NOT(ISERROR(SEARCH("MOTOR",C250)))</formula>
    </cfRule>
  </conditionalFormatting>
  <conditionalFormatting sqref="C267 C269:C282">
    <cfRule type="containsText" dxfId="2970" priority="862" operator="containsText" text="RADIADOR">
      <formula>NOT(ISERROR(SEARCH("RADIADOR",C267)))</formula>
    </cfRule>
    <cfRule type="containsText" dxfId="2969" priority="863" operator="containsText" text="BOMBA">
      <formula>NOT(ISERROR(SEARCH("BOMBA",C267)))</formula>
    </cfRule>
    <cfRule type="containsText" dxfId="2968" priority="864" operator="containsText" text="CAJA">
      <formula>NOT(ISERROR(SEARCH("CAJA",C267)))</formula>
    </cfRule>
    <cfRule type="containsText" dxfId="2967" priority="865" operator="containsText" text="RODAMIENTO">
      <formula>NOT(ISERROR(SEARCH("RODAMIENTO",C267)))</formula>
    </cfRule>
    <cfRule type="containsText" dxfId="2966" priority="866" operator="containsText" text="FILTRO">
      <formula>NOT(ISERROR(SEARCH("FILTRO",C267)))</formula>
    </cfRule>
    <cfRule type="containsText" dxfId="2965" priority="867" operator="containsText" text="ACEITE">
      <formula>NOT(ISERROR(SEARCH("ACEITE",C267)))</formula>
    </cfRule>
    <cfRule type="containsText" dxfId="2964" priority="868" operator="containsText" text="MOTOR">
      <formula>NOT(ISERROR(SEARCH("MOTOR",C267)))</formula>
    </cfRule>
  </conditionalFormatting>
  <conditionalFormatting sqref="C267 C269:C282">
    <cfRule type="containsText" dxfId="2963" priority="855" operator="containsText" text="RADIADOR">
      <formula>NOT(ISERROR(SEARCH("RADIADOR",C267)))</formula>
    </cfRule>
    <cfRule type="containsText" dxfId="2962" priority="856" operator="containsText" text="BOMBA">
      <formula>NOT(ISERROR(SEARCH("BOMBA",C267)))</formula>
    </cfRule>
    <cfRule type="containsText" dxfId="2961" priority="857" operator="containsText" text="CAJA">
      <formula>NOT(ISERROR(SEARCH("CAJA",C267)))</formula>
    </cfRule>
    <cfRule type="containsText" dxfId="2960" priority="858" operator="containsText" text="RODAMIENTO">
      <formula>NOT(ISERROR(SEARCH("RODAMIENTO",C267)))</formula>
    </cfRule>
    <cfRule type="containsText" dxfId="2959" priority="859" operator="containsText" text="FILTRO">
      <formula>NOT(ISERROR(SEARCH("FILTRO",C267)))</formula>
    </cfRule>
    <cfRule type="containsText" dxfId="2958" priority="860" operator="containsText" text="ACEITE">
      <formula>NOT(ISERROR(SEARCH("ACEITE",C267)))</formula>
    </cfRule>
    <cfRule type="containsText" dxfId="2957" priority="861" operator="containsText" text="MOTOR">
      <formula>NOT(ISERROR(SEARCH("MOTOR",C267)))</formula>
    </cfRule>
  </conditionalFormatting>
  <conditionalFormatting sqref="C284:C298">
    <cfRule type="containsText" dxfId="2956" priority="848" operator="containsText" text="RADIADOR">
      <formula>NOT(ISERROR(SEARCH("RADIADOR",C284)))</formula>
    </cfRule>
    <cfRule type="containsText" dxfId="2955" priority="849" operator="containsText" text="BOMBA">
      <formula>NOT(ISERROR(SEARCH("BOMBA",C284)))</formula>
    </cfRule>
    <cfRule type="containsText" dxfId="2954" priority="850" operator="containsText" text="CAJA">
      <formula>NOT(ISERROR(SEARCH("CAJA",C284)))</formula>
    </cfRule>
    <cfRule type="containsText" dxfId="2953" priority="851" operator="containsText" text="RODAMIENTO">
      <formula>NOT(ISERROR(SEARCH("RODAMIENTO",C284)))</formula>
    </cfRule>
    <cfRule type="containsText" dxfId="2952" priority="852" operator="containsText" text="FILTRO">
      <formula>NOT(ISERROR(SEARCH("FILTRO",C284)))</formula>
    </cfRule>
    <cfRule type="containsText" dxfId="2951" priority="853" operator="containsText" text="ACEITE">
      <formula>NOT(ISERROR(SEARCH("ACEITE",C284)))</formula>
    </cfRule>
    <cfRule type="containsText" dxfId="2950" priority="854" operator="containsText" text="MOTOR">
      <formula>NOT(ISERROR(SEARCH("MOTOR",C284)))</formula>
    </cfRule>
  </conditionalFormatting>
  <conditionalFormatting sqref="C284:C298">
    <cfRule type="containsText" dxfId="2949" priority="841" operator="containsText" text="RADIADOR">
      <formula>NOT(ISERROR(SEARCH("RADIADOR",C284)))</formula>
    </cfRule>
    <cfRule type="containsText" dxfId="2948" priority="842" operator="containsText" text="BOMBA">
      <formula>NOT(ISERROR(SEARCH("BOMBA",C284)))</formula>
    </cfRule>
    <cfRule type="containsText" dxfId="2947" priority="843" operator="containsText" text="CAJA">
      <formula>NOT(ISERROR(SEARCH("CAJA",C284)))</formula>
    </cfRule>
    <cfRule type="containsText" dxfId="2946" priority="844" operator="containsText" text="RODAMIENTO">
      <formula>NOT(ISERROR(SEARCH("RODAMIENTO",C284)))</formula>
    </cfRule>
    <cfRule type="containsText" dxfId="2945" priority="845" operator="containsText" text="FILTRO">
      <formula>NOT(ISERROR(SEARCH("FILTRO",C284)))</formula>
    </cfRule>
    <cfRule type="containsText" dxfId="2944" priority="846" operator="containsText" text="ACEITE">
      <formula>NOT(ISERROR(SEARCH("ACEITE",C284)))</formula>
    </cfRule>
    <cfRule type="containsText" dxfId="2943" priority="847" operator="containsText" text="MOTOR">
      <formula>NOT(ISERROR(SEARCH("MOTOR",C284)))</formula>
    </cfRule>
  </conditionalFormatting>
  <conditionalFormatting sqref="C309:C316">
    <cfRule type="containsText" dxfId="2942" priority="834" operator="containsText" text="RADIADOR">
      <formula>NOT(ISERROR(SEARCH("RADIADOR",C309)))</formula>
    </cfRule>
    <cfRule type="containsText" dxfId="2941" priority="835" operator="containsText" text="BOMBA">
      <formula>NOT(ISERROR(SEARCH("BOMBA",C309)))</formula>
    </cfRule>
    <cfRule type="containsText" dxfId="2940" priority="836" operator="containsText" text="CAJA">
      <formula>NOT(ISERROR(SEARCH("CAJA",C309)))</formula>
    </cfRule>
    <cfRule type="containsText" dxfId="2939" priority="837" operator="containsText" text="RODAMIENTO">
      <formula>NOT(ISERROR(SEARCH("RODAMIENTO",C309)))</formula>
    </cfRule>
    <cfRule type="containsText" dxfId="2938" priority="838" operator="containsText" text="FILTRO">
      <formula>NOT(ISERROR(SEARCH("FILTRO",C309)))</formula>
    </cfRule>
    <cfRule type="containsText" dxfId="2937" priority="839" operator="containsText" text="ACEITE">
      <formula>NOT(ISERROR(SEARCH("ACEITE",C309)))</formula>
    </cfRule>
    <cfRule type="containsText" dxfId="2936" priority="840" operator="containsText" text="MOTOR">
      <formula>NOT(ISERROR(SEARCH("MOTOR",C309)))</formula>
    </cfRule>
  </conditionalFormatting>
  <conditionalFormatting sqref="C309:C316">
    <cfRule type="containsText" dxfId="2935" priority="827" operator="containsText" text="RADIADOR">
      <formula>NOT(ISERROR(SEARCH("RADIADOR",C309)))</formula>
    </cfRule>
    <cfRule type="containsText" dxfId="2934" priority="828" operator="containsText" text="BOMBA">
      <formula>NOT(ISERROR(SEARCH("BOMBA",C309)))</formula>
    </cfRule>
    <cfRule type="containsText" dxfId="2933" priority="829" operator="containsText" text="CAJA">
      <formula>NOT(ISERROR(SEARCH("CAJA",C309)))</formula>
    </cfRule>
    <cfRule type="containsText" dxfId="2932" priority="830" operator="containsText" text="RODAMIENTO">
      <formula>NOT(ISERROR(SEARCH("RODAMIENTO",C309)))</formula>
    </cfRule>
    <cfRule type="containsText" dxfId="2931" priority="831" operator="containsText" text="FILTRO">
      <formula>NOT(ISERROR(SEARCH("FILTRO",C309)))</formula>
    </cfRule>
    <cfRule type="containsText" dxfId="2930" priority="832" operator="containsText" text="ACEITE">
      <formula>NOT(ISERROR(SEARCH("ACEITE",C309)))</formula>
    </cfRule>
    <cfRule type="containsText" dxfId="2929" priority="833" operator="containsText" text="MOTOR">
      <formula>NOT(ISERROR(SEARCH("MOTOR",C309)))</formula>
    </cfRule>
  </conditionalFormatting>
  <conditionalFormatting sqref="C300:C307">
    <cfRule type="containsText" dxfId="2928" priority="820" operator="containsText" text="RADIADOR">
      <formula>NOT(ISERROR(SEARCH("RADIADOR",C300)))</formula>
    </cfRule>
    <cfRule type="containsText" dxfId="2927" priority="821" operator="containsText" text="BOMBA">
      <formula>NOT(ISERROR(SEARCH("BOMBA",C300)))</formula>
    </cfRule>
    <cfRule type="containsText" dxfId="2926" priority="822" operator="containsText" text="CAJA">
      <formula>NOT(ISERROR(SEARCH("CAJA",C300)))</formula>
    </cfRule>
    <cfRule type="containsText" dxfId="2925" priority="823" operator="containsText" text="RODAMIENTO">
      <formula>NOT(ISERROR(SEARCH("RODAMIENTO",C300)))</formula>
    </cfRule>
    <cfRule type="containsText" dxfId="2924" priority="824" operator="containsText" text="FILTRO">
      <formula>NOT(ISERROR(SEARCH("FILTRO",C300)))</formula>
    </cfRule>
    <cfRule type="containsText" dxfId="2923" priority="825" operator="containsText" text="ACEITE">
      <formula>NOT(ISERROR(SEARCH("ACEITE",C300)))</formula>
    </cfRule>
    <cfRule type="containsText" dxfId="2922" priority="826" operator="containsText" text="MOTOR">
      <formula>NOT(ISERROR(SEARCH("MOTOR",C300)))</formula>
    </cfRule>
  </conditionalFormatting>
  <conditionalFormatting sqref="C300:C307">
    <cfRule type="containsText" dxfId="2921" priority="813" operator="containsText" text="RADIADOR">
      <formula>NOT(ISERROR(SEARCH("RADIADOR",C300)))</formula>
    </cfRule>
    <cfRule type="containsText" dxfId="2920" priority="814" operator="containsText" text="BOMBA">
      <formula>NOT(ISERROR(SEARCH("BOMBA",C300)))</formula>
    </cfRule>
    <cfRule type="containsText" dxfId="2919" priority="815" operator="containsText" text="CAJA">
      <formula>NOT(ISERROR(SEARCH("CAJA",C300)))</formula>
    </cfRule>
    <cfRule type="containsText" dxfId="2918" priority="816" operator="containsText" text="RODAMIENTO">
      <formula>NOT(ISERROR(SEARCH("RODAMIENTO",C300)))</formula>
    </cfRule>
    <cfRule type="containsText" dxfId="2917" priority="817" operator="containsText" text="FILTRO">
      <formula>NOT(ISERROR(SEARCH("FILTRO",C300)))</formula>
    </cfRule>
    <cfRule type="containsText" dxfId="2916" priority="818" operator="containsText" text="ACEITE">
      <formula>NOT(ISERROR(SEARCH("ACEITE",C300)))</formula>
    </cfRule>
    <cfRule type="containsText" dxfId="2915" priority="819" operator="containsText" text="MOTOR">
      <formula>NOT(ISERROR(SEARCH("MOTOR",C300)))</formula>
    </cfRule>
  </conditionalFormatting>
  <conditionalFormatting sqref="C318:C322">
    <cfRule type="containsText" dxfId="2914" priority="806" operator="containsText" text="RADIADOR">
      <formula>NOT(ISERROR(SEARCH("RADIADOR",C318)))</formula>
    </cfRule>
    <cfRule type="containsText" dxfId="2913" priority="807" operator="containsText" text="BOMBA">
      <formula>NOT(ISERROR(SEARCH("BOMBA",C318)))</formula>
    </cfRule>
    <cfRule type="containsText" dxfId="2912" priority="808" operator="containsText" text="CAJA">
      <formula>NOT(ISERROR(SEARCH("CAJA",C318)))</formula>
    </cfRule>
    <cfRule type="containsText" dxfId="2911" priority="809" operator="containsText" text="RODAMIENTO">
      <formula>NOT(ISERROR(SEARCH("RODAMIENTO",C318)))</formula>
    </cfRule>
    <cfRule type="containsText" dxfId="2910" priority="810" operator="containsText" text="FILTRO">
      <formula>NOT(ISERROR(SEARCH("FILTRO",C318)))</formula>
    </cfRule>
    <cfRule type="containsText" dxfId="2909" priority="811" operator="containsText" text="ACEITE">
      <formula>NOT(ISERROR(SEARCH("ACEITE",C318)))</formula>
    </cfRule>
    <cfRule type="containsText" dxfId="2908" priority="812" operator="containsText" text="MOTOR">
      <formula>NOT(ISERROR(SEARCH("MOTOR",C318)))</formula>
    </cfRule>
  </conditionalFormatting>
  <conditionalFormatting sqref="C318:C322">
    <cfRule type="containsText" dxfId="2907" priority="799" operator="containsText" text="RADIADOR">
      <formula>NOT(ISERROR(SEARCH("RADIADOR",C318)))</formula>
    </cfRule>
    <cfRule type="containsText" dxfId="2906" priority="800" operator="containsText" text="BOMBA">
      <formula>NOT(ISERROR(SEARCH("BOMBA",C318)))</formula>
    </cfRule>
    <cfRule type="containsText" dxfId="2905" priority="801" operator="containsText" text="CAJA">
      <formula>NOT(ISERROR(SEARCH("CAJA",C318)))</formula>
    </cfRule>
    <cfRule type="containsText" dxfId="2904" priority="802" operator="containsText" text="RODAMIENTO">
      <formula>NOT(ISERROR(SEARCH("RODAMIENTO",C318)))</formula>
    </cfRule>
    <cfRule type="containsText" dxfId="2903" priority="803" operator="containsText" text="FILTRO">
      <formula>NOT(ISERROR(SEARCH("FILTRO",C318)))</formula>
    </cfRule>
    <cfRule type="containsText" dxfId="2902" priority="804" operator="containsText" text="ACEITE">
      <formula>NOT(ISERROR(SEARCH("ACEITE",C318)))</formula>
    </cfRule>
    <cfRule type="containsText" dxfId="2901" priority="805" operator="containsText" text="MOTOR">
      <formula>NOT(ISERROR(SEARCH("MOTOR",C318)))</formula>
    </cfRule>
  </conditionalFormatting>
  <conditionalFormatting sqref="C324:C335">
    <cfRule type="containsText" dxfId="2900" priority="792" operator="containsText" text="RADIADOR">
      <formula>NOT(ISERROR(SEARCH("RADIADOR",C324)))</formula>
    </cfRule>
    <cfRule type="containsText" dxfId="2899" priority="793" operator="containsText" text="BOMBA">
      <formula>NOT(ISERROR(SEARCH("BOMBA",C324)))</formula>
    </cfRule>
    <cfRule type="containsText" dxfId="2898" priority="794" operator="containsText" text="CAJA">
      <formula>NOT(ISERROR(SEARCH("CAJA",C324)))</formula>
    </cfRule>
    <cfRule type="containsText" dxfId="2897" priority="795" operator="containsText" text="RODAMIENTO">
      <formula>NOT(ISERROR(SEARCH("RODAMIENTO",C324)))</formula>
    </cfRule>
    <cfRule type="containsText" dxfId="2896" priority="796" operator="containsText" text="FILTRO">
      <formula>NOT(ISERROR(SEARCH("FILTRO",C324)))</formula>
    </cfRule>
    <cfRule type="containsText" dxfId="2895" priority="797" operator="containsText" text="ACEITE">
      <formula>NOT(ISERROR(SEARCH("ACEITE",C324)))</formula>
    </cfRule>
    <cfRule type="containsText" dxfId="2894" priority="798" operator="containsText" text="MOTOR">
      <formula>NOT(ISERROR(SEARCH("MOTOR",C324)))</formula>
    </cfRule>
  </conditionalFormatting>
  <conditionalFormatting sqref="C324:C335">
    <cfRule type="containsText" dxfId="2893" priority="785" operator="containsText" text="RADIADOR">
      <formula>NOT(ISERROR(SEARCH("RADIADOR",C324)))</formula>
    </cfRule>
    <cfRule type="containsText" dxfId="2892" priority="786" operator="containsText" text="BOMBA">
      <formula>NOT(ISERROR(SEARCH("BOMBA",C324)))</formula>
    </cfRule>
    <cfRule type="containsText" dxfId="2891" priority="787" operator="containsText" text="CAJA">
      <formula>NOT(ISERROR(SEARCH("CAJA",C324)))</formula>
    </cfRule>
    <cfRule type="containsText" dxfId="2890" priority="788" operator="containsText" text="RODAMIENTO">
      <formula>NOT(ISERROR(SEARCH("RODAMIENTO",C324)))</formula>
    </cfRule>
    <cfRule type="containsText" dxfId="2889" priority="789" operator="containsText" text="FILTRO">
      <formula>NOT(ISERROR(SEARCH("FILTRO",C324)))</formula>
    </cfRule>
    <cfRule type="containsText" dxfId="2888" priority="790" operator="containsText" text="ACEITE">
      <formula>NOT(ISERROR(SEARCH("ACEITE",C324)))</formula>
    </cfRule>
    <cfRule type="containsText" dxfId="2887" priority="791" operator="containsText" text="MOTOR">
      <formula>NOT(ISERROR(SEARCH("MOTOR",C324)))</formula>
    </cfRule>
  </conditionalFormatting>
  <conditionalFormatting sqref="C337:C347">
    <cfRule type="containsText" dxfId="2886" priority="778" operator="containsText" text="RADIADOR">
      <formula>NOT(ISERROR(SEARCH("RADIADOR",C337)))</formula>
    </cfRule>
    <cfRule type="containsText" dxfId="2885" priority="779" operator="containsText" text="BOMBA">
      <formula>NOT(ISERROR(SEARCH("BOMBA",C337)))</formula>
    </cfRule>
    <cfRule type="containsText" dxfId="2884" priority="780" operator="containsText" text="CAJA">
      <formula>NOT(ISERROR(SEARCH("CAJA",C337)))</formula>
    </cfRule>
    <cfRule type="containsText" dxfId="2883" priority="781" operator="containsText" text="RODAMIENTO">
      <formula>NOT(ISERROR(SEARCH("RODAMIENTO",C337)))</formula>
    </cfRule>
    <cfRule type="containsText" dxfId="2882" priority="782" operator="containsText" text="FILTRO">
      <formula>NOT(ISERROR(SEARCH("FILTRO",C337)))</formula>
    </cfRule>
    <cfRule type="containsText" dxfId="2881" priority="783" operator="containsText" text="ACEITE">
      <formula>NOT(ISERROR(SEARCH("ACEITE",C337)))</formula>
    </cfRule>
    <cfRule type="containsText" dxfId="2880" priority="784" operator="containsText" text="MOTOR">
      <formula>NOT(ISERROR(SEARCH("MOTOR",C337)))</formula>
    </cfRule>
  </conditionalFormatting>
  <conditionalFormatting sqref="C337:C347">
    <cfRule type="containsText" dxfId="2879" priority="771" operator="containsText" text="RADIADOR">
      <formula>NOT(ISERROR(SEARCH("RADIADOR",C337)))</formula>
    </cfRule>
    <cfRule type="containsText" dxfId="2878" priority="772" operator="containsText" text="BOMBA">
      <formula>NOT(ISERROR(SEARCH("BOMBA",C337)))</formula>
    </cfRule>
    <cfRule type="containsText" dxfId="2877" priority="773" operator="containsText" text="CAJA">
      <formula>NOT(ISERROR(SEARCH("CAJA",C337)))</formula>
    </cfRule>
    <cfRule type="containsText" dxfId="2876" priority="774" operator="containsText" text="RODAMIENTO">
      <formula>NOT(ISERROR(SEARCH("RODAMIENTO",C337)))</formula>
    </cfRule>
    <cfRule type="containsText" dxfId="2875" priority="775" operator="containsText" text="FILTRO">
      <formula>NOT(ISERROR(SEARCH("FILTRO",C337)))</formula>
    </cfRule>
    <cfRule type="containsText" dxfId="2874" priority="776" operator="containsText" text="ACEITE">
      <formula>NOT(ISERROR(SEARCH("ACEITE",C337)))</formula>
    </cfRule>
    <cfRule type="containsText" dxfId="2873" priority="777" operator="containsText" text="MOTOR">
      <formula>NOT(ISERROR(SEARCH("MOTOR",C337)))</formula>
    </cfRule>
  </conditionalFormatting>
  <conditionalFormatting sqref="C349:C368">
    <cfRule type="containsText" dxfId="2872" priority="764" operator="containsText" text="RADIADOR">
      <formula>NOT(ISERROR(SEARCH("RADIADOR",C349)))</formula>
    </cfRule>
    <cfRule type="containsText" dxfId="2871" priority="765" operator="containsText" text="BOMBA">
      <formula>NOT(ISERROR(SEARCH("BOMBA",C349)))</formula>
    </cfRule>
    <cfRule type="containsText" dxfId="2870" priority="766" operator="containsText" text="CAJA">
      <formula>NOT(ISERROR(SEARCH("CAJA",C349)))</formula>
    </cfRule>
    <cfRule type="containsText" dxfId="2869" priority="767" operator="containsText" text="RODAMIENTO">
      <formula>NOT(ISERROR(SEARCH("RODAMIENTO",C349)))</formula>
    </cfRule>
    <cfRule type="containsText" dxfId="2868" priority="768" operator="containsText" text="FILTRO">
      <formula>NOT(ISERROR(SEARCH("FILTRO",C349)))</formula>
    </cfRule>
    <cfRule type="containsText" dxfId="2867" priority="769" operator="containsText" text="ACEITE">
      <formula>NOT(ISERROR(SEARCH("ACEITE",C349)))</formula>
    </cfRule>
    <cfRule type="containsText" dxfId="2866" priority="770" operator="containsText" text="MOTOR">
      <formula>NOT(ISERROR(SEARCH("MOTOR",C349)))</formula>
    </cfRule>
  </conditionalFormatting>
  <conditionalFormatting sqref="C349:C368">
    <cfRule type="containsText" dxfId="2865" priority="757" operator="containsText" text="RADIADOR">
      <formula>NOT(ISERROR(SEARCH("RADIADOR",C349)))</formula>
    </cfRule>
    <cfRule type="containsText" dxfId="2864" priority="758" operator="containsText" text="BOMBA">
      <formula>NOT(ISERROR(SEARCH("BOMBA",C349)))</formula>
    </cfRule>
    <cfRule type="containsText" dxfId="2863" priority="759" operator="containsText" text="CAJA">
      <formula>NOT(ISERROR(SEARCH("CAJA",C349)))</formula>
    </cfRule>
    <cfRule type="containsText" dxfId="2862" priority="760" operator="containsText" text="RODAMIENTO">
      <formula>NOT(ISERROR(SEARCH("RODAMIENTO",C349)))</formula>
    </cfRule>
    <cfRule type="containsText" dxfId="2861" priority="761" operator="containsText" text="FILTRO">
      <formula>NOT(ISERROR(SEARCH("FILTRO",C349)))</formula>
    </cfRule>
    <cfRule type="containsText" dxfId="2860" priority="762" operator="containsText" text="ACEITE">
      <formula>NOT(ISERROR(SEARCH("ACEITE",C349)))</formula>
    </cfRule>
    <cfRule type="containsText" dxfId="2859" priority="763" operator="containsText" text="MOTOR">
      <formula>NOT(ISERROR(SEARCH("MOTOR",C349)))</formula>
    </cfRule>
  </conditionalFormatting>
  <conditionalFormatting sqref="C370:C386">
    <cfRule type="containsText" dxfId="2858" priority="750" operator="containsText" text="RADIADOR">
      <formula>NOT(ISERROR(SEARCH("RADIADOR",C370)))</formula>
    </cfRule>
    <cfRule type="containsText" dxfId="2857" priority="751" operator="containsText" text="BOMBA">
      <formula>NOT(ISERROR(SEARCH("BOMBA",C370)))</formula>
    </cfRule>
    <cfRule type="containsText" dxfId="2856" priority="752" operator="containsText" text="CAJA">
      <formula>NOT(ISERROR(SEARCH("CAJA",C370)))</formula>
    </cfRule>
    <cfRule type="containsText" dxfId="2855" priority="753" operator="containsText" text="RODAMIENTO">
      <formula>NOT(ISERROR(SEARCH("RODAMIENTO",C370)))</formula>
    </cfRule>
    <cfRule type="containsText" dxfId="2854" priority="754" operator="containsText" text="FILTRO">
      <formula>NOT(ISERROR(SEARCH("FILTRO",C370)))</formula>
    </cfRule>
    <cfRule type="containsText" dxfId="2853" priority="755" operator="containsText" text="ACEITE">
      <formula>NOT(ISERROR(SEARCH("ACEITE",C370)))</formula>
    </cfRule>
    <cfRule type="containsText" dxfId="2852" priority="756" operator="containsText" text="MOTOR">
      <formula>NOT(ISERROR(SEARCH("MOTOR",C370)))</formula>
    </cfRule>
  </conditionalFormatting>
  <conditionalFormatting sqref="C370:C386">
    <cfRule type="containsText" dxfId="2851" priority="743" operator="containsText" text="RADIADOR">
      <formula>NOT(ISERROR(SEARCH("RADIADOR",C370)))</formula>
    </cfRule>
    <cfRule type="containsText" dxfId="2850" priority="744" operator="containsText" text="BOMBA">
      <formula>NOT(ISERROR(SEARCH("BOMBA",C370)))</formula>
    </cfRule>
    <cfRule type="containsText" dxfId="2849" priority="745" operator="containsText" text="CAJA">
      <formula>NOT(ISERROR(SEARCH("CAJA",C370)))</formula>
    </cfRule>
    <cfRule type="containsText" dxfId="2848" priority="746" operator="containsText" text="RODAMIENTO">
      <formula>NOT(ISERROR(SEARCH("RODAMIENTO",C370)))</formula>
    </cfRule>
    <cfRule type="containsText" dxfId="2847" priority="747" operator="containsText" text="FILTRO">
      <formula>NOT(ISERROR(SEARCH("FILTRO",C370)))</formula>
    </cfRule>
    <cfRule type="containsText" dxfId="2846" priority="748" operator="containsText" text="ACEITE">
      <formula>NOT(ISERROR(SEARCH("ACEITE",C370)))</formula>
    </cfRule>
    <cfRule type="containsText" dxfId="2845" priority="749" operator="containsText" text="MOTOR">
      <formula>NOT(ISERROR(SEARCH("MOTOR",C370)))</formula>
    </cfRule>
  </conditionalFormatting>
  <conditionalFormatting sqref="C388:C409">
    <cfRule type="containsText" dxfId="2844" priority="736" operator="containsText" text="RADIADOR">
      <formula>NOT(ISERROR(SEARCH("RADIADOR",C388)))</formula>
    </cfRule>
    <cfRule type="containsText" dxfId="2843" priority="737" operator="containsText" text="BOMBA">
      <formula>NOT(ISERROR(SEARCH("BOMBA",C388)))</formula>
    </cfRule>
    <cfRule type="containsText" dxfId="2842" priority="738" operator="containsText" text="CAJA">
      <formula>NOT(ISERROR(SEARCH("CAJA",C388)))</formula>
    </cfRule>
    <cfRule type="containsText" dxfId="2841" priority="739" operator="containsText" text="RODAMIENTO">
      <formula>NOT(ISERROR(SEARCH("RODAMIENTO",C388)))</formula>
    </cfRule>
    <cfRule type="containsText" dxfId="2840" priority="740" operator="containsText" text="FILTRO">
      <formula>NOT(ISERROR(SEARCH("FILTRO",C388)))</formula>
    </cfRule>
    <cfRule type="containsText" dxfId="2839" priority="741" operator="containsText" text="ACEITE">
      <formula>NOT(ISERROR(SEARCH("ACEITE",C388)))</formula>
    </cfRule>
    <cfRule type="containsText" dxfId="2838" priority="742" operator="containsText" text="MOTOR">
      <formula>NOT(ISERROR(SEARCH("MOTOR",C388)))</formula>
    </cfRule>
  </conditionalFormatting>
  <conditionalFormatting sqref="C388:C409">
    <cfRule type="containsText" dxfId="2837" priority="729" operator="containsText" text="RADIADOR">
      <formula>NOT(ISERROR(SEARCH("RADIADOR",C388)))</formula>
    </cfRule>
    <cfRule type="containsText" dxfId="2836" priority="730" operator="containsText" text="BOMBA">
      <formula>NOT(ISERROR(SEARCH("BOMBA",C388)))</formula>
    </cfRule>
    <cfRule type="containsText" dxfId="2835" priority="731" operator="containsText" text="CAJA">
      <formula>NOT(ISERROR(SEARCH("CAJA",C388)))</formula>
    </cfRule>
    <cfRule type="containsText" dxfId="2834" priority="732" operator="containsText" text="RODAMIENTO">
      <formula>NOT(ISERROR(SEARCH("RODAMIENTO",C388)))</formula>
    </cfRule>
    <cfRule type="containsText" dxfId="2833" priority="733" operator="containsText" text="FILTRO">
      <formula>NOT(ISERROR(SEARCH("FILTRO",C388)))</formula>
    </cfRule>
    <cfRule type="containsText" dxfId="2832" priority="734" operator="containsText" text="ACEITE">
      <formula>NOT(ISERROR(SEARCH("ACEITE",C388)))</formula>
    </cfRule>
    <cfRule type="containsText" dxfId="2831" priority="735" operator="containsText" text="MOTOR">
      <formula>NOT(ISERROR(SEARCH("MOTOR",C388)))</formula>
    </cfRule>
  </conditionalFormatting>
  <conditionalFormatting sqref="C411:C419">
    <cfRule type="containsText" dxfId="2830" priority="722" operator="containsText" text="RADIADOR">
      <formula>NOT(ISERROR(SEARCH("RADIADOR",C411)))</formula>
    </cfRule>
    <cfRule type="containsText" dxfId="2829" priority="723" operator="containsText" text="BOMBA">
      <formula>NOT(ISERROR(SEARCH("BOMBA",C411)))</formula>
    </cfRule>
    <cfRule type="containsText" dxfId="2828" priority="724" operator="containsText" text="CAJA">
      <formula>NOT(ISERROR(SEARCH("CAJA",C411)))</formula>
    </cfRule>
    <cfRule type="containsText" dxfId="2827" priority="725" operator="containsText" text="RODAMIENTO">
      <formula>NOT(ISERROR(SEARCH("RODAMIENTO",C411)))</formula>
    </cfRule>
    <cfRule type="containsText" dxfId="2826" priority="726" operator="containsText" text="FILTRO">
      <formula>NOT(ISERROR(SEARCH("FILTRO",C411)))</formula>
    </cfRule>
    <cfRule type="containsText" dxfId="2825" priority="727" operator="containsText" text="ACEITE">
      <formula>NOT(ISERROR(SEARCH("ACEITE",C411)))</formula>
    </cfRule>
    <cfRule type="containsText" dxfId="2824" priority="728" operator="containsText" text="MOTOR">
      <formula>NOT(ISERROR(SEARCH("MOTOR",C411)))</formula>
    </cfRule>
  </conditionalFormatting>
  <conditionalFormatting sqref="C411:C419">
    <cfRule type="containsText" dxfId="2823" priority="715" operator="containsText" text="RADIADOR">
      <formula>NOT(ISERROR(SEARCH("RADIADOR",C411)))</formula>
    </cfRule>
    <cfRule type="containsText" dxfId="2822" priority="716" operator="containsText" text="BOMBA">
      <formula>NOT(ISERROR(SEARCH("BOMBA",C411)))</formula>
    </cfRule>
    <cfRule type="containsText" dxfId="2821" priority="717" operator="containsText" text="CAJA">
      <formula>NOT(ISERROR(SEARCH("CAJA",C411)))</formula>
    </cfRule>
    <cfRule type="containsText" dxfId="2820" priority="718" operator="containsText" text="RODAMIENTO">
      <formula>NOT(ISERROR(SEARCH("RODAMIENTO",C411)))</formula>
    </cfRule>
    <cfRule type="containsText" dxfId="2819" priority="719" operator="containsText" text="FILTRO">
      <formula>NOT(ISERROR(SEARCH("FILTRO",C411)))</formula>
    </cfRule>
    <cfRule type="containsText" dxfId="2818" priority="720" operator="containsText" text="ACEITE">
      <formula>NOT(ISERROR(SEARCH("ACEITE",C411)))</formula>
    </cfRule>
    <cfRule type="containsText" dxfId="2817" priority="721" operator="containsText" text="MOTOR">
      <formula>NOT(ISERROR(SEARCH("MOTOR",C411)))</formula>
    </cfRule>
  </conditionalFormatting>
  <conditionalFormatting sqref="C421:C433">
    <cfRule type="containsText" dxfId="2816" priority="708" operator="containsText" text="RADIADOR">
      <formula>NOT(ISERROR(SEARCH("RADIADOR",C421)))</formula>
    </cfRule>
    <cfRule type="containsText" dxfId="2815" priority="709" operator="containsText" text="BOMBA">
      <formula>NOT(ISERROR(SEARCH("BOMBA",C421)))</formula>
    </cfRule>
    <cfRule type="containsText" dxfId="2814" priority="710" operator="containsText" text="CAJA">
      <formula>NOT(ISERROR(SEARCH("CAJA",C421)))</formula>
    </cfRule>
    <cfRule type="containsText" dxfId="2813" priority="711" operator="containsText" text="RODAMIENTO">
      <formula>NOT(ISERROR(SEARCH("RODAMIENTO",C421)))</formula>
    </cfRule>
    <cfRule type="containsText" dxfId="2812" priority="712" operator="containsText" text="FILTRO">
      <formula>NOT(ISERROR(SEARCH("FILTRO",C421)))</formula>
    </cfRule>
    <cfRule type="containsText" dxfId="2811" priority="713" operator="containsText" text="ACEITE">
      <formula>NOT(ISERROR(SEARCH("ACEITE",C421)))</formula>
    </cfRule>
    <cfRule type="containsText" dxfId="2810" priority="714" operator="containsText" text="MOTOR">
      <formula>NOT(ISERROR(SEARCH("MOTOR",C421)))</formula>
    </cfRule>
  </conditionalFormatting>
  <conditionalFormatting sqref="C421:C433">
    <cfRule type="containsText" dxfId="2809" priority="701" operator="containsText" text="RADIADOR">
      <formula>NOT(ISERROR(SEARCH("RADIADOR",C421)))</formula>
    </cfRule>
    <cfRule type="containsText" dxfId="2808" priority="702" operator="containsText" text="BOMBA">
      <formula>NOT(ISERROR(SEARCH("BOMBA",C421)))</formula>
    </cfRule>
    <cfRule type="containsText" dxfId="2807" priority="703" operator="containsText" text="CAJA">
      <formula>NOT(ISERROR(SEARCH("CAJA",C421)))</formula>
    </cfRule>
    <cfRule type="containsText" dxfId="2806" priority="704" operator="containsText" text="RODAMIENTO">
      <formula>NOT(ISERROR(SEARCH("RODAMIENTO",C421)))</formula>
    </cfRule>
    <cfRule type="containsText" dxfId="2805" priority="705" operator="containsText" text="FILTRO">
      <formula>NOT(ISERROR(SEARCH("FILTRO",C421)))</formula>
    </cfRule>
    <cfRule type="containsText" dxfId="2804" priority="706" operator="containsText" text="ACEITE">
      <formula>NOT(ISERROR(SEARCH("ACEITE",C421)))</formula>
    </cfRule>
    <cfRule type="containsText" dxfId="2803" priority="707" operator="containsText" text="MOTOR">
      <formula>NOT(ISERROR(SEARCH("MOTOR",C421)))</formula>
    </cfRule>
  </conditionalFormatting>
  <conditionalFormatting sqref="C435:C444">
    <cfRule type="containsText" dxfId="2802" priority="694" operator="containsText" text="RADIADOR">
      <formula>NOT(ISERROR(SEARCH("RADIADOR",C435)))</formula>
    </cfRule>
    <cfRule type="containsText" dxfId="2801" priority="695" operator="containsText" text="BOMBA">
      <formula>NOT(ISERROR(SEARCH("BOMBA",C435)))</formula>
    </cfRule>
    <cfRule type="containsText" dxfId="2800" priority="696" operator="containsText" text="CAJA">
      <formula>NOT(ISERROR(SEARCH("CAJA",C435)))</formula>
    </cfRule>
    <cfRule type="containsText" dxfId="2799" priority="697" operator="containsText" text="RODAMIENTO">
      <formula>NOT(ISERROR(SEARCH("RODAMIENTO",C435)))</formula>
    </cfRule>
    <cfRule type="containsText" dxfId="2798" priority="698" operator="containsText" text="FILTRO">
      <formula>NOT(ISERROR(SEARCH("FILTRO",C435)))</formula>
    </cfRule>
    <cfRule type="containsText" dxfId="2797" priority="699" operator="containsText" text="ACEITE">
      <formula>NOT(ISERROR(SEARCH("ACEITE",C435)))</formula>
    </cfRule>
    <cfRule type="containsText" dxfId="2796" priority="700" operator="containsText" text="MOTOR">
      <formula>NOT(ISERROR(SEARCH("MOTOR",C435)))</formula>
    </cfRule>
  </conditionalFormatting>
  <conditionalFormatting sqref="C435:C444">
    <cfRule type="containsText" dxfId="2795" priority="687" operator="containsText" text="RADIADOR">
      <formula>NOT(ISERROR(SEARCH("RADIADOR",C435)))</formula>
    </cfRule>
    <cfRule type="containsText" dxfId="2794" priority="688" operator="containsText" text="BOMBA">
      <formula>NOT(ISERROR(SEARCH("BOMBA",C435)))</formula>
    </cfRule>
    <cfRule type="containsText" dxfId="2793" priority="689" operator="containsText" text="CAJA">
      <formula>NOT(ISERROR(SEARCH("CAJA",C435)))</formula>
    </cfRule>
    <cfRule type="containsText" dxfId="2792" priority="690" operator="containsText" text="RODAMIENTO">
      <formula>NOT(ISERROR(SEARCH("RODAMIENTO",C435)))</formula>
    </cfRule>
    <cfRule type="containsText" dxfId="2791" priority="691" operator="containsText" text="FILTRO">
      <formula>NOT(ISERROR(SEARCH("FILTRO",C435)))</formula>
    </cfRule>
    <cfRule type="containsText" dxfId="2790" priority="692" operator="containsText" text="ACEITE">
      <formula>NOT(ISERROR(SEARCH("ACEITE",C435)))</formula>
    </cfRule>
    <cfRule type="containsText" dxfId="2789" priority="693" operator="containsText" text="MOTOR">
      <formula>NOT(ISERROR(SEARCH("MOTOR",C435)))</formula>
    </cfRule>
  </conditionalFormatting>
  <conditionalFormatting sqref="C446:C448">
    <cfRule type="containsText" dxfId="2788" priority="680" operator="containsText" text="RADIADOR">
      <formula>NOT(ISERROR(SEARCH("RADIADOR",C446)))</formula>
    </cfRule>
    <cfRule type="containsText" dxfId="2787" priority="681" operator="containsText" text="BOMBA">
      <formula>NOT(ISERROR(SEARCH("BOMBA",C446)))</formula>
    </cfRule>
    <cfRule type="containsText" dxfId="2786" priority="682" operator="containsText" text="CAJA">
      <formula>NOT(ISERROR(SEARCH("CAJA",C446)))</formula>
    </cfRule>
    <cfRule type="containsText" dxfId="2785" priority="683" operator="containsText" text="RODAMIENTO">
      <formula>NOT(ISERROR(SEARCH("RODAMIENTO",C446)))</formula>
    </cfRule>
    <cfRule type="containsText" dxfId="2784" priority="684" operator="containsText" text="FILTRO">
      <formula>NOT(ISERROR(SEARCH("FILTRO",C446)))</formula>
    </cfRule>
    <cfRule type="containsText" dxfId="2783" priority="685" operator="containsText" text="ACEITE">
      <formula>NOT(ISERROR(SEARCH("ACEITE",C446)))</formula>
    </cfRule>
    <cfRule type="containsText" dxfId="2782" priority="686" operator="containsText" text="MOTOR">
      <formula>NOT(ISERROR(SEARCH("MOTOR",C446)))</formula>
    </cfRule>
  </conditionalFormatting>
  <conditionalFormatting sqref="C446:C448">
    <cfRule type="containsText" dxfId="2781" priority="673" operator="containsText" text="RADIADOR">
      <formula>NOT(ISERROR(SEARCH("RADIADOR",C446)))</formula>
    </cfRule>
    <cfRule type="containsText" dxfId="2780" priority="674" operator="containsText" text="BOMBA">
      <formula>NOT(ISERROR(SEARCH("BOMBA",C446)))</formula>
    </cfRule>
    <cfRule type="containsText" dxfId="2779" priority="675" operator="containsText" text="CAJA">
      <formula>NOT(ISERROR(SEARCH("CAJA",C446)))</formula>
    </cfRule>
    <cfRule type="containsText" dxfId="2778" priority="676" operator="containsText" text="RODAMIENTO">
      <formula>NOT(ISERROR(SEARCH("RODAMIENTO",C446)))</formula>
    </cfRule>
    <cfRule type="containsText" dxfId="2777" priority="677" operator="containsText" text="FILTRO">
      <formula>NOT(ISERROR(SEARCH("FILTRO",C446)))</formula>
    </cfRule>
    <cfRule type="containsText" dxfId="2776" priority="678" operator="containsText" text="ACEITE">
      <formula>NOT(ISERROR(SEARCH("ACEITE",C446)))</formula>
    </cfRule>
    <cfRule type="containsText" dxfId="2775" priority="679" operator="containsText" text="MOTOR">
      <formula>NOT(ISERROR(SEARCH("MOTOR",C446)))</formula>
    </cfRule>
  </conditionalFormatting>
  <conditionalFormatting sqref="C450:C456">
    <cfRule type="containsText" dxfId="2774" priority="666" operator="containsText" text="RADIADOR">
      <formula>NOT(ISERROR(SEARCH("RADIADOR",C450)))</formula>
    </cfRule>
    <cfRule type="containsText" dxfId="2773" priority="667" operator="containsText" text="BOMBA">
      <formula>NOT(ISERROR(SEARCH("BOMBA",C450)))</formula>
    </cfRule>
    <cfRule type="containsText" dxfId="2772" priority="668" operator="containsText" text="CAJA">
      <formula>NOT(ISERROR(SEARCH("CAJA",C450)))</formula>
    </cfRule>
    <cfRule type="containsText" dxfId="2771" priority="669" operator="containsText" text="RODAMIENTO">
      <formula>NOT(ISERROR(SEARCH("RODAMIENTO",C450)))</formula>
    </cfRule>
    <cfRule type="containsText" dxfId="2770" priority="670" operator="containsText" text="FILTRO">
      <formula>NOT(ISERROR(SEARCH("FILTRO",C450)))</formula>
    </cfRule>
    <cfRule type="containsText" dxfId="2769" priority="671" operator="containsText" text="ACEITE">
      <formula>NOT(ISERROR(SEARCH("ACEITE",C450)))</formula>
    </cfRule>
    <cfRule type="containsText" dxfId="2768" priority="672" operator="containsText" text="MOTOR">
      <formula>NOT(ISERROR(SEARCH("MOTOR",C450)))</formula>
    </cfRule>
  </conditionalFormatting>
  <conditionalFormatting sqref="C450:C456">
    <cfRule type="containsText" dxfId="2767" priority="659" operator="containsText" text="RADIADOR">
      <formula>NOT(ISERROR(SEARCH("RADIADOR",C450)))</formula>
    </cfRule>
    <cfRule type="containsText" dxfId="2766" priority="660" operator="containsText" text="BOMBA">
      <formula>NOT(ISERROR(SEARCH("BOMBA",C450)))</formula>
    </cfRule>
    <cfRule type="containsText" dxfId="2765" priority="661" operator="containsText" text="CAJA">
      <formula>NOT(ISERROR(SEARCH("CAJA",C450)))</formula>
    </cfRule>
    <cfRule type="containsText" dxfId="2764" priority="662" operator="containsText" text="RODAMIENTO">
      <formula>NOT(ISERROR(SEARCH("RODAMIENTO",C450)))</formula>
    </cfRule>
    <cfRule type="containsText" dxfId="2763" priority="663" operator="containsText" text="FILTRO">
      <formula>NOT(ISERROR(SEARCH("FILTRO",C450)))</formula>
    </cfRule>
    <cfRule type="containsText" dxfId="2762" priority="664" operator="containsText" text="ACEITE">
      <formula>NOT(ISERROR(SEARCH("ACEITE",C450)))</formula>
    </cfRule>
    <cfRule type="containsText" dxfId="2761" priority="665" operator="containsText" text="MOTOR">
      <formula>NOT(ISERROR(SEARCH("MOTOR",C450)))</formula>
    </cfRule>
  </conditionalFormatting>
  <conditionalFormatting sqref="C458:C466">
    <cfRule type="containsText" dxfId="2760" priority="652" operator="containsText" text="RADIADOR">
      <formula>NOT(ISERROR(SEARCH("RADIADOR",C458)))</formula>
    </cfRule>
    <cfRule type="containsText" dxfId="2759" priority="653" operator="containsText" text="BOMBA">
      <formula>NOT(ISERROR(SEARCH("BOMBA",C458)))</formula>
    </cfRule>
    <cfRule type="containsText" dxfId="2758" priority="654" operator="containsText" text="CAJA">
      <formula>NOT(ISERROR(SEARCH("CAJA",C458)))</formula>
    </cfRule>
    <cfRule type="containsText" dxfId="2757" priority="655" operator="containsText" text="RODAMIENTO">
      <formula>NOT(ISERROR(SEARCH("RODAMIENTO",C458)))</formula>
    </cfRule>
    <cfRule type="containsText" dxfId="2756" priority="656" operator="containsText" text="FILTRO">
      <formula>NOT(ISERROR(SEARCH("FILTRO",C458)))</formula>
    </cfRule>
    <cfRule type="containsText" dxfId="2755" priority="657" operator="containsText" text="ACEITE">
      <formula>NOT(ISERROR(SEARCH("ACEITE",C458)))</formula>
    </cfRule>
    <cfRule type="containsText" dxfId="2754" priority="658" operator="containsText" text="MOTOR">
      <formula>NOT(ISERROR(SEARCH("MOTOR",C458)))</formula>
    </cfRule>
  </conditionalFormatting>
  <conditionalFormatting sqref="C458:C466">
    <cfRule type="containsText" dxfId="2753" priority="645" operator="containsText" text="RADIADOR">
      <formula>NOT(ISERROR(SEARCH("RADIADOR",C458)))</formula>
    </cfRule>
    <cfRule type="containsText" dxfId="2752" priority="646" operator="containsText" text="BOMBA">
      <formula>NOT(ISERROR(SEARCH("BOMBA",C458)))</formula>
    </cfRule>
    <cfRule type="containsText" dxfId="2751" priority="647" operator="containsText" text="CAJA">
      <formula>NOT(ISERROR(SEARCH("CAJA",C458)))</formula>
    </cfRule>
    <cfRule type="containsText" dxfId="2750" priority="648" operator="containsText" text="RODAMIENTO">
      <formula>NOT(ISERROR(SEARCH("RODAMIENTO",C458)))</formula>
    </cfRule>
    <cfRule type="containsText" dxfId="2749" priority="649" operator="containsText" text="FILTRO">
      <formula>NOT(ISERROR(SEARCH("FILTRO",C458)))</formula>
    </cfRule>
    <cfRule type="containsText" dxfId="2748" priority="650" operator="containsText" text="ACEITE">
      <formula>NOT(ISERROR(SEARCH("ACEITE",C458)))</formula>
    </cfRule>
    <cfRule type="containsText" dxfId="2747" priority="651" operator="containsText" text="MOTOR">
      <formula>NOT(ISERROR(SEARCH("MOTOR",C458)))</formula>
    </cfRule>
  </conditionalFormatting>
  <conditionalFormatting sqref="C468:C486">
    <cfRule type="containsText" dxfId="2746" priority="638" operator="containsText" text="RADIADOR">
      <formula>NOT(ISERROR(SEARCH("RADIADOR",C468)))</formula>
    </cfRule>
    <cfRule type="containsText" dxfId="2745" priority="639" operator="containsText" text="BOMBA">
      <formula>NOT(ISERROR(SEARCH("BOMBA",C468)))</formula>
    </cfRule>
    <cfRule type="containsText" dxfId="2744" priority="640" operator="containsText" text="CAJA">
      <formula>NOT(ISERROR(SEARCH("CAJA",C468)))</formula>
    </cfRule>
    <cfRule type="containsText" dxfId="2743" priority="641" operator="containsText" text="RODAMIENTO">
      <formula>NOT(ISERROR(SEARCH("RODAMIENTO",C468)))</formula>
    </cfRule>
    <cfRule type="containsText" dxfId="2742" priority="642" operator="containsText" text="FILTRO">
      <formula>NOT(ISERROR(SEARCH("FILTRO",C468)))</formula>
    </cfRule>
    <cfRule type="containsText" dxfId="2741" priority="643" operator="containsText" text="ACEITE">
      <formula>NOT(ISERROR(SEARCH("ACEITE",C468)))</formula>
    </cfRule>
    <cfRule type="containsText" dxfId="2740" priority="644" operator="containsText" text="MOTOR">
      <formula>NOT(ISERROR(SEARCH("MOTOR",C468)))</formula>
    </cfRule>
  </conditionalFormatting>
  <conditionalFormatting sqref="C468:C486">
    <cfRule type="containsText" dxfId="2739" priority="631" operator="containsText" text="RADIADOR">
      <formula>NOT(ISERROR(SEARCH("RADIADOR",C468)))</formula>
    </cfRule>
    <cfRule type="containsText" dxfId="2738" priority="632" operator="containsText" text="BOMBA">
      <formula>NOT(ISERROR(SEARCH("BOMBA",C468)))</formula>
    </cfRule>
    <cfRule type="containsText" dxfId="2737" priority="633" operator="containsText" text="CAJA">
      <formula>NOT(ISERROR(SEARCH("CAJA",C468)))</formula>
    </cfRule>
    <cfRule type="containsText" dxfId="2736" priority="634" operator="containsText" text="RODAMIENTO">
      <formula>NOT(ISERROR(SEARCH("RODAMIENTO",C468)))</formula>
    </cfRule>
    <cfRule type="containsText" dxfId="2735" priority="635" operator="containsText" text="FILTRO">
      <formula>NOT(ISERROR(SEARCH("FILTRO",C468)))</formula>
    </cfRule>
    <cfRule type="containsText" dxfId="2734" priority="636" operator="containsText" text="ACEITE">
      <formula>NOT(ISERROR(SEARCH("ACEITE",C468)))</formula>
    </cfRule>
    <cfRule type="containsText" dxfId="2733" priority="637" operator="containsText" text="MOTOR">
      <formula>NOT(ISERROR(SEARCH("MOTOR",C468)))</formula>
    </cfRule>
  </conditionalFormatting>
  <conditionalFormatting sqref="C488:C492">
    <cfRule type="containsText" dxfId="2732" priority="624" operator="containsText" text="RADIADOR">
      <formula>NOT(ISERROR(SEARCH("RADIADOR",C488)))</formula>
    </cfRule>
    <cfRule type="containsText" dxfId="2731" priority="625" operator="containsText" text="BOMBA">
      <formula>NOT(ISERROR(SEARCH("BOMBA",C488)))</formula>
    </cfRule>
    <cfRule type="containsText" dxfId="2730" priority="626" operator="containsText" text="CAJA">
      <formula>NOT(ISERROR(SEARCH("CAJA",C488)))</formula>
    </cfRule>
    <cfRule type="containsText" dxfId="2729" priority="627" operator="containsText" text="RODAMIENTO">
      <formula>NOT(ISERROR(SEARCH("RODAMIENTO",C488)))</formula>
    </cfRule>
    <cfRule type="containsText" dxfId="2728" priority="628" operator="containsText" text="FILTRO">
      <formula>NOT(ISERROR(SEARCH("FILTRO",C488)))</formula>
    </cfRule>
    <cfRule type="containsText" dxfId="2727" priority="629" operator="containsText" text="ACEITE">
      <formula>NOT(ISERROR(SEARCH("ACEITE",C488)))</formula>
    </cfRule>
    <cfRule type="containsText" dxfId="2726" priority="630" operator="containsText" text="MOTOR">
      <formula>NOT(ISERROR(SEARCH("MOTOR",C488)))</formula>
    </cfRule>
  </conditionalFormatting>
  <conditionalFormatting sqref="C488:C492">
    <cfRule type="containsText" dxfId="2725" priority="617" operator="containsText" text="RADIADOR">
      <formula>NOT(ISERROR(SEARCH("RADIADOR",C488)))</formula>
    </cfRule>
    <cfRule type="containsText" dxfId="2724" priority="618" operator="containsText" text="BOMBA">
      <formula>NOT(ISERROR(SEARCH("BOMBA",C488)))</formula>
    </cfRule>
    <cfRule type="containsText" dxfId="2723" priority="619" operator="containsText" text="CAJA">
      <formula>NOT(ISERROR(SEARCH("CAJA",C488)))</formula>
    </cfRule>
    <cfRule type="containsText" dxfId="2722" priority="620" operator="containsText" text="RODAMIENTO">
      <formula>NOT(ISERROR(SEARCH("RODAMIENTO",C488)))</formula>
    </cfRule>
    <cfRule type="containsText" dxfId="2721" priority="621" operator="containsText" text="FILTRO">
      <formula>NOT(ISERROR(SEARCH("FILTRO",C488)))</formula>
    </cfRule>
    <cfRule type="containsText" dxfId="2720" priority="622" operator="containsText" text="ACEITE">
      <formula>NOT(ISERROR(SEARCH("ACEITE",C488)))</formula>
    </cfRule>
    <cfRule type="containsText" dxfId="2719" priority="623" operator="containsText" text="MOTOR">
      <formula>NOT(ISERROR(SEARCH("MOTOR",C488)))</formula>
    </cfRule>
  </conditionalFormatting>
  <conditionalFormatting sqref="C494:C495">
    <cfRule type="containsText" dxfId="2718" priority="610" operator="containsText" text="RADIADOR">
      <formula>NOT(ISERROR(SEARCH("RADIADOR",C494)))</formula>
    </cfRule>
    <cfRule type="containsText" dxfId="2717" priority="611" operator="containsText" text="BOMBA">
      <formula>NOT(ISERROR(SEARCH("BOMBA",C494)))</formula>
    </cfRule>
    <cfRule type="containsText" dxfId="2716" priority="612" operator="containsText" text="CAJA">
      <formula>NOT(ISERROR(SEARCH("CAJA",C494)))</formula>
    </cfRule>
    <cfRule type="containsText" dxfId="2715" priority="613" operator="containsText" text="RODAMIENTO">
      <formula>NOT(ISERROR(SEARCH("RODAMIENTO",C494)))</formula>
    </cfRule>
    <cfRule type="containsText" dxfId="2714" priority="614" operator="containsText" text="FILTRO">
      <formula>NOT(ISERROR(SEARCH("FILTRO",C494)))</formula>
    </cfRule>
    <cfRule type="containsText" dxfId="2713" priority="615" operator="containsText" text="ACEITE">
      <formula>NOT(ISERROR(SEARCH("ACEITE",C494)))</formula>
    </cfRule>
    <cfRule type="containsText" dxfId="2712" priority="616" operator="containsText" text="MOTOR">
      <formula>NOT(ISERROR(SEARCH("MOTOR",C494)))</formula>
    </cfRule>
  </conditionalFormatting>
  <conditionalFormatting sqref="C494:C495">
    <cfRule type="containsText" dxfId="2711" priority="603" operator="containsText" text="RADIADOR">
      <formula>NOT(ISERROR(SEARCH("RADIADOR",C494)))</formula>
    </cfRule>
    <cfRule type="containsText" dxfId="2710" priority="604" operator="containsText" text="BOMBA">
      <formula>NOT(ISERROR(SEARCH("BOMBA",C494)))</formula>
    </cfRule>
    <cfRule type="containsText" dxfId="2709" priority="605" operator="containsText" text="CAJA">
      <formula>NOT(ISERROR(SEARCH("CAJA",C494)))</formula>
    </cfRule>
    <cfRule type="containsText" dxfId="2708" priority="606" operator="containsText" text="RODAMIENTO">
      <formula>NOT(ISERROR(SEARCH("RODAMIENTO",C494)))</formula>
    </cfRule>
    <cfRule type="containsText" dxfId="2707" priority="607" operator="containsText" text="FILTRO">
      <formula>NOT(ISERROR(SEARCH("FILTRO",C494)))</formula>
    </cfRule>
    <cfRule type="containsText" dxfId="2706" priority="608" operator="containsText" text="ACEITE">
      <formula>NOT(ISERROR(SEARCH("ACEITE",C494)))</formula>
    </cfRule>
    <cfRule type="containsText" dxfId="2705" priority="609" operator="containsText" text="MOTOR">
      <formula>NOT(ISERROR(SEARCH("MOTOR",C494)))</formula>
    </cfRule>
  </conditionalFormatting>
  <conditionalFormatting sqref="C497:C498">
    <cfRule type="containsText" dxfId="2704" priority="596" operator="containsText" text="RADIADOR">
      <formula>NOT(ISERROR(SEARCH("RADIADOR",C497)))</formula>
    </cfRule>
    <cfRule type="containsText" dxfId="2703" priority="597" operator="containsText" text="BOMBA">
      <formula>NOT(ISERROR(SEARCH("BOMBA",C497)))</formula>
    </cfRule>
    <cfRule type="containsText" dxfId="2702" priority="598" operator="containsText" text="CAJA">
      <formula>NOT(ISERROR(SEARCH("CAJA",C497)))</formula>
    </cfRule>
    <cfRule type="containsText" dxfId="2701" priority="599" operator="containsText" text="RODAMIENTO">
      <formula>NOT(ISERROR(SEARCH("RODAMIENTO",C497)))</formula>
    </cfRule>
    <cfRule type="containsText" dxfId="2700" priority="600" operator="containsText" text="FILTRO">
      <formula>NOT(ISERROR(SEARCH("FILTRO",C497)))</formula>
    </cfRule>
    <cfRule type="containsText" dxfId="2699" priority="601" operator="containsText" text="ACEITE">
      <formula>NOT(ISERROR(SEARCH("ACEITE",C497)))</formula>
    </cfRule>
    <cfRule type="containsText" dxfId="2698" priority="602" operator="containsText" text="MOTOR">
      <formula>NOT(ISERROR(SEARCH("MOTOR",C497)))</formula>
    </cfRule>
  </conditionalFormatting>
  <conditionalFormatting sqref="C497:C498">
    <cfRule type="containsText" dxfId="2697" priority="589" operator="containsText" text="RADIADOR">
      <formula>NOT(ISERROR(SEARCH("RADIADOR",C497)))</formula>
    </cfRule>
    <cfRule type="containsText" dxfId="2696" priority="590" operator="containsText" text="BOMBA">
      <formula>NOT(ISERROR(SEARCH("BOMBA",C497)))</formula>
    </cfRule>
    <cfRule type="containsText" dxfId="2695" priority="591" operator="containsText" text="CAJA">
      <formula>NOT(ISERROR(SEARCH("CAJA",C497)))</formula>
    </cfRule>
    <cfRule type="containsText" dxfId="2694" priority="592" operator="containsText" text="RODAMIENTO">
      <formula>NOT(ISERROR(SEARCH("RODAMIENTO",C497)))</formula>
    </cfRule>
    <cfRule type="containsText" dxfId="2693" priority="593" operator="containsText" text="FILTRO">
      <formula>NOT(ISERROR(SEARCH("FILTRO",C497)))</formula>
    </cfRule>
    <cfRule type="containsText" dxfId="2692" priority="594" operator="containsText" text="ACEITE">
      <formula>NOT(ISERROR(SEARCH("ACEITE",C497)))</formula>
    </cfRule>
    <cfRule type="containsText" dxfId="2691" priority="595" operator="containsText" text="MOTOR">
      <formula>NOT(ISERROR(SEARCH("MOTOR",C497)))</formula>
    </cfRule>
  </conditionalFormatting>
  <conditionalFormatting sqref="C506:C516">
    <cfRule type="containsText" dxfId="2690" priority="582" operator="containsText" text="RADIADOR">
      <formula>NOT(ISERROR(SEARCH("RADIADOR",C506)))</formula>
    </cfRule>
    <cfRule type="containsText" dxfId="2689" priority="583" operator="containsText" text="BOMBA">
      <formula>NOT(ISERROR(SEARCH("BOMBA",C506)))</formula>
    </cfRule>
    <cfRule type="containsText" dxfId="2688" priority="584" operator="containsText" text="CAJA">
      <formula>NOT(ISERROR(SEARCH("CAJA",C506)))</formula>
    </cfRule>
    <cfRule type="containsText" dxfId="2687" priority="585" operator="containsText" text="RODAMIENTO">
      <formula>NOT(ISERROR(SEARCH("RODAMIENTO",C506)))</formula>
    </cfRule>
    <cfRule type="containsText" dxfId="2686" priority="586" operator="containsText" text="FILTRO">
      <formula>NOT(ISERROR(SEARCH("FILTRO",C506)))</formula>
    </cfRule>
    <cfRule type="containsText" dxfId="2685" priority="587" operator="containsText" text="ACEITE">
      <formula>NOT(ISERROR(SEARCH("ACEITE",C506)))</formula>
    </cfRule>
    <cfRule type="containsText" dxfId="2684" priority="588" operator="containsText" text="MOTOR">
      <formula>NOT(ISERROR(SEARCH("MOTOR",C506)))</formula>
    </cfRule>
  </conditionalFormatting>
  <conditionalFormatting sqref="C506:C516">
    <cfRule type="containsText" dxfId="2683" priority="575" operator="containsText" text="RADIADOR">
      <formula>NOT(ISERROR(SEARCH("RADIADOR",C506)))</formula>
    </cfRule>
    <cfRule type="containsText" dxfId="2682" priority="576" operator="containsText" text="BOMBA">
      <formula>NOT(ISERROR(SEARCH("BOMBA",C506)))</formula>
    </cfRule>
    <cfRule type="containsText" dxfId="2681" priority="577" operator="containsText" text="CAJA">
      <formula>NOT(ISERROR(SEARCH("CAJA",C506)))</formula>
    </cfRule>
    <cfRule type="containsText" dxfId="2680" priority="578" operator="containsText" text="RODAMIENTO">
      <formula>NOT(ISERROR(SEARCH("RODAMIENTO",C506)))</formula>
    </cfRule>
    <cfRule type="containsText" dxfId="2679" priority="579" operator="containsText" text="FILTRO">
      <formula>NOT(ISERROR(SEARCH("FILTRO",C506)))</formula>
    </cfRule>
    <cfRule type="containsText" dxfId="2678" priority="580" operator="containsText" text="ACEITE">
      <formula>NOT(ISERROR(SEARCH("ACEITE",C506)))</formula>
    </cfRule>
    <cfRule type="containsText" dxfId="2677" priority="581" operator="containsText" text="MOTOR">
      <formula>NOT(ISERROR(SEARCH("MOTOR",C506)))</formula>
    </cfRule>
  </conditionalFormatting>
  <conditionalFormatting sqref="C518:C529">
    <cfRule type="containsText" dxfId="2676" priority="568" operator="containsText" text="RADIADOR">
      <formula>NOT(ISERROR(SEARCH("RADIADOR",C518)))</formula>
    </cfRule>
    <cfRule type="containsText" dxfId="2675" priority="569" operator="containsText" text="BOMBA">
      <formula>NOT(ISERROR(SEARCH("BOMBA",C518)))</formula>
    </cfRule>
    <cfRule type="containsText" dxfId="2674" priority="570" operator="containsText" text="CAJA">
      <formula>NOT(ISERROR(SEARCH("CAJA",C518)))</formula>
    </cfRule>
    <cfRule type="containsText" dxfId="2673" priority="571" operator="containsText" text="RODAMIENTO">
      <formula>NOT(ISERROR(SEARCH("RODAMIENTO",C518)))</formula>
    </cfRule>
    <cfRule type="containsText" dxfId="2672" priority="572" operator="containsText" text="FILTRO">
      <formula>NOT(ISERROR(SEARCH("FILTRO",C518)))</formula>
    </cfRule>
    <cfRule type="containsText" dxfId="2671" priority="573" operator="containsText" text="ACEITE">
      <formula>NOT(ISERROR(SEARCH("ACEITE",C518)))</formula>
    </cfRule>
    <cfRule type="containsText" dxfId="2670" priority="574" operator="containsText" text="MOTOR">
      <formula>NOT(ISERROR(SEARCH("MOTOR",C518)))</formula>
    </cfRule>
  </conditionalFormatting>
  <conditionalFormatting sqref="C518:C529">
    <cfRule type="containsText" dxfId="2669" priority="561" operator="containsText" text="RADIADOR">
      <formula>NOT(ISERROR(SEARCH("RADIADOR",C518)))</formula>
    </cfRule>
    <cfRule type="containsText" dxfId="2668" priority="562" operator="containsText" text="BOMBA">
      <formula>NOT(ISERROR(SEARCH("BOMBA",C518)))</formula>
    </cfRule>
    <cfRule type="containsText" dxfId="2667" priority="563" operator="containsText" text="CAJA">
      <formula>NOT(ISERROR(SEARCH("CAJA",C518)))</formula>
    </cfRule>
    <cfRule type="containsText" dxfId="2666" priority="564" operator="containsText" text="RODAMIENTO">
      <formula>NOT(ISERROR(SEARCH("RODAMIENTO",C518)))</formula>
    </cfRule>
    <cfRule type="containsText" dxfId="2665" priority="565" operator="containsText" text="FILTRO">
      <formula>NOT(ISERROR(SEARCH("FILTRO",C518)))</formula>
    </cfRule>
    <cfRule type="containsText" dxfId="2664" priority="566" operator="containsText" text="ACEITE">
      <formula>NOT(ISERROR(SEARCH("ACEITE",C518)))</formula>
    </cfRule>
    <cfRule type="containsText" dxfId="2663" priority="567" operator="containsText" text="MOTOR">
      <formula>NOT(ISERROR(SEARCH("MOTOR",C518)))</formula>
    </cfRule>
  </conditionalFormatting>
  <conditionalFormatting sqref="C531:C541">
    <cfRule type="containsText" dxfId="2662" priority="554" operator="containsText" text="RADIADOR">
      <formula>NOT(ISERROR(SEARCH("RADIADOR",C531)))</formula>
    </cfRule>
    <cfRule type="containsText" dxfId="2661" priority="555" operator="containsText" text="BOMBA">
      <formula>NOT(ISERROR(SEARCH("BOMBA",C531)))</formula>
    </cfRule>
    <cfRule type="containsText" dxfId="2660" priority="556" operator="containsText" text="CAJA">
      <formula>NOT(ISERROR(SEARCH("CAJA",C531)))</formula>
    </cfRule>
    <cfRule type="containsText" dxfId="2659" priority="557" operator="containsText" text="RODAMIENTO">
      <formula>NOT(ISERROR(SEARCH("RODAMIENTO",C531)))</formula>
    </cfRule>
    <cfRule type="containsText" dxfId="2658" priority="558" operator="containsText" text="FILTRO">
      <formula>NOT(ISERROR(SEARCH("FILTRO",C531)))</formula>
    </cfRule>
    <cfRule type="containsText" dxfId="2657" priority="559" operator="containsText" text="ACEITE">
      <formula>NOT(ISERROR(SEARCH("ACEITE",C531)))</formula>
    </cfRule>
    <cfRule type="containsText" dxfId="2656" priority="560" operator="containsText" text="MOTOR">
      <formula>NOT(ISERROR(SEARCH("MOTOR",C531)))</formula>
    </cfRule>
  </conditionalFormatting>
  <conditionalFormatting sqref="C531:C541">
    <cfRule type="containsText" dxfId="2655" priority="547" operator="containsText" text="RADIADOR">
      <formula>NOT(ISERROR(SEARCH("RADIADOR",C531)))</formula>
    </cfRule>
    <cfRule type="containsText" dxfId="2654" priority="548" operator="containsText" text="BOMBA">
      <formula>NOT(ISERROR(SEARCH("BOMBA",C531)))</formula>
    </cfRule>
    <cfRule type="containsText" dxfId="2653" priority="549" operator="containsText" text="CAJA">
      <formula>NOT(ISERROR(SEARCH("CAJA",C531)))</formula>
    </cfRule>
    <cfRule type="containsText" dxfId="2652" priority="550" operator="containsText" text="RODAMIENTO">
      <formula>NOT(ISERROR(SEARCH("RODAMIENTO",C531)))</formula>
    </cfRule>
    <cfRule type="containsText" dxfId="2651" priority="551" operator="containsText" text="FILTRO">
      <formula>NOT(ISERROR(SEARCH("FILTRO",C531)))</formula>
    </cfRule>
    <cfRule type="containsText" dxfId="2650" priority="552" operator="containsText" text="ACEITE">
      <formula>NOT(ISERROR(SEARCH("ACEITE",C531)))</formula>
    </cfRule>
    <cfRule type="containsText" dxfId="2649" priority="553" operator="containsText" text="MOTOR">
      <formula>NOT(ISERROR(SEARCH("MOTOR",C531)))</formula>
    </cfRule>
  </conditionalFormatting>
  <conditionalFormatting sqref="C543:C547 C549:C562">
    <cfRule type="containsText" dxfId="2648" priority="540" operator="containsText" text="RADIADOR">
      <formula>NOT(ISERROR(SEARCH("RADIADOR",C543)))</formula>
    </cfRule>
    <cfRule type="containsText" dxfId="2647" priority="541" operator="containsText" text="BOMBA">
      <formula>NOT(ISERROR(SEARCH("BOMBA",C543)))</formula>
    </cfRule>
    <cfRule type="containsText" dxfId="2646" priority="542" operator="containsText" text="CAJA">
      <formula>NOT(ISERROR(SEARCH("CAJA",C543)))</formula>
    </cfRule>
    <cfRule type="containsText" dxfId="2645" priority="543" operator="containsText" text="RODAMIENTO">
      <formula>NOT(ISERROR(SEARCH("RODAMIENTO",C543)))</formula>
    </cfRule>
    <cfRule type="containsText" dxfId="2644" priority="544" operator="containsText" text="FILTRO">
      <formula>NOT(ISERROR(SEARCH("FILTRO",C543)))</formula>
    </cfRule>
    <cfRule type="containsText" dxfId="2643" priority="545" operator="containsText" text="ACEITE">
      <formula>NOT(ISERROR(SEARCH("ACEITE",C543)))</formula>
    </cfRule>
    <cfRule type="containsText" dxfId="2642" priority="546" operator="containsText" text="MOTOR">
      <formula>NOT(ISERROR(SEARCH("MOTOR",C543)))</formula>
    </cfRule>
  </conditionalFormatting>
  <conditionalFormatting sqref="C543:C547 C549:C562">
    <cfRule type="containsText" dxfId="2641" priority="533" operator="containsText" text="RADIADOR">
      <formula>NOT(ISERROR(SEARCH("RADIADOR",C543)))</formula>
    </cfRule>
    <cfRule type="containsText" dxfId="2640" priority="534" operator="containsText" text="BOMBA">
      <formula>NOT(ISERROR(SEARCH("BOMBA",C543)))</formula>
    </cfRule>
    <cfRule type="containsText" dxfId="2639" priority="535" operator="containsText" text="CAJA">
      <formula>NOT(ISERROR(SEARCH("CAJA",C543)))</formula>
    </cfRule>
    <cfRule type="containsText" dxfId="2638" priority="536" operator="containsText" text="RODAMIENTO">
      <formula>NOT(ISERROR(SEARCH("RODAMIENTO",C543)))</formula>
    </cfRule>
    <cfRule type="containsText" dxfId="2637" priority="537" operator="containsText" text="FILTRO">
      <formula>NOT(ISERROR(SEARCH("FILTRO",C543)))</formula>
    </cfRule>
    <cfRule type="containsText" dxfId="2636" priority="538" operator="containsText" text="ACEITE">
      <formula>NOT(ISERROR(SEARCH("ACEITE",C543)))</formula>
    </cfRule>
    <cfRule type="containsText" dxfId="2635" priority="539" operator="containsText" text="MOTOR">
      <formula>NOT(ISERROR(SEARCH("MOTOR",C543)))</formula>
    </cfRule>
  </conditionalFormatting>
  <conditionalFormatting sqref="C564:C568 C570:C579">
    <cfRule type="containsText" dxfId="2634" priority="526" operator="containsText" text="RADIADOR">
      <formula>NOT(ISERROR(SEARCH("RADIADOR",C564)))</formula>
    </cfRule>
    <cfRule type="containsText" dxfId="2633" priority="527" operator="containsText" text="BOMBA">
      <formula>NOT(ISERROR(SEARCH("BOMBA",C564)))</formula>
    </cfRule>
    <cfRule type="containsText" dxfId="2632" priority="528" operator="containsText" text="CAJA">
      <formula>NOT(ISERROR(SEARCH("CAJA",C564)))</formula>
    </cfRule>
    <cfRule type="containsText" dxfId="2631" priority="529" operator="containsText" text="RODAMIENTO">
      <formula>NOT(ISERROR(SEARCH("RODAMIENTO",C564)))</formula>
    </cfRule>
    <cfRule type="containsText" dxfId="2630" priority="530" operator="containsText" text="FILTRO">
      <formula>NOT(ISERROR(SEARCH("FILTRO",C564)))</formula>
    </cfRule>
    <cfRule type="containsText" dxfId="2629" priority="531" operator="containsText" text="ACEITE">
      <formula>NOT(ISERROR(SEARCH("ACEITE",C564)))</formula>
    </cfRule>
    <cfRule type="containsText" dxfId="2628" priority="532" operator="containsText" text="MOTOR">
      <formula>NOT(ISERROR(SEARCH("MOTOR",C564)))</formula>
    </cfRule>
  </conditionalFormatting>
  <conditionalFormatting sqref="C564:C568 C570:C579">
    <cfRule type="containsText" dxfId="2627" priority="519" operator="containsText" text="RADIADOR">
      <formula>NOT(ISERROR(SEARCH("RADIADOR",C564)))</formula>
    </cfRule>
    <cfRule type="containsText" dxfId="2626" priority="520" operator="containsText" text="BOMBA">
      <formula>NOT(ISERROR(SEARCH("BOMBA",C564)))</formula>
    </cfRule>
    <cfRule type="containsText" dxfId="2625" priority="521" operator="containsText" text="CAJA">
      <formula>NOT(ISERROR(SEARCH("CAJA",C564)))</formula>
    </cfRule>
    <cfRule type="containsText" dxfId="2624" priority="522" operator="containsText" text="RODAMIENTO">
      <formula>NOT(ISERROR(SEARCH("RODAMIENTO",C564)))</formula>
    </cfRule>
    <cfRule type="containsText" dxfId="2623" priority="523" operator="containsText" text="FILTRO">
      <formula>NOT(ISERROR(SEARCH("FILTRO",C564)))</formula>
    </cfRule>
    <cfRule type="containsText" dxfId="2622" priority="524" operator="containsText" text="ACEITE">
      <formula>NOT(ISERROR(SEARCH("ACEITE",C564)))</formula>
    </cfRule>
    <cfRule type="containsText" dxfId="2621" priority="525" operator="containsText" text="MOTOR">
      <formula>NOT(ISERROR(SEARCH("MOTOR",C564)))</formula>
    </cfRule>
  </conditionalFormatting>
  <conditionalFormatting sqref="C581:C591">
    <cfRule type="containsText" dxfId="2620" priority="512" operator="containsText" text="RADIADOR">
      <formula>NOT(ISERROR(SEARCH("RADIADOR",C581)))</formula>
    </cfRule>
    <cfRule type="containsText" dxfId="2619" priority="513" operator="containsText" text="BOMBA">
      <formula>NOT(ISERROR(SEARCH("BOMBA",C581)))</formula>
    </cfRule>
    <cfRule type="containsText" dxfId="2618" priority="514" operator="containsText" text="CAJA">
      <formula>NOT(ISERROR(SEARCH("CAJA",C581)))</formula>
    </cfRule>
    <cfRule type="containsText" dxfId="2617" priority="515" operator="containsText" text="RODAMIENTO">
      <formula>NOT(ISERROR(SEARCH("RODAMIENTO",C581)))</formula>
    </cfRule>
    <cfRule type="containsText" dxfId="2616" priority="516" operator="containsText" text="FILTRO">
      <formula>NOT(ISERROR(SEARCH("FILTRO",C581)))</formula>
    </cfRule>
    <cfRule type="containsText" dxfId="2615" priority="517" operator="containsText" text="ACEITE">
      <formula>NOT(ISERROR(SEARCH("ACEITE",C581)))</formula>
    </cfRule>
    <cfRule type="containsText" dxfId="2614" priority="518" operator="containsText" text="MOTOR">
      <formula>NOT(ISERROR(SEARCH("MOTOR",C581)))</formula>
    </cfRule>
  </conditionalFormatting>
  <conditionalFormatting sqref="C581:C591">
    <cfRule type="containsText" dxfId="2613" priority="505" operator="containsText" text="RADIADOR">
      <formula>NOT(ISERROR(SEARCH("RADIADOR",C581)))</formula>
    </cfRule>
    <cfRule type="containsText" dxfId="2612" priority="506" operator="containsText" text="BOMBA">
      <formula>NOT(ISERROR(SEARCH("BOMBA",C581)))</formula>
    </cfRule>
    <cfRule type="containsText" dxfId="2611" priority="507" operator="containsText" text="CAJA">
      <formula>NOT(ISERROR(SEARCH("CAJA",C581)))</formula>
    </cfRule>
    <cfRule type="containsText" dxfId="2610" priority="508" operator="containsText" text="RODAMIENTO">
      <formula>NOT(ISERROR(SEARCH("RODAMIENTO",C581)))</formula>
    </cfRule>
    <cfRule type="containsText" dxfId="2609" priority="509" operator="containsText" text="FILTRO">
      <formula>NOT(ISERROR(SEARCH("FILTRO",C581)))</formula>
    </cfRule>
    <cfRule type="containsText" dxfId="2608" priority="510" operator="containsText" text="ACEITE">
      <formula>NOT(ISERROR(SEARCH("ACEITE",C581)))</formula>
    </cfRule>
    <cfRule type="containsText" dxfId="2607" priority="511" operator="containsText" text="MOTOR">
      <formula>NOT(ISERROR(SEARCH("MOTOR",C581)))</formula>
    </cfRule>
  </conditionalFormatting>
  <conditionalFormatting sqref="C593:C597 C599:C651 C653:C659">
    <cfRule type="containsText" dxfId="2606" priority="498" operator="containsText" text="RADIADOR">
      <formula>NOT(ISERROR(SEARCH("RADIADOR",C593)))</formula>
    </cfRule>
    <cfRule type="containsText" dxfId="2605" priority="499" operator="containsText" text="BOMBA">
      <formula>NOT(ISERROR(SEARCH("BOMBA",C593)))</formula>
    </cfRule>
    <cfRule type="containsText" dxfId="2604" priority="500" operator="containsText" text="CAJA">
      <formula>NOT(ISERROR(SEARCH("CAJA",C593)))</formula>
    </cfRule>
    <cfRule type="containsText" dxfId="2603" priority="501" operator="containsText" text="RODAMIENTO">
      <formula>NOT(ISERROR(SEARCH("RODAMIENTO",C593)))</formula>
    </cfRule>
    <cfRule type="containsText" dxfId="2602" priority="502" operator="containsText" text="FILTRO">
      <formula>NOT(ISERROR(SEARCH("FILTRO",C593)))</formula>
    </cfRule>
    <cfRule type="containsText" dxfId="2601" priority="503" operator="containsText" text="ACEITE">
      <formula>NOT(ISERROR(SEARCH("ACEITE",C593)))</formula>
    </cfRule>
    <cfRule type="containsText" dxfId="2600" priority="504" operator="containsText" text="MOTOR">
      <formula>NOT(ISERROR(SEARCH("MOTOR",C593)))</formula>
    </cfRule>
  </conditionalFormatting>
  <conditionalFormatting sqref="C593:C597 C599:C651 C653:C659">
    <cfRule type="containsText" dxfId="2599" priority="491" operator="containsText" text="RADIADOR">
      <formula>NOT(ISERROR(SEARCH("RADIADOR",C593)))</formula>
    </cfRule>
    <cfRule type="containsText" dxfId="2598" priority="492" operator="containsText" text="BOMBA">
      <formula>NOT(ISERROR(SEARCH("BOMBA",C593)))</formula>
    </cfRule>
    <cfRule type="containsText" dxfId="2597" priority="493" operator="containsText" text="CAJA">
      <formula>NOT(ISERROR(SEARCH("CAJA",C593)))</formula>
    </cfRule>
    <cfRule type="containsText" dxfId="2596" priority="494" operator="containsText" text="RODAMIENTO">
      <formula>NOT(ISERROR(SEARCH("RODAMIENTO",C593)))</formula>
    </cfRule>
    <cfRule type="containsText" dxfId="2595" priority="495" operator="containsText" text="FILTRO">
      <formula>NOT(ISERROR(SEARCH("FILTRO",C593)))</formula>
    </cfRule>
    <cfRule type="containsText" dxfId="2594" priority="496" operator="containsText" text="ACEITE">
      <formula>NOT(ISERROR(SEARCH("ACEITE",C593)))</formula>
    </cfRule>
    <cfRule type="containsText" dxfId="2593" priority="497" operator="containsText" text="MOTOR">
      <formula>NOT(ISERROR(SEARCH("MOTOR",C593)))</formula>
    </cfRule>
  </conditionalFormatting>
  <conditionalFormatting sqref="C697:C708">
    <cfRule type="containsText" dxfId="2592" priority="442" operator="containsText" text="RADIADOR">
      <formula>NOT(ISERROR(SEARCH("RADIADOR",C697)))</formula>
    </cfRule>
    <cfRule type="containsText" dxfId="2591" priority="443" operator="containsText" text="BOMBA">
      <formula>NOT(ISERROR(SEARCH("BOMBA",C697)))</formula>
    </cfRule>
    <cfRule type="containsText" dxfId="2590" priority="444" operator="containsText" text="CAJA">
      <formula>NOT(ISERROR(SEARCH("CAJA",C697)))</formula>
    </cfRule>
    <cfRule type="containsText" dxfId="2589" priority="445" operator="containsText" text="RODAMIENTO">
      <formula>NOT(ISERROR(SEARCH("RODAMIENTO",C697)))</formula>
    </cfRule>
    <cfRule type="containsText" dxfId="2588" priority="446" operator="containsText" text="FILTRO">
      <formula>NOT(ISERROR(SEARCH("FILTRO",C697)))</formula>
    </cfRule>
    <cfRule type="containsText" dxfId="2587" priority="447" operator="containsText" text="ACEITE">
      <formula>NOT(ISERROR(SEARCH("ACEITE",C697)))</formula>
    </cfRule>
    <cfRule type="containsText" dxfId="2586" priority="448" operator="containsText" text="MOTOR">
      <formula>NOT(ISERROR(SEARCH("MOTOR",C697)))</formula>
    </cfRule>
  </conditionalFormatting>
  <conditionalFormatting sqref="C697:C708">
    <cfRule type="containsText" dxfId="2585" priority="435" operator="containsText" text="RADIADOR">
      <formula>NOT(ISERROR(SEARCH("RADIADOR",C697)))</formula>
    </cfRule>
    <cfRule type="containsText" dxfId="2584" priority="436" operator="containsText" text="BOMBA">
      <formula>NOT(ISERROR(SEARCH("BOMBA",C697)))</formula>
    </cfRule>
    <cfRule type="containsText" dxfId="2583" priority="437" operator="containsText" text="CAJA">
      <formula>NOT(ISERROR(SEARCH("CAJA",C697)))</formula>
    </cfRule>
    <cfRule type="containsText" dxfId="2582" priority="438" operator="containsText" text="RODAMIENTO">
      <formula>NOT(ISERROR(SEARCH("RODAMIENTO",C697)))</formula>
    </cfRule>
    <cfRule type="containsText" dxfId="2581" priority="439" operator="containsText" text="FILTRO">
      <formula>NOT(ISERROR(SEARCH("FILTRO",C697)))</formula>
    </cfRule>
    <cfRule type="containsText" dxfId="2580" priority="440" operator="containsText" text="ACEITE">
      <formula>NOT(ISERROR(SEARCH("ACEITE",C697)))</formula>
    </cfRule>
    <cfRule type="containsText" dxfId="2579" priority="441" operator="containsText" text="MOTOR">
      <formula>NOT(ISERROR(SEARCH("MOTOR",C697)))</formula>
    </cfRule>
  </conditionalFormatting>
  <conditionalFormatting sqref="C664:C666 C668:C682">
    <cfRule type="containsText" dxfId="2578" priority="484" operator="containsText" text="RADIADOR">
      <formula>NOT(ISERROR(SEARCH("RADIADOR",C664)))</formula>
    </cfRule>
    <cfRule type="containsText" dxfId="2577" priority="485" operator="containsText" text="BOMBA">
      <formula>NOT(ISERROR(SEARCH("BOMBA",C664)))</formula>
    </cfRule>
    <cfRule type="containsText" dxfId="2576" priority="486" operator="containsText" text="CAJA">
      <formula>NOT(ISERROR(SEARCH("CAJA",C664)))</formula>
    </cfRule>
    <cfRule type="containsText" dxfId="2575" priority="487" operator="containsText" text="RODAMIENTO">
      <formula>NOT(ISERROR(SEARCH("RODAMIENTO",C664)))</formula>
    </cfRule>
    <cfRule type="containsText" dxfId="2574" priority="488" operator="containsText" text="FILTRO">
      <formula>NOT(ISERROR(SEARCH("FILTRO",C664)))</formula>
    </cfRule>
    <cfRule type="containsText" dxfId="2573" priority="489" operator="containsText" text="ACEITE">
      <formula>NOT(ISERROR(SEARCH("ACEITE",C664)))</formula>
    </cfRule>
    <cfRule type="containsText" dxfId="2572" priority="490" operator="containsText" text="MOTOR">
      <formula>NOT(ISERROR(SEARCH("MOTOR",C664)))</formula>
    </cfRule>
  </conditionalFormatting>
  <conditionalFormatting sqref="C664:C666 C668:C682">
    <cfRule type="containsText" dxfId="2571" priority="477" operator="containsText" text="RADIADOR">
      <formula>NOT(ISERROR(SEARCH("RADIADOR",C664)))</formula>
    </cfRule>
    <cfRule type="containsText" dxfId="2570" priority="478" operator="containsText" text="BOMBA">
      <formula>NOT(ISERROR(SEARCH("BOMBA",C664)))</formula>
    </cfRule>
    <cfRule type="containsText" dxfId="2569" priority="479" operator="containsText" text="CAJA">
      <formula>NOT(ISERROR(SEARCH("CAJA",C664)))</formula>
    </cfRule>
    <cfRule type="containsText" dxfId="2568" priority="480" operator="containsText" text="RODAMIENTO">
      <formula>NOT(ISERROR(SEARCH("RODAMIENTO",C664)))</formula>
    </cfRule>
    <cfRule type="containsText" dxfId="2567" priority="481" operator="containsText" text="FILTRO">
      <formula>NOT(ISERROR(SEARCH("FILTRO",C664)))</formula>
    </cfRule>
    <cfRule type="containsText" dxfId="2566" priority="482" operator="containsText" text="ACEITE">
      <formula>NOT(ISERROR(SEARCH("ACEITE",C664)))</formula>
    </cfRule>
    <cfRule type="containsText" dxfId="2565" priority="483" operator="containsText" text="MOTOR">
      <formula>NOT(ISERROR(SEARCH("MOTOR",C664)))</formula>
    </cfRule>
  </conditionalFormatting>
  <conditionalFormatting sqref="C684:C689">
    <cfRule type="containsText" dxfId="2564" priority="470" operator="containsText" text="RADIADOR">
      <formula>NOT(ISERROR(SEARCH("RADIADOR",C684)))</formula>
    </cfRule>
    <cfRule type="containsText" dxfId="2563" priority="471" operator="containsText" text="BOMBA">
      <formula>NOT(ISERROR(SEARCH("BOMBA",C684)))</formula>
    </cfRule>
    <cfRule type="containsText" dxfId="2562" priority="472" operator="containsText" text="CAJA">
      <formula>NOT(ISERROR(SEARCH("CAJA",C684)))</formula>
    </cfRule>
    <cfRule type="containsText" dxfId="2561" priority="473" operator="containsText" text="RODAMIENTO">
      <formula>NOT(ISERROR(SEARCH("RODAMIENTO",C684)))</formula>
    </cfRule>
    <cfRule type="containsText" dxfId="2560" priority="474" operator="containsText" text="FILTRO">
      <formula>NOT(ISERROR(SEARCH("FILTRO",C684)))</formula>
    </cfRule>
    <cfRule type="containsText" dxfId="2559" priority="475" operator="containsText" text="ACEITE">
      <formula>NOT(ISERROR(SEARCH("ACEITE",C684)))</formula>
    </cfRule>
    <cfRule type="containsText" dxfId="2558" priority="476" operator="containsText" text="MOTOR">
      <formula>NOT(ISERROR(SEARCH("MOTOR",C684)))</formula>
    </cfRule>
  </conditionalFormatting>
  <conditionalFormatting sqref="C684:C689">
    <cfRule type="containsText" dxfId="2557" priority="463" operator="containsText" text="RADIADOR">
      <formula>NOT(ISERROR(SEARCH("RADIADOR",C684)))</formula>
    </cfRule>
    <cfRule type="containsText" dxfId="2556" priority="464" operator="containsText" text="BOMBA">
      <formula>NOT(ISERROR(SEARCH("BOMBA",C684)))</formula>
    </cfRule>
    <cfRule type="containsText" dxfId="2555" priority="465" operator="containsText" text="CAJA">
      <formula>NOT(ISERROR(SEARCH("CAJA",C684)))</formula>
    </cfRule>
    <cfRule type="containsText" dxfId="2554" priority="466" operator="containsText" text="RODAMIENTO">
      <formula>NOT(ISERROR(SEARCH("RODAMIENTO",C684)))</formula>
    </cfRule>
    <cfRule type="containsText" dxfId="2553" priority="467" operator="containsText" text="FILTRO">
      <formula>NOT(ISERROR(SEARCH("FILTRO",C684)))</formula>
    </cfRule>
    <cfRule type="containsText" dxfId="2552" priority="468" operator="containsText" text="ACEITE">
      <formula>NOT(ISERROR(SEARCH("ACEITE",C684)))</formula>
    </cfRule>
    <cfRule type="containsText" dxfId="2551" priority="469" operator="containsText" text="MOTOR">
      <formula>NOT(ISERROR(SEARCH("MOTOR",C684)))</formula>
    </cfRule>
  </conditionalFormatting>
  <conditionalFormatting sqref="C691:C695">
    <cfRule type="containsText" dxfId="2550" priority="456" operator="containsText" text="RADIADOR">
      <formula>NOT(ISERROR(SEARCH("RADIADOR",C691)))</formula>
    </cfRule>
    <cfRule type="containsText" dxfId="2549" priority="457" operator="containsText" text="BOMBA">
      <formula>NOT(ISERROR(SEARCH("BOMBA",C691)))</formula>
    </cfRule>
    <cfRule type="containsText" dxfId="2548" priority="458" operator="containsText" text="CAJA">
      <formula>NOT(ISERROR(SEARCH("CAJA",C691)))</formula>
    </cfRule>
    <cfRule type="containsText" dxfId="2547" priority="459" operator="containsText" text="RODAMIENTO">
      <formula>NOT(ISERROR(SEARCH("RODAMIENTO",C691)))</formula>
    </cfRule>
    <cfRule type="containsText" dxfId="2546" priority="460" operator="containsText" text="FILTRO">
      <formula>NOT(ISERROR(SEARCH("FILTRO",C691)))</formula>
    </cfRule>
    <cfRule type="containsText" dxfId="2545" priority="461" operator="containsText" text="ACEITE">
      <formula>NOT(ISERROR(SEARCH("ACEITE",C691)))</formula>
    </cfRule>
    <cfRule type="containsText" dxfId="2544" priority="462" operator="containsText" text="MOTOR">
      <formula>NOT(ISERROR(SEARCH("MOTOR",C691)))</formula>
    </cfRule>
  </conditionalFormatting>
  <conditionalFormatting sqref="C691:C695">
    <cfRule type="containsText" dxfId="2543" priority="449" operator="containsText" text="RADIADOR">
      <formula>NOT(ISERROR(SEARCH("RADIADOR",C691)))</formula>
    </cfRule>
    <cfRule type="containsText" dxfId="2542" priority="450" operator="containsText" text="BOMBA">
      <formula>NOT(ISERROR(SEARCH("BOMBA",C691)))</formula>
    </cfRule>
    <cfRule type="containsText" dxfId="2541" priority="451" operator="containsText" text="CAJA">
      <formula>NOT(ISERROR(SEARCH("CAJA",C691)))</formula>
    </cfRule>
    <cfRule type="containsText" dxfId="2540" priority="452" operator="containsText" text="RODAMIENTO">
      <formula>NOT(ISERROR(SEARCH("RODAMIENTO",C691)))</formula>
    </cfRule>
    <cfRule type="containsText" dxfId="2539" priority="453" operator="containsText" text="FILTRO">
      <formula>NOT(ISERROR(SEARCH("FILTRO",C691)))</formula>
    </cfRule>
    <cfRule type="containsText" dxfId="2538" priority="454" operator="containsText" text="ACEITE">
      <formula>NOT(ISERROR(SEARCH("ACEITE",C691)))</formula>
    </cfRule>
    <cfRule type="containsText" dxfId="2537" priority="455" operator="containsText" text="MOTOR">
      <formula>NOT(ISERROR(SEARCH("MOTOR",C691)))</formula>
    </cfRule>
  </conditionalFormatting>
  <conditionalFormatting sqref="C710:C718">
    <cfRule type="containsText" dxfId="2536" priority="428" operator="containsText" text="RADIADOR">
      <formula>NOT(ISERROR(SEARCH("RADIADOR",C710)))</formula>
    </cfRule>
    <cfRule type="containsText" dxfId="2535" priority="429" operator="containsText" text="BOMBA">
      <formula>NOT(ISERROR(SEARCH("BOMBA",C710)))</formula>
    </cfRule>
    <cfRule type="containsText" dxfId="2534" priority="430" operator="containsText" text="CAJA">
      <formula>NOT(ISERROR(SEARCH("CAJA",C710)))</formula>
    </cfRule>
    <cfRule type="containsText" dxfId="2533" priority="431" operator="containsText" text="RODAMIENTO">
      <formula>NOT(ISERROR(SEARCH("RODAMIENTO",C710)))</formula>
    </cfRule>
    <cfRule type="containsText" dxfId="2532" priority="432" operator="containsText" text="FILTRO">
      <formula>NOT(ISERROR(SEARCH("FILTRO",C710)))</formula>
    </cfRule>
    <cfRule type="containsText" dxfId="2531" priority="433" operator="containsText" text="ACEITE">
      <formula>NOT(ISERROR(SEARCH("ACEITE",C710)))</formula>
    </cfRule>
    <cfRule type="containsText" dxfId="2530" priority="434" operator="containsText" text="MOTOR">
      <formula>NOT(ISERROR(SEARCH("MOTOR",C710)))</formula>
    </cfRule>
  </conditionalFormatting>
  <conditionalFormatting sqref="C710:C718">
    <cfRule type="containsText" dxfId="2529" priority="421" operator="containsText" text="RADIADOR">
      <formula>NOT(ISERROR(SEARCH("RADIADOR",C710)))</formula>
    </cfRule>
    <cfRule type="containsText" dxfId="2528" priority="422" operator="containsText" text="BOMBA">
      <formula>NOT(ISERROR(SEARCH("BOMBA",C710)))</formula>
    </cfRule>
    <cfRule type="containsText" dxfId="2527" priority="423" operator="containsText" text="CAJA">
      <formula>NOT(ISERROR(SEARCH("CAJA",C710)))</formula>
    </cfRule>
    <cfRule type="containsText" dxfId="2526" priority="424" operator="containsText" text="RODAMIENTO">
      <formula>NOT(ISERROR(SEARCH("RODAMIENTO",C710)))</formula>
    </cfRule>
    <cfRule type="containsText" dxfId="2525" priority="425" operator="containsText" text="FILTRO">
      <formula>NOT(ISERROR(SEARCH("FILTRO",C710)))</formula>
    </cfRule>
    <cfRule type="containsText" dxfId="2524" priority="426" operator="containsText" text="ACEITE">
      <formula>NOT(ISERROR(SEARCH("ACEITE",C710)))</formula>
    </cfRule>
    <cfRule type="containsText" dxfId="2523" priority="427" operator="containsText" text="MOTOR">
      <formula>NOT(ISERROR(SEARCH("MOTOR",C710)))</formula>
    </cfRule>
  </conditionalFormatting>
  <conditionalFormatting sqref="C720:C733">
    <cfRule type="containsText" dxfId="2522" priority="414" operator="containsText" text="RADIADOR">
      <formula>NOT(ISERROR(SEARCH("RADIADOR",C720)))</formula>
    </cfRule>
    <cfRule type="containsText" dxfId="2521" priority="415" operator="containsText" text="BOMBA">
      <formula>NOT(ISERROR(SEARCH("BOMBA",C720)))</formula>
    </cfRule>
    <cfRule type="containsText" dxfId="2520" priority="416" operator="containsText" text="CAJA">
      <formula>NOT(ISERROR(SEARCH("CAJA",C720)))</formula>
    </cfRule>
    <cfRule type="containsText" dxfId="2519" priority="417" operator="containsText" text="RODAMIENTO">
      <formula>NOT(ISERROR(SEARCH("RODAMIENTO",C720)))</formula>
    </cfRule>
    <cfRule type="containsText" dxfId="2518" priority="418" operator="containsText" text="FILTRO">
      <formula>NOT(ISERROR(SEARCH("FILTRO",C720)))</formula>
    </cfRule>
    <cfRule type="containsText" dxfId="2517" priority="419" operator="containsText" text="ACEITE">
      <formula>NOT(ISERROR(SEARCH("ACEITE",C720)))</formula>
    </cfRule>
    <cfRule type="containsText" dxfId="2516" priority="420" operator="containsText" text="MOTOR">
      <formula>NOT(ISERROR(SEARCH("MOTOR",C720)))</formula>
    </cfRule>
  </conditionalFormatting>
  <conditionalFormatting sqref="C720:C733">
    <cfRule type="containsText" dxfId="2515" priority="407" operator="containsText" text="RADIADOR">
      <formula>NOT(ISERROR(SEARCH("RADIADOR",C720)))</formula>
    </cfRule>
    <cfRule type="containsText" dxfId="2514" priority="408" operator="containsText" text="BOMBA">
      <formula>NOT(ISERROR(SEARCH("BOMBA",C720)))</formula>
    </cfRule>
    <cfRule type="containsText" dxfId="2513" priority="409" operator="containsText" text="CAJA">
      <formula>NOT(ISERROR(SEARCH("CAJA",C720)))</formula>
    </cfRule>
    <cfRule type="containsText" dxfId="2512" priority="410" operator="containsText" text="RODAMIENTO">
      <formula>NOT(ISERROR(SEARCH("RODAMIENTO",C720)))</formula>
    </cfRule>
    <cfRule type="containsText" dxfId="2511" priority="411" operator="containsText" text="FILTRO">
      <formula>NOT(ISERROR(SEARCH("FILTRO",C720)))</formula>
    </cfRule>
    <cfRule type="containsText" dxfId="2510" priority="412" operator="containsText" text="ACEITE">
      <formula>NOT(ISERROR(SEARCH("ACEITE",C720)))</formula>
    </cfRule>
    <cfRule type="containsText" dxfId="2509" priority="413" operator="containsText" text="MOTOR">
      <formula>NOT(ISERROR(SEARCH("MOTOR",C720)))</formula>
    </cfRule>
  </conditionalFormatting>
  <conditionalFormatting sqref="C735:C736">
    <cfRule type="containsText" dxfId="2508" priority="400" operator="containsText" text="RADIADOR">
      <formula>NOT(ISERROR(SEARCH("RADIADOR",C735)))</formula>
    </cfRule>
    <cfRule type="containsText" dxfId="2507" priority="401" operator="containsText" text="BOMBA">
      <formula>NOT(ISERROR(SEARCH("BOMBA",C735)))</formula>
    </cfRule>
    <cfRule type="containsText" dxfId="2506" priority="402" operator="containsText" text="CAJA">
      <formula>NOT(ISERROR(SEARCH("CAJA",C735)))</formula>
    </cfRule>
    <cfRule type="containsText" dxfId="2505" priority="403" operator="containsText" text="RODAMIENTO">
      <formula>NOT(ISERROR(SEARCH("RODAMIENTO",C735)))</formula>
    </cfRule>
    <cfRule type="containsText" dxfId="2504" priority="404" operator="containsText" text="FILTRO">
      <formula>NOT(ISERROR(SEARCH("FILTRO",C735)))</formula>
    </cfRule>
    <cfRule type="containsText" dxfId="2503" priority="405" operator="containsText" text="ACEITE">
      <formula>NOT(ISERROR(SEARCH("ACEITE",C735)))</formula>
    </cfRule>
    <cfRule type="containsText" dxfId="2502" priority="406" operator="containsText" text="MOTOR">
      <formula>NOT(ISERROR(SEARCH("MOTOR",C735)))</formula>
    </cfRule>
  </conditionalFormatting>
  <conditionalFormatting sqref="C735:C736">
    <cfRule type="containsText" dxfId="2501" priority="393" operator="containsText" text="RADIADOR">
      <formula>NOT(ISERROR(SEARCH("RADIADOR",C735)))</formula>
    </cfRule>
    <cfRule type="containsText" dxfId="2500" priority="394" operator="containsText" text="BOMBA">
      <formula>NOT(ISERROR(SEARCH("BOMBA",C735)))</formula>
    </cfRule>
    <cfRule type="containsText" dxfId="2499" priority="395" operator="containsText" text="CAJA">
      <formula>NOT(ISERROR(SEARCH("CAJA",C735)))</formula>
    </cfRule>
    <cfRule type="containsText" dxfId="2498" priority="396" operator="containsText" text="RODAMIENTO">
      <formula>NOT(ISERROR(SEARCH("RODAMIENTO",C735)))</formula>
    </cfRule>
    <cfRule type="containsText" dxfId="2497" priority="397" operator="containsText" text="FILTRO">
      <formula>NOT(ISERROR(SEARCH("FILTRO",C735)))</formula>
    </cfRule>
    <cfRule type="containsText" dxfId="2496" priority="398" operator="containsText" text="ACEITE">
      <formula>NOT(ISERROR(SEARCH("ACEITE",C735)))</formula>
    </cfRule>
    <cfRule type="containsText" dxfId="2495" priority="399" operator="containsText" text="MOTOR">
      <formula>NOT(ISERROR(SEARCH("MOTOR",C735)))</formula>
    </cfRule>
  </conditionalFormatting>
  <conditionalFormatting sqref="C738:C742 C744:C747">
    <cfRule type="containsText" dxfId="2494" priority="386" operator="containsText" text="RADIADOR">
      <formula>NOT(ISERROR(SEARCH("RADIADOR",C738)))</formula>
    </cfRule>
    <cfRule type="containsText" dxfId="2493" priority="387" operator="containsText" text="BOMBA">
      <formula>NOT(ISERROR(SEARCH("BOMBA",C738)))</formula>
    </cfRule>
    <cfRule type="containsText" dxfId="2492" priority="388" operator="containsText" text="CAJA">
      <formula>NOT(ISERROR(SEARCH("CAJA",C738)))</formula>
    </cfRule>
    <cfRule type="containsText" dxfId="2491" priority="389" operator="containsText" text="RODAMIENTO">
      <formula>NOT(ISERROR(SEARCH("RODAMIENTO",C738)))</formula>
    </cfRule>
    <cfRule type="containsText" dxfId="2490" priority="390" operator="containsText" text="FILTRO">
      <formula>NOT(ISERROR(SEARCH("FILTRO",C738)))</formula>
    </cfRule>
    <cfRule type="containsText" dxfId="2489" priority="391" operator="containsText" text="ACEITE">
      <formula>NOT(ISERROR(SEARCH("ACEITE",C738)))</formula>
    </cfRule>
    <cfRule type="containsText" dxfId="2488" priority="392" operator="containsText" text="MOTOR">
      <formula>NOT(ISERROR(SEARCH("MOTOR",C738)))</formula>
    </cfRule>
  </conditionalFormatting>
  <conditionalFormatting sqref="C738:C742 C744:C747">
    <cfRule type="containsText" dxfId="2487" priority="379" operator="containsText" text="RADIADOR">
      <formula>NOT(ISERROR(SEARCH("RADIADOR",C738)))</formula>
    </cfRule>
    <cfRule type="containsText" dxfId="2486" priority="380" operator="containsText" text="BOMBA">
      <formula>NOT(ISERROR(SEARCH("BOMBA",C738)))</formula>
    </cfRule>
    <cfRule type="containsText" dxfId="2485" priority="381" operator="containsText" text="CAJA">
      <formula>NOT(ISERROR(SEARCH("CAJA",C738)))</formula>
    </cfRule>
    <cfRule type="containsText" dxfId="2484" priority="382" operator="containsText" text="RODAMIENTO">
      <formula>NOT(ISERROR(SEARCH("RODAMIENTO",C738)))</formula>
    </cfRule>
    <cfRule type="containsText" dxfId="2483" priority="383" operator="containsText" text="FILTRO">
      <formula>NOT(ISERROR(SEARCH("FILTRO",C738)))</formula>
    </cfRule>
    <cfRule type="containsText" dxfId="2482" priority="384" operator="containsText" text="ACEITE">
      <formula>NOT(ISERROR(SEARCH("ACEITE",C738)))</formula>
    </cfRule>
    <cfRule type="containsText" dxfId="2481" priority="385" operator="containsText" text="MOTOR">
      <formula>NOT(ISERROR(SEARCH("MOTOR",C738)))</formula>
    </cfRule>
  </conditionalFormatting>
  <conditionalFormatting sqref="C749:C757">
    <cfRule type="containsText" dxfId="2480" priority="372" operator="containsText" text="RADIADOR">
      <formula>NOT(ISERROR(SEARCH("RADIADOR",C749)))</formula>
    </cfRule>
    <cfRule type="containsText" dxfId="2479" priority="373" operator="containsText" text="BOMBA">
      <formula>NOT(ISERROR(SEARCH("BOMBA",C749)))</formula>
    </cfRule>
    <cfRule type="containsText" dxfId="2478" priority="374" operator="containsText" text="CAJA">
      <formula>NOT(ISERROR(SEARCH("CAJA",C749)))</formula>
    </cfRule>
    <cfRule type="containsText" dxfId="2477" priority="375" operator="containsText" text="RODAMIENTO">
      <formula>NOT(ISERROR(SEARCH("RODAMIENTO",C749)))</formula>
    </cfRule>
    <cfRule type="containsText" dxfId="2476" priority="376" operator="containsText" text="FILTRO">
      <formula>NOT(ISERROR(SEARCH("FILTRO",C749)))</formula>
    </cfRule>
    <cfRule type="containsText" dxfId="2475" priority="377" operator="containsText" text="ACEITE">
      <formula>NOT(ISERROR(SEARCH("ACEITE",C749)))</formula>
    </cfRule>
    <cfRule type="containsText" dxfId="2474" priority="378" operator="containsText" text="MOTOR">
      <formula>NOT(ISERROR(SEARCH("MOTOR",C749)))</formula>
    </cfRule>
  </conditionalFormatting>
  <conditionalFormatting sqref="C749:C757">
    <cfRule type="containsText" dxfId="2473" priority="365" operator="containsText" text="RADIADOR">
      <formula>NOT(ISERROR(SEARCH("RADIADOR",C749)))</formula>
    </cfRule>
    <cfRule type="containsText" dxfId="2472" priority="366" operator="containsText" text="BOMBA">
      <formula>NOT(ISERROR(SEARCH("BOMBA",C749)))</formula>
    </cfRule>
    <cfRule type="containsText" dxfId="2471" priority="367" operator="containsText" text="CAJA">
      <formula>NOT(ISERROR(SEARCH("CAJA",C749)))</formula>
    </cfRule>
    <cfRule type="containsText" dxfId="2470" priority="368" operator="containsText" text="RODAMIENTO">
      <formula>NOT(ISERROR(SEARCH("RODAMIENTO",C749)))</formula>
    </cfRule>
    <cfRule type="containsText" dxfId="2469" priority="369" operator="containsText" text="FILTRO">
      <formula>NOT(ISERROR(SEARCH("FILTRO",C749)))</formula>
    </cfRule>
    <cfRule type="containsText" dxfId="2468" priority="370" operator="containsText" text="ACEITE">
      <formula>NOT(ISERROR(SEARCH("ACEITE",C749)))</formula>
    </cfRule>
    <cfRule type="containsText" dxfId="2467" priority="371" operator="containsText" text="MOTOR">
      <formula>NOT(ISERROR(SEARCH("MOTOR",C749)))</formula>
    </cfRule>
  </conditionalFormatting>
  <conditionalFormatting sqref="C759:C766 C768:C778">
    <cfRule type="containsText" dxfId="2466" priority="358" operator="containsText" text="RADIADOR">
      <formula>NOT(ISERROR(SEARCH("RADIADOR",C759)))</formula>
    </cfRule>
    <cfRule type="containsText" dxfId="2465" priority="359" operator="containsText" text="BOMBA">
      <formula>NOT(ISERROR(SEARCH("BOMBA",C759)))</formula>
    </cfRule>
    <cfRule type="containsText" dxfId="2464" priority="360" operator="containsText" text="CAJA">
      <formula>NOT(ISERROR(SEARCH("CAJA",C759)))</formula>
    </cfRule>
    <cfRule type="containsText" dxfId="2463" priority="361" operator="containsText" text="RODAMIENTO">
      <formula>NOT(ISERROR(SEARCH("RODAMIENTO",C759)))</formula>
    </cfRule>
    <cfRule type="containsText" dxfId="2462" priority="362" operator="containsText" text="FILTRO">
      <formula>NOT(ISERROR(SEARCH("FILTRO",C759)))</formula>
    </cfRule>
    <cfRule type="containsText" dxfId="2461" priority="363" operator="containsText" text="ACEITE">
      <formula>NOT(ISERROR(SEARCH("ACEITE",C759)))</formula>
    </cfRule>
    <cfRule type="containsText" dxfId="2460" priority="364" operator="containsText" text="MOTOR">
      <formula>NOT(ISERROR(SEARCH("MOTOR",C759)))</formula>
    </cfRule>
  </conditionalFormatting>
  <conditionalFormatting sqref="C759:C766 C768:C778">
    <cfRule type="containsText" dxfId="2459" priority="351" operator="containsText" text="RADIADOR">
      <formula>NOT(ISERROR(SEARCH("RADIADOR",C759)))</formula>
    </cfRule>
    <cfRule type="containsText" dxfId="2458" priority="352" operator="containsText" text="BOMBA">
      <formula>NOT(ISERROR(SEARCH("BOMBA",C759)))</formula>
    </cfRule>
    <cfRule type="containsText" dxfId="2457" priority="353" operator="containsText" text="CAJA">
      <formula>NOT(ISERROR(SEARCH("CAJA",C759)))</formula>
    </cfRule>
    <cfRule type="containsText" dxfId="2456" priority="354" operator="containsText" text="RODAMIENTO">
      <formula>NOT(ISERROR(SEARCH("RODAMIENTO",C759)))</formula>
    </cfRule>
    <cfRule type="containsText" dxfId="2455" priority="355" operator="containsText" text="FILTRO">
      <formula>NOT(ISERROR(SEARCH("FILTRO",C759)))</formula>
    </cfRule>
    <cfRule type="containsText" dxfId="2454" priority="356" operator="containsText" text="ACEITE">
      <formula>NOT(ISERROR(SEARCH("ACEITE",C759)))</formula>
    </cfRule>
    <cfRule type="containsText" dxfId="2453" priority="357" operator="containsText" text="MOTOR">
      <formula>NOT(ISERROR(SEARCH("MOTOR",C759)))</formula>
    </cfRule>
  </conditionalFormatting>
  <conditionalFormatting sqref="C780:C786">
    <cfRule type="containsText" dxfId="2452" priority="344" operator="containsText" text="RADIADOR">
      <formula>NOT(ISERROR(SEARCH("RADIADOR",C780)))</formula>
    </cfRule>
    <cfRule type="containsText" dxfId="2451" priority="345" operator="containsText" text="BOMBA">
      <formula>NOT(ISERROR(SEARCH("BOMBA",C780)))</formula>
    </cfRule>
    <cfRule type="containsText" dxfId="2450" priority="346" operator="containsText" text="CAJA">
      <formula>NOT(ISERROR(SEARCH("CAJA",C780)))</formula>
    </cfRule>
    <cfRule type="containsText" dxfId="2449" priority="347" operator="containsText" text="RODAMIENTO">
      <formula>NOT(ISERROR(SEARCH("RODAMIENTO",C780)))</formula>
    </cfRule>
    <cfRule type="containsText" dxfId="2448" priority="348" operator="containsText" text="FILTRO">
      <formula>NOT(ISERROR(SEARCH("FILTRO",C780)))</formula>
    </cfRule>
    <cfRule type="containsText" dxfId="2447" priority="349" operator="containsText" text="ACEITE">
      <formula>NOT(ISERROR(SEARCH("ACEITE",C780)))</formula>
    </cfRule>
    <cfRule type="containsText" dxfId="2446" priority="350" operator="containsText" text="MOTOR">
      <formula>NOT(ISERROR(SEARCH("MOTOR",C780)))</formula>
    </cfRule>
  </conditionalFormatting>
  <conditionalFormatting sqref="C780:C786">
    <cfRule type="containsText" dxfId="2445" priority="337" operator="containsText" text="RADIADOR">
      <formula>NOT(ISERROR(SEARCH("RADIADOR",C780)))</formula>
    </cfRule>
    <cfRule type="containsText" dxfId="2444" priority="338" operator="containsText" text="BOMBA">
      <formula>NOT(ISERROR(SEARCH("BOMBA",C780)))</formula>
    </cfRule>
    <cfRule type="containsText" dxfId="2443" priority="339" operator="containsText" text="CAJA">
      <formula>NOT(ISERROR(SEARCH("CAJA",C780)))</formula>
    </cfRule>
    <cfRule type="containsText" dxfId="2442" priority="340" operator="containsText" text="RODAMIENTO">
      <formula>NOT(ISERROR(SEARCH("RODAMIENTO",C780)))</formula>
    </cfRule>
    <cfRule type="containsText" dxfId="2441" priority="341" operator="containsText" text="FILTRO">
      <formula>NOT(ISERROR(SEARCH("FILTRO",C780)))</formula>
    </cfRule>
    <cfRule type="containsText" dxfId="2440" priority="342" operator="containsText" text="ACEITE">
      <formula>NOT(ISERROR(SEARCH("ACEITE",C780)))</formula>
    </cfRule>
    <cfRule type="containsText" dxfId="2439" priority="343" operator="containsText" text="MOTOR">
      <formula>NOT(ISERROR(SEARCH("MOTOR",C780)))</formula>
    </cfRule>
  </conditionalFormatting>
  <conditionalFormatting sqref="C788:C794">
    <cfRule type="containsText" dxfId="2438" priority="330" operator="containsText" text="RADIADOR">
      <formula>NOT(ISERROR(SEARCH("RADIADOR",C788)))</formula>
    </cfRule>
    <cfRule type="containsText" dxfId="2437" priority="331" operator="containsText" text="BOMBA">
      <formula>NOT(ISERROR(SEARCH("BOMBA",C788)))</formula>
    </cfRule>
    <cfRule type="containsText" dxfId="2436" priority="332" operator="containsText" text="CAJA">
      <formula>NOT(ISERROR(SEARCH("CAJA",C788)))</formula>
    </cfRule>
    <cfRule type="containsText" dxfId="2435" priority="333" operator="containsText" text="RODAMIENTO">
      <formula>NOT(ISERROR(SEARCH("RODAMIENTO",C788)))</formula>
    </cfRule>
    <cfRule type="containsText" dxfId="2434" priority="334" operator="containsText" text="FILTRO">
      <formula>NOT(ISERROR(SEARCH("FILTRO",C788)))</formula>
    </cfRule>
    <cfRule type="containsText" dxfId="2433" priority="335" operator="containsText" text="ACEITE">
      <formula>NOT(ISERROR(SEARCH("ACEITE",C788)))</formula>
    </cfRule>
    <cfRule type="containsText" dxfId="2432" priority="336" operator="containsText" text="MOTOR">
      <formula>NOT(ISERROR(SEARCH("MOTOR",C788)))</formula>
    </cfRule>
  </conditionalFormatting>
  <conditionalFormatting sqref="C788:C794">
    <cfRule type="containsText" dxfId="2431" priority="323" operator="containsText" text="RADIADOR">
      <formula>NOT(ISERROR(SEARCH("RADIADOR",C788)))</formula>
    </cfRule>
    <cfRule type="containsText" dxfId="2430" priority="324" operator="containsText" text="BOMBA">
      <formula>NOT(ISERROR(SEARCH("BOMBA",C788)))</formula>
    </cfRule>
    <cfRule type="containsText" dxfId="2429" priority="325" operator="containsText" text="CAJA">
      <formula>NOT(ISERROR(SEARCH("CAJA",C788)))</formula>
    </cfRule>
    <cfRule type="containsText" dxfId="2428" priority="326" operator="containsText" text="RODAMIENTO">
      <formula>NOT(ISERROR(SEARCH("RODAMIENTO",C788)))</formula>
    </cfRule>
    <cfRule type="containsText" dxfId="2427" priority="327" operator="containsText" text="FILTRO">
      <formula>NOT(ISERROR(SEARCH("FILTRO",C788)))</formula>
    </cfRule>
    <cfRule type="containsText" dxfId="2426" priority="328" operator="containsText" text="ACEITE">
      <formula>NOT(ISERROR(SEARCH("ACEITE",C788)))</formula>
    </cfRule>
    <cfRule type="containsText" dxfId="2425" priority="329" operator="containsText" text="MOTOR">
      <formula>NOT(ISERROR(SEARCH("MOTOR",C788)))</formula>
    </cfRule>
  </conditionalFormatting>
  <conditionalFormatting sqref="C796:C799">
    <cfRule type="containsText" dxfId="2424" priority="316" operator="containsText" text="RADIADOR">
      <formula>NOT(ISERROR(SEARCH("RADIADOR",C796)))</formula>
    </cfRule>
    <cfRule type="containsText" dxfId="2423" priority="317" operator="containsText" text="BOMBA">
      <formula>NOT(ISERROR(SEARCH("BOMBA",C796)))</formula>
    </cfRule>
    <cfRule type="containsText" dxfId="2422" priority="318" operator="containsText" text="CAJA">
      <formula>NOT(ISERROR(SEARCH("CAJA",C796)))</formula>
    </cfRule>
    <cfRule type="containsText" dxfId="2421" priority="319" operator="containsText" text="RODAMIENTO">
      <formula>NOT(ISERROR(SEARCH("RODAMIENTO",C796)))</formula>
    </cfRule>
    <cfRule type="containsText" dxfId="2420" priority="320" operator="containsText" text="FILTRO">
      <formula>NOT(ISERROR(SEARCH("FILTRO",C796)))</formula>
    </cfRule>
    <cfRule type="containsText" dxfId="2419" priority="321" operator="containsText" text="ACEITE">
      <formula>NOT(ISERROR(SEARCH("ACEITE",C796)))</formula>
    </cfRule>
    <cfRule type="containsText" dxfId="2418" priority="322" operator="containsText" text="MOTOR">
      <formula>NOT(ISERROR(SEARCH("MOTOR",C796)))</formula>
    </cfRule>
  </conditionalFormatting>
  <conditionalFormatting sqref="C796:C799">
    <cfRule type="containsText" dxfId="2417" priority="309" operator="containsText" text="RADIADOR">
      <formula>NOT(ISERROR(SEARCH("RADIADOR",C796)))</formula>
    </cfRule>
    <cfRule type="containsText" dxfId="2416" priority="310" operator="containsText" text="BOMBA">
      <formula>NOT(ISERROR(SEARCH("BOMBA",C796)))</formula>
    </cfRule>
    <cfRule type="containsText" dxfId="2415" priority="311" operator="containsText" text="CAJA">
      <formula>NOT(ISERROR(SEARCH("CAJA",C796)))</formula>
    </cfRule>
    <cfRule type="containsText" dxfId="2414" priority="312" operator="containsText" text="RODAMIENTO">
      <formula>NOT(ISERROR(SEARCH("RODAMIENTO",C796)))</formula>
    </cfRule>
    <cfRule type="containsText" dxfId="2413" priority="313" operator="containsText" text="FILTRO">
      <formula>NOT(ISERROR(SEARCH("FILTRO",C796)))</formula>
    </cfRule>
    <cfRule type="containsText" dxfId="2412" priority="314" operator="containsText" text="ACEITE">
      <formula>NOT(ISERROR(SEARCH("ACEITE",C796)))</formula>
    </cfRule>
    <cfRule type="containsText" dxfId="2411" priority="315" operator="containsText" text="MOTOR">
      <formula>NOT(ISERROR(SEARCH("MOTOR",C796)))</formula>
    </cfRule>
  </conditionalFormatting>
  <conditionalFormatting sqref="C801:C816">
    <cfRule type="containsText" dxfId="2410" priority="302" operator="containsText" text="RADIADOR">
      <formula>NOT(ISERROR(SEARCH("RADIADOR",C801)))</formula>
    </cfRule>
    <cfRule type="containsText" dxfId="2409" priority="303" operator="containsText" text="BOMBA">
      <formula>NOT(ISERROR(SEARCH("BOMBA",C801)))</formula>
    </cfRule>
    <cfRule type="containsText" dxfId="2408" priority="304" operator="containsText" text="CAJA">
      <formula>NOT(ISERROR(SEARCH("CAJA",C801)))</formula>
    </cfRule>
    <cfRule type="containsText" dxfId="2407" priority="305" operator="containsText" text="RODAMIENTO">
      <formula>NOT(ISERROR(SEARCH("RODAMIENTO",C801)))</formula>
    </cfRule>
    <cfRule type="containsText" dxfId="2406" priority="306" operator="containsText" text="FILTRO">
      <formula>NOT(ISERROR(SEARCH("FILTRO",C801)))</formula>
    </cfRule>
    <cfRule type="containsText" dxfId="2405" priority="307" operator="containsText" text="ACEITE">
      <formula>NOT(ISERROR(SEARCH("ACEITE",C801)))</formula>
    </cfRule>
    <cfRule type="containsText" dxfId="2404" priority="308" operator="containsText" text="MOTOR">
      <formula>NOT(ISERROR(SEARCH("MOTOR",C801)))</formula>
    </cfRule>
  </conditionalFormatting>
  <conditionalFormatting sqref="C801:C816">
    <cfRule type="containsText" dxfId="2403" priority="295" operator="containsText" text="RADIADOR">
      <formula>NOT(ISERROR(SEARCH("RADIADOR",C801)))</formula>
    </cfRule>
    <cfRule type="containsText" dxfId="2402" priority="296" operator="containsText" text="BOMBA">
      <formula>NOT(ISERROR(SEARCH("BOMBA",C801)))</formula>
    </cfRule>
    <cfRule type="containsText" dxfId="2401" priority="297" operator="containsText" text="CAJA">
      <formula>NOT(ISERROR(SEARCH("CAJA",C801)))</formula>
    </cfRule>
    <cfRule type="containsText" dxfId="2400" priority="298" operator="containsText" text="RODAMIENTO">
      <formula>NOT(ISERROR(SEARCH("RODAMIENTO",C801)))</formula>
    </cfRule>
    <cfRule type="containsText" dxfId="2399" priority="299" operator="containsText" text="FILTRO">
      <formula>NOT(ISERROR(SEARCH("FILTRO",C801)))</formula>
    </cfRule>
    <cfRule type="containsText" dxfId="2398" priority="300" operator="containsText" text="ACEITE">
      <formula>NOT(ISERROR(SEARCH("ACEITE",C801)))</formula>
    </cfRule>
    <cfRule type="containsText" dxfId="2397" priority="301" operator="containsText" text="MOTOR">
      <formula>NOT(ISERROR(SEARCH("MOTOR",C801)))</formula>
    </cfRule>
  </conditionalFormatting>
  <conditionalFormatting sqref="C818:C827">
    <cfRule type="containsText" dxfId="2396" priority="288" operator="containsText" text="RADIADOR">
      <formula>NOT(ISERROR(SEARCH("RADIADOR",C818)))</formula>
    </cfRule>
    <cfRule type="containsText" dxfId="2395" priority="289" operator="containsText" text="BOMBA">
      <formula>NOT(ISERROR(SEARCH("BOMBA",C818)))</formula>
    </cfRule>
    <cfRule type="containsText" dxfId="2394" priority="290" operator="containsText" text="CAJA">
      <formula>NOT(ISERROR(SEARCH("CAJA",C818)))</formula>
    </cfRule>
    <cfRule type="containsText" dxfId="2393" priority="291" operator="containsText" text="RODAMIENTO">
      <formula>NOT(ISERROR(SEARCH("RODAMIENTO",C818)))</formula>
    </cfRule>
    <cfRule type="containsText" dxfId="2392" priority="292" operator="containsText" text="FILTRO">
      <formula>NOT(ISERROR(SEARCH("FILTRO",C818)))</formula>
    </cfRule>
    <cfRule type="containsText" dxfId="2391" priority="293" operator="containsText" text="ACEITE">
      <formula>NOT(ISERROR(SEARCH("ACEITE",C818)))</formula>
    </cfRule>
    <cfRule type="containsText" dxfId="2390" priority="294" operator="containsText" text="MOTOR">
      <formula>NOT(ISERROR(SEARCH("MOTOR",C818)))</formula>
    </cfRule>
  </conditionalFormatting>
  <conditionalFormatting sqref="C818:C827">
    <cfRule type="containsText" dxfId="2389" priority="281" operator="containsText" text="RADIADOR">
      <formula>NOT(ISERROR(SEARCH("RADIADOR",C818)))</formula>
    </cfRule>
    <cfRule type="containsText" dxfId="2388" priority="282" operator="containsText" text="BOMBA">
      <formula>NOT(ISERROR(SEARCH("BOMBA",C818)))</formula>
    </cfRule>
    <cfRule type="containsText" dxfId="2387" priority="283" operator="containsText" text="CAJA">
      <formula>NOT(ISERROR(SEARCH("CAJA",C818)))</formula>
    </cfRule>
    <cfRule type="containsText" dxfId="2386" priority="284" operator="containsText" text="RODAMIENTO">
      <formula>NOT(ISERROR(SEARCH("RODAMIENTO",C818)))</formula>
    </cfRule>
    <cfRule type="containsText" dxfId="2385" priority="285" operator="containsText" text="FILTRO">
      <formula>NOT(ISERROR(SEARCH("FILTRO",C818)))</formula>
    </cfRule>
    <cfRule type="containsText" dxfId="2384" priority="286" operator="containsText" text="ACEITE">
      <formula>NOT(ISERROR(SEARCH("ACEITE",C818)))</formula>
    </cfRule>
    <cfRule type="containsText" dxfId="2383" priority="287" operator="containsText" text="MOTOR">
      <formula>NOT(ISERROR(SEARCH("MOTOR",C818)))</formula>
    </cfRule>
  </conditionalFormatting>
  <conditionalFormatting sqref="C829:C844">
    <cfRule type="containsText" dxfId="2382" priority="274" operator="containsText" text="RADIADOR">
      <formula>NOT(ISERROR(SEARCH("RADIADOR",C829)))</formula>
    </cfRule>
    <cfRule type="containsText" dxfId="2381" priority="275" operator="containsText" text="BOMBA">
      <formula>NOT(ISERROR(SEARCH("BOMBA",C829)))</formula>
    </cfRule>
    <cfRule type="containsText" dxfId="2380" priority="276" operator="containsText" text="CAJA">
      <formula>NOT(ISERROR(SEARCH("CAJA",C829)))</formula>
    </cfRule>
    <cfRule type="containsText" dxfId="2379" priority="277" operator="containsText" text="RODAMIENTO">
      <formula>NOT(ISERROR(SEARCH("RODAMIENTO",C829)))</formula>
    </cfRule>
    <cfRule type="containsText" dxfId="2378" priority="278" operator="containsText" text="FILTRO">
      <formula>NOT(ISERROR(SEARCH("FILTRO",C829)))</formula>
    </cfRule>
    <cfRule type="containsText" dxfId="2377" priority="279" operator="containsText" text="ACEITE">
      <formula>NOT(ISERROR(SEARCH("ACEITE",C829)))</formula>
    </cfRule>
    <cfRule type="containsText" dxfId="2376" priority="280" operator="containsText" text="MOTOR">
      <formula>NOT(ISERROR(SEARCH("MOTOR",C829)))</formula>
    </cfRule>
  </conditionalFormatting>
  <conditionalFormatting sqref="C829:C844">
    <cfRule type="containsText" dxfId="2375" priority="267" operator="containsText" text="RADIADOR">
      <formula>NOT(ISERROR(SEARCH("RADIADOR",C829)))</formula>
    </cfRule>
    <cfRule type="containsText" dxfId="2374" priority="268" operator="containsText" text="BOMBA">
      <formula>NOT(ISERROR(SEARCH("BOMBA",C829)))</formula>
    </cfRule>
    <cfRule type="containsText" dxfId="2373" priority="269" operator="containsText" text="CAJA">
      <formula>NOT(ISERROR(SEARCH("CAJA",C829)))</formula>
    </cfRule>
    <cfRule type="containsText" dxfId="2372" priority="270" operator="containsText" text="RODAMIENTO">
      <formula>NOT(ISERROR(SEARCH("RODAMIENTO",C829)))</formula>
    </cfRule>
    <cfRule type="containsText" dxfId="2371" priority="271" operator="containsText" text="FILTRO">
      <formula>NOT(ISERROR(SEARCH("FILTRO",C829)))</formula>
    </cfRule>
    <cfRule type="containsText" dxfId="2370" priority="272" operator="containsText" text="ACEITE">
      <formula>NOT(ISERROR(SEARCH("ACEITE",C829)))</formula>
    </cfRule>
    <cfRule type="containsText" dxfId="2369" priority="273" operator="containsText" text="MOTOR">
      <formula>NOT(ISERROR(SEARCH("MOTOR",C829)))</formula>
    </cfRule>
  </conditionalFormatting>
  <conditionalFormatting sqref="C846:C864">
    <cfRule type="containsText" dxfId="2368" priority="260" operator="containsText" text="RADIADOR">
      <formula>NOT(ISERROR(SEARCH("RADIADOR",C846)))</formula>
    </cfRule>
    <cfRule type="containsText" dxfId="2367" priority="261" operator="containsText" text="BOMBA">
      <formula>NOT(ISERROR(SEARCH("BOMBA",C846)))</formula>
    </cfRule>
    <cfRule type="containsText" dxfId="2366" priority="262" operator="containsText" text="CAJA">
      <formula>NOT(ISERROR(SEARCH("CAJA",C846)))</formula>
    </cfRule>
    <cfRule type="containsText" dxfId="2365" priority="263" operator="containsText" text="RODAMIENTO">
      <formula>NOT(ISERROR(SEARCH("RODAMIENTO",C846)))</formula>
    </cfRule>
    <cfRule type="containsText" dxfId="2364" priority="264" operator="containsText" text="FILTRO">
      <formula>NOT(ISERROR(SEARCH("FILTRO",C846)))</formula>
    </cfRule>
    <cfRule type="containsText" dxfId="2363" priority="265" operator="containsText" text="ACEITE">
      <formula>NOT(ISERROR(SEARCH("ACEITE",C846)))</formula>
    </cfRule>
    <cfRule type="containsText" dxfId="2362" priority="266" operator="containsText" text="MOTOR">
      <formula>NOT(ISERROR(SEARCH("MOTOR",C846)))</formula>
    </cfRule>
  </conditionalFormatting>
  <conditionalFormatting sqref="C846:C864">
    <cfRule type="containsText" dxfId="2361" priority="253" operator="containsText" text="RADIADOR">
      <formula>NOT(ISERROR(SEARCH("RADIADOR",C846)))</formula>
    </cfRule>
    <cfRule type="containsText" dxfId="2360" priority="254" operator="containsText" text="BOMBA">
      <formula>NOT(ISERROR(SEARCH("BOMBA",C846)))</formula>
    </cfRule>
    <cfRule type="containsText" dxfId="2359" priority="255" operator="containsText" text="CAJA">
      <formula>NOT(ISERROR(SEARCH("CAJA",C846)))</formula>
    </cfRule>
    <cfRule type="containsText" dxfId="2358" priority="256" operator="containsText" text="RODAMIENTO">
      <formula>NOT(ISERROR(SEARCH("RODAMIENTO",C846)))</formula>
    </cfRule>
    <cfRule type="containsText" dxfId="2357" priority="257" operator="containsText" text="FILTRO">
      <formula>NOT(ISERROR(SEARCH("FILTRO",C846)))</formula>
    </cfRule>
    <cfRule type="containsText" dxfId="2356" priority="258" operator="containsText" text="ACEITE">
      <formula>NOT(ISERROR(SEARCH("ACEITE",C846)))</formula>
    </cfRule>
    <cfRule type="containsText" dxfId="2355" priority="259" operator="containsText" text="MOTOR">
      <formula>NOT(ISERROR(SEARCH("MOTOR",C846)))</formula>
    </cfRule>
  </conditionalFormatting>
  <conditionalFormatting sqref="C866:C879">
    <cfRule type="containsText" dxfId="2354" priority="246" operator="containsText" text="RADIADOR">
      <formula>NOT(ISERROR(SEARCH("RADIADOR",C866)))</formula>
    </cfRule>
    <cfRule type="containsText" dxfId="2353" priority="247" operator="containsText" text="BOMBA">
      <formula>NOT(ISERROR(SEARCH("BOMBA",C866)))</formula>
    </cfRule>
    <cfRule type="containsText" dxfId="2352" priority="248" operator="containsText" text="CAJA">
      <formula>NOT(ISERROR(SEARCH("CAJA",C866)))</formula>
    </cfRule>
    <cfRule type="containsText" dxfId="2351" priority="249" operator="containsText" text="RODAMIENTO">
      <formula>NOT(ISERROR(SEARCH("RODAMIENTO",C866)))</formula>
    </cfRule>
    <cfRule type="containsText" dxfId="2350" priority="250" operator="containsText" text="FILTRO">
      <formula>NOT(ISERROR(SEARCH("FILTRO",C866)))</formula>
    </cfRule>
    <cfRule type="containsText" dxfId="2349" priority="251" operator="containsText" text="ACEITE">
      <formula>NOT(ISERROR(SEARCH("ACEITE",C866)))</formula>
    </cfRule>
    <cfRule type="containsText" dxfId="2348" priority="252" operator="containsText" text="MOTOR">
      <formula>NOT(ISERROR(SEARCH("MOTOR",C866)))</formula>
    </cfRule>
  </conditionalFormatting>
  <conditionalFormatting sqref="C866:C879">
    <cfRule type="containsText" dxfId="2347" priority="239" operator="containsText" text="RADIADOR">
      <formula>NOT(ISERROR(SEARCH("RADIADOR",C866)))</formula>
    </cfRule>
    <cfRule type="containsText" dxfId="2346" priority="240" operator="containsText" text="BOMBA">
      <formula>NOT(ISERROR(SEARCH("BOMBA",C866)))</formula>
    </cfRule>
    <cfRule type="containsText" dxfId="2345" priority="241" operator="containsText" text="CAJA">
      <formula>NOT(ISERROR(SEARCH("CAJA",C866)))</formula>
    </cfRule>
    <cfRule type="containsText" dxfId="2344" priority="242" operator="containsText" text="RODAMIENTO">
      <formula>NOT(ISERROR(SEARCH("RODAMIENTO",C866)))</formula>
    </cfRule>
    <cfRule type="containsText" dxfId="2343" priority="243" operator="containsText" text="FILTRO">
      <formula>NOT(ISERROR(SEARCH("FILTRO",C866)))</formula>
    </cfRule>
    <cfRule type="containsText" dxfId="2342" priority="244" operator="containsText" text="ACEITE">
      <formula>NOT(ISERROR(SEARCH("ACEITE",C866)))</formula>
    </cfRule>
    <cfRule type="containsText" dxfId="2341" priority="245" operator="containsText" text="MOTOR">
      <formula>NOT(ISERROR(SEARCH("MOTOR",C866)))</formula>
    </cfRule>
  </conditionalFormatting>
  <conditionalFormatting sqref="C881:C891">
    <cfRule type="containsText" dxfId="2340" priority="232" operator="containsText" text="RADIADOR">
      <formula>NOT(ISERROR(SEARCH("RADIADOR",C881)))</formula>
    </cfRule>
    <cfRule type="containsText" dxfId="2339" priority="233" operator="containsText" text="BOMBA">
      <formula>NOT(ISERROR(SEARCH("BOMBA",C881)))</formula>
    </cfRule>
    <cfRule type="containsText" dxfId="2338" priority="234" operator="containsText" text="CAJA">
      <formula>NOT(ISERROR(SEARCH("CAJA",C881)))</formula>
    </cfRule>
    <cfRule type="containsText" dxfId="2337" priority="235" operator="containsText" text="RODAMIENTO">
      <formula>NOT(ISERROR(SEARCH("RODAMIENTO",C881)))</formula>
    </cfRule>
    <cfRule type="containsText" dxfId="2336" priority="236" operator="containsText" text="FILTRO">
      <formula>NOT(ISERROR(SEARCH("FILTRO",C881)))</formula>
    </cfRule>
    <cfRule type="containsText" dxfId="2335" priority="237" operator="containsText" text="ACEITE">
      <formula>NOT(ISERROR(SEARCH("ACEITE",C881)))</formula>
    </cfRule>
    <cfRule type="containsText" dxfId="2334" priority="238" operator="containsText" text="MOTOR">
      <formula>NOT(ISERROR(SEARCH("MOTOR",C881)))</formula>
    </cfRule>
  </conditionalFormatting>
  <conditionalFormatting sqref="C881:C891">
    <cfRule type="containsText" dxfId="2333" priority="225" operator="containsText" text="RADIADOR">
      <formula>NOT(ISERROR(SEARCH("RADIADOR",C881)))</formula>
    </cfRule>
    <cfRule type="containsText" dxfId="2332" priority="226" operator="containsText" text="BOMBA">
      <formula>NOT(ISERROR(SEARCH("BOMBA",C881)))</formula>
    </cfRule>
    <cfRule type="containsText" dxfId="2331" priority="227" operator="containsText" text="CAJA">
      <formula>NOT(ISERROR(SEARCH("CAJA",C881)))</formula>
    </cfRule>
    <cfRule type="containsText" dxfId="2330" priority="228" operator="containsText" text="RODAMIENTO">
      <formula>NOT(ISERROR(SEARCH("RODAMIENTO",C881)))</formula>
    </cfRule>
    <cfRule type="containsText" dxfId="2329" priority="229" operator="containsText" text="FILTRO">
      <formula>NOT(ISERROR(SEARCH("FILTRO",C881)))</formula>
    </cfRule>
    <cfRule type="containsText" dxfId="2328" priority="230" operator="containsText" text="ACEITE">
      <formula>NOT(ISERROR(SEARCH("ACEITE",C881)))</formula>
    </cfRule>
    <cfRule type="containsText" dxfId="2327" priority="231" operator="containsText" text="MOTOR">
      <formula>NOT(ISERROR(SEARCH("MOTOR",C881)))</formula>
    </cfRule>
  </conditionalFormatting>
  <conditionalFormatting sqref="C893:C905">
    <cfRule type="containsText" dxfId="2326" priority="218" operator="containsText" text="RADIADOR">
      <formula>NOT(ISERROR(SEARCH("RADIADOR",C893)))</formula>
    </cfRule>
    <cfRule type="containsText" dxfId="2325" priority="219" operator="containsText" text="BOMBA">
      <formula>NOT(ISERROR(SEARCH("BOMBA",C893)))</formula>
    </cfRule>
    <cfRule type="containsText" dxfId="2324" priority="220" operator="containsText" text="CAJA">
      <formula>NOT(ISERROR(SEARCH("CAJA",C893)))</formula>
    </cfRule>
    <cfRule type="containsText" dxfId="2323" priority="221" operator="containsText" text="RODAMIENTO">
      <formula>NOT(ISERROR(SEARCH("RODAMIENTO",C893)))</formula>
    </cfRule>
    <cfRule type="containsText" dxfId="2322" priority="222" operator="containsText" text="FILTRO">
      <formula>NOT(ISERROR(SEARCH("FILTRO",C893)))</formula>
    </cfRule>
    <cfRule type="containsText" dxfId="2321" priority="223" operator="containsText" text="ACEITE">
      <formula>NOT(ISERROR(SEARCH("ACEITE",C893)))</formula>
    </cfRule>
    <cfRule type="containsText" dxfId="2320" priority="224" operator="containsText" text="MOTOR">
      <formula>NOT(ISERROR(SEARCH("MOTOR",C893)))</formula>
    </cfRule>
  </conditionalFormatting>
  <conditionalFormatting sqref="C893:C905">
    <cfRule type="containsText" dxfId="2319" priority="211" operator="containsText" text="RADIADOR">
      <formula>NOT(ISERROR(SEARCH("RADIADOR",C893)))</formula>
    </cfRule>
    <cfRule type="containsText" dxfId="2318" priority="212" operator="containsText" text="BOMBA">
      <formula>NOT(ISERROR(SEARCH("BOMBA",C893)))</formula>
    </cfRule>
    <cfRule type="containsText" dxfId="2317" priority="213" operator="containsText" text="CAJA">
      <formula>NOT(ISERROR(SEARCH("CAJA",C893)))</formula>
    </cfRule>
    <cfRule type="containsText" dxfId="2316" priority="214" operator="containsText" text="RODAMIENTO">
      <formula>NOT(ISERROR(SEARCH("RODAMIENTO",C893)))</formula>
    </cfRule>
    <cfRule type="containsText" dxfId="2315" priority="215" operator="containsText" text="FILTRO">
      <formula>NOT(ISERROR(SEARCH("FILTRO",C893)))</formula>
    </cfRule>
    <cfRule type="containsText" dxfId="2314" priority="216" operator="containsText" text="ACEITE">
      <formula>NOT(ISERROR(SEARCH("ACEITE",C893)))</formula>
    </cfRule>
    <cfRule type="containsText" dxfId="2313" priority="217" operator="containsText" text="MOTOR">
      <formula>NOT(ISERROR(SEARCH("MOTOR",C893)))</formula>
    </cfRule>
  </conditionalFormatting>
  <conditionalFormatting sqref="C907:C913">
    <cfRule type="containsText" dxfId="2312" priority="204" operator="containsText" text="RADIADOR">
      <formula>NOT(ISERROR(SEARCH("RADIADOR",C907)))</formula>
    </cfRule>
    <cfRule type="containsText" dxfId="2311" priority="205" operator="containsText" text="BOMBA">
      <formula>NOT(ISERROR(SEARCH("BOMBA",C907)))</formula>
    </cfRule>
    <cfRule type="containsText" dxfId="2310" priority="206" operator="containsText" text="CAJA">
      <formula>NOT(ISERROR(SEARCH("CAJA",C907)))</formula>
    </cfRule>
    <cfRule type="containsText" dxfId="2309" priority="207" operator="containsText" text="RODAMIENTO">
      <formula>NOT(ISERROR(SEARCH("RODAMIENTO",C907)))</formula>
    </cfRule>
    <cfRule type="containsText" dxfId="2308" priority="208" operator="containsText" text="FILTRO">
      <formula>NOT(ISERROR(SEARCH("FILTRO",C907)))</formula>
    </cfRule>
    <cfRule type="containsText" dxfId="2307" priority="209" operator="containsText" text="ACEITE">
      <formula>NOT(ISERROR(SEARCH("ACEITE",C907)))</formula>
    </cfRule>
    <cfRule type="containsText" dxfId="2306" priority="210" operator="containsText" text="MOTOR">
      <formula>NOT(ISERROR(SEARCH("MOTOR",C907)))</formula>
    </cfRule>
  </conditionalFormatting>
  <conditionalFormatting sqref="C907:C913">
    <cfRule type="containsText" dxfId="2305" priority="197" operator="containsText" text="RADIADOR">
      <formula>NOT(ISERROR(SEARCH("RADIADOR",C907)))</formula>
    </cfRule>
    <cfRule type="containsText" dxfId="2304" priority="198" operator="containsText" text="BOMBA">
      <formula>NOT(ISERROR(SEARCH("BOMBA",C907)))</formula>
    </cfRule>
    <cfRule type="containsText" dxfId="2303" priority="199" operator="containsText" text="CAJA">
      <formula>NOT(ISERROR(SEARCH("CAJA",C907)))</formula>
    </cfRule>
    <cfRule type="containsText" dxfId="2302" priority="200" operator="containsText" text="RODAMIENTO">
      <formula>NOT(ISERROR(SEARCH("RODAMIENTO",C907)))</formula>
    </cfRule>
    <cfRule type="containsText" dxfId="2301" priority="201" operator="containsText" text="FILTRO">
      <formula>NOT(ISERROR(SEARCH("FILTRO",C907)))</formula>
    </cfRule>
    <cfRule type="containsText" dxfId="2300" priority="202" operator="containsText" text="ACEITE">
      <formula>NOT(ISERROR(SEARCH("ACEITE",C907)))</formula>
    </cfRule>
    <cfRule type="containsText" dxfId="2299" priority="203" operator="containsText" text="MOTOR">
      <formula>NOT(ISERROR(SEARCH("MOTOR",C907)))</formula>
    </cfRule>
  </conditionalFormatting>
  <conditionalFormatting sqref="C915:C919">
    <cfRule type="containsText" dxfId="2298" priority="190" operator="containsText" text="RADIADOR">
      <formula>NOT(ISERROR(SEARCH("RADIADOR",C915)))</formula>
    </cfRule>
    <cfRule type="containsText" dxfId="2297" priority="191" operator="containsText" text="BOMBA">
      <formula>NOT(ISERROR(SEARCH("BOMBA",C915)))</formula>
    </cfRule>
    <cfRule type="containsText" dxfId="2296" priority="192" operator="containsText" text="CAJA">
      <formula>NOT(ISERROR(SEARCH("CAJA",C915)))</formula>
    </cfRule>
    <cfRule type="containsText" dxfId="2295" priority="193" operator="containsText" text="RODAMIENTO">
      <formula>NOT(ISERROR(SEARCH("RODAMIENTO",C915)))</formula>
    </cfRule>
    <cfRule type="containsText" dxfId="2294" priority="194" operator="containsText" text="FILTRO">
      <formula>NOT(ISERROR(SEARCH("FILTRO",C915)))</formula>
    </cfRule>
    <cfRule type="containsText" dxfId="2293" priority="195" operator="containsText" text="ACEITE">
      <formula>NOT(ISERROR(SEARCH("ACEITE",C915)))</formula>
    </cfRule>
    <cfRule type="containsText" dxfId="2292" priority="196" operator="containsText" text="MOTOR">
      <formula>NOT(ISERROR(SEARCH("MOTOR",C915)))</formula>
    </cfRule>
  </conditionalFormatting>
  <conditionalFormatting sqref="C915:C919">
    <cfRule type="containsText" dxfId="2291" priority="183" operator="containsText" text="RADIADOR">
      <formula>NOT(ISERROR(SEARCH("RADIADOR",C915)))</formula>
    </cfRule>
    <cfRule type="containsText" dxfId="2290" priority="184" operator="containsText" text="BOMBA">
      <formula>NOT(ISERROR(SEARCH("BOMBA",C915)))</formula>
    </cfRule>
    <cfRule type="containsText" dxfId="2289" priority="185" operator="containsText" text="CAJA">
      <formula>NOT(ISERROR(SEARCH("CAJA",C915)))</formula>
    </cfRule>
    <cfRule type="containsText" dxfId="2288" priority="186" operator="containsText" text="RODAMIENTO">
      <formula>NOT(ISERROR(SEARCH("RODAMIENTO",C915)))</formula>
    </cfRule>
    <cfRule type="containsText" dxfId="2287" priority="187" operator="containsText" text="FILTRO">
      <formula>NOT(ISERROR(SEARCH("FILTRO",C915)))</formula>
    </cfRule>
    <cfRule type="containsText" dxfId="2286" priority="188" operator="containsText" text="ACEITE">
      <formula>NOT(ISERROR(SEARCH("ACEITE",C915)))</formula>
    </cfRule>
    <cfRule type="containsText" dxfId="2285" priority="189" operator="containsText" text="MOTOR">
      <formula>NOT(ISERROR(SEARCH("MOTOR",C915)))</formula>
    </cfRule>
  </conditionalFormatting>
  <conditionalFormatting sqref="C921:C924">
    <cfRule type="containsText" dxfId="2284" priority="176" operator="containsText" text="RADIADOR">
      <formula>NOT(ISERROR(SEARCH("RADIADOR",C921)))</formula>
    </cfRule>
    <cfRule type="containsText" dxfId="2283" priority="177" operator="containsText" text="BOMBA">
      <formula>NOT(ISERROR(SEARCH("BOMBA",C921)))</formula>
    </cfRule>
    <cfRule type="containsText" dxfId="2282" priority="178" operator="containsText" text="CAJA">
      <formula>NOT(ISERROR(SEARCH("CAJA",C921)))</formula>
    </cfRule>
    <cfRule type="containsText" dxfId="2281" priority="179" operator="containsText" text="RODAMIENTO">
      <formula>NOT(ISERROR(SEARCH("RODAMIENTO",C921)))</formula>
    </cfRule>
    <cfRule type="containsText" dxfId="2280" priority="180" operator="containsText" text="FILTRO">
      <formula>NOT(ISERROR(SEARCH("FILTRO",C921)))</formula>
    </cfRule>
    <cfRule type="containsText" dxfId="2279" priority="181" operator="containsText" text="ACEITE">
      <formula>NOT(ISERROR(SEARCH("ACEITE",C921)))</formula>
    </cfRule>
    <cfRule type="containsText" dxfId="2278" priority="182" operator="containsText" text="MOTOR">
      <formula>NOT(ISERROR(SEARCH("MOTOR",C921)))</formula>
    </cfRule>
  </conditionalFormatting>
  <conditionalFormatting sqref="C921:C924">
    <cfRule type="containsText" dxfId="2277" priority="169" operator="containsText" text="RADIADOR">
      <formula>NOT(ISERROR(SEARCH("RADIADOR",C921)))</formula>
    </cfRule>
    <cfRule type="containsText" dxfId="2276" priority="170" operator="containsText" text="BOMBA">
      <formula>NOT(ISERROR(SEARCH("BOMBA",C921)))</formula>
    </cfRule>
    <cfRule type="containsText" dxfId="2275" priority="171" operator="containsText" text="CAJA">
      <formula>NOT(ISERROR(SEARCH("CAJA",C921)))</formula>
    </cfRule>
    <cfRule type="containsText" dxfId="2274" priority="172" operator="containsText" text="RODAMIENTO">
      <formula>NOT(ISERROR(SEARCH("RODAMIENTO",C921)))</formula>
    </cfRule>
    <cfRule type="containsText" dxfId="2273" priority="173" operator="containsText" text="FILTRO">
      <formula>NOT(ISERROR(SEARCH("FILTRO",C921)))</formula>
    </cfRule>
    <cfRule type="containsText" dxfId="2272" priority="174" operator="containsText" text="ACEITE">
      <formula>NOT(ISERROR(SEARCH("ACEITE",C921)))</formula>
    </cfRule>
    <cfRule type="containsText" dxfId="2271" priority="175" operator="containsText" text="MOTOR">
      <formula>NOT(ISERROR(SEARCH("MOTOR",C921)))</formula>
    </cfRule>
  </conditionalFormatting>
  <conditionalFormatting sqref="C926:C929">
    <cfRule type="containsText" dxfId="2270" priority="162" operator="containsText" text="RADIADOR">
      <formula>NOT(ISERROR(SEARCH("RADIADOR",C926)))</formula>
    </cfRule>
    <cfRule type="containsText" dxfId="2269" priority="163" operator="containsText" text="BOMBA">
      <formula>NOT(ISERROR(SEARCH("BOMBA",C926)))</formula>
    </cfRule>
    <cfRule type="containsText" dxfId="2268" priority="164" operator="containsText" text="CAJA">
      <formula>NOT(ISERROR(SEARCH("CAJA",C926)))</formula>
    </cfRule>
    <cfRule type="containsText" dxfId="2267" priority="165" operator="containsText" text="RODAMIENTO">
      <formula>NOT(ISERROR(SEARCH("RODAMIENTO",C926)))</formula>
    </cfRule>
    <cfRule type="containsText" dxfId="2266" priority="166" operator="containsText" text="FILTRO">
      <formula>NOT(ISERROR(SEARCH("FILTRO",C926)))</formula>
    </cfRule>
    <cfRule type="containsText" dxfId="2265" priority="167" operator="containsText" text="ACEITE">
      <formula>NOT(ISERROR(SEARCH("ACEITE",C926)))</formula>
    </cfRule>
    <cfRule type="containsText" dxfId="2264" priority="168" operator="containsText" text="MOTOR">
      <formula>NOT(ISERROR(SEARCH("MOTOR",C926)))</formula>
    </cfRule>
  </conditionalFormatting>
  <conditionalFormatting sqref="C926:C929">
    <cfRule type="containsText" dxfId="2263" priority="155" operator="containsText" text="RADIADOR">
      <formula>NOT(ISERROR(SEARCH("RADIADOR",C926)))</formula>
    </cfRule>
    <cfRule type="containsText" dxfId="2262" priority="156" operator="containsText" text="BOMBA">
      <formula>NOT(ISERROR(SEARCH("BOMBA",C926)))</formula>
    </cfRule>
    <cfRule type="containsText" dxfId="2261" priority="157" operator="containsText" text="CAJA">
      <formula>NOT(ISERROR(SEARCH("CAJA",C926)))</formula>
    </cfRule>
    <cfRule type="containsText" dxfId="2260" priority="158" operator="containsText" text="RODAMIENTO">
      <formula>NOT(ISERROR(SEARCH("RODAMIENTO",C926)))</formula>
    </cfRule>
    <cfRule type="containsText" dxfId="2259" priority="159" operator="containsText" text="FILTRO">
      <formula>NOT(ISERROR(SEARCH("FILTRO",C926)))</formula>
    </cfRule>
    <cfRule type="containsText" dxfId="2258" priority="160" operator="containsText" text="ACEITE">
      <formula>NOT(ISERROR(SEARCH("ACEITE",C926)))</formula>
    </cfRule>
    <cfRule type="containsText" dxfId="2257" priority="161" operator="containsText" text="MOTOR">
      <formula>NOT(ISERROR(SEARCH("MOTOR",C926)))</formula>
    </cfRule>
  </conditionalFormatting>
  <conditionalFormatting sqref="C931:C937">
    <cfRule type="containsText" dxfId="2256" priority="148" operator="containsText" text="RADIADOR">
      <formula>NOT(ISERROR(SEARCH("RADIADOR",C931)))</formula>
    </cfRule>
    <cfRule type="containsText" dxfId="2255" priority="149" operator="containsText" text="BOMBA">
      <formula>NOT(ISERROR(SEARCH("BOMBA",C931)))</formula>
    </cfRule>
    <cfRule type="containsText" dxfId="2254" priority="150" operator="containsText" text="CAJA">
      <formula>NOT(ISERROR(SEARCH("CAJA",C931)))</formula>
    </cfRule>
    <cfRule type="containsText" dxfId="2253" priority="151" operator="containsText" text="RODAMIENTO">
      <formula>NOT(ISERROR(SEARCH("RODAMIENTO",C931)))</formula>
    </cfRule>
    <cfRule type="containsText" dxfId="2252" priority="152" operator="containsText" text="FILTRO">
      <formula>NOT(ISERROR(SEARCH("FILTRO",C931)))</formula>
    </cfRule>
    <cfRule type="containsText" dxfId="2251" priority="153" operator="containsText" text="ACEITE">
      <formula>NOT(ISERROR(SEARCH("ACEITE",C931)))</formula>
    </cfRule>
    <cfRule type="containsText" dxfId="2250" priority="154" operator="containsText" text="MOTOR">
      <formula>NOT(ISERROR(SEARCH("MOTOR",C931)))</formula>
    </cfRule>
  </conditionalFormatting>
  <conditionalFormatting sqref="C931:C937">
    <cfRule type="containsText" dxfId="2249" priority="141" operator="containsText" text="RADIADOR">
      <formula>NOT(ISERROR(SEARCH("RADIADOR",C931)))</formula>
    </cfRule>
    <cfRule type="containsText" dxfId="2248" priority="142" operator="containsText" text="BOMBA">
      <formula>NOT(ISERROR(SEARCH("BOMBA",C931)))</formula>
    </cfRule>
    <cfRule type="containsText" dxfId="2247" priority="143" operator="containsText" text="CAJA">
      <formula>NOT(ISERROR(SEARCH("CAJA",C931)))</formula>
    </cfRule>
    <cfRule type="containsText" dxfId="2246" priority="144" operator="containsText" text="RODAMIENTO">
      <formula>NOT(ISERROR(SEARCH("RODAMIENTO",C931)))</formula>
    </cfRule>
    <cfRule type="containsText" dxfId="2245" priority="145" operator="containsText" text="FILTRO">
      <formula>NOT(ISERROR(SEARCH("FILTRO",C931)))</formula>
    </cfRule>
    <cfRule type="containsText" dxfId="2244" priority="146" operator="containsText" text="ACEITE">
      <formula>NOT(ISERROR(SEARCH("ACEITE",C931)))</formula>
    </cfRule>
    <cfRule type="containsText" dxfId="2243" priority="147" operator="containsText" text="MOTOR">
      <formula>NOT(ISERROR(SEARCH("MOTOR",C931)))</formula>
    </cfRule>
  </conditionalFormatting>
  <conditionalFormatting sqref="C939:C944">
    <cfRule type="containsText" dxfId="2242" priority="134" operator="containsText" text="RADIADOR">
      <formula>NOT(ISERROR(SEARCH("RADIADOR",C939)))</formula>
    </cfRule>
    <cfRule type="containsText" dxfId="2241" priority="135" operator="containsText" text="BOMBA">
      <formula>NOT(ISERROR(SEARCH("BOMBA",C939)))</formula>
    </cfRule>
    <cfRule type="containsText" dxfId="2240" priority="136" operator="containsText" text="CAJA">
      <formula>NOT(ISERROR(SEARCH("CAJA",C939)))</formula>
    </cfRule>
    <cfRule type="containsText" dxfId="2239" priority="137" operator="containsText" text="RODAMIENTO">
      <formula>NOT(ISERROR(SEARCH("RODAMIENTO",C939)))</formula>
    </cfRule>
    <cfRule type="containsText" dxfId="2238" priority="138" operator="containsText" text="FILTRO">
      <formula>NOT(ISERROR(SEARCH("FILTRO",C939)))</formula>
    </cfRule>
    <cfRule type="containsText" dxfId="2237" priority="139" operator="containsText" text="ACEITE">
      <formula>NOT(ISERROR(SEARCH("ACEITE",C939)))</formula>
    </cfRule>
    <cfRule type="containsText" dxfId="2236" priority="140" operator="containsText" text="MOTOR">
      <formula>NOT(ISERROR(SEARCH("MOTOR",C939)))</formula>
    </cfRule>
  </conditionalFormatting>
  <conditionalFormatting sqref="C939:C944">
    <cfRule type="containsText" dxfId="2235" priority="127" operator="containsText" text="RADIADOR">
      <formula>NOT(ISERROR(SEARCH("RADIADOR",C939)))</formula>
    </cfRule>
    <cfRule type="containsText" dxfId="2234" priority="128" operator="containsText" text="BOMBA">
      <formula>NOT(ISERROR(SEARCH("BOMBA",C939)))</formula>
    </cfRule>
    <cfRule type="containsText" dxfId="2233" priority="129" operator="containsText" text="CAJA">
      <formula>NOT(ISERROR(SEARCH("CAJA",C939)))</formula>
    </cfRule>
    <cfRule type="containsText" dxfId="2232" priority="130" operator="containsText" text="RODAMIENTO">
      <formula>NOT(ISERROR(SEARCH("RODAMIENTO",C939)))</formula>
    </cfRule>
    <cfRule type="containsText" dxfId="2231" priority="131" operator="containsText" text="FILTRO">
      <formula>NOT(ISERROR(SEARCH("FILTRO",C939)))</formula>
    </cfRule>
    <cfRule type="containsText" dxfId="2230" priority="132" operator="containsText" text="ACEITE">
      <formula>NOT(ISERROR(SEARCH("ACEITE",C939)))</formula>
    </cfRule>
    <cfRule type="containsText" dxfId="2229" priority="133" operator="containsText" text="MOTOR">
      <formula>NOT(ISERROR(SEARCH("MOTOR",C939)))</formula>
    </cfRule>
  </conditionalFormatting>
  <conditionalFormatting sqref="C946:C948">
    <cfRule type="containsText" dxfId="2228" priority="120" operator="containsText" text="RADIADOR">
      <formula>NOT(ISERROR(SEARCH("RADIADOR",C946)))</formula>
    </cfRule>
    <cfRule type="containsText" dxfId="2227" priority="121" operator="containsText" text="BOMBA">
      <formula>NOT(ISERROR(SEARCH("BOMBA",C946)))</formula>
    </cfRule>
    <cfRule type="containsText" dxfId="2226" priority="122" operator="containsText" text="CAJA">
      <formula>NOT(ISERROR(SEARCH("CAJA",C946)))</formula>
    </cfRule>
    <cfRule type="containsText" dxfId="2225" priority="123" operator="containsText" text="RODAMIENTO">
      <formula>NOT(ISERROR(SEARCH("RODAMIENTO",C946)))</formula>
    </cfRule>
    <cfRule type="containsText" dxfId="2224" priority="124" operator="containsText" text="FILTRO">
      <formula>NOT(ISERROR(SEARCH("FILTRO",C946)))</formula>
    </cfRule>
    <cfRule type="containsText" dxfId="2223" priority="125" operator="containsText" text="ACEITE">
      <formula>NOT(ISERROR(SEARCH("ACEITE",C946)))</formula>
    </cfRule>
    <cfRule type="containsText" dxfId="2222" priority="126" operator="containsText" text="MOTOR">
      <formula>NOT(ISERROR(SEARCH("MOTOR",C946)))</formula>
    </cfRule>
  </conditionalFormatting>
  <conditionalFormatting sqref="C946:C948">
    <cfRule type="containsText" dxfId="2221" priority="113" operator="containsText" text="RADIADOR">
      <formula>NOT(ISERROR(SEARCH("RADIADOR",C946)))</formula>
    </cfRule>
    <cfRule type="containsText" dxfId="2220" priority="114" operator="containsText" text="BOMBA">
      <formula>NOT(ISERROR(SEARCH("BOMBA",C946)))</formula>
    </cfRule>
    <cfRule type="containsText" dxfId="2219" priority="115" operator="containsText" text="CAJA">
      <formula>NOT(ISERROR(SEARCH("CAJA",C946)))</formula>
    </cfRule>
    <cfRule type="containsText" dxfId="2218" priority="116" operator="containsText" text="RODAMIENTO">
      <formula>NOT(ISERROR(SEARCH("RODAMIENTO",C946)))</formula>
    </cfRule>
    <cfRule type="containsText" dxfId="2217" priority="117" operator="containsText" text="FILTRO">
      <formula>NOT(ISERROR(SEARCH("FILTRO",C946)))</formula>
    </cfRule>
    <cfRule type="containsText" dxfId="2216" priority="118" operator="containsText" text="ACEITE">
      <formula>NOT(ISERROR(SEARCH("ACEITE",C946)))</formula>
    </cfRule>
    <cfRule type="containsText" dxfId="2215" priority="119" operator="containsText" text="MOTOR">
      <formula>NOT(ISERROR(SEARCH("MOTOR",C946)))</formula>
    </cfRule>
  </conditionalFormatting>
  <conditionalFormatting sqref="C950:C965">
    <cfRule type="containsText" dxfId="2214" priority="106" operator="containsText" text="RADIADOR">
      <formula>NOT(ISERROR(SEARCH("RADIADOR",C950)))</formula>
    </cfRule>
    <cfRule type="containsText" dxfId="2213" priority="107" operator="containsText" text="BOMBA">
      <formula>NOT(ISERROR(SEARCH("BOMBA",C950)))</formula>
    </cfRule>
    <cfRule type="containsText" dxfId="2212" priority="108" operator="containsText" text="CAJA">
      <formula>NOT(ISERROR(SEARCH("CAJA",C950)))</formula>
    </cfRule>
    <cfRule type="containsText" dxfId="2211" priority="109" operator="containsText" text="RODAMIENTO">
      <formula>NOT(ISERROR(SEARCH("RODAMIENTO",C950)))</formula>
    </cfRule>
    <cfRule type="containsText" dxfId="2210" priority="110" operator="containsText" text="FILTRO">
      <formula>NOT(ISERROR(SEARCH("FILTRO",C950)))</formula>
    </cfRule>
    <cfRule type="containsText" dxfId="2209" priority="111" operator="containsText" text="ACEITE">
      <formula>NOT(ISERROR(SEARCH("ACEITE",C950)))</formula>
    </cfRule>
    <cfRule type="containsText" dxfId="2208" priority="112" operator="containsText" text="MOTOR">
      <formula>NOT(ISERROR(SEARCH("MOTOR",C950)))</formula>
    </cfRule>
  </conditionalFormatting>
  <conditionalFormatting sqref="C950:C965">
    <cfRule type="containsText" dxfId="2207" priority="99" operator="containsText" text="RADIADOR">
      <formula>NOT(ISERROR(SEARCH("RADIADOR",C950)))</formula>
    </cfRule>
    <cfRule type="containsText" dxfId="2206" priority="100" operator="containsText" text="BOMBA">
      <formula>NOT(ISERROR(SEARCH("BOMBA",C950)))</formula>
    </cfRule>
    <cfRule type="containsText" dxfId="2205" priority="101" operator="containsText" text="CAJA">
      <formula>NOT(ISERROR(SEARCH("CAJA",C950)))</formula>
    </cfRule>
    <cfRule type="containsText" dxfId="2204" priority="102" operator="containsText" text="RODAMIENTO">
      <formula>NOT(ISERROR(SEARCH("RODAMIENTO",C950)))</formula>
    </cfRule>
    <cfRule type="containsText" dxfId="2203" priority="103" operator="containsText" text="FILTRO">
      <formula>NOT(ISERROR(SEARCH("FILTRO",C950)))</formula>
    </cfRule>
    <cfRule type="containsText" dxfId="2202" priority="104" operator="containsText" text="ACEITE">
      <formula>NOT(ISERROR(SEARCH("ACEITE",C950)))</formula>
    </cfRule>
    <cfRule type="containsText" dxfId="2201" priority="105" operator="containsText" text="MOTOR">
      <formula>NOT(ISERROR(SEARCH("MOTOR",C950)))</formula>
    </cfRule>
  </conditionalFormatting>
  <conditionalFormatting sqref="C967:C971">
    <cfRule type="containsText" dxfId="2200" priority="92" operator="containsText" text="RADIADOR">
      <formula>NOT(ISERROR(SEARCH("RADIADOR",C967)))</formula>
    </cfRule>
    <cfRule type="containsText" dxfId="2199" priority="93" operator="containsText" text="BOMBA">
      <formula>NOT(ISERROR(SEARCH("BOMBA",C967)))</formula>
    </cfRule>
    <cfRule type="containsText" dxfId="2198" priority="94" operator="containsText" text="CAJA">
      <formula>NOT(ISERROR(SEARCH("CAJA",C967)))</formula>
    </cfRule>
    <cfRule type="containsText" dxfId="2197" priority="95" operator="containsText" text="RODAMIENTO">
      <formula>NOT(ISERROR(SEARCH("RODAMIENTO",C967)))</formula>
    </cfRule>
    <cfRule type="containsText" dxfId="2196" priority="96" operator="containsText" text="FILTRO">
      <formula>NOT(ISERROR(SEARCH("FILTRO",C967)))</formula>
    </cfRule>
    <cfRule type="containsText" dxfId="2195" priority="97" operator="containsText" text="ACEITE">
      <formula>NOT(ISERROR(SEARCH("ACEITE",C967)))</formula>
    </cfRule>
    <cfRule type="containsText" dxfId="2194" priority="98" operator="containsText" text="MOTOR">
      <formula>NOT(ISERROR(SEARCH("MOTOR",C967)))</formula>
    </cfRule>
  </conditionalFormatting>
  <conditionalFormatting sqref="C967:C971">
    <cfRule type="containsText" dxfId="2193" priority="85" operator="containsText" text="RADIADOR">
      <formula>NOT(ISERROR(SEARCH("RADIADOR",C967)))</formula>
    </cfRule>
    <cfRule type="containsText" dxfId="2192" priority="86" operator="containsText" text="BOMBA">
      <formula>NOT(ISERROR(SEARCH("BOMBA",C967)))</formula>
    </cfRule>
    <cfRule type="containsText" dxfId="2191" priority="87" operator="containsText" text="CAJA">
      <formula>NOT(ISERROR(SEARCH("CAJA",C967)))</formula>
    </cfRule>
    <cfRule type="containsText" dxfId="2190" priority="88" operator="containsText" text="RODAMIENTO">
      <formula>NOT(ISERROR(SEARCH("RODAMIENTO",C967)))</formula>
    </cfRule>
    <cfRule type="containsText" dxfId="2189" priority="89" operator="containsText" text="FILTRO">
      <formula>NOT(ISERROR(SEARCH("FILTRO",C967)))</formula>
    </cfRule>
    <cfRule type="containsText" dxfId="2188" priority="90" operator="containsText" text="ACEITE">
      <formula>NOT(ISERROR(SEARCH("ACEITE",C967)))</formula>
    </cfRule>
    <cfRule type="containsText" dxfId="2187" priority="91" operator="containsText" text="MOTOR">
      <formula>NOT(ISERROR(SEARCH("MOTOR",C967)))</formula>
    </cfRule>
  </conditionalFormatting>
  <conditionalFormatting sqref="C973:C982">
    <cfRule type="containsText" dxfId="2186" priority="78" operator="containsText" text="RADIADOR">
      <formula>NOT(ISERROR(SEARCH("RADIADOR",C973)))</formula>
    </cfRule>
    <cfRule type="containsText" dxfId="2185" priority="79" operator="containsText" text="BOMBA">
      <formula>NOT(ISERROR(SEARCH("BOMBA",C973)))</formula>
    </cfRule>
    <cfRule type="containsText" dxfId="2184" priority="80" operator="containsText" text="CAJA">
      <formula>NOT(ISERROR(SEARCH("CAJA",C973)))</formula>
    </cfRule>
    <cfRule type="containsText" dxfId="2183" priority="81" operator="containsText" text="RODAMIENTO">
      <formula>NOT(ISERROR(SEARCH("RODAMIENTO",C973)))</formula>
    </cfRule>
    <cfRule type="containsText" dxfId="2182" priority="82" operator="containsText" text="FILTRO">
      <formula>NOT(ISERROR(SEARCH("FILTRO",C973)))</formula>
    </cfRule>
    <cfRule type="containsText" dxfId="2181" priority="83" operator="containsText" text="ACEITE">
      <formula>NOT(ISERROR(SEARCH("ACEITE",C973)))</formula>
    </cfRule>
    <cfRule type="containsText" dxfId="2180" priority="84" operator="containsText" text="MOTOR">
      <formula>NOT(ISERROR(SEARCH("MOTOR",C973)))</formula>
    </cfRule>
  </conditionalFormatting>
  <conditionalFormatting sqref="C973:C982">
    <cfRule type="containsText" dxfId="2179" priority="71" operator="containsText" text="RADIADOR">
      <formula>NOT(ISERROR(SEARCH("RADIADOR",C973)))</formula>
    </cfRule>
    <cfRule type="containsText" dxfId="2178" priority="72" operator="containsText" text="BOMBA">
      <formula>NOT(ISERROR(SEARCH("BOMBA",C973)))</formula>
    </cfRule>
    <cfRule type="containsText" dxfId="2177" priority="73" operator="containsText" text="CAJA">
      <formula>NOT(ISERROR(SEARCH("CAJA",C973)))</formula>
    </cfRule>
    <cfRule type="containsText" dxfId="2176" priority="74" operator="containsText" text="RODAMIENTO">
      <formula>NOT(ISERROR(SEARCH("RODAMIENTO",C973)))</formula>
    </cfRule>
    <cfRule type="containsText" dxfId="2175" priority="75" operator="containsText" text="FILTRO">
      <formula>NOT(ISERROR(SEARCH("FILTRO",C973)))</formula>
    </cfRule>
    <cfRule type="containsText" dxfId="2174" priority="76" operator="containsText" text="ACEITE">
      <formula>NOT(ISERROR(SEARCH("ACEITE",C973)))</formula>
    </cfRule>
    <cfRule type="containsText" dxfId="2173" priority="77" operator="containsText" text="MOTOR">
      <formula>NOT(ISERROR(SEARCH("MOTOR",C973)))</formula>
    </cfRule>
  </conditionalFormatting>
  <conditionalFormatting sqref="C984:C995 C997:C1002">
    <cfRule type="containsText" dxfId="2172" priority="64" operator="containsText" text="RADIADOR">
      <formula>NOT(ISERROR(SEARCH("RADIADOR",C984)))</formula>
    </cfRule>
    <cfRule type="containsText" dxfId="2171" priority="65" operator="containsText" text="BOMBA">
      <formula>NOT(ISERROR(SEARCH("BOMBA",C984)))</formula>
    </cfRule>
    <cfRule type="containsText" dxfId="2170" priority="66" operator="containsText" text="CAJA">
      <formula>NOT(ISERROR(SEARCH("CAJA",C984)))</formula>
    </cfRule>
    <cfRule type="containsText" dxfId="2169" priority="67" operator="containsText" text="RODAMIENTO">
      <formula>NOT(ISERROR(SEARCH("RODAMIENTO",C984)))</formula>
    </cfRule>
    <cfRule type="containsText" dxfId="2168" priority="68" operator="containsText" text="FILTRO">
      <formula>NOT(ISERROR(SEARCH("FILTRO",C984)))</formula>
    </cfRule>
    <cfRule type="containsText" dxfId="2167" priority="69" operator="containsText" text="ACEITE">
      <formula>NOT(ISERROR(SEARCH("ACEITE",C984)))</formula>
    </cfRule>
    <cfRule type="containsText" dxfId="2166" priority="70" operator="containsText" text="MOTOR">
      <formula>NOT(ISERROR(SEARCH("MOTOR",C984)))</formula>
    </cfRule>
  </conditionalFormatting>
  <conditionalFormatting sqref="C984:C995 C997:C1002">
    <cfRule type="containsText" dxfId="2165" priority="57" operator="containsText" text="RADIADOR">
      <formula>NOT(ISERROR(SEARCH("RADIADOR",C984)))</formula>
    </cfRule>
    <cfRule type="containsText" dxfId="2164" priority="58" operator="containsText" text="BOMBA">
      <formula>NOT(ISERROR(SEARCH("BOMBA",C984)))</formula>
    </cfRule>
    <cfRule type="containsText" dxfId="2163" priority="59" operator="containsText" text="CAJA">
      <formula>NOT(ISERROR(SEARCH("CAJA",C984)))</formula>
    </cfRule>
    <cfRule type="containsText" dxfId="2162" priority="60" operator="containsText" text="RODAMIENTO">
      <formula>NOT(ISERROR(SEARCH("RODAMIENTO",C984)))</formula>
    </cfRule>
    <cfRule type="containsText" dxfId="2161" priority="61" operator="containsText" text="FILTRO">
      <formula>NOT(ISERROR(SEARCH("FILTRO",C984)))</formula>
    </cfRule>
    <cfRule type="containsText" dxfId="2160" priority="62" operator="containsText" text="ACEITE">
      <formula>NOT(ISERROR(SEARCH("ACEITE",C984)))</formula>
    </cfRule>
    <cfRule type="containsText" dxfId="2159" priority="63" operator="containsText" text="MOTOR">
      <formula>NOT(ISERROR(SEARCH("MOTOR",C984)))</formula>
    </cfRule>
  </conditionalFormatting>
  <conditionalFormatting sqref="C1004:C1015 C1017:C1018">
    <cfRule type="containsText" dxfId="2158" priority="50" operator="containsText" text="RADIADOR">
      <formula>NOT(ISERROR(SEARCH("RADIADOR",C1004)))</formula>
    </cfRule>
    <cfRule type="containsText" dxfId="2157" priority="51" operator="containsText" text="BOMBA">
      <formula>NOT(ISERROR(SEARCH("BOMBA",C1004)))</formula>
    </cfRule>
    <cfRule type="containsText" dxfId="2156" priority="52" operator="containsText" text="CAJA">
      <formula>NOT(ISERROR(SEARCH("CAJA",C1004)))</formula>
    </cfRule>
    <cfRule type="containsText" dxfId="2155" priority="53" operator="containsText" text="RODAMIENTO">
      <formula>NOT(ISERROR(SEARCH("RODAMIENTO",C1004)))</formula>
    </cfRule>
    <cfRule type="containsText" dxfId="2154" priority="54" operator="containsText" text="FILTRO">
      <formula>NOT(ISERROR(SEARCH("FILTRO",C1004)))</formula>
    </cfRule>
    <cfRule type="containsText" dxfId="2153" priority="55" operator="containsText" text="ACEITE">
      <formula>NOT(ISERROR(SEARCH("ACEITE",C1004)))</formula>
    </cfRule>
    <cfRule type="containsText" dxfId="2152" priority="56" operator="containsText" text="MOTOR">
      <formula>NOT(ISERROR(SEARCH("MOTOR",C1004)))</formula>
    </cfRule>
  </conditionalFormatting>
  <conditionalFormatting sqref="C1004:C1015 C1017:C1018">
    <cfRule type="containsText" dxfId="2151" priority="43" operator="containsText" text="RADIADOR">
      <formula>NOT(ISERROR(SEARCH("RADIADOR",C1004)))</formula>
    </cfRule>
    <cfRule type="containsText" dxfId="2150" priority="44" operator="containsText" text="BOMBA">
      <formula>NOT(ISERROR(SEARCH("BOMBA",C1004)))</formula>
    </cfRule>
    <cfRule type="containsText" dxfId="2149" priority="45" operator="containsText" text="CAJA">
      <formula>NOT(ISERROR(SEARCH("CAJA",C1004)))</formula>
    </cfRule>
    <cfRule type="containsText" dxfId="2148" priority="46" operator="containsText" text="RODAMIENTO">
      <formula>NOT(ISERROR(SEARCH("RODAMIENTO",C1004)))</formula>
    </cfRule>
    <cfRule type="containsText" dxfId="2147" priority="47" operator="containsText" text="FILTRO">
      <formula>NOT(ISERROR(SEARCH("FILTRO",C1004)))</formula>
    </cfRule>
    <cfRule type="containsText" dxfId="2146" priority="48" operator="containsText" text="ACEITE">
      <formula>NOT(ISERROR(SEARCH("ACEITE",C1004)))</formula>
    </cfRule>
    <cfRule type="containsText" dxfId="2145" priority="49" operator="containsText" text="MOTOR">
      <formula>NOT(ISERROR(SEARCH("MOTOR",C1004)))</formula>
    </cfRule>
  </conditionalFormatting>
  <conditionalFormatting sqref="C1020:C1023">
    <cfRule type="containsText" dxfId="2144" priority="36" operator="containsText" text="RADIADOR">
      <formula>NOT(ISERROR(SEARCH("RADIADOR",C1020)))</formula>
    </cfRule>
    <cfRule type="containsText" dxfId="2143" priority="37" operator="containsText" text="BOMBA">
      <formula>NOT(ISERROR(SEARCH("BOMBA",C1020)))</formula>
    </cfRule>
    <cfRule type="containsText" dxfId="2142" priority="38" operator="containsText" text="CAJA">
      <formula>NOT(ISERROR(SEARCH("CAJA",C1020)))</formula>
    </cfRule>
    <cfRule type="containsText" dxfId="2141" priority="39" operator="containsText" text="RODAMIENTO">
      <formula>NOT(ISERROR(SEARCH("RODAMIENTO",C1020)))</formula>
    </cfRule>
    <cfRule type="containsText" dxfId="2140" priority="40" operator="containsText" text="FILTRO">
      <formula>NOT(ISERROR(SEARCH("FILTRO",C1020)))</formula>
    </cfRule>
    <cfRule type="containsText" dxfId="2139" priority="41" operator="containsText" text="ACEITE">
      <formula>NOT(ISERROR(SEARCH("ACEITE",C1020)))</formula>
    </cfRule>
    <cfRule type="containsText" dxfId="2138" priority="42" operator="containsText" text="MOTOR">
      <formula>NOT(ISERROR(SEARCH("MOTOR",C1020)))</formula>
    </cfRule>
  </conditionalFormatting>
  <conditionalFormatting sqref="C1020:C1023">
    <cfRule type="containsText" dxfId="2137" priority="29" operator="containsText" text="RADIADOR">
      <formula>NOT(ISERROR(SEARCH("RADIADOR",C1020)))</formula>
    </cfRule>
    <cfRule type="containsText" dxfId="2136" priority="30" operator="containsText" text="BOMBA">
      <formula>NOT(ISERROR(SEARCH("BOMBA",C1020)))</formula>
    </cfRule>
    <cfRule type="containsText" dxfId="2135" priority="31" operator="containsText" text="CAJA">
      <formula>NOT(ISERROR(SEARCH("CAJA",C1020)))</formula>
    </cfRule>
    <cfRule type="containsText" dxfId="2134" priority="32" operator="containsText" text="RODAMIENTO">
      <formula>NOT(ISERROR(SEARCH("RODAMIENTO",C1020)))</formula>
    </cfRule>
    <cfRule type="containsText" dxfId="2133" priority="33" operator="containsText" text="FILTRO">
      <formula>NOT(ISERROR(SEARCH("FILTRO",C1020)))</formula>
    </cfRule>
    <cfRule type="containsText" dxfId="2132" priority="34" operator="containsText" text="ACEITE">
      <formula>NOT(ISERROR(SEARCH("ACEITE",C1020)))</formula>
    </cfRule>
    <cfRule type="containsText" dxfId="2131" priority="35" operator="containsText" text="MOTOR">
      <formula>NOT(ISERROR(SEARCH("MOTOR",C1020)))</formula>
    </cfRule>
  </conditionalFormatting>
  <conditionalFormatting sqref="C1025:C1034">
    <cfRule type="containsText" dxfId="2130" priority="22" operator="containsText" text="RADIADOR">
      <formula>NOT(ISERROR(SEARCH("RADIADOR",C1025)))</formula>
    </cfRule>
    <cfRule type="containsText" dxfId="2129" priority="23" operator="containsText" text="BOMBA">
      <formula>NOT(ISERROR(SEARCH("BOMBA",C1025)))</formula>
    </cfRule>
    <cfRule type="containsText" dxfId="2128" priority="24" operator="containsText" text="CAJA">
      <formula>NOT(ISERROR(SEARCH("CAJA",C1025)))</formula>
    </cfRule>
    <cfRule type="containsText" dxfId="2127" priority="25" operator="containsText" text="RODAMIENTO">
      <formula>NOT(ISERROR(SEARCH("RODAMIENTO",C1025)))</formula>
    </cfRule>
    <cfRule type="containsText" dxfId="2126" priority="26" operator="containsText" text="FILTRO">
      <formula>NOT(ISERROR(SEARCH("FILTRO",C1025)))</formula>
    </cfRule>
    <cfRule type="containsText" dxfId="2125" priority="27" operator="containsText" text="ACEITE">
      <formula>NOT(ISERROR(SEARCH("ACEITE",C1025)))</formula>
    </cfRule>
    <cfRule type="containsText" dxfId="2124" priority="28" operator="containsText" text="MOTOR">
      <formula>NOT(ISERROR(SEARCH("MOTOR",C1025)))</formula>
    </cfRule>
  </conditionalFormatting>
  <conditionalFormatting sqref="C1025:C1034">
    <cfRule type="containsText" dxfId="2123" priority="15" operator="containsText" text="RADIADOR">
      <formula>NOT(ISERROR(SEARCH("RADIADOR",C1025)))</formula>
    </cfRule>
    <cfRule type="containsText" dxfId="2122" priority="16" operator="containsText" text="BOMBA">
      <formula>NOT(ISERROR(SEARCH("BOMBA",C1025)))</formula>
    </cfRule>
    <cfRule type="containsText" dxfId="2121" priority="17" operator="containsText" text="CAJA">
      <formula>NOT(ISERROR(SEARCH("CAJA",C1025)))</formula>
    </cfRule>
    <cfRule type="containsText" dxfId="2120" priority="18" operator="containsText" text="RODAMIENTO">
      <formula>NOT(ISERROR(SEARCH("RODAMIENTO",C1025)))</formula>
    </cfRule>
    <cfRule type="containsText" dxfId="2119" priority="19" operator="containsText" text="FILTRO">
      <formula>NOT(ISERROR(SEARCH("FILTRO",C1025)))</formula>
    </cfRule>
    <cfRule type="containsText" dxfId="2118" priority="20" operator="containsText" text="ACEITE">
      <formula>NOT(ISERROR(SEARCH("ACEITE",C1025)))</formula>
    </cfRule>
    <cfRule type="containsText" dxfId="2117" priority="21" operator="containsText" text="MOTOR">
      <formula>NOT(ISERROR(SEARCH("MOTOR",C1025)))</formula>
    </cfRule>
  </conditionalFormatting>
  <conditionalFormatting sqref="A6:A43 A45:A88 A90:A97 A99:A112 A114:A149 A151:A159 A161:A165 A167:A199 A201:A229 A231:A234 A236:A241 A243:A248 A250:A265 A267:A282 A284:A298 A300:A307 A309:A316 A318:A322 A324:A335 A337:A347 A349:A368 A370:A386 A388:A409 A411:A419 A421:A433 A435:A444 A446:A448 A450:A456 A458:A466 A468:A486 A488:A492 A494:A495 A497:A498 A500 A502:A504 A506:A516 A518:A529 A531:A541 A543:A562 A564:A579 A581:A591 A593:A659">
    <cfRule type="duplicateValues" dxfId="2116" priority="1051"/>
  </conditionalFormatting>
  <conditionalFormatting sqref="C1036:C1047 C1049:C1063">
    <cfRule type="containsText" dxfId="2115" priority="8" operator="containsText" text="RADIADOR">
      <formula>NOT(ISERROR(SEARCH("RADIADOR",C1036)))</formula>
    </cfRule>
    <cfRule type="containsText" dxfId="2114" priority="9" operator="containsText" text="BOMBA">
      <formula>NOT(ISERROR(SEARCH("BOMBA",C1036)))</formula>
    </cfRule>
    <cfRule type="containsText" dxfId="2113" priority="10" operator="containsText" text="CAJA">
      <formula>NOT(ISERROR(SEARCH("CAJA",C1036)))</formula>
    </cfRule>
    <cfRule type="containsText" dxfId="2112" priority="11" operator="containsText" text="RODAMIENTO">
      <formula>NOT(ISERROR(SEARCH("RODAMIENTO",C1036)))</formula>
    </cfRule>
    <cfRule type="containsText" dxfId="2111" priority="12" operator="containsText" text="FILTRO">
      <formula>NOT(ISERROR(SEARCH("FILTRO",C1036)))</formula>
    </cfRule>
    <cfRule type="containsText" dxfId="2110" priority="13" operator="containsText" text="ACEITE">
      <formula>NOT(ISERROR(SEARCH("ACEITE",C1036)))</formula>
    </cfRule>
    <cfRule type="containsText" dxfId="2109" priority="14" operator="containsText" text="MOTOR">
      <formula>NOT(ISERROR(SEARCH("MOTOR",C1036)))</formula>
    </cfRule>
  </conditionalFormatting>
  <conditionalFormatting sqref="C1036:C1047 C1049:C1063">
    <cfRule type="containsText" dxfId="2108" priority="1" operator="containsText" text="RADIADOR">
      <formula>NOT(ISERROR(SEARCH("RADIADOR",C1036)))</formula>
    </cfRule>
    <cfRule type="containsText" dxfId="2107" priority="2" operator="containsText" text="BOMBA">
      <formula>NOT(ISERROR(SEARCH("BOMBA",C1036)))</formula>
    </cfRule>
    <cfRule type="containsText" dxfId="2106" priority="3" operator="containsText" text="CAJA">
      <formula>NOT(ISERROR(SEARCH("CAJA",C1036)))</formula>
    </cfRule>
    <cfRule type="containsText" dxfId="2105" priority="4" operator="containsText" text="RODAMIENTO">
      <formula>NOT(ISERROR(SEARCH("RODAMIENTO",C1036)))</formula>
    </cfRule>
    <cfRule type="containsText" dxfId="2104" priority="5" operator="containsText" text="FILTRO">
      <formula>NOT(ISERROR(SEARCH("FILTRO",C1036)))</formula>
    </cfRule>
    <cfRule type="containsText" dxfId="2103" priority="6" operator="containsText" text="ACEITE">
      <formula>NOT(ISERROR(SEARCH("ACEITE",C1036)))</formula>
    </cfRule>
    <cfRule type="containsText" dxfId="2102" priority="7" operator="containsText" text="MOTOR">
      <formula>NOT(ISERROR(SEARCH("MOTOR",C1036)))</formula>
    </cfRule>
  </conditionalFormatting>
  <pageMargins left="0.25" right="0.25" top="0.75" bottom="0.75" header="0.3" footer="0.3"/>
  <pageSetup paperSize="9" scale="53" orientation="landscape" r:id="rId1"/>
  <colBreaks count="1" manualBreakCount="1">
    <brk id="35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1080"/>
  <sheetViews>
    <sheetView zoomScale="90" zoomScaleNormal="90" workbookViewId="0">
      <pane ySplit="2" topLeftCell="A1060" activePane="bottomLeft" state="frozen"/>
      <selection pane="bottomLeft" activeCell="F1087" sqref="F1087"/>
    </sheetView>
  </sheetViews>
  <sheetFormatPr baseColWidth="10" defaultRowHeight="12"/>
  <cols>
    <col min="1" max="1" width="5.140625" style="1" customWidth="1"/>
    <col min="2" max="2" width="11.140625" style="1" customWidth="1"/>
    <col min="3" max="3" width="45.7109375" style="83" customWidth="1"/>
    <col min="4" max="4" width="11.7109375" style="1" customWidth="1"/>
    <col min="5" max="5" width="6.42578125" style="1" customWidth="1"/>
    <col min="6" max="6" width="16.85546875" style="84" customWidth="1"/>
    <col min="7" max="7" width="19.42578125" style="2" customWidth="1"/>
    <col min="8" max="8" width="4.140625" style="1" customWidth="1"/>
    <col min="9" max="9" width="13" style="37" bestFit="1" customWidth="1"/>
    <col min="10" max="10" width="11.42578125" style="1" customWidth="1"/>
    <col min="11" max="16384" width="11.42578125" style="1"/>
  </cols>
  <sheetData>
    <row r="1" spans="1:10">
      <c r="A1" s="370" t="s">
        <v>0</v>
      </c>
      <c r="B1" s="370" t="s">
        <v>3</v>
      </c>
      <c r="C1" s="390" t="s">
        <v>1</v>
      </c>
      <c r="D1" s="370" t="s">
        <v>2</v>
      </c>
      <c r="E1" s="393" t="s">
        <v>4</v>
      </c>
      <c r="F1" s="391" t="s">
        <v>12</v>
      </c>
      <c r="G1" s="390" t="s">
        <v>13</v>
      </c>
    </row>
    <row r="2" spans="1:10" ht="46.5" customHeight="1">
      <c r="A2" s="370"/>
      <c r="B2" s="370"/>
      <c r="C2" s="367"/>
      <c r="D2" s="370"/>
      <c r="E2" s="394"/>
      <c r="F2" s="374"/>
      <c r="G2" s="392"/>
    </row>
    <row r="3" spans="1:10" ht="24">
      <c r="A3" s="116"/>
      <c r="B3" s="117" t="s">
        <v>309</v>
      </c>
      <c r="C3" s="118" t="s">
        <v>329</v>
      </c>
      <c r="D3" s="247"/>
      <c r="E3" s="248"/>
      <c r="F3" s="4"/>
      <c r="G3" s="4"/>
    </row>
    <row r="4" spans="1:10">
      <c r="A4" s="119"/>
      <c r="B4" s="119"/>
      <c r="C4" s="120" t="s">
        <v>1125</v>
      </c>
      <c r="D4" s="121"/>
      <c r="E4" s="121"/>
      <c r="F4" s="121"/>
      <c r="G4" s="121"/>
    </row>
    <row r="5" spans="1:10">
      <c r="A5" s="122"/>
      <c r="B5" s="122"/>
      <c r="C5" s="123" t="s">
        <v>330</v>
      </c>
      <c r="D5" s="124"/>
      <c r="E5" s="124"/>
      <c r="F5" s="124"/>
      <c r="G5" s="124"/>
    </row>
    <row r="6" spans="1:10">
      <c r="A6" s="125">
        <f>+COUNT(B$6:$D6)</f>
        <v>1</v>
      </c>
      <c r="B6" s="126">
        <v>23181700</v>
      </c>
      <c r="C6" s="127" t="s">
        <v>331</v>
      </c>
      <c r="D6" s="126" t="s">
        <v>30</v>
      </c>
      <c r="E6" s="242">
        <v>1</v>
      </c>
      <c r="F6" s="325">
        <v>72361</v>
      </c>
      <c r="G6" s="51" t="s">
        <v>1267</v>
      </c>
    </row>
    <row r="7" spans="1:10">
      <c r="A7" s="125">
        <f>+COUNT(B$6:$D7)</f>
        <v>2</v>
      </c>
      <c r="B7" s="126">
        <v>23181700</v>
      </c>
      <c r="C7" s="127" t="s">
        <v>332</v>
      </c>
      <c r="D7" s="126" t="s">
        <v>30</v>
      </c>
      <c r="E7" s="242">
        <v>1</v>
      </c>
      <c r="F7" s="325">
        <v>239622</v>
      </c>
      <c r="G7" s="51" t="s">
        <v>1268</v>
      </c>
      <c r="J7" s="52"/>
    </row>
    <row r="8" spans="1:10">
      <c r="A8" s="125">
        <f>+COUNT(B$6:$D8)</f>
        <v>3</v>
      </c>
      <c r="B8" s="126">
        <v>23181700</v>
      </c>
      <c r="C8" s="127" t="s">
        <v>333</v>
      </c>
      <c r="D8" s="126" t="s">
        <v>30</v>
      </c>
      <c r="E8" s="242">
        <v>1</v>
      </c>
      <c r="F8" s="325">
        <v>1573340</v>
      </c>
      <c r="G8" s="51" t="s">
        <v>1267</v>
      </c>
      <c r="J8" s="52"/>
    </row>
    <row r="9" spans="1:10">
      <c r="A9" s="125">
        <f>+COUNT(B$6:$D9)</f>
        <v>4</v>
      </c>
      <c r="B9" s="126">
        <v>23181700</v>
      </c>
      <c r="C9" s="127" t="s">
        <v>334</v>
      </c>
      <c r="D9" s="126" t="s">
        <v>30</v>
      </c>
      <c r="E9" s="242">
        <v>1</v>
      </c>
      <c r="F9" s="325">
        <v>1867845</v>
      </c>
      <c r="G9" s="51" t="s">
        <v>1267</v>
      </c>
      <c r="J9" s="52"/>
    </row>
    <row r="10" spans="1:10">
      <c r="A10" s="125">
        <f>+COUNT(B$6:$D10)</f>
        <v>5</v>
      </c>
      <c r="B10" s="126">
        <v>23181700</v>
      </c>
      <c r="C10" s="127" t="s">
        <v>335</v>
      </c>
      <c r="D10" s="126" t="s">
        <v>30</v>
      </c>
      <c r="E10" s="242">
        <v>1</v>
      </c>
      <c r="F10" s="325">
        <v>668873</v>
      </c>
      <c r="G10" s="51" t="s">
        <v>1267</v>
      </c>
      <c r="J10" s="52"/>
    </row>
    <row r="11" spans="1:10">
      <c r="A11" s="125">
        <f>+COUNT(B$6:$D11)</f>
        <v>6</v>
      </c>
      <c r="B11" s="126">
        <v>23181700</v>
      </c>
      <c r="C11" s="127" t="s">
        <v>336</v>
      </c>
      <c r="D11" s="126" t="s">
        <v>30</v>
      </c>
      <c r="E11" s="242">
        <v>1</v>
      </c>
      <c r="F11" s="325">
        <v>302710</v>
      </c>
      <c r="G11" s="51" t="s">
        <v>1267</v>
      </c>
      <c r="J11" s="52"/>
    </row>
    <row r="12" spans="1:10">
      <c r="A12" s="125">
        <f>+COUNT(B$6:$D12)</f>
        <v>7</v>
      </c>
      <c r="B12" s="126">
        <v>24131500</v>
      </c>
      <c r="C12" s="127" t="s">
        <v>337</v>
      </c>
      <c r="D12" s="126" t="s">
        <v>30</v>
      </c>
      <c r="E12" s="242">
        <v>1</v>
      </c>
      <c r="F12" s="325">
        <v>632205</v>
      </c>
      <c r="G12" s="51" t="s">
        <v>1267</v>
      </c>
      <c r="J12" s="52"/>
    </row>
    <row r="13" spans="1:10">
      <c r="A13" s="125">
        <f>+COUNT(B$6:$D13)</f>
        <v>8</v>
      </c>
      <c r="B13" s="126">
        <v>23181700</v>
      </c>
      <c r="C13" s="127" t="s">
        <v>338</v>
      </c>
      <c r="D13" s="126" t="s">
        <v>30</v>
      </c>
      <c r="E13" s="242">
        <v>1</v>
      </c>
      <c r="F13" s="325">
        <v>744612</v>
      </c>
      <c r="G13" s="51" t="s">
        <v>1267</v>
      </c>
      <c r="J13" s="52"/>
    </row>
    <row r="14" spans="1:10">
      <c r="A14" s="125">
        <f>+COUNT(B$6:$D14)</f>
        <v>9</v>
      </c>
      <c r="B14" s="126">
        <v>23181700</v>
      </c>
      <c r="C14" s="127" t="s">
        <v>339</v>
      </c>
      <c r="D14" s="126" t="s">
        <v>30</v>
      </c>
      <c r="E14" s="242">
        <v>1</v>
      </c>
      <c r="F14" s="325">
        <v>308164</v>
      </c>
      <c r="G14" s="51" t="s">
        <v>1267</v>
      </c>
      <c r="J14" s="52"/>
    </row>
    <row r="15" spans="1:10">
      <c r="A15" s="125">
        <f>+COUNT(B$6:$D15)</f>
        <v>10</v>
      </c>
      <c r="B15" s="126">
        <v>23181700</v>
      </c>
      <c r="C15" s="127" t="s">
        <v>340</v>
      </c>
      <c r="D15" s="126" t="s">
        <v>30</v>
      </c>
      <c r="E15" s="242">
        <v>1</v>
      </c>
      <c r="F15" s="325">
        <v>55765</v>
      </c>
      <c r="G15" s="51" t="s">
        <v>1267</v>
      </c>
      <c r="J15" s="52"/>
    </row>
    <row r="16" spans="1:10">
      <c r="A16" s="125">
        <f>+COUNT(B$6:$D16)</f>
        <v>11</v>
      </c>
      <c r="B16" s="126">
        <v>23181700</v>
      </c>
      <c r="C16" s="127" t="s">
        <v>341</v>
      </c>
      <c r="D16" s="126" t="s">
        <v>30</v>
      </c>
      <c r="E16" s="242">
        <v>1</v>
      </c>
      <c r="F16" s="325">
        <v>14952834</v>
      </c>
      <c r="G16" s="51" t="s">
        <v>1269</v>
      </c>
      <c r="J16" s="52"/>
    </row>
    <row r="17" spans="1:10">
      <c r="A17" s="125">
        <f>+COUNT(B$6:$D17)</f>
        <v>12</v>
      </c>
      <c r="B17" s="126">
        <v>23181700</v>
      </c>
      <c r="C17" s="127" t="s">
        <v>342</v>
      </c>
      <c r="D17" s="126" t="s">
        <v>30</v>
      </c>
      <c r="E17" s="242">
        <v>1</v>
      </c>
      <c r="F17" s="325">
        <v>46529</v>
      </c>
      <c r="G17" s="51" t="s">
        <v>1267</v>
      </c>
      <c r="J17" s="52"/>
    </row>
    <row r="18" spans="1:10" ht="24">
      <c r="A18" s="125">
        <f>+COUNT(B$6:$D18)</f>
        <v>13</v>
      </c>
      <c r="B18" s="126">
        <v>23181700</v>
      </c>
      <c r="C18" s="127" t="s">
        <v>343</v>
      </c>
      <c r="D18" s="126" t="s">
        <v>30</v>
      </c>
      <c r="E18" s="242">
        <v>1</v>
      </c>
      <c r="F18" s="325">
        <v>8442</v>
      </c>
      <c r="G18" s="51" t="s">
        <v>1267</v>
      </c>
      <c r="J18" s="52"/>
    </row>
    <row r="19" spans="1:10" ht="24">
      <c r="A19" s="125">
        <f>+COUNT(B$6:$D19)</f>
        <v>14</v>
      </c>
      <c r="B19" s="126">
        <v>23181700</v>
      </c>
      <c r="C19" s="127" t="s">
        <v>344</v>
      </c>
      <c r="D19" s="126" t="s">
        <v>30</v>
      </c>
      <c r="E19" s="242">
        <v>1</v>
      </c>
      <c r="F19" s="325">
        <v>7992</v>
      </c>
      <c r="G19" s="51" t="s">
        <v>1267</v>
      </c>
      <c r="J19" s="52"/>
    </row>
    <row r="20" spans="1:10">
      <c r="A20" s="125">
        <f>+COUNT(B$6:$D20)</f>
        <v>15</v>
      </c>
      <c r="B20" s="126">
        <v>23181700</v>
      </c>
      <c r="C20" s="127" t="s">
        <v>345</v>
      </c>
      <c r="D20" s="126" t="s">
        <v>30</v>
      </c>
      <c r="E20" s="242">
        <v>1</v>
      </c>
      <c r="F20" s="325">
        <v>17007</v>
      </c>
      <c r="G20" s="51" t="s">
        <v>1267</v>
      </c>
      <c r="J20" s="52"/>
    </row>
    <row r="21" spans="1:10">
      <c r="A21" s="125">
        <f>+COUNT(B$6:$D21)</f>
        <v>16</v>
      </c>
      <c r="B21" s="126">
        <v>23181700</v>
      </c>
      <c r="C21" s="127" t="s">
        <v>346</v>
      </c>
      <c r="D21" s="126" t="s">
        <v>33</v>
      </c>
      <c r="E21" s="242">
        <v>1</v>
      </c>
      <c r="F21" s="325">
        <v>920511</v>
      </c>
      <c r="G21" s="51" t="s">
        <v>1267</v>
      </c>
      <c r="J21" s="52"/>
    </row>
    <row r="22" spans="1:10">
      <c r="A22" s="125">
        <f>+COUNT(B$6:$D22)</f>
        <v>17</v>
      </c>
      <c r="B22" s="126">
        <v>23181700</v>
      </c>
      <c r="C22" s="127" t="s">
        <v>347</v>
      </c>
      <c r="D22" s="126" t="s">
        <v>33</v>
      </c>
      <c r="E22" s="242">
        <v>1</v>
      </c>
      <c r="F22" s="325">
        <v>1058656</v>
      </c>
      <c r="G22" s="51" t="s">
        <v>1267</v>
      </c>
      <c r="J22" s="52"/>
    </row>
    <row r="23" spans="1:10">
      <c r="A23" s="125">
        <f>+COUNT(B$6:$D23)</f>
        <v>18</v>
      </c>
      <c r="B23" s="126">
        <v>23181700</v>
      </c>
      <c r="C23" s="127" t="s">
        <v>348</v>
      </c>
      <c r="D23" s="126" t="s">
        <v>33</v>
      </c>
      <c r="E23" s="242">
        <v>1</v>
      </c>
      <c r="F23" s="325">
        <v>783265</v>
      </c>
      <c r="G23" s="51" t="s">
        <v>1267</v>
      </c>
      <c r="J23" s="52"/>
    </row>
    <row r="24" spans="1:10">
      <c r="A24" s="125">
        <f>+COUNT(B$6:$D24)</f>
        <v>19</v>
      </c>
      <c r="B24" s="126">
        <v>23181700</v>
      </c>
      <c r="C24" s="127" t="s">
        <v>349</v>
      </c>
      <c r="D24" s="126" t="s">
        <v>30</v>
      </c>
      <c r="E24" s="242">
        <v>1</v>
      </c>
      <c r="F24" s="325">
        <v>333797</v>
      </c>
      <c r="G24" s="51" t="s">
        <v>1267</v>
      </c>
      <c r="J24" s="52"/>
    </row>
    <row r="25" spans="1:10">
      <c r="A25" s="125">
        <f>+COUNT(B$6:$D25)</f>
        <v>20</v>
      </c>
      <c r="B25" s="126">
        <v>23181700</v>
      </c>
      <c r="C25" s="127" t="s">
        <v>350</v>
      </c>
      <c r="D25" s="126" t="s">
        <v>30</v>
      </c>
      <c r="E25" s="242">
        <v>1</v>
      </c>
      <c r="F25" s="325">
        <v>403512</v>
      </c>
      <c r="G25" s="51" t="s">
        <v>1267</v>
      </c>
      <c r="J25" s="52"/>
    </row>
    <row r="26" spans="1:10">
      <c r="A26" s="125">
        <f>+COUNT(B$6:$D26)</f>
        <v>21</v>
      </c>
      <c r="B26" s="126">
        <v>23181700</v>
      </c>
      <c r="C26" s="127" t="s">
        <v>351</v>
      </c>
      <c r="D26" s="126" t="s">
        <v>30</v>
      </c>
      <c r="E26" s="242">
        <v>1</v>
      </c>
      <c r="F26" s="325">
        <v>1024194</v>
      </c>
      <c r="G26" s="51" t="s">
        <v>1269</v>
      </c>
      <c r="J26" s="52"/>
    </row>
    <row r="27" spans="1:10" ht="36">
      <c r="A27" s="125">
        <f>+COUNT(B$6:$D27)</f>
        <v>22</v>
      </c>
      <c r="B27" s="126">
        <v>23181700</v>
      </c>
      <c r="C27" s="127" t="s">
        <v>352</v>
      </c>
      <c r="D27" s="126" t="s">
        <v>30</v>
      </c>
      <c r="E27" s="242">
        <v>1</v>
      </c>
      <c r="F27" s="325">
        <v>733388</v>
      </c>
      <c r="G27" s="51" t="s">
        <v>1267</v>
      </c>
      <c r="J27" s="52"/>
    </row>
    <row r="28" spans="1:10" ht="24">
      <c r="A28" s="125">
        <f>+COUNT(B$6:$D28)</f>
        <v>23</v>
      </c>
      <c r="B28" s="126">
        <v>23181700</v>
      </c>
      <c r="C28" s="127" t="s">
        <v>353</v>
      </c>
      <c r="D28" s="126" t="s">
        <v>30</v>
      </c>
      <c r="E28" s="242">
        <v>1</v>
      </c>
      <c r="F28" s="325">
        <v>229867</v>
      </c>
      <c r="G28" s="51" t="s">
        <v>1267</v>
      </c>
      <c r="J28" s="52"/>
    </row>
    <row r="29" spans="1:10">
      <c r="A29" s="125">
        <f>+COUNT(B$6:$D29)</f>
        <v>24</v>
      </c>
      <c r="B29" s="126">
        <v>23181700</v>
      </c>
      <c r="C29" s="127" t="s">
        <v>354</v>
      </c>
      <c r="D29" s="126" t="s">
        <v>30</v>
      </c>
      <c r="E29" s="242">
        <v>1</v>
      </c>
      <c r="F29" s="325">
        <v>467567</v>
      </c>
      <c r="G29" s="51" t="s">
        <v>1267</v>
      </c>
      <c r="J29" s="52"/>
    </row>
    <row r="30" spans="1:10">
      <c r="A30" s="125">
        <f>+COUNT(B$6:$D30)</f>
        <v>25</v>
      </c>
      <c r="B30" s="126">
        <v>23181700</v>
      </c>
      <c r="C30" s="127" t="s">
        <v>355</v>
      </c>
      <c r="D30" s="126" t="s">
        <v>30</v>
      </c>
      <c r="E30" s="242">
        <v>1</v>
      </c>
      <c r="F30" s="325">
        <v>277775</v>
      </c>
      <c r="G30" s="51" t="s">
        <v>1267</v>
      </c>
      <c r="J30" s="52"/>
    </row>
    <row r="31" spans="1:10">
      <c r="A31" s="125">
        <f>+COUNT(B$6:$D31)</f>
        <v>26</v>
      </c>
      <c r="B31" s="126">
        <v>23181700</v>
      </c>
      <c r="C31" s="127" t="s">
        <v>356</v>
      </c>
      <c r="D31" s="126" t="s">
        <v>30</v>
      </c>
      <c r="E31" s="242">
        <v>1</v>
      </c>
      <c r="F31" s="325">
        <v>128418</v>
      </c>
      <c r="G31" s="51" t="s">
        <v>1267</v>
      </c>
      <c r="J31" s="52"/>
    </row>
    <row r="32" spans="1:10">
      <c r="A32" s="125">
        <f>+COUNT(B$6:$D32)</f>
        <v>27</v>
      </c>
      <c r="B32" s="126">
        <v>23181700</v>
      </c>
      <c r="C32" s="127" t="s">
        <v>357</v>
      </c>
      <c r="D32" s="126" t="s">
        <v>30</v>
      </c>
      <c r="E32" s="242">
        <v>1</v>
      </c>
      <c r="F32" s="325">
        <v>1444930</v>
      </c>
      <c r="G32" s="51" t="s">
        <v>1267</v>
      </c>
      <c r="J32" s="52"/>
    </row>
    <row r="33" spans="1:10">
      <c r="A33" s="125">
        <f>+COUNT(B$6:$D33)</f>
        <v>28</v>
      </c>
      <c r="B33" s="126">
        <v>23181700</v>
      </c>
      <c r="C33" s="127" t="s">
        <v>358</v>
      </c>
      <c r="D33" s="126" t="s">
        <v>30</v>
      </c>
      <c r="E33" s="242">
        <v>1</v>
      </c>
      <c r="F33" s="325">
        <v>197914</v>
      </c>
      <c r="G33" s="51" t="s">
        <v>1267</v>
      </c>
      <c r="J33" s="52"/>
    </row>
    <row r="34" spans="1:10">
      <c r="A34" s="125">
        <f>+COUNT(B$6:$D34)</f>
        <v>29</v>
      </c>
      <c r="B34" s="126">
        <v>26101700</v>
      </c>
      <c r="C34" s="127" t="s">
        <v>359</v>
      </c>
      <c r="D34" s="126" t="s">
        <v>30</v>
      </c>
      <c r="E34" s="242">
        <v>1</v>
      </c>
      <c r="F34" s="325">
        <v>261246</v>
      </c>
      <c r="G34" s="51" t="s">
        <v>1267</v>
      </c>
      <c r="J34" s="52"/>
    </row>
    <row r="35" spans="1:10" ht="24">
      <c r="A35" s="125">
        <f>+COUNT(B$6:$D35)</f>
        <v>30</v>
      </c>
      <c r="B35" s="125">
        <v>31171504</v>
      </c>
      <c r="C35" s="127" t="s">
        <v>360</v>
      </c>
      <c r="D35" s="126" t="s">
        <v>30</v>
      </c>
      <c r="E35" s="242">
        <v>1</v>
      </c>
      <c r="F35" s="325">
        <v>122004</v>
      </c>
      <c r="G35" s="51" t="s">
        <v>1267</v>
      </c>
      <c r="J35" s="52"/>
    </row>
    <row r="36" spans="1:10">
      <c r="A36" s="125">
        <f>+COUNT(B$6:$D36)</f>
        <v>31</v>
      </c>
      <c r="B36" s="126">
        <v>23181500</v>
      </c>
      <c r="C36" s="127" t="s">
        <v>361</v>
      </c>
      <c r="D36" s="126" t="s">
        <v>30</v>
      </c>
      <c r="E36" s="242">
        <v>1</v>
      </c>
      <c r="F36" s="325">
        <v>48753</v>
      </c>
      <c r="G36" s="51" t="s">
        <v>1267</v>
      </c>
      <c r="J36" s="52"/>
    </row>
    <row r="37" spans="1:10">
      <c r="A37" s="125">
        <f>+COUNT(B$6:$D37)</f>
        <v>32</v>
      </c>
      <c r="B37" s="126">
        <v>23181700</v>
      </c>
      <c r="C37" s="127" t="s">
        <v>362</v>
      </c>
      <c r="D37" s="126" t="s">
        <v>30</v>
      </c>
      <c r="E37" s="242">
        <v>1</v>
      </c>
      <c r="F37" s="325">
        <v>624333</v>
      </c>
      <c r="G37" s="51" t="s">
        <v>1267</v>
      </c>
      <c r="J37" s="52"/>
    </row>
    <row r="38" spans="1:10">
      <c r="A38" s="125">
        <f>+COUNT(B$6:$D38)</f>
        <v>33</v>
      </c>
      <c r="B38" s="105">
        <v>30264700</v>
      </c>
      <c r="C38" s="127" t="s">
        <v>363</v>
      </c>
      <c r="D38" s="126" t="s">
        <v>31</v>
      </c>
      <c r="E38" s="242">
        <v>1</v>
      </c>
      <c r="F38" s="325">
        <v>10551</v>
      </c>
      <c r="G38" s="51" t="s">
        <v>1267</v>
      </c>
      <c r="J38" s="52"/>
    </row>
    <row r="39" spans="1:10" ht="24">
      <c r="A39" s="125">
        <f>+COUNT(B$6:$D39)</f>
        <v>34</v>
      </c>
      <c r="B39" s="126">
        <v>23181700</v>
      </c>
      <c r="C39" s="127" t="s">
        <v>364</v>
      </c>
      <c r="D39" s="126" t="s">
        <v>30</v>
      </c>
      <c r="E39" s="242">
        <v>1</v>
      </c>
      <c r="F39" s="325">
        <v>148529</v>
      </c>
      <c r="G39" s="51" t="s">
        <v>1267</v>
      </c>
      <c r="J39" s="52"/>
    </row>
    <row r="40" spans="1:10">
      <c r="A40" s="125">
        <f>+COUNT(B$6:$D40)</f>
        <v>35</v>
      </c>
      <c r="B40" s="126">
        <v>23181700</v>
      </c>
      <c r="C40" s="127" t="s">
        <v>365</v>
      </c>
      <c r="D40" s="126" t="s">
        <v>30</v>
      </c>
      <c r="E40" s="242">
        <v>1</v>
      </c>
      <c r="F40" s="325">
        <v>483323</v>
      </c>
      <c r="G40" s="51" t="s">
        <v>1267</v>
      </c>
      <c r="J40" s="52"/>
    </row>
    <row r="41" spans="1:10">
      <c r="A41" s="125">
        <f>+COUNT(B$6:$D41)</f>
        <v>36</v>
      </c>
      <c r="B41" s="126">
        <v>23181700</v>
      </c>
      <c r="C41" s="127" t="s">
        <v>366</v>
      </c>
      <c r="D41" s="126" t="s">
        <v>33</v>
      </c>
      <c r="E41" s="242">
        <v>1</v>
      </c>
      <c r="F41" s="325">
        <v>51596</v>
      </c>
      <c r="G41" s="51" t="s">
        <v>1267</v>
      </c>
      <c r="J41" s="52"/>
    </row>
    <row r="42" spans="1:10">
      <c r="A42" s="125">
        <f>+COUNT(B$6:$D42)</f>
        <v>37</v>
      </c>
      <c r="B42" s="126">
        <v>23181700</v>
      </c>
      <c r="C42" s="127" t="s">
        <v>367</v>
      </c>
      <c r="D42" s="126" t="s">
        <v>30</v>
      </c>
      <c r="E42" s="242">
        <v>1</v>
      </c>
      <c r="F42" s="325">
        <v>107574</v>
      </c>
      <c r="G42" s="51" t="s">
        <v>1267</v>
      </c>
      <c r="J42" s="52"/>
    </row>
    <row r="43" spans="1:10">
      <c r="A43" s="125">
        <f>+COUNT(B$6:$D43)</f>
        <v>38</v>
      </c>
      <c r="B43" s="126">
        <v>23181700</v>
      </c>
      <c r="C43" s="128" t="s">
        <v>368</v>
      </c>
      <c r="D43" s="126" t="s">
        <v>30</v>
      </c>
      <c r="E43" s="242">
        <v>1</v>
      </c>
      <c r="F43" s="325">
        <v>211196</v>
      </c>
      <c r="G43" s="51" t="s">
        <v>1267</v>
      </c>
      <c r="J43" s="52"/>
    </row>
    <row r="44" spans="1:10" ht="24">
      <c r="A44" s="129"/>
      <c r="B44" s="129"/>
      <c r="C44" s="140" t="s">
        <v>32</v>
      </c>
      <c r="D44" s="130"/>
      <c r="E44" s="130"/>
      <c r="F44" s="130"/>
      <c r="G44" s="130"/>
      <c r="J44" s="52"/>
    </row>
    <row r="45" spans="1:10">
      <c r="A45" s="125">
        <f>+COUNT(B$6:$D45)</f>
        <v>39</v>
      </c>
      <c r="B45" s="126">
        <v>23181700</v>
      </c>
      <c r="C45" s="127" t="s">
        <v>331</v>
      </c>
      <c r="D45" s="126" t="s">
        <v>30</v>
      </c>
      <c r="E45" s="242">
        <v>1</v>
      </c>
      <c r="F45" s="325">
        <v>52522</v>
      </c>
      <c r="G45" s="51" t="s">
        <v>1267</v>
      </c>
      <c r="J45" s="52"/>
    </row>
    <row r="46" spans="1:10">
      <c r="A46" s="125">
        <f>+COUNT(B$6:$D46)</f>
        <v>40</v>
      </c>
      <c r="B46" s="126">
        <v>23181700</v>
      </c>
      <c r="C46" s="127" t="s">
        <v>332</v>
      </c>
      <c r="D46" s="126" t="s">
        <v>30</v>
      </c>
      <c r="E46" s="242">
        <v>1</v>
      </c>
      <c r="F46" s="325">
        <v>244589</v>
      </c>
      <c r="G46" s="51" t="s">
        <v>1268</v>
      </c>
      <c r="J46" s="52"/>
    </row>
    <row r="47" spans="1:10">
      <c r="A47" s="125">
        <f>+COUNT(B$6:$D47)</f>
        <v>41</v>
      </c>
      <c r="B47" s="126">
        <v>23181700</v>
      </c>
      <c r="C47" s="127" t="s">
        <v>369</v>
      </c>
      <c r="D47" s="126" t="s">
        <v>30</v>
      </c>
      <c r="E47" s="242">
        <v>1</v>
      </c>
      <c r="F47" s="325">
        <v>1210372</v>
      </c>
      <c r="G47" s="51" t="s">
        <v>1267</v>
      </c>
      <c r="J47" s="52"/>
    </row>
    <row r="48" spans="1:10">
      <c r="A48" s="125">
        <f>+COUNT(B$6:$D48)</f>
        <v>42</v>
      </c>
      <c r="B48" s="126">
        <v>23181700</v>
      </c>
      <c r="C48" s="127" t="s">
        <v>334</v>
      </c>
      <c r="D48" s="126" t="s">
        <v>30</v>
      </c>
      <c r="E48" s="242">
        <v>1</v>
      </c>
      <c r="F48" s="325">
        <v>960271</v>
      </c>
      <c r="G48" s="51" t="s">
        <v>1267</v>
      </c>
      <c r="J48" s="52"/>
    </row>
    <row r="49" spans="1:10">
      <c r="A49" s="125">
        <f>+COUNT(B$6:$D49)</f>
        <v>43</v>
      </c>
      <c r="B49" s="126">
        <v>23181700</v>
      </c>
      <c r="C49" s="127" t="s">
        <v>335</v>
      </c>
      <c r="D49" s="126" t="s">
        <v>30</v>
      </c>
      <c r="E49" s="242">
        <v>1</v>
      </c>
      <c r="F49" s="325">
        <v>721421</v>
      </c>
      <c r="G49" s="51" t="s">
        <v>1267</v>
      </c>
      <c r="J49" s="52"/>
    </row>
    <row r="50" spans="1:10">
      <c r="A50" s="125">
        <f>+COUNT(B$6:$D50)</f>
        <v>44</v>
      </c>
      <c r="B50" s="126">
        <v>23181700</v>
      </c>
      <c r="C50" s="127" t="s">
        <v>336</v>
      </c>
      <c r="D50" s="126" t="s">
        <v>30</v>
      </c>
      <c r="E50" s="242">
        <v>1</v>
      </c>
      <c r="F50" s="325">
        <v>449465</v>
      </c>
      <c r="G50" s="51" t="s">
        <v>1267</v>
      </c>
      <c r="J50" s="52"/>
    </row>
    <row r="51" spans="1:10">
      <c r="A51" s="125">
        <f>+COUNT(B$6:$D51)</f>
        <v>45</v>
      </c>
      <c r="B51" s="126">
        <v>23181700</v>
      </c>
      <c r="C51" s="127" t="s">
        <v>370</v>
      </c>
      <c r="D51" s="126" t="s">
        <v>30</v>
      </c>
      <c r="E51" s="242">
        <v>1</v>
      </c>
      <c r="F51" s="325">
        <v>2734644</v>
      </c>
      <c r="G51" s="51" t="s">
        <v>1267</v>
      </c>
      <c r="J51" s="52"/>
    </row>
    <row r="52" spans="1:10">
      <c r="A52" s="125">
        <f>+COUNT(B$6:$D52)</f>
        <v>46</v>
      </c>
      <c r="B52" s="126">
        <v>24131500</v>
      </c>
      <c r="C52" s="127" t="s">
        <v>337</v>
      </c>
      <c r="D52" s="126" t="s">
        <v>30</v>
      </c>
      <c r="E52" s="242">
        <v>1</v>
      </c>
      <c r="F52" s="325">
        <v>938959</v>
      </c>
      <c r="G52" s="51" t="s">
        <v>1267</v>
      </c>
      <c r="J52" s="52"/>
    </row>
    <row r="53" spans="1:10">
      <c r="A53" s="125">
        <f>+COUNT(B$6:$D53)</f>
        <v>47</v>
      </c>
      <c r="B53" s="126">
        <v>23181700</v>
      </c>
      <c r="C53" s="127" t="s">
        <v>338</v>
      </c>
      <c r="D53" s="126" t="s">
        <v>30</v>
      </c>
      <c r="E53" s="242">
        <v>1</v>
      </c>
      <c r="F53" s="325">
        <v>1238567</v>
      </c>
      <c r="G53" s="51" t="s">
        <v>1267</v>
      </c>
      <c r="J53" s="52"/>
    </row>
    <row r="54" spans="1:10">
      <c r="A54" s="125">
        <f>+COUNT(B$6:$D54)</f>
        <v>48</v>
      </c>
      <c r="B54" s="126">
        <v>23181700</v>
      </c>
      <c r="C54" s="127" t="s">
        <v>371</v>
      </c>
      <c r="D54" s="126" t="s">
        <v>30</v>
      </c>
      <c r="E54" s="242">
        <v>1</v>
      </c>
      <c r="F54" s="325">
        <v>486237</v>
      </c>
      <c r="G54" s="51" t="s">
        <v>1267</v>
      </c>
      <c r="J54" s="52"/>
    </row>
    <row r="55" spans="1:10">
      <c r="A55" s="125">
        <f>+COUNT(B$6:$D55)</f>
        <v>49</v>
      </c>
      <c r="B55" s="126">
        <v>23181700</v>
      </c>
      <c r="C55" s="127" t="s">
        <v>340</v>
      </c>
      <c r="D55" s="126" t="s">
        <v>30</v>
      </c>
      <c r="E55" s="242">
        <v>1</v>
      </c>
      <c r="F55" s="325">
        <v>35247</v>
      </c>
      <c r="G55" s="51" t="s">
        <v>1267</v>
      </c>
      <c r="J55" s="52"/>
    </row>
    <row r="56" spans="1:10">
      <c r="A56" s="125">
        <f>+COUNT(B$6:$D56)</f>
        <v>50</v>
      </c>
      <c r="B56" s="126">
        <v>23181700</v>
      </c>
      <c r="C56" s="127" t="s">
        <v>372</v>
      </c>
      <c r="D56" s="126" t="s">
        <v>30</v>
      </c>
      <c r="E56" s="242">
        <v>1</v>
      </c>
      <c r="F56" s="325">
        <v>14666656</v>
      </c>
      <c r="G56" s="51" t="s">
        <v>1269</v>
      </c>
      <c r="J56" s="52"/>
    </row>
    <row r="57" spans="1:10">
      <c r="A57" s="125">
        <f>+COUNT(B$6:$D57)</f>
        <v>51</v>
      </c>
      <c r="B57" s="126">
        <v>23181700</v>
      </c>
      <c r="C57" s="127" t="s">
        <v>342</v>
      </c>
      <c r="D57" s="126" t="s">
        <v>30</v>
      </c>
      <c r="E57" s="242">
        <v>1</v>
      </c>
      <c r="F57" s="325">
        <v>16663</v>
      </c>
      <c r="G57" s="51" t="s">
        <v>1267</v>
      </c>
      <c r="J57" s="52"/>
    </row>
    <row r="58" spans="1:10">
      <c r="A58" s="125">
        <f>+COUNT(B$6:$D58)</f>
        <v>52</v>
      </c>
      <c r="B58" s="126">
        <v>23181700</v>
      </c>
      <c r="C58" s="127" t="s">
        <v>373</v>
      </c>
      <c r="D58" s="126" t="s">
        <v>30</v>
      </c>
      <c r="E58" s="242">
        <v>1</v>
      </c>
      <c r="F58" s="325">
        <v>51871</v>
      </c>
      <c r="G58" s="51" t="s">
        <v>1267</v>
      </c>
      <c r="J58" s="52"/>
    </row>
    <row r="59" spans="1:10">
      <c r="A59" s="125">
        <f>+COUNT(B$6:$D59)</f>
        <v>53</v>
      </c>
      <c r="B59" s="126">
        <v>23181700</v>
      </c>
      <c r="C59" s="127" t="s">
        <v>374</v>
      </c>
      <c r="D59" s="126" t="s">
        <v>30</v>
      </c>
      <c r="E59" s="242">
        <v>1</v>
      </c>
      <c r="F59" s="325">
        <v>60879</v>
      </c>
      <c r="G59" s="51" t="s">
        <v>1267</v>
      </c>
      <c r="J59" s="52"/>
    </row>
    <row r="60" spans="1:10">
      <c r="A60" s="125">
        <f>+COUNT(B$6:$D60)</f>
        <v>54</v>
      </c>
      <c r="B60" s="126">
        <v>23181700</v>
      </c>
      <c r="C60" s="127" t="s">
        <v>375</v>
      </c>
      <c r="D60" s="126" t="s">
        <v>30</v>
      </c>
      <c r="E60" s="242">
        <v>1</v>
      </c>
      <c r="F60" s="325">
        <v>106582</v>
      </c>
      <c r="G60" s="51" t="s">
        <v>1267</v>
      </c>
      <c r="J60" s="52"/>
    </row>
    <row r="61" spans="1:10">
      <c r="A61" s="125">
        <f>+COUNT(B$6:$D61)</f>
        <v>55</v>
      </c>
      <c r="B61" s="126">
        <v>23181700</v>
      </c>
      <c r="C61" s="127" t="s">
        <v>376</v>
      </c>
      <c r="D61" s="126" t="s">
        <v>33</v>
      </c>
      <c r="E61" s="242">
        <v>1</v>
      </c>
      <c r="F61" s="325">
        <v>446987</v>
      </c>
      <c r="G61" s="51" t="s">
        <v>1267</v>
      </c>
      <c r="J61" s="52"/>
    </row>
    <row r="62" spans="1:10">
      <c r="A62" s="125">
        <f>+COUNT(B$6:$D62)</f>
        <v>56</v>
      </c>
      <c r="B62" s="126">
        <v>23181700</v>
      </c>
      <c r="C62" s="127" t="s">
        <v>347</v>
      </c>
      <c r="D62" s="126" t="s">
        <v>33</v>
      </c>
      <c r="E62" s="242">
        <v>1</v>
      </c>
      <c r="F62" s="325">
        <v>597724</v>
      </c>
      <c r="G62" s="51" t="s">
        <v>1267</v>
      </c>
      <c r="J62" s="52"/>
    </row>
    <row r="63" spans="1:10">
      <c r="A63" s="125">
        <f>+COUNT(B$6:$D63)</f>
        <v>57</v>
      </c>
      <c r="B63" s="126">
        <v>23181700</v>
      </c>
      <c r="C63" s="127" t="s">
        <v>377</v>
      </c>
      <c r="D63" s="126" t="s">
        <v>33</v>
      </c>
      <c r="E63" s="242">
        <v>1</v>
      </c>
      <c r="F63" s="325">
        <v>503656</v>
      </c>
      <c r="G63" s="51" t="s">
        <v>1267</v>
      </c>
      <c r="J63" s="52"/>
    </row>
    <row r="64" spans="1:10">
      <c r="A64" s="125">
        <f>+COUNT(B$6:$D64)</f>
        <v>58</v>
      </c>
      <c r="B64" s="126">
        <v>23181700</v>
      </c>
      <c r="C64" s="127" t="s">
        <v>61</v>
      </c>
      <c r="D64" s="126" t="s">
        <v>30</v>
      </c>
      <c r="E64" s="242">
        <v>1</v>
      </c>
      <c r="F64" s="325">
        <v>317421</v>
      </c>
      <c r="G64" s="51" t="s">
        <v>1267</v>
      </c>
      <c r="J64" s="52"/>
    </row>
    <row r="65" spans="1:10">
      <c r="A65" s="125">
        <f>+COUNT(B$6:$D65)</f>
        <v>59</v>
      </c>
      <c r="B65" s="126">
        <v>23181700</v>
      </c>
      <c r="C65" s="127" t="s">
        <v>378</v>
      </c>
      <c r="D65" s="126" t="s">
        <v>30</v>
      </c>
      <c r="E65" s="242">
        <v>1</v>
      </c>
      <c r="F65" s="325">
        <v>381275</v>
      </c>
      <c r="G65" s="51" t="s">
        <v>1267</v>
      </c>
      <c r="J65" s="52"/>
    </row>
    <row r="66" spans="1:10">
      <c r="A66" s="125">
        <f>+COUNT(B$6:$D66)</f>
        <v>60</v>
      </c>
      <c r="B66" s="126">
        <v>23181700</v>
      </c>
      <c r="C66" s="127" t="s">
        <v>379</v>
      </c>
      <c r="D66" s="126" t="s">
        <v>30</v>
      </c>
      <c r="E66" s="242">
        <v>1</v>
      </c>
      <c r="F66" s="325">
        <v>989559</v>
      </c>
      <c r="G66" s="51" t="s">
        <v>1268</v>
      </c>
      <c r="J66" s="52"/>
    </row>
    <row r="67" spans="1:10">
      <c r="A67" s="125">
        <f>+COUNT(B$6:$D67)</f>
        <v>61</v>
      </c>
      <c r="B67" s="126">
        <v>23181700</v>
      </c>
      <c r="C67" s="127" t="s">
        <v>380</v>
      </c>
      <c r="D67" s="126" t="s">
        <v>30</v>
      </c>
      <c r="E67" s="242">
        <v>1</v>
      </c>
      <c r="F67" s="325">
        <v>1502180</v>
      </c>
      <c r="G67" s="51" t="s">
        <v>1267</v>
      </c>
      <c r="J67" s="52"/>
    </row>
    <row r="68" spans="1:10">
      <c r="A68" s="125">
        <f>+COUNT(B$6:$D68)</f>
        <v>62</v>
      </c>
      <c r="B68" s="126">
        <v>23181700</v>
      </c>
      <c r="C68" s="127" t="s">
        <v>381</v>
      </c>
      <c r="D68" s="126" t="s">
        <v>30</v>
      </c>
      <c r="E68" s="242">
        <v>1</v>
      </c>
      <c r="F68" s="325">
        <v>423647</v>
      </c>
      <c r="G68" s="51" t="s">
        <v>1267</v>
      </c>
      <c r="J68" s="52"/>
    </row>
    <row r="69" spans="1:10">
      <c r="A69" s="125">
        <f>+COUNT(B$6:$D69)</f>
        <v>63</v>
      </c>
      <c r="B69" s="126">
        <v>23181700</v>
      </c>
      <c r="C69" s="127" t="s">
        <v>382</v>
      </c>
      <c r="D69" s="126" t="s">
        <v>30</v>
      </c>
      <c r="E69" s="242">
        <v>1</v>
      </c>
      <c r="F69" s="325">
        <v>865853</v>
      </c>
      <c r="G69" s="51" t="s">
        <v>1267</v>
      </c>
      <c r="J69" s="52"/>
    </row>
    <row r="70" spans="1:10">
      <c r="A70" s="125">
        <f>+COUNT(B$6:$D70)</f>
        <v>64</v>
      </c>
      <c r="B70" s="126">
        <v>23181700</v>
      </c>
      <c r="C70" s="127" t="s">
        <v>383</v>
      </c>
      <c r="D70" s="126" t="s">
        <v>30</v>
      </c>
      <c r="E70" s="242">
        <v>1</v>
      </c>
      <c r="F70" s="325">
        <v>211419</v>
      </c>
      <c r="G70" s="51" t="s">
        <v>1267</v>
      </c>
      <c r="J70" s="52"/>
    </row>
    <row r="71" spans="1:10">
      <c r="A71" s="125">
        <f>+COUNT(B$6:$D71)</f>
        <v>65</v>
      </c>
      <c r="B71" s="126">
        <v>23181700</v>
      </c>
      <c r="C71" s="127" t="s">
        <v>384</v>
      </c>
      <c r="D71" s="126" t="s">
        <v>30</v>
      </c>
      <c r="E71" s="242">
        <v>1</v>
      </c>
      <c r="F71" s="325">
        <v>320155</v>
      </c>
      <c r="G71" s="51" t="s">
        <v>1267</v>
      </c>
      <c r="J71" s="52"/>
    </row>
    <row r="72" spans="1:10">
      <c r="A72" s="125">
        <f>+COUNT(B$6:$D72)</f>
        <v>66</v>
      </c>
      <c r="B72" s="126">
        <v>23181700</v>
      </c>
      <c r="C72" s="127" t="s">
        <v>385</v>
      </c>
      <c r="D72" s="126" t="s">
        <v>30</v>
      </c>
      <c r="E72" s="242">
        <v>1</v>
      </c>
      <c r="F72" s="325">
        <v>392165</v>
      </c>
      <c r="G72" s="51" t="s">
        <v>1267</v>
      </c>
      <c r="J72" s="52"/>
    </row>
    <row r="73" spans="1:10">
      <c r="A73" s="125">
        <f>+COUNT(B$6:$D73)</f>
        <v>67</v>
      </c>
      <c r="B73" s="126">
        <v>26101700</v>
      </c>
      <c r="C73" s="127" t="s">
        <v>386</v>
      </c>
      <c r="D73" s="126" t="s">
        <v>30</v>
      </c>
      <c r="E73" s="242">
        <v>1</v>
      </c>
      <c r="F73" s="325">
        <v>312111</v>
      </c>
      <c r="G73" s="51" t="s">
        <v>1267</v>
      </c>
      <c r="J73" s="52"/>
    </row>
    <row r="74" spans="1:10" ht="24">
      <c r="A74" s="125">
        <f>+COUNT(B$6:$D74)</f>
        <v>68</v>
      </c>
      <c r="B74" s="125">
        <v>31171504</v>
      </c>
      <c r="C74" s="127" t="s">
        <v>387</v>
      </c>
      <c r="D74" s="126" t="s">
        <v>30</v>
      </c>
      <c r="E74" s="242">
        <v>1</v>
      </c>
      <c r="F74" s="325">
        <v>98653</v>
      </c>
      <c r="G74" s="51" t="s">
        <v>1267</v>
      </c>
      <c r="J74" s="52"/>
    </row>
    <row r="75" spans="1:10">
      <c r="A75" s="125">
        <f>+COUNT(B$6:$D75)</f>
        <v>69</v>
      </c>
      <c r="B75" s="126">
        <v>23181500</v>
      </c>
      <c r="C75" s="127" t="s">
        <v>388</v>
      </c>
      <c r="D75" s="126" t="s">
        <v>30</v>
      </c>
      <c r="E75" s="242">
        <v>1</v>
      </c>
      <c r="F75" s="325">
        <v>678791</v>
      </c>
      <c r="G75" s="51" t="s">
        <v>1267</v>
      </c>
      <c r="J75" s="52"/>
    </row>
    <row r="76" spans="1:10">
      <c r="A76" s="125">
        <f>+COUNT(B$6:$D76)</f>
        <v>70</v>
      </c>
      <c r="B76" s="126">
        <v>23181700</v>
      </c>
      <c r="C76" s="127" t="s">
        <v>389</v>
      </c>
      <c r="D76" s="126" t="s">
        <v>30</v>
      </c>
      <c r="E76" s="242">
        <v>1</v>
      </c>
      <c r="F76" s="325">
        <v>1835517</v>
      </c>
      <c r="G76" s="51" t="s">
        <v>1267</v>
      </c>
      <c r="J76" s="52"/>
    </row>
    <row r="77" spans="1:10">
      <c r="A77" s="125">
        <f>+COUNT(B$6:$D77)</f>
        <v>71</v>
      </c>
      <c r="B77" s="105">
        <v>30264700</v>
      </c>
      <c r="C77" s="127" t="s">
        <v>390</v>
      </c>
      <c r="D77" s="126" t="s">
        <v>31</v>
      </c>
      <c r="E77" s="242">
        <v>1</v>
      </c>
      <c r="F77" s="325">
        <v>850916</v>
      </c>
      <c r="G77" s="51" t="s">
        <v>1267</v>
      </c>
      <c r="J77" s="52"/>
    </row>
    <row r="78" spans="1:10" ht="24">
      <c r="A78" s="125">
        <f>+COUNT(B$6:$D78)</f>
        <v>72</v>
      </c>
      <c r="B78" s="126">
        <v>23181700</v>
      </c>
      <c r="C78" s="127" t="s">
        <v>391</v>
      </c>
      <c r="D78" s="126" t="s">
        <v>30</v>
      </c>
      <c r="E78" s="242">
        <v>1</v>
      </c>
      <c r="F78" s="325">
        <v>255211</v>
      </c>
      <c r="G78" s="51" t="s">
        <v>1267</v>
      </c>
      <c r="J78" s="52"/>
    </row>
    <row r="79" spans="1:10">
      <c r="A79" s="125">
        <f>+COUNT(B$6:$D79)</f>
        <v>73</v>
      </c>
      <c r="B79" s="126">
        <v>23181700</v>
      </c>
      <c r="C79" s="127" t="s">
        <v>392</v>
      </c>
      <c r="D79" s="126" t="s">
        <v>30</v>
      </c>
      <c r="E79" s="242">
        <v>1</v>
      </c>
      <c r="F79" s="325">
        <v>277975</v>
      </c>
      <c r="G79" s="51" t="s">
        <v>1267</v>
      </c>
      <c r="J79" s="52"/>
    </row>
    <row r="80" spans="1:10">
      <c r="A80" s="125">
        <f>+COUNT(B$6:$D80)</f>
        <v>74</v>
      </c>
      <c r="B80" s="126">
        <v>23181700</v>
      </c>
      <c r="C80" s="127" t="s">
        <v>393</v>
      </c>
      <c r="D80" s="126" t="s">
        <v>33</v>
      </c>
      <c r="E80" s="242">
        <v>1</v>
      </c>
      <c r="F80" s="325">
        <v>64793</v>
      </c>
      <c r="G80" s="51" t="s">
        <v>1267</v>
      </c>
      <c r="J80" s="52"/>
    </row>
    <row r="81" spans="1:10">
      <c r="A81" s="125">
        <f>+COUNT(B$6:$D81)</f>
        <v>75</v>
      </c>
      <c r="B81" s="126">
        <v>23181700</v>
      </c>
      <c r="C81" s="127" t="s">
        <v>367</v>
      </c>
      <c r="D81" s="126" t="s">
        <v>30</v>
      </c>
      <c r="E81" s="242">
        <v>1</v>
      </c>
      <c r="F81" s="325">
        <v>62850</v>
      </c>
      <c r="G81" s="51" t="s">
        <v>1267</v>
      </c>
      <c r="J81" s="52"/>
    </row>
    <row r="82" spans="1:10">
      <c r="A82" s="125">
        <f>+COUNT(B$6:$D82)</f>
        <v>76</v>
      </c>
      <c r="B82" s="126">
        <v>23181700</v>
      </c>
      <c r="C82" s="127" t="s">
        <v>368</v>
      </c>
      <c r="D82" s="126" t="s">
        <v>30</v>
      </c>
      <c r="E82" s="242">
        <v>1</v>
      </c>
      <c r="F82" s="325">
        <v>1033211</v>
      </c>
      <c r="G82" s="51" t="s">
        <v>1267</v>
      </c>
      <c r="J82" s="52"/>
    </row>
    <row r="83" spans="1:10">
      <c r="A83" s="125">
        <f>+COUNT(B$6:$D83)</f>
        <v>77</v>
      </c>
      <c r="B83" s="126">
        <v>23181700</v>
      </c>
      <c r="C83" s="128" t="s">
        <v>394</v>
      </c>
      <c r="D83" s="126" t="s">
        <v>30</v>
      </c>
      <c r="E83" s="242">
        <v>1</v>
      </c>
      <c r="F83" s="325">
        <v>121311</v>
      </c>
      <c r="G83" s="51" t="s">
        <v>1267</v>
      </c>
      <c r="J83" s="52"/>
    </row>
    <row r="84" spans="1:10">
      <c r="A84" s="125">
        <f>+COUNT(B$6:$D84)</f>
        <v>78</v>
      </c>
      <c r="B84" s="126">
        <v>23181700</v>
      </c>
      <c r="C84" s="128" t="s">
        <v>395</v>
      </c>
      <c r="D84" s="126" t="s">
        <v>33</v>
      </c>
      <c r="E84" s="242">
        <v>1</v>
      </c>
      <c r="F84" s="325">
        <v>245085</v>
      </c>
      <c r="G84" s="51" t="s">
        <v>1267</v>
      </c>
      <c r="J84" s="52"/>
    </row>
    <row r="85" spans="1:10">
      <c r="A85" s="125">
        <f>+COUNT(B$6:$D85)</f>
        <v>79</v>
      </c>
      <c r="B85" s="126">
        <v>23181700</v>
      </c>
      <c r="C85" s="128" t="s">
        <v>396</v>
      </c>
      <c r="D85" s="126" t="s">
        <v>397</v>
      </c>
      <c r="E85" s="242">
        <v>1</v>
      </c>
      <c r="F85" s="325">
        <v>335902</v>
      </c>
      <c r="G85" s="51" t="s">
        <v>1270</v>
      </c>
      <c r="J85" s="52"/>
    </row>
    <row r="86" spans="1:10">
      <c r="A86" s="125">
        <f>+COUNT(B$6:$D86)</f>
        <v>80</v>
      </c>
      <c r="B86" s="126">
        <v>23181700</v>
      </c>
      <c r="C86" s="128" t="s">
        <v>398</v>
      </c>
      <c r="D86" s="126" t="s">
        <v>30</v>
      </c>
      <c r="E86" s="242">
        <v>1</v>
      </c>
      <c r="F86" s="325">
        <v>622355</v>
      </c>
      <c r="G86" s="51" t="s">
        <v>1267</v>
      </c>
      <c r="J86" s="52"/>
    </row>
    <row r="87" spans="1:10" s="37" customFormat="1">
      <c r="A87" s="125">
        <f>+COUNT(B$6:$D87)</f>
        <v>81</v>
      </c>
      <c r="B87" s="126">
        <v>23181700</v>
      </c>
      <c r="C87" s="128" t="s">
        <v>399</v>
      </c>
      <c r="D87" s="126" t="s">
        <v>30</v>
      </c>
      <c r="E87" s="242">
        <v>1</v>
      </c>
      <c r="F87" s="325">
        <v>203331</v>
      </c>
      <c r="G87" s="51" t="s">
        <v>1267</v>
      </c>
      <c r="J87" s="52"/>
    </row>
    <row r="88" spans="1:10">
      <c r="A88" s="125">
        <f>+COUNT(B$6:$D88)</f>
        <v>82</v>
      </c>
      <c r="B88" s="126">
        <v>23181700</v>
      </c>
      <c r="C88" s="128" t="s">
        <v>400</v>
      </c>
      <c r="D88" s="126" t="s">
        <v>30</v>
      </c>
      <c r="E88" s="242">
        <v>1</v>
      </c>
      <c r="F88" s="325">
        <v>206733</v>
      </c>
      <c r="G88" s="51" t="s">
        <v>1267</v>
      </c>
      <c r="J88" s="52"/>
    </row>
    <row r="89" spans="1:10" ht="24">
      <c r="A89" s="122"/>
      <c r="B89" s="122"/>
      <c r="C89" s="123" t="s">
        <v>401</v>
      </c>
      <c r="D89" s="124"/>
      <c r="E89" s="124"/>
      <c r="F89" s="124"/>
      <c r="G89" s="124"/>
      <c r="J89" s="52"/>
    </row>
    <row r="90" spans="1:10">
      <c r="A90" s="125">
        <f>+COUNT(B$6:$D90)</f>
        <v>83</v>
      </c>
      <c r="B90" s="125">
        <v>26111513</v>
      </c>
      <c r="C90" s="131" t="s">
        <v>402</v>
      </c>
      <c r="D90" s="126" t="s">
        <v>30</v>
      </c>
      <c r="E90" s="242">
        <v>1</v>
      </c>
      <c r="F90" s="325">
        <v>889638</v>
      </c>
      <c r="G90" s="51" t="s">
        <v>1267</v>
      </c>
      <c r="J90" s="52"/>
    </row>
    <row r="91" spans="1:10">
      <c r="A91" s="125">
        <f>+COUNT(B$6:$D91)</f>
        <v>84</v>
      </c>
      <c r="B91" s="125">
        <v>26111513</v>
      </c>
      <c r="C91" s="131" t="s">
        <v>403</v>
      </c>
      <c r="D91" s="126" t="s">
        <v>30</v>
      </c>
      <c r="E91" s="242">
        <v>1</v>
      </c>
      <c r="F91" s="325">
        <v>941763</v>
      </c>
      <c r="G91" s="51" t="s">
        <v>1267</v>
      </c>
      <c r="J91" s="52"/>
    </row>
    <row r="92" spans="1:10">
      <c r="A92" s="125">
        <f>+COUNT(B$6:$D92)</f>
        <v>85</v>
      </c>
      <c r="B92" s="125">
        <v>26111513</v>
      </c>
      <c r="C92" s="131" t="s">
        <v>404</v>
      </c>
      <c r="D92" s="126" t="s">
        <v>30</v>
      </c>
      <c r="E92" s="242">
        <v>1</v>
      </c>
      <c r="F92" s="325">
        <v>706047</v>
      </c>
      <c r="G92" s="51" t="s">
        <v>1267</v>
      </c>
      <c r="J92" s="52"/>
    </row>
    <row r="93" spans="1:10">
      <c r="A93" s="125">
        <f>+COUNT(B$6:$D93)</f>
        <v>86</v>
      </c>
      <c r="B93" s="125">
        <v>26111513</v>
      </c>
      <c r="C93" s="131" t="s">
        <v>405</v>
      </c>
      <c r="D93" s="126" t="s">
        <v>30</v>
      </c>
      <c r="E93" s="242">
        <v>1</v>
      </c>
      <c r="F93" s="325">
        <v>460715</v>
      </c>
      <c r="G93" s="51" t="s">
        <v>1267</v>
      </c>
      <c r="J93" s="52"/>
    </row>
    <row r="94" spans="1:10">
      <c r="A94" s="125">
        <f>+COUNT(B$6:$D94)</f>
        <v>87</v>
      </c>
      <c r="B94" s="125">
        <v>26111513</v>
      </c>
      <c r="C94" s="131" t="s">
        <v>406</v>
      </c>
      <c r="D94" s="126" t="s">
        <v>30</v>
      </c>
      <c r="E94" s="242">
        <v>1</v>
      </c>
      <c r="F94" s="325">
        <v>593982</v>
      </c>
      <c r="G94" s="51" t="s">
        <v>1267</v>
      </c>
      <c r="J94" s="52"/>
    </row>
    <row r="95" spans="1:10">
      <c r="A95" s="125">
        <f>+COUNT(B$6:$D95)</f>
        <v>88</v>
      </c>
      <c r="B95" s="125">
        <v>26111513</v>
      </c>
      <c r="C95" s="131" t="s">
        <v>407</v>
      </c>
      <c r="D95" s="126" t="s">
        <v>30</v>
      </c>
      <c r="E95" s="242">
        <v>1</v>
      </c>
      <c r="F95" s="325">
        <v>43238</v>
      </c>
      <c r="G95" s="51" t="s">
        <v>1267</v>
      </c>
      <c r="J95" s="52"/>
    </row>
    <row r="96" spans="1:10">
      <c r="A96" s="125">
        <f>+COUNT(B$6:$D96)</f>
        <v>89</v>
      </c>
      <c r="B96" s="125">
        <v>26111513</v>
      </c>
      <c r="C96" s="131" t="s">
        <v>52</v>
      </c>
      <c r="D96" s="126" t="s">
        <v>30</v>
      </c>
      <c r="E96" s="242">
        <v>1</v>
      </c>
      <c r="F96" s="325">
        <v>126841</v>
      </c>
      <c r="G96" s="51" t="s">
        <v>1267</v>
      </c>
      <c r="J96" s="52"/>
    </row>
    <row r="97" spans="1:10">
      <c r="A97" s="125">
        <f>+COUNT(B$6:$D97)</f>
        <v>90</v>
      </c>
      <c r="B97" s="125">
        <v>26111513</v>
      </c>
      <c r="C97" s="131" t="s">
        <v>53</v>
      </c>
      <c r="D97" s="126" t="s">
        <v>30</v>
      </c>
      <c r="E97" s="242">
        <v>1</v>
      </c>
      <c r="F97" s="325">
        <v>989559</v>
      </c>
      <c r="G97" s="51" t="s">
        <v>1268</v>
      </c>
      <c r="J97" s="52"/>
    </row>
    <row r="98" spans="1:10" ht="24">
      <c r="A98" s="132"/>
      <c r="B98" s="132"/>
      <c r="C98" s="198" t="s">
        <v>258</v>
      </c>
      <c r="D98" s="134"/>
      <c r="E98" s="134"/>
      <c r="F98" s="134"/>
      <c r="G98" s="134"/>
      <c r="J98" s="52"/>
    </row>
    <row r="99" spans="1:10">
      <c r="A99" s="125">
        <f>+COUNT(B$6:$D99)</f>
        <v>91</v>
      </c>
      <c r="B99" s="135">
        <v>26101700</v>
      </c>
      <c r="C99" s="131" t="s">
        <v>408</v>
      </c>
      <c r="D99" s="136" t="s">
        <v>109</v>
      </c>
      <c r="E99" s="242">
        <v>1</v>
      </c>
      <c r="F99" s="325">
        <v>111582</v>
      </c>
      <c r="G99" s="51" t="s">
        <v>1267</v>
      </c>
      <c r="J99" s="52"/>
    </row>
    <row r="100" spans="1:10">
      <c r="A100" s="125">
        <f>+COUNT(B$6:$D100)</f>
        <v>92</v>
      </c>
      <c r="B100" s="135">
        <v>26101700</v>
      </c>
      <c r="C100" s="131" t="s">
        <v>409</v>
      </c>
      <c r="D100" s="136" t="s">
        <v>109</v>
      </c>
      <c r="E100" s="242">
        <v>1</v>
      </c>
      <c r="F100" s="325">
        <v>88286</v>
      </c>
      <c r="G100" s="51" t="s">
        <v>1267</v>
      </c>
      <c r="J100" s="52"/>
    </row>
    <row r="101" spans="1:10">
      <c r="A101" s="125">
        <f>+COUNT(B$6:$D101)</f>
        <v>93</v>
      </c>
      <c r="B101" s="135">
        <v>26101700</v>
      </c>
      <c r="C101" s="131" t="s">
        <v>410</v>
      </c>
      <c r="D101" s="136" t="s">
        <v>109</v>
      </c>
      <c r="E101" s="242">
        <v>1</v>
      </c>
      <c r="F101" s="325">
        <v>283608</v>
      </c>
      <c r="G101" s="51" t="s">
        <v>1267</v>
      </c>
      <c r="J101" s="52"/>
    </row>
    <row r="102" spans="1:10">
      <c r="A102" s="125">
        <f>+COUNT(B$6:$D102)</f>
        <v>94</v>
      </c>
      <c r="B102" s="135">
        <v>24101500</v>
      </c>
      <c r="C102" s="131" t="s">
        <v>411</v>
      </c>
      <c r="D102" s="136" t="s">
        <v>109</v>
      </c>
      <c r="E102" s="242">
        <v>1</v>
      </c>
      <c r="F102" s="325">
        <v>311601</v>
      </c>
      <c r="G102" s="51" t="s">
        <v>1267</v>
      </c>
      <c r="J102" s="52"/>
    </row>
    <row r="103" spans="1:10">
      <c r="A103" s="125">
        <f>+COUNT(B$6:$D103)</f>
        <v>95</v>
      </c>
      <c r="B103" s="135">
        <v>24101500</v>
      </c>
      <c r="C103" s="131" t="s">
        <v>114</v>
      </c>
      <c r="D103" s="136" t="s">
        <v>109</v>
      </c>
      <c r="E103" s="242">
        <v>1</v>
      </c>
      <c r="F103" s="325">
        <v>97046</v>
      </c>
      <c r="G103" s="51" t="s">
        <v>1267</v>
      </c>
      <c r="J103" s="52"/>
    </row>
    <row r="104" spans="1:10">
      <c r="A104" s="125">
        <f>+COUNT(B$6:$D104)</f>
        <v>96</v>
      </c>
      <c r="B104" s="135">
        <v>26101700</v>
      </c>
      <c r="C104" s="131" t="s">
        <v>115</v>
      </c>
      <c r="D104" s="136" t="s">
        <v>109</v>
      </c>
      <c r="E104" s="242">
        <v>1</v>
      </c>
      <c r="F104" s="325">
        <v>75117</v>
      </c>
      <c r="G104" s="51" t="s">
        <v>1267</v>
      </c>
      <c r="J104" s="52"/>
    </row>
    <row r="105" spans="1:10">
      <c r="A105" s="125">
        <f>+COUNT(B$6:$D105)</f>
        <v>97</v>
      </c>
      <c r="B105" s="135">
        <v>24101500</v>
      </c>
      <c r="C105" s="131" t="s">
        <v>412</v>
      </c>
      <c r="D105" s="136" t="s">
        <v>109</v>
      </c>
      <c r="E105" s="242">
        <v>1</v>
      </c>
      <c r="F105" s="325">
        <v>225347</v>
      </c>
      <c r="G105" s="51" t="s">
        <v>1267</v>
      </c>
      <c r="J105" s="52"/>
    </row>
    <row r="106" spans="1:10">
      <c r="A106" s="125">
        <f>+COUNT(B$6:$D106)</f>
        <v>98</v>
      </c>
      <c r="B106" s="135">
        <v>24101500</v>
      </c>
      <c r="C106" s="131" t="s">
        <v>413</v>
      </c>
      <c r="D106" s="136" t="s">
        <v>109</v>
      </c>
      <c r="E106" s="242">
        <v>1</v>
      </c>
      <c r="F106" s="325">
        <v>816584</v>
      </c>
      <c r="G106" s="51" t="s">
        <v>1270</v>
      </c>
      <c r="J106" s="52"/>
    </row>
    <row r="107" spans="1:10">
      <c r="A107" s="125">
        <f>+COUNT(B$6:$D107)</f>
        <v>99</v>
      </c>
      <c r="B107" s="135">
        <v>24101500</v>
      </c>
      <c r="C107" s="131" t="s">
        <v>414</v>
      </c>
      <c r="D107" s="136" t="s">
        <v>109</v>
      </c>
      <c r="E107" s="242">
        <v>1</v>
      </c>
      <c r="F107" s="325">
        <v>566600</v>
      </c>
      <c r="G107" s="51" t="s">
        <v>1270</v>
      </c>
      <c r="J107" s="52"/>
    </row>
    <row r="108" spans="1:10">
      <c r="A108" s="125">
        <f>+COUNT(B$6:$D108)</f>
        <v>100</v>
      </c>
      <c r="B108" s="135">
        <v>26101700</v>
      </c>
      <c r="C108" s="131" t="s">
        <v>116</v>
      </c>
      <c r="D108" s="136" t="s">
        <v>109</v>
      </c>
      <c r="E108" s="242">
        <v>1</v>
      </c>
      <c r="F108" s="325">
        <v>451480</v>
      </c>
      <c r="G108" s="51" t="s">
        <v>1267</v>
      </c>
      <c r="J108" s="52"/>
    </row>
    <row r="109" spans="1:10">
      <c r="A109" s="125">
        <f>+COUNT(B$6:$D109)</f>
        <v>101</v>
      </c>
      <c r="B109" s="135">
        <v>26101700</v>
      </c>
      <c r="C109" s="131" t="s">
        <v>415</v>
      </c>
      <c r="D109" s="136" t="s">
        <v>109</v>
      </c>
      <c r="E109" s="242">
        <v>1</v>
      </c>
      <c r="F109" s="325">
        <v>357307</v>
      </c>
      <c r="G109" s="51" t="s">
        <v>1267</v>
      </c>
      <c r="J109" s="52"/>
    </row>
    <row r="110" spans="1:10">
      <c r="A110" s="125">
        <f>+COUNT(B$6:$D110)</f>
        <v>102</v>
      </c>
      <c r="B110" s="137">
        <v>32101625</v>
      </c>
      <c r="C110" s="131" t="s">
        <v>416</v>
      </c>
      <c r="D110" s="136" t="s">
        <v>109</v>
      </c>
      <c r="E110" s="242">
        <v>1</v>
      </c>
      <c r="F110" s="325">
        <v>273906</v>
      </c>
      <c r="G110" s="51" t="s">
        <v>1267</v>
      </c>
      <c r="J110" s="52"/>
    </row>
    <row r="111" spans="1:10">
      <c r="A111" s="125">
        <f>+COUNT(B$6:$D111)</f>
        <v>103</v>
      </c>
      <c r="B111" s="137">
        <v>32101625</v>
      </c>
      <c r="C111" s="131" t="s">
        <v>417</v>
      </c>
      <c r="D111" s="136" t="s">
        <v>109</v>
      </c>
      <c r="E111" s="242">
        <v>1</v>
      </c>
      <c r="F111" s="325">
        <v>468450</v>
      </c>
      <c r="G111" s="51" t="s">
        <v>1267</v>
      </c>
      <c r="J111" s="52"/>
    </row>
    <row r="112" spans="1:10">
      <c r="A112" s="125">
        <f>+COUNT(B$6:$D112)</f>
        <v>104</v>
      </c>
      <c r="B112" s="137">
        <v>32101625</v>
      </c>
      <c r="C112" s="131" t="s">
        <v>418</v>
      </c>
      <c r="D112" s="136" t="s">
        <v>109</v>
      </c>
      <c r="E112" s="242">
        <v>1</v>
      </c>
      <c r="F112" s="325">
        <v>147965</v>
      </c>
      <c r="G112" s="51" t="s">
        <v>1269</v>
      </c>
      <c r="J112" s="52"/>
    </row>
    <row r="113" spans="1:10">
      <c r="A113" s="119"/>
      <c r="B113" s="119"/>
      <c r="C113" s="120" t="s">
        <v>1126</v>
      </c>
      <c r="D113" s="121"/>
      <c r="E113" s="121"/>
      <c r="F113" s="121"/>
      <c r="G113" s="121"/>
      <c r="J113" s="52"/>
    </row>
    <row r="114" spans="1:10" ht="24">
      <c r="A114" s="122"/>
      <c r="B114" s="122"/>
      <c r="C114" s="123" t="s">
        <v>419</v>
      </c>
      <c r="D114" s="124"/>
      <c r="E114" s="124"/>
      <c r="F114" s="124"/>
      <c r="G114" s="124"/>
      <c r="J114" s="52"/>
    </row>
    <row r="115" spans="1:10" ht="48">
      <c r="A115" s="125">
        <f>+COUNT(B$6:$D115)</f>
        <v>105</v>
      </c>
      <c r="B115" s="126">
        <v>24131500</v>
      </c>
      <c r="C115" s="127" t="s">
        <v>420</v>
      </c>
      <c r="D115" s="126" t="s">
        <v>30</v>
      </c>
      <c r="E115" s="242">
        <v>1</v>
      </c>
      <c r="F115" s="325">
        <v>1023781</v>
      </c>
      <c r="G115" s="51" t="s">
        <v>1269</v>
      </c>
      <c r="J115" s="52"/>
    </row>
    <row r="116" spans="1:10" ht="72">
      <c r="A116" s="125">
        <f>+COUNT(B$6:$D116)</f>
        <v>106</v>
      </c>
      <c r="B116" s="126">
        <v>24131500</v>
      </c>
      <c r="C116" s="127" t="s">
        <v>421</v>
      </c>
      <c r="D116" s="126" t="s">
        <v>30</v>
      </c>
      <c r="E116" s="242">
        <v>1</v>
      </c>
      <c r="F116" s="325">
        <v>343930</v>
      </c>
      <c r="G116" s="51" t="s">
        <v>1267</v>
      </c>
      <c r="J116" s="52"/>
    </row>
    <row r="117" spans="1:10" ht="60">
      <c r="A117" s="125">
        <f>+COUNT(B$6:$D117)</f>
        <v>107</v>
      </c>
      <c r="B117" s="126">
        <v>24131500</v>
      </c>
      <c r="C117" s="127" t="s">
        <v>422</v>
      </c>
      <c r="D117" s="126" t="s">
        <v>30</v>
      </c>
      <c r="E117" s="242">
        <v>1</v>
      </c>
      <c r="F117" s="325">
        <v>423081</v>
      </c>
      <c r="G117" s="51" t="s">
        <v>1268</v>
      </c>
      <c r="J117" s="52"/>
    </row>
    <row r="118" spans="1:10">
      <c r="A118" s="125">
        <f>+COUNT(B$6:$D118)</f>
        <v>108</v>
      </c>
      <c r="B118" s="126">
        <v>24131500</v>
      </c>
      <c r="C118" s="127" t="s">
        <v>423</v>
      </c>
      <c r="D118" s="126" t="s">
        <v>30</v>
      </c>
      <c r="E118" s="242">
        <v>1</v>
      </c>
      <c r="F118" s="325">
        <v>544931</v>
      </c>
      <c r="G118" s="51" t="s">
        <v>1269</v>
      </c>
      <c r="J118" s="52"/>
    </row>
    <row r="119" spans="1:10" ht="60">
      <c r="A119" s="125">
        <f>+COUNT(B$6:$D119)</f>
        <v>109</v>
      </c>
      <c r="B119" s="126">
        <v>24131500</v>
      </c>
      <c r="C119" s="127" t="s">
        <v>424</v>
      </c>
      <c r="D119" s="126" t="s">
        <v>30</v>
      </c>
      <c r="E119" s="242">
        <v>1</v>
      </c>
      <c r="F119" s="325">
        <v>454463</v>
      </c>
      <c r="G119" s="51" t="s">
        <v>1267</v>
      </c>
      <c r="J119" s="52"/>
    </row>
    <row r="120" spans="1:10" ht="60">
      <c r="A120" s="125">
        <f>+COUNT(B$6:$D120)</f>
        <v>110</v>
      </c>
      <c r="B120" s="126">
        <v>24131500</v>
      </c>
      <c r="C120" s="127" t="s">
        <v>425</v>
      </c>
      <c r="D120" s="126" t="s">
        <v>30</v>
      </c>
      <c r="E120" s="242">
        <v>1</v>
      </c>
      <c r="F120" s="325">
        <v>271267</v>
      </c>
      <c r="G120" s="51" t="s">
        <v>1267</v>
      </c>
      <c r="J120" s="52"/>
    </row>
    <row r="121" spans="1:10" ht="24">
      <c r="A121" s="125">
        <f>+COUNT(B$6:$D121)</f>
        <v>111</v>
      </c>
      <c r="B121" s="126">
        <v>24131500</v>
      </c>
      <c r="C121" s="127" t="s">
        <v>426</v>
      </c>
      <c r="D121" s="126" t="s">
        <v>30</v>
      </c>
      <c r="E121" s="242">
        <v>1</v>
      </c>
      <c r="F121" s="325">
        <v>163741</v>
      </c>
      <c r="G121" s="51" t="s">
        <v>1269</v>
      </c>
      <c r="J121" s="52"/>
    </row>
    <row r="122" spans="1:10">
      <c r="A122" s="125">
        <f>+COUNT(B$6:$D122)</f>
        <v>112</v>
      </c>
      <c r="B122" s="126">
        <v>24131500</v>
      </c>
      <c r="C122" s="127" t="s">
        <v>427</v>
      </c>
      <c r="D122" s="126" t="s">
        <v>30</v>
      </c>
      <c r="E122" s="242">
        <v>1</v>
      </c>
      <c r="F122" s="325">
        <v>317068</v>
      </c>
      <c r="G122" s="51" t="s">
        <v>1269</v>
      </c>
      <c r="J122" s="52"/>
    </row>
    <row r="123" spans="1:10" ht="48">
      <c r="A123" s="125">
        <f>+COUNT(B$6:$D123)</f>
        <v>113</v>
      </c>
      <c r="B123" s="126">
        <v>23181700</v>
      </c>
      <c r="C123" s="127" t="s">
        <v>428</v>
      </c>
      <c r="D123" s="126" t="s">
        <v>30</v>
      </c>
      <c r="E123" s="242">
        <v>1</v>
      </c>
      <c r="F123" s="325">
        <v>2652248</v>
      </c>
      <c r="G123" s="51" t="s">
        <v>1267</v>
      </c>
      <c r="J123" s="52"/>
    </row>
    <row r="124" spans="1:10" ht="24">
      <c r="A124" s="125">
        <f>+COUNT(B$6:$D124)</f>
        <v>114</v>
      </c>
      <c r="B124" s="126">
        <v>23181700</v>
      </c>
      <c r="C124" s="127" t="s">
        <v>429</v>
      </c>
      <c r="D124" s="126" t="s">
        <v>30</v>
      </c>
      <c r="E124" s="242">
        <v>1</v>
      </c>
      <c r="F124" s="325">
        <v>341287</v>
      </c>
      <c r="G124" s="51" t="s">
        <v>1267</v>
      </c>
      <c r="J124" s="52"/>
    </row>
    <row r="125" spans="1:10" ht="24">
      <c r="A125" s="125">
        <f>+COUNT(B$6:$D125)</f>
        <v>115</v>
      </c>
      <c r="B125" s="126">
        <v>23181700</v>
      </c>
      <c r="C125" s="127" t="s">
        <v>430</v>
      </c>
      <c r="D125" s="126" t="s">
        <v>30</v>
      </c>
      <c r="E125" s="242">
        <v>1</v>
      </c>
      <c r="F125" s="325">
        <v>375814</v>
      </c>
      <c r="G125" s="51" t="s">
        <v>1267</v>
      </c>
      <c r="J125" s="52"/>
    </row>
    <row r="126" spans="1:10">
      <c r="A126" s="125">
        <f>+COUNT(B$6:$D126)</f>
        <v>116</v>
      </c>
      <c r="B126" s="126">
        <v>23181700</v>
      </c>
      <c r="C126" s="127" t="s">
        <v>431</v>
      </c>
      <c r="D126" s="126" t="s">
        <v>30</v>
      </c>
      <c r="E126" s="242">
        <v>1</v>
      </c>
      <c r="F126" s="325">
        <v>192181</v>
      </c>
      <c r="G126" s="51" t="s">
        <v>1267</v>
      </c>
      <c r="J126" s="52"/>
    </row>
    <row r="127" spans="1:10" ht="24">
      <c r="A127" s="125">
        <f>+COUNT(B$6:$D127)</f>
        <v>117</v>
      </c>
      <c r="B127" s="126">
        <v>23181700</v>
      </c>
      <c r="C127" s="127" t="s">
        <v>432</v>
      </c>
      <c r="D127" s="126" t="s">
        <v>30</v>
      </c>
      <c r="E127" s="242">
        <v>1</v>
      </c>
      <c r="F127" s="325">
        <v>24844</v>
      </c>
      <c r="G127" s="51" t="s">
        <v>1267</v>
      </c>
      <c r="J127" s="52"/>
    </row>
    <row r="128" spans="1:10" ht="24">
      <c r="A128" s="125">
        <f>+COUNT(B$6:$D128)</f>
        <v>118</v>
      </c>
      <c r="B128" s="126">
        <v>24131500</v>
      </c>
      <c r="C128" s="127" t="s">
        <v>433</v>
      </c>
      <c r="D128" s="126" t="s">
        <v>30</v>
      </c>
      <c r="E128" s="242">
        <v>1</v>
      </c>
      <c r="F128" s="325">
        <v>145905</v>
      </c>
      <c r="G128" s="51" t="s">
        <v>1267</v>
      </c>
      <c r="J128" s="52"/>
    </row>
    <row r="129" spans="1:10" ht="24">
      <c r="A129" s="125">
        <f>+COUNT(B$6:$D129)</f>
        <v>119</v>
      </c>
      <c r="B129" s="126">
        <v>24131500</v>
      </c>
      <c r="C129" s="127" t="s">
        <v>434</v>
      </c>
      <c r="D129" s="126" t="s">
        <v>30</v>
      </c>
      <c r="E129" s="242">
        <v>1</v>
      </c>
      <c r="F129" s="325">
        <v>42794</v>
      </c>
      <c r="G129" s="51" t="s">
        <v>1267</v>
      </c>
      <c r="J129" s="52"/>
    </row>
    <row r="130" spans="1:10">
      <c r="A130" s="125">
        <f>+COUNT(B$6:$D130)</f>
        <v>120</v>
      </c>
      <c r="B130" s="126">
        <v>24131500</v>
      </c>
      <c r="C130" s="127" t="s">
        <v>435</v>
      </c>
      <c r="D130" s="126" t="s">
        <v>30</v>
      </c>
      <c r="E130" s="242">
        <v>1</v>
      </c>
      <c r="F130" s="325">
        <v>98574</v>
      </c>
      <c r="G130" s="51" t="s">
        <v>1267</v>
      </c>
      <c r="J130" s="52"/>
    </row>
    <row r="131" spans="1:10" ht="24">
      <c r="A131" s="125">
        <f>+COUNT(B$6:$D131)</f>
        <v>121</v>
      </c>
      <c r="B131" s="126">
        <v>24131500</v>
      </c>
      <c r="C131" s="127" t="s">
        <v>436</v>
      </c>
      <c r="D131" s="126" t="s">
        <v>30</v>
      </c>
      <c r="E131" s="242">
        <v>1</v>
      </c>
      <c r="F131" s="325">
        <v>90168</v>
      </c>
      <c r="G131" s="51" t="s">
        <v>1267</v>
      </c>
      <c r="J131" s="52"/>
    </row>
    <row r="132" spans="1:10" ht="24">
      <c r="A132" s="125">
        <f>+COUNT(B$6:$D132)</f>
        <v>122</v>
      </c>
      <c r="B132" s="126">
        <v>24131500</v>
      </c>
      <c r="C132" s="127" t="s">
        <v>437</v>
      </c>
      <c r="D132" s="126" t="s">
        <v>30</v>
      </c>
      <c r="E132" s="242">
        <v>1</v>
      </c>
      <c r="F132" s="325">
        <v>434328</v>
      </c>
      <c r="G132" s="51" t="s">
        <v>1267</v>
      </c>
      <c r="J132" s="52"/>
    </row>
    <row r="133" spans="1:10" ht="96">
      <c r="A133" s="125">
        <f>+COUNT(B$6:$D133)</f>
        <v>123</v>
      </c>
      <c r="B133" s="126">
        <v>24131500</v>
      </c>
      <c r="C133" s="127" t="s">
        <v>438</v>
      </c>
      <c r="D133" s="126" t="s">
        <v>30</v>
      </c>
      <c r="E133" s="242">
        <v>1</v>
      </c>
      <c r="F133" s="325">
        <v>2691072</v>
      </c>
      <c r="G133" s="51" t="s">
        <v>1267</v>
      </c>
      <c r="J133" s="52"/>
    </row>
    <row r="134" spans="1:10">
      <c r="A134" s="125">
        <f>+COUNT(B$6:$D134)</f>
        <v>124</v>
      </c>
      <c r="B134" s="126">
        <v>24131500</v>
      </c>
      <c r="C134" s="127" t="s">
        <v>439</v>
      </c>
      <c r="D134" s="126" t="s">
        <v>30</v>
      </c>
      <c r="E134" s="242">
        <v>1</v>
      </c>
      <c r="F134" s="325">
        <v>1841064</v>
      </c>
      <c r="G134" s="51" t="s">
        <v>1267</v>
      </c>
      <c r="J134" s="52"/>
    </row>
    <row r="135" spans="1:10">
      <c r="A135" s="125">
        <f>+COUNT(B$6:$D135)</f>
        <v>125</v>
      </c>
      <c r="B135" s="105">
        <v>39121601</v>
      </c>
      <c r="C135" s="127" t="s">
        <v>440</v>
      </c>
      <c r="D135" s="125" t="s">
        <v>30</v>
      </c>
      <c r="E135" s="242">
        <v>1</v>
      </c>
      <c r="F135" s="325">
        <v>511578</v>
      </c>
      <c r="G135" s="51" t="s">
        <v>1267</v>
      </c>
      <c r="J135" s="52"/>
    </row>
    <row r="136" spans="1:10">
      <c r="A136" s="125">
        <f>+COUNT(B$6:$D136)</f>
        <v>126</v>
      </c>
      <c r="B136" s="126">
        <v>26101700</v>
      </c>
      <c r="C136" s="127" t="s">
        <v>441</v>
      </c>
      <c r="D136" s="126" t="s">
        <v>30</v>
      </c>
      <c r="E136" s="242">
        <v>1</v>
      </c>
      <c r="F136" s="325">
        <v>585421</v>
      </c>
      <c r="G136" s="51" t="s">
        <v>1267</v>
      </c>
      <c r="J136" s="52"/>
    </row>
    <row r="137" spans="1:10">
      <c r="A137" s="125">
        <f>+COUNT(B$6:$D137)</f>
        <v>127</v>
      </c>
      <c r="B137" s="126">
        <v>26101700</v>
      </c>
      <c r="C137" s="127" t="s">
        <v>39</v>
      </c>
      <c r="D137" s="126" t="s">
        <v>30</v>
      </c>
      <c r="E137" s="242">
        <v>1</v>
      </c>
      <c r="F137" s="325">
        <v>641095</v>
      </c>
      <c r="G137" s="51" t="s">
        <v>1267</v>
      </c>
      <c r="J137" s="52"/>
    </row>
    <row r="138" spans="1:10" ht="24">
      <c r="A138" s="125">
        <f>+COUNT(B$6:$D138)</f>
        <v>128</v>
      </c>
      <c r="B138" s="125">
        <v>31171504</v>
      </c>
      <c r="C138" s="127" t="s">
        <v>442</v>
      </c>
      <c r="D138" s="126" t="s">
        <v>30</v>
      </c>
      <c r="E138" s="242">
        <v>1</v>
      </c>
      <c r="F138" s="325">
        <v>256654</v>
      </c>
      <c r="G138" s="51" t="s">
        <v>1269</v>
      </c>
      <c r="J138" s="52"/>
    </row>
    <row r="139" spans="1:10">
      <c r="A139" s="125">
        <f>+COUNT(B$6:$D139)</f>
        <v>129</v>
      </c>
      <c r="B139" s="126">
        <v>26101700</v>
      </c>
      <c r="C139" s="127" t="s">
        <v>443</v>
      </c>
      <c r="D139" s="126" t="s">
        <v>30</v>
      </c>
      <c r="E139" s="242">
        <v>1</v>
      </c>
      <c r="F139" s="325">
        <v>180385</v>
      </c>
      <c r="G139" s="51" t="s">
        <v>1267</v>
      </c>
      <c r="J139" s="52"/>
    </row>
    <row r="140" spans="1:10">
      <c r="A140" s="125">
        <f>+COUNT(B$6:$D140)</f>
        <v>130</v>
      </c>
      <c r="B140" s="126">
        <v>26101700</v>
      </c>
      <c r="C140" s="127" t="s">
        <v>444</v>
      </c>
      <c r="D140" s="126" t="s">
        <v>30</v>
      </c>
      <c r="E140" s="242">
        <v>1</v>
      </c>
      <c r="F140" s="325">
        <v>298194</v>
      </c>
      <c r="G140" s="51" t="s">
        <v>1267</v>
      </c>
      <c r="J140" s="52"/>
    </row>
    <row r="141" spans="1:10" ht="24">
      <c r="A141" s="125">
        <f>+COUNT(B$6:$D141)</f>
        <v>131</v>
      </c>
      <c r="B141" s="126">
        <v>26101700</v>
      </c>
      <c r="C141" s="127" t="s">
        <v>445</v>
      </c>
      <c r="D141" s="126" t="s">
        <v>30</v>
      </c>
      <c r="E141" s="242">
        <v>1</v>
      </c>
      <c r="F141" s="325">
        <v>131851</v>
      </c>
      <c r="G141" s="51" t="s">
        <v>1267</v>
      </c>
      <c r="J141" s="52"/>
    </row>
    <row r="142" spans="1:10" ht="24">
      <c r="A142" s="125">
        <f>+COUNT(B$6:$D142)</f>
        <v>132</v>
      </c>
      <c r="B142" s="105">
        <v>30264700</v>
      </c>
      <c r="C142" s="127" t="s">
        <v>446</v>
      </c>
      <c r="D142" s="126" t="s">
        <v>31</v>
      </c>
      <c r="E142" s="242">
        <v>1</v>
      </c>
      <c r="F142" s="325">
        <v>24206</v>
      </c>
      <c r="G142" s="51" t="s">
        <v>1269</v>
      </c>
      <c r="J142" s="52"/>
    </row>
    <row r="143" spans="1:10">
      <c r="A143" s="125">
        <f>+COUNT(B$6:$D143)</f>
        <v>133</v>
      </c>
      <c r="B143" s="126">
        <v>26101700</v>
      </c>
      <c r="C143" s="127" t="s">
        <v>447</v>
      </c>
      <c r="D143" s="126" t="s">
        <v>30</v>
      </c>
      <c r="E143" s="242">
        <v>1</v>
      </c>
      <c r="F143" s="325">
        <v>50357</v>
      </c>
      <c r="G143" s="51" t="s">
        <v>1267</v>
      </c>
      <c r="J143" s="52"/>
    </row>
    <row r="144" spans="1:10" ht="24">
      <c r="A144" s="125">
        <f>+COUNT(B$6:$D144)</f>
        <v>134</v>
      </c>
      <c r="B144" s="125">
        <v>26101401</v>
      </c>
      <c r="C144" s="127" t="s">
        <v>448</v>
      </c>
      <c r="D144" s="126" t="s">
        <v>30</v>
      </c>
      <c r="E144" s="242">
        <v>1</v>
      </c>
      <c r="F144" s="325">
        <v>255662</v>
      </c>
      <c r="G144" s="51" t="s">
        <v>1267</v>
      </c>
      <c r="J144" s="52"/>
    </row>
    <row r="145" spans="1:10">
      <c r="A145" s="125">
        <f>+COUNT(B$6:$D145)</f>
        <v>135</v>
      </c>
      <c r="B145" s="126">
        <v>24131500</v>
      </c>
      <c r="C145" s="127" t="s">
        <v>449</v>
      </c>
      <c r="D145" s="126" t="s">
        <v>30</v>
      </c>
      <c r="E145" s="242">
        <v>1</v>
      </c>
      <c r="F145" s="325">
        <v>67828</v>
      </c>
      <c r="G145" s="51" t="s">
        <v>1267</v>
      </c>
      <c r="J145" s="52"/>
    </row>
    <row r="146" spans="1:10">
      <c r="A146" s="125">
        <f>+COUNT(B$6:$D146)</f>
        <v>136</v>
      </c>
      <c r="B146" s="126">
        <v>24131500</v>
      </c>
      <c r="C146" s="127" t="s">
        <v>450</v>
      </c>
      <c r="D146" s="126" t="s">
        <v>30</v>
      </c>
      <c r="E146" s="242">
        <v>1</v>
      </c>
      <c r="F146" s="325">
        <v>430594</v>
      </c>
      <c r="G146" s="51" t="s">
        <v>1267</v>
      </c>
      <c r="J146" s="52"/>
    </row>
    <row r="147" spans="1:10" ht="60">
      <c r="A147" s="125">
        <f>+COUNT(B$6:$D147)</f>
        <v>137</v>
      </c>
      <c r="B147" s="126">
        <v>24131500</v>
      </c>
      <c r="C147" s="127" t="s">
        <v>451</v>
      </c>
      <c r="D147" s="126" t="s">
        <v>30</v>
      </c>
      <c r="E147" s="242">
        <v>1</v>
      </c>
      <c r="F147" s="325">
        <v>256243</v>
      </c>
      <c r="G147" s="51" t="s">
        <v>1267</v>
      </c>
      <c r="J147" s="52"/>
    </row>
    <row r="148" spans="1:10" ht="24">
      <c r="A148" s="125">
        <f>+COUNT(B$6:$D148)</f>
        <v>138</v>
      </c>
      <c r="B148" s="126">
        <v>26101700</v>
      </c>
      <c r="C148" s="127" t="s">
        <v>452</v>
      </c>
      <c r="D148" s="126" t="s">
        <v>30</v>
      </c>
      <c r="E148" s="242">
        <v>1</v>
      </c>
      <c r="F148" s="325">
        <v>241974</v>
      </c>
      <c r="G148" s="51" t="s">
        <v>1267</v>
      </c>
      <c r="J148" s="52"/>
    </row>
    <row r="149" spans="1:10" ht="24">
      <c r="A149" s="125">
        <f>+COUNT(B$6:$D149)</f>
        <v>139</v>
      </c>
      <c r="B149" s="126">
        <v>26101700</v>
      </c>
      <c r="C149" s="127" t="s">
        <v>453</v>
      </c>
      <c r="D149" s="126" t="s">
        <v>30</v>
      </c>
      <c r="E149" s="242">
        <v>1</v>
      </c>
      <c r="F149" s="325">
        <v>250433</v>
      </c>
      <c r="G149" s="51" t="s">
        <v>1267</v>
      </c>
      <c r="J149" s="52"/>
    </row>
    <row r="150" spans="1:10" ht="36">
      <c r="A150" s="125">
        <f>+COUNT(B$6:$D150)</f>
        <v>140</v>
      </c>
      <c r="B150" s="126">
        <v>26101700</v>
      </c>
      <c r="C150" s="127" t="s">
        <v>454</v>
      </c>
      <c r="D150" s="126" t="s">
        <v>30</v>
      </c>
      <c r="E150" s="242">
        <v>1</v>
      </c>
      <c r="F150" s="325">
        <v>44459</v>
      </c>
      <c r="G150" s="51" t="s">
        <v>1268</v>
      </c>
      <c r="J150" s="52"/>
    </row>
    <row r="151" spans="1:10">
      <c r="A151" s="122"/>
      <c r="B151" s="122"/>
      <c r="C151" s="123" t="s">
        <v>455</v>
      </c>
      <c r="D151" s="124"/>
      <c r="E151" s="124"/>
      <c r="F151" s="124"/>
      <c r="G151" s="124"/>
      <c r="J151" s="52"/>
    </row>
    <row r="152" spans="1:10">
      <c r="A152" s="125">
        <f>+COUNT(B$6:$D152)</f>
        <v>141</v>
      </c>
      <c r="B152" s="126">
        <v>26101700</v>
      </c>
      <c r="C152" s="131" t="s">
        <v>456</v>
      </c>
      <c r="D152" s="126" t="s">
        <v>30</v>
      </c>
      <c r="E152" s="242">
        <v>1</v>
      </c>
      <c r="F152" s="325">
        <v>24858</v>
      </c>
      <c r="G152" s="51" t="s">
        <v>1267</v>
      </c>
      <c r="J152" s="52"/>
    </row>
    <row r="153" spans="1:10">
      <c r="A153" s="125">
        <f>+COUNT(B$6:$D153)</f>
        <v>142</v>
      </c>
      <c r="B153" s="126">
        <v>26101700</v>
      </c>
      <c r="C153" s="131" t="s">
        <v>457</v>
      </c>
      <c r="D153" s="126" t="s">
        <v>37</v>
      </c>
      <c r="E153" s="242">
        <v>1</v>
      </c>
      <c r="F153" s="325">
        <v>149356</v>
      </c>
      <c r="G153" s="51" t="s">
        <v>1267</v>
      </c>
      <c r="J153" s="52"/>
    </row>
    <row r="154" spans="1:10">
      <c r="A154" s="125">
        <f>+COUNT(B$6:$D154)</f>
        <v>143</v>
      </c>
      <c r="B154" s="126">
        <v>26101700</v>
      </c>
      <c r="C154" s="131" t="s">
        <v>458</v>
      </c>
      <c r="D154" s="126" t="s">
        <v>30</v>
      </c>
      <c r="E154" s="242">
        <v>1</v>
      </c>
      <c r="F154" s="325">
        <v>548852</v>
      </c>
      <c r="G154" s="51" t="s">
        <v>1267</v>
      </c>
      <c r="J154" s="52"/>
    </row>
    <row r="155" spans="1:10">
      <c r="A155" s="125">
        <f>+COUNT(B$6:$D155)</f>
        <v>144</v>
      </c>
      <c r="B155" s="125">
        <v>26111513</v>
      </c>
      <c r="C155" s="131" t="s">
        <v>459</v>
      </c>
      <c r="D155" s="126" t="s">
        <v>30</v>
      </c>
      <c r="E155" s="242">
        <v>1</v>
      </c>
      <c r="F155" s="325">
        <v>204622</v>
      </c>
      <c r="G155" s="51" t="s">
        <v>1267</v>
      </c>
      <c r="J155" s="52"/>
    </row>
    <row r="156" spans="1:10">
      <c r="A156" s="125">
        <f>+COUNT(B$6:$D156)</f>
        <v>145</v>
      </c>
      <c r="B156" s="125">
        <v>26111513</v>
      </c>
      <c r="C156" s="131" t="s">
        <v>460</v>
      </c>
      <c r="D156" s="126" t="s">
        <v>30</v>
      </c>
      <c r="E156" s="242">
        <v>1</v>
      </c>
      <c r="F156" s="325">
        <v>63665</v>
      </c>
      <c r="G156" s="51" t="s">
        <v>1267</v>
      </c>
      <c r="J156" s="52"/>
    </row>
    <row r="157" spans="1:10">
      <c r="A157" s="125">
        <f>+COUNT(B$6:$D157)</f>
        <v>146</v>
      </c>
      <c r="B157" s="125">
        <v>26111513</v>
      </c>
      <c r="C157" s="131" t="s">
        <v>461</v>
      </c>
      <c r="D157" s="126" t="s">
        <v>30</v>
      </c>
      <c r="E157" s="242">
        <v>1</v>
      </c>
      <c r="F157" s="325">
        <v>661254</v>
      </c>
      <c r="G157" s="51" t="s">
        <v>1267</v>
      </c>
      <c r="J157" s="52"/>
    </row>
    <row r="158" spans="1:10">
      <c r="A158" s="125">
        <f>+COUNT(B$6:$D158)</f>
        <v>147</v>
      </c>
      <c r="B158" s="125">
        <v>26111513</v>
      </c>
      <c r="C158" s="131" t="s">
        <v>462</v>
      </c>
      <c r="D158" s="126" t="s">
        <v>30</v>
      </c>
      <c r="E158" s="242">
        <v>1</v>
      </c>
      <c r="F158" s="325">
        <v>164368</v>
      </c>
      <c r="G158" s="51" t="s">
        <v>1267</v>
      </c>
      <c r="J158" s="52"/>
    </row>
    <row r="159" spans="1:10">
      <c r="A159" s="125">
        <f>+COUNT(B$6:$D159)</f>
        <v>148</v>
      </c>
      <c r="B159" s="125">
        <v>26111513</v>
      </c>
      <c r="C159" s="131" t="s">
        <v>463</v>
      </c>
      <c r="D159" s="126" t="s">
        <v>30</v>
      </c>
      <c r="E159" s="242">
        <v>1</v>
      </c>
      <c r="F159" s="325">
        <v>202677</v>
      </c>
      <c r="G159" s="51" t="s">
        <v>1267</v>
      </c>
      <c r="J159" s="52"/>
    </row>
    <row r="160" spans="1:10">
      <c r="A160" s="125">
        <f>+COUNT(B$6:$D160)</f>
        <v>149</v>
      </c>
      <c r="B160" s="125">
        <v>26111513</v>
      </c>
      <c r="C160" s="131" t="s">
        <v>48</v>
      </c>
      <c r="D160" s="126" t="s">
        <v>30</v>
      </c>
      <c r="E160" s="242">
        <v>1</v>
      </c>
      <c r="F160" s="325">
        <v>3236552</v>
      </c>
      <c r="G160" s="51" t="s">
        <v>1267</v>
      </c>
      <c r="J160" s="52"/>
    </row>
    <row r="161" spans="1:10" ht="24">
      <c r="A161" s="122"/>
      <c r="B161" s="122"/>
      <c r="C161" s="123" t="s">
        <v>36</v>
      </c>
      <c r="D161" s="124"/>
      <c r="E161" s="124"/>
      <c r="F161" s="124"/>
      <c r="G161" s="124"/>
      <c r="J161" s="52"/>
    </row>
    <row r="162" spans="1:10" ht="24">
      <c r="A162" s="125">
        <f>+COUNT(B$6:$D162)</f>
        <v>150</v>
      </c>
      <c r="B162" s="138">
        <v>73152101</v>
      </c>
      <c r="C162" s="139" t="s">
        <v>464</v>
      </c>
      <c r="D162" s="138" t="s">
        <v>30</v>
      </c>
      <c r="E162" s="243">
        <v>1</v>
      </c>
      <c r="F162" s="325">
        <v>3055370</v>
      </c>
      <c r="G162" s="51" t="s">
        <v>1267</v>
      </c>
      <c r="J162" s="52"/>
    </row>
    <row r="163" spans="1:10">
      <c r="A163" s="125">
        <f>+COUNT(B$6:$D163)</f>
        <v>151</v>
      </c>
      <c r="B163" s="138">
        <v>73152101</v>
      </c>
      <c r="C163" s="139" t="s">
        <v>465</v>
      </c>
      <c r="D163" s="138" t="s">
        <v>30</v>
      </c>
      <c r="E163" s="243">
        <v>1</v>
      </c>
      <c r="F163" s="325">
        <v>482971</v>
      </c>
      <c r="G163" s="51" t="s">
        <v>1267</v>
      </c>
      <c r="J163" s="52"/>
    </row>
    <row r="164" spans="1:10" ht="24">
      <c r="A164" s="125">
        <f>+COUNT(B$6:$D164)</f>
        <v>152</v>
      </c>
      <c r="B164" s="138">
        <v>73152101</v>
      </c>
      <c r="C164" s="139" t="s">
        <v>466</v>
      </c>
      <c r="D164" s="138" t="s">
        <v>30</v>
      </c>
      <c r="E164" s="243">
        <v>1</v>
      </c>
      <c r="F164" s="325">
        <v>521532</v>
      </c>
      <c r="G164" s="51" t="s">
        <v>1267</v>
      </c>
      <c r="J164" s="52"/>
    </row>
    <row r="165" spans="1:10" ht="24">
      <c r="A165" s="125">
        <f>+COUNT(B$6:$D165)</f>
        <v>153</v>
      </c>
      <c r="B165" s="138">
        <v>73152101</v>
      </c>
      <c r="C165" s="139" t="s">
        <v>467</v>
      </c>
      <c r="D165" s="138" t="s">
        <v>30</v>
      </c>
      <c r="E165" s="243">
        <v>1</v>
      </c>
      <c r="F165" s="325">
        <v>141643</v>
      </c>
      <c r="G165" s="51" t="s">
        <v>1267</v>
      </c>
      <c r="J165" s="52"/>
    </row>
    <row r="166" spans="1:10">
      <c r="A166" s="125">
        <f>+COUNT(B$6:$D166)</f>
        <v>154</v>
      </c>
      <c r="B166" s="138">
        <v>73152101</v>
      </c>
      <c r="C166" s="139" t="s">
        <v>468</v>
      </c>
      <c r="D166" s="138" t="s">
        <v>30</v>
      </c>
      <c r="E166" s="243">
        <v>1</v>
      </c>
      <c r="F166" s="325">
        <v>306186</v>
      </c>
      <c r="G166" s="51" t="s">
        <v>1267</v>
      </c>
      <c r="J166" s="52"/>
    </row>
    <row r="167" spans="1:10">
      <c r="A167" s="119"/>
      <c r="B167" s="119"/>
      <c r="C167" s="120" t="s">
        <v>1127</v>
      </c>
      <c r="D167" s="121"/>
      <c r="E167" s="121"/>
      <c r="F167" s="121"/>
      <c r="G167" s="121"/>
      <c r="J167" s="52"/>
    </row>
    <row r="168" spans="1:10">
      <c r="A168" s="119"/>
      <c r="B168" s="119"/>
      <c r="C168" s="140" t="s">
        <v>469</v>
      </c>
      <c r="D168" s="121"/>
      <c r="E168" s="121"/>
      <c r="F168" s="121"/>
      <c r="G168" s="121"/>
      <c r="J168" s="52"/>
    </row>
    <row r="169" spans="1:10">
      <c r="A169" s="125">
        <f>+COUNT(B$6:$D169)</f>
        <v>155</v>
      </c>
      <c r="B169" s="126">
        <v>26101700</v>
      </c>
      <c r="C169" s="139" t="s">
        <v>1086</v>
      </c>
      <c r="D169" s="126" t="s">
        <v>30</v>
      </c>
      <c r="E169" s="242">
        <v>1</v>
      </c>
      <c r="F169" s="325">
        <v>1006639</v>
      </c>
      <c r="G169" s="51" t="s">
        <v>1267</v>
      </c>
      <c r="J169" s="52"/>
    </row>
    <row r="170" spans="1:10">
      <c r="A170" s="125">
        <f>+COUNT(B$6:$D170)</f>
        <v>156</v>
      </c>
      <c r="B170" s="126">
        <v>24131500</v>
      </c>
      <c r="C170" s="127" t="s">
        <v>470</v>
      </c>
      <c r="D170" s="126" t="s">
        <v>30</v>
      </c>
      <c r="E170" s="242">
        <v>1</v>
      </c>
      <c r="F170" s="325">
        <v>1722889</v>
      </c>
      <c r="G170" s="51" t="s">
        <v>1267</v>
      </c>
      <c r="J170" s="52"/>
    </row>
    <row r="171" spans="1:10">
      <c r="A171" s="125">
        <f>+COUNT(B$6:$D171)</f>
        <v>157</v>
      </c>
      <c r="B171" s="126">
        <v>26101700</v>
      </c>
      <c r="C171" s="127" t="s">
        <v>471</v>
      </c>
      <c r="D171" s="126" t="s">
        <v>30</v>
      </c>
      <c r="E171" s="242">
        <v>1</v>
      </c>
      <c r="F171" s="325">
        <v>447266</v>
      </c>
      <c r="G171" s="51" t="s">
        <v>1267</v>
      </c>
      <c r="J171" s="52"/>
    </row>
    <row r="172" spans="1:10">
      <c r="A172" s="125">
        <f>+COUNT(B$6:$D172)</f>
        <v>158</v>
      </c>
      <c r="B172" s="126">
        <v>23181700</v>
      </c>
      <c r="C172" s="127" t="s">
        <v>472</v>
      </c>
      <c r="D172" s="126" t="s">
        <v>30</v>
      </c>
      <c r="E172" s="242">
        <v>1</v>
      </c>
      <c r="F172" s="325">
        <v>368345</v>
      </c>
      <c r="G172" s="51" t="s">
        <v>1267</v>
      </c>
      <c r="J172" s="52"/>
    </row>
    <row r="173" spans="1:10">
      <c r="A173" s="125">
        <f>+COUNT(B$6:$D173)</f>
        <v>159</v>
      </c>
      <c r="B173" s="126">
        <v>23181700</v>
      </c>
      <c r="C173" s="127" t="s">
        <v>473</v>
      </c>
      <c r="D173" s="126" t="s">
        <v>30</v>
      </c>
      <c r="E173" s="242">
        <v>1</v>
      </c>
      <c r="F173" s="325">
        <v>691985</v>
      </c>
      <c r="G173" s="51" t="s">
        <v>1267</v>
      </c>
      <c r="J173" s="52"/>
    </row>
    <row r="174" spans="1:10">
      <c r="A174" s="125">
        <f>+COUNT(B$6:$D174)</f>
        <v>160</v>
      </c>
      <c r="B174" s="126">
        <v>24131500</v>
      </c>
      <c r="C174" s="127" t="s">
        <v>474</v>
      </c>
      <c r="D174" s="126" t="s">
        <v>30</v>
      </c>
      <c r="E174" s="242">
        <v>1</v>
      </c>
      <c r="F174" s="325">
        <v>1243304</v>
      </c>
      <c r="G174" s="51" t="s">
        <v>1267</v>
      </c>
      <c r="J174" s="52"/>
    </row>
    <row r="175" spans="1:10">
      <c r="A175" s="125">
        <f>+COUNT(B$6:$D175)</f>
        <v>161</v>
      </c>
      <c r="B175" s="126">
        <v>23181700</v>
      </c>
      <c r="C175" s="127" t="s">
        <v>475</v>
      </c>
      <c r="D175" s="126" t="s">
        <v>30</v>
      </c>
      <c r="E175" s="242">
        <v>1</v>
      </c>
      <c r="F175" s="325">
        <v>298537</v>
      </c>
      <c r="G175" s="51" t="s">
        <v>1267</v>
      </c>
      <c r="J175" s="52"/>
    </row>
    <row r="176" spans="1:10">
      <c r="A176" s="125">
        <f>+COUNT(B$6:$D176)</f>
        <v>162</v>
      </c>
      <c r="B176" s="126">
        <v>23181700</v>
      </c>
      <c r="C176" s="139" t="s">
        <v>476</v>
      </c>
      <c r="D176" s="126" t="s">
        <v>30</v>
      </c>
      <c r="E176" s="242">
        <v>1</v>
      </c>
      <c r="F176" s="325">
        <v>181881</v>
      </c>
      <c r="G176" s="51" t="s">
        <v>1267</v>
      </c>
      <c r="J176" s="52"/>
    </row>
    <row r="177" spans="1:10">
      <c r="A177" s="125">
        <f>+COUNT(B$6:$D177)</f>
        <v>163</v>
      </c>
      <c r="B177" s="126">
        <v>26101700</v>
      </c>
      <c r="C177" s="127" t="s">
        <v>477</v>
      </c>
      <c r="D177" s="126" t="s">
        <v>30</v>
      </c>
      <c r="E177" s="242">
        <v>1</v>
      </c>
      <c r="F177" s="325">
        <v>2081203</v>
      </c>
      <c r="G177" s="51" t="s">
        <v>1267</v>
      </c>
      <c r="J177" s="52"/>
    </row>
    <row r="178" spans="1:10">
      <c r="A178" s="125">
        <f>+COUNT(B$6:$D178)</f>
        <v>164</v>
      </c>
      <c r="B178" s="126">
        <v>26101700</v>
      </c>
      <c r="C178" s="127" t="s">
        <v>478</v>
      </c>
      <c r="D178" s="126" t="s">
        <v>30</v>
      </c>
      <c r="E178" s="242">
        <v>1</v>
      </c>
      <c r="F178" s="325">
        <v>173030</v>
      </c>
      <c r="G178" s="51" t="s">
        <v>1267</v>
      </c>
      <c r="J178" s="52"/>
    </row>
    <row r="179" spans="1:10">
      <c r="A179" s="125">
        <f>+COUNT(B$6:$D179)</f>
        <v>165</v>
      </c>
      <c r="B179" s="125">
        <v>31170000</v>
      </c>
      <c r="C179" s="127" t="s">
        <v>479</v>
      </c>
      <c r="D179" s="126" t="s">
        <v>30</v>
      </c>
      <c r="E179" s="242">
        <v>1</v>
      </c>
      <c r="F179" s="325">
        <v>417187</v>
      </c>
      <c r="G179" s="51" t="s">
        <v>1267</v>
      </c>
      <c r="J179" s="52"/>
    </row>
    <row r="180" spans="1:10">
      <c r="A180" s="125">
        <f>+COUNT(B$6:$D180)</f>
        <v>166</v>
      </c>
      <c r="B180" s="126">
        <v>26101700</v>
      </c>
      <c r="C180" s="127" t="s">
        <v>480</v>
      </c>
      <c r="D180" s="126" t="s">
        <v>30</v>
      </c>
      <c r="E180" s="242">
        <v>1</v>
      </c>
      <c r="F180" s="325">
        <v>368875</v>
      </c>
      <c r="G180" s="51" t="s">
        <v>1267</v>
      </c>
      <c r="J180" s="52"/>
    </row>
    <row r="181" spans="1:10">
      <c r="A181" s="125">
        <f>+COUNT(B$6:$D181)</f>
        <v>167</v>
      </c>
      <c r="B181" s="126">
        <v>26101700</v>
      </c>
      <c r="C181" s="127" t="s">
        <v>481</v>
      </c>
      <c r="D181" s="126" t="s">
        <v>30</v>
      </c>
      <c r="E181" s="242">
        <v>1</v>
      </c>
      <c r="F181" s="325">
        <v>268799</v>
      </c>
      <c r="G181" s="51" t="s">
        <v>1267</v>
      </c>
      <c r="J181" s="52"/>
    </row>
    <row r="182" spans="1:10">
      <c r="A182" s="125">
        <f>+COUNT(B$6:$D182)</f>
        <v>168</v>
      </c>
      <c r="B182" s="126">
        <v>26101700</v>
      </c>
      <c r="C182" s="127" t="s">
        <v>482</v>
      </c>
      <c r="D182" s="126" t="s">
        <v>43</v>
      </c>
      <c r="E182" s="242">
        <v>1</v>
      </c>
      <c r="F182" s="325">
        <v>449531</v>
      </c>
      <c r="G182" s="51" t="s">
        <v>1267</v>
      </c>
      <c r="J182" s="52"/>
    </row>
    <row r="183" spans="1:10">
      <c r="A183" s="125">
        <f>+COUNT(B$6:$D183)</f>
        <v>169</v>
      </c>
      <c r="B183" s="126">
        <v>26101700</v>
      </c>
      <c r="C183" s="127" t="s">
        <v>483</v>
      </c>
      <c r="D183" s="126" t="s">
        <v>43</v>
      </c>
      <c r="E183" s="242">
        <v>1</v>
      </c>
      <c r="F183" s="325">
        <v>502815</v>
      </c>
      <c r="G183" s="51" t="s">
        <v>1267</v>
      </c>
      <c r="J183" s="52"/>
    </row>
    <row r="184" spans="1:10">
      <c r="A184" s="125">
        <f>+COUNT(B$6:$D184)</f>
        <v>170</v>
      </c>
      <c r="B184" s="126">
        <v>24101500</v>
      </c>
      <c r="C184" s="127" t="s">
        <v>484</v>
      </c>
      <c r="D184" s="126" t="s">
        <v>30</v>
      </c>
      <c r="E184" s="242">
        <v>1</v>
      </c>
      <c r="F184" s="325">
        <v>52886</v>
      </c>
      <c r="G184" s="51" t="s">
        <v>1267</v>
      </c>
      <c r="J184" s="52"/>
    </row>
    <row r="185" spans="1:10">
      <c r="A185" s="125">
        <f>+COUNT(B$6:$D185)</f>
        <v>171</v>
      </c>
      <c r="B185" s="126">
        <v>26101700</v>
      </c>
      <c r="C185" s="127" t="s">
        <v>485</v>
      </c>
      <c r="D185" s="126" t="s">
        <v>30</v>
      </c>
      <c r="E185" s="242">
        <v>1</v>
      </c>
      <c r="F185" s="325">
        <v>87660</v>
      </c>
      <c r="G185" s="51" t="s">
        <v>1267</v>
      </c>
      <c r="J185" s="52"/>
    </row>
    <row r="186" spans="1:10">
      <c r="A186" s="125">
        <f>+COUNT(B$6:$D186)</f>
        <v>172</v>
      </c>
      <c r="B186" s="126">
        <v>26101700</v>
      </c>
      <c r="C186" s="127" t="s">
        <v>486</v>
      </c>
      <c r="D186" s="126" t="s">
        <v>30</v>
      </c>
      <c r="E186" s="242">
        <v>1</v>
      </c>
      <c r="F186" s="325">
        <v>914111</v>
      </c>
      <c r="G186" s="51" t="s">
        <v>1267</v>
      </c>
      <c r="J186" s="52"/>
    </row>
    <row r="187" spans="1:10">
      <c r="A187" s="125">
        <f>+COUNT(B$6:$D187)</f>
        <v>173</v>
      </c>
      <c r="B187" s="126">
        <v>26101700</v>
      </c>
      <c r="C187" s="127" t="s">
        <v>487</v>
      </c>
      <c r="D187" s="126" t="s">
        <v>30</v>
      </c>
      <c r="E187" s="242">
        <v>1</v>
      </c>
      <c r="F187" s="325">
        <v>371344</v>
      </c>
      <c r="G187" s="51" t="s">
        <v>1267</v>
      </c>
      <c r="J187" s="52"/>
    </row>
    <row r="188" spans="1:10">
      <c r="A188" s="125">
        <f>+COUNT(B$6:$D188)</f>
        <v>174</v>
      </c>
      <c r="B188" s="126">
        <v>26101700</v>
      </c>
      <c r="C188" s="127" t="s">
        <v>488</v>
      </c>
      <c r="D188" s="126" t="s">
        <v>30</v>
      </c>
      <c r="E188" s="242">
        <v>1</v>
      </c>
      <c r="F188" s="325">
        <v>253547</v>
      </c>
      <c r="G188" s="51" t="s">
        <v>1267</v>
      </c>
      <c r="J188" s="52"/>
    </row>
    <row r="189" spans="1:10">
      <c r="A189" s="125">
        <f>+COUNT(B$6:$D189)</f>
        <v>175</v>
      </c>
      <c r="B189" s="126">
        <v>26101700</v>
      </c>
      <c r="C189" s="127" t="s">
        <v>489</v>
      </c>
      <c r="D189" s="126" t="s">
        <v>30</v>
      </c>
      <c r="E189" s="242">
        <v>1</v>
      </c>
      <c r="F189" s="325">
        <v>987806</v>
      </c>
      <c r="G189" s="51" t="s">
        <v>1267</v>
      </c>
      <c r="J189" s="52"/>
    </row>
    <row r="190" spans="1:10">
      <c r="A190" s="125">
        <f>+COUNT(B$6:$D190)</f>
        <v>176</v>
      </c>
      <c r="B190" s="126">
        <v>26101700</v>
      </c>
      <c r="C190" s="127" t="s">
        <v>490</v>
      </c>
      <c r="D190" s="126" t="s">
        <v>30</v>
      </c>
      <c r="E190" s="242">
        <v>1</v>
      </c>
      <c r="F190" s="325">
        <v>1597884</v>
      </c>
      <c r="G190" s="51" t="s">
        <v>1268</v>
      </c>
      <c r="J190" s="52"/>
    </row>
    <row r="191" spans="1:10">
      <c r="A191" s="125">
        <f>+COUNT(B$6:$D191)</f>
        <v>177</v>
      </c>
      <c r="B191" s="126">
        <v>26101700</v>
      </c>
      <c r="C191" s="127" t="s">
        <v>491</v>
      </c>
      <c r="D191" s="126" t="s">
        <v>44</v>
      </c>
      <c r="E191" s="242">
        <v>1</v>
      </c>
      <c r="F191" s="325">
        <v>392319</v>
      </c>
      <c r="G191" s="51" t="s">
        <v>1267</v>
      </c>
      <c r="J191" s="52"/>
    </row>
    <row r="192" spans="1:10" ht="24">
      <c r="A192" s="125">
        <f>+COUNT(B$6:$D192)</f>
        <v>178</v>
      </c>
      <c r="B192" s="125">
        <v>31171504</v>
      </c>
      <c r="C192" s="139" t="s">
        <v>492</v>
      </c>
      <c r="D192" s="126" t="s">
        <v>30</v>
      </c>
      <c r="E192" s="242">
        <v>1</v>
      </c>
      <c r="F192" s="325">
        <v>318051</v>
      </c>
      <c r="G192" s="51" t="s">
        <v>1270</v>
      </c>
      <c r="J192" s="52"/>
    </row>
    <row r="193" spans="1:10">
      <c r="A193" s="125">
        <f>+COUNT(B$6:$D193)</f>
        <v>179</v>
      </c>
      <c r="B193" s="125">
        <v>32101625</v>
      </c>
      <c r="C193" s="127" t="s">
        <v>493</v>
      </c>
      <c r="D193" s="126" t="s">
        <v>30</v>
      </c>
      <c r="E193" s="242">
        <v>1</v>
      </c>
      <c r="F193" s="325">
        <v>639009</v>
      </c>
      <c r="G193" s="51" t="s">
        <v>1267</v>
      </c>
      <c r="J193" s="52"/>
    </row>
    <row r="194" spans="1:10">
      <c r="A194" s="125">
        <f>+COUNT(B$6:$D194)</f>
        <v>180</v>
      </c>
      <c r="B194" s="126">
        <v>26101700</v>
      </c>
      <c r="C194" s="127" t="s">
        <v>494</v>
      </c>
      <c r="D194" s="126" t="s">
        <v>30</v>
      </c>
      <c r="E194" s="242">
        <v>1</v>
      </c>
      <c r="F194" s="325">
        <v>63081</v>
      </c>
      <c r="G194" s="51" t="s">
        <v>1267</v>
      </c>
      <c r="J194" s="52"/>
    </row>
    <row r="195" spans="1:10">
      <c r="A195" s="125">
        <f>+COUNT(B$6:$D195)</f>
        <v>181</v>
      </c>
      <c r="B195" s="126">
        <v>26101700</v>
      </c>
      <c r="C195" s="127" t="s">
        <v>495</v>
      </c>
      <c r="D195" s="126" t="s">
        <v>30</v>
      </c>
      <c r="E195" s="242">
        <v>1</v>
      </c>
      <c r="F195" s="325">
        <v>61377</v>
      </c>
      <c r="G195" s="51" t="s">
        <v>1267</v>
      </c>
      <c r="J195" s="52"/>
    </row>
    <row r="196" spans="1:10" ht="24">
      <c r="A196" s="125">
        <f>+COUNT(B$6:$D196)</f>
        <v>182</v>
      </c>
      <c r="B196" s="126">
        <v>26101700</v>
      </c>
      <c r="C196" s="127" t="s">
        <v>496</v>
      </c>
      <c r="D196" s="126" t="s">
        <v>30</v>
      </c>
      <c r="E196" s="242">
        <v>1</v>
      </c>
      <c r="F196" s="325">
        <v>150629</v>
      </c>
      <c r="G196" s="51" t="s">
        <v>1267</v>
      </c>
      <c r="J196" s="52"/>
    </row>
    <row r="197" spans="1:10">
      <c r="A197" s="125">
        <f>+COUNT(B$6:$D197)</f>
        <v>183</v>
      </c>
      <c r="B197" s="126">
        <v>26101700</v>
      </c>
      <c r="C197" s="127" t="s">
        <v>497</v>
      </c>
      <c r="D197" s="126" t="s">
        <v>30</v>
      </c>
      <c r="E197" s="242">
        <v>1</v>
      </c>
      <c r="F197" s="325">
        <v>138457</v>
      </c>
      <c r="G197" s="51" t="s">
        <v>1267</v>
      </c>
      <c r="J197" s="52"/>
    </row>
    <row r="198" spans="1:10">
      <c r="A198" s="125">
        <f>+COUNT(B$6:$D198)</f>
        <v>184</v>
      </c>
      <c r="B198" s="126">
        <v>26101700</v>
      </c>
      <c r="C198" s="127" t="s">
        <v>498</v>
      </c>
      <c r="D198" s="126" t="s">
        <v>30</v>
      </c>
      <c r="E198" s="242">
        <v>1</v>
      </c>
      <c r="F198" s="325">
        <v>127809</v>
      </c>
      <c r="G198" s="51" t="s">
        <v>1267</v>
      </c>
      <c r="J198" s="52"/>
    </row>
    <row r="199" spans="1:10">
      <c r="A199" s="125">
        <f>+COUNT(B$6:$D199)</f>
        <v>185</v>
      </c>
      <c r="B199" s="126">
        <v>26101700</v>
      </c>
      <c r="C199" s="127" t="s">
        <v>482</v>
      </c>
      <c r="D199" s="126" t="s">
        <v>43</v>
      </c>
      <c r="E199" s="242">
        <v>1</v>
      </c>
      <c r="F199" s="325">
        <v>89874</v>
      </c>
      <c r="G199" s="51" t="s">
        <v>1267</v>
      </c>
      <c r="J199" s="52"/>
    </row>
    <row r="200" spans="1:10">
      <c r="A200" s="125">
        <f>+COUNT(B$6:$D200)</f>
        <v>186</v>
      </c>
      <c r="B200" s="126">
        <v>26101700</v>
      </c>
      <c r="C200" s="127" t="s">
        <v>483</v>
      </c>
      <c r="D200" s="126" t="s">
        <v>43</v>
      </c>
      <c r="E200" s="242">
        <v>1</v>
      </c>
      <c r="F200" s="325">
        <v>145387</v>
      </c>
      <c r="G200" s="51" t="s">
        <v>1267</v>
      </c>
      <c r="J200" s="52"/>
    </row>
    <row r="201" spans="1:10">
      <c r="A201" s="125">
        <f>+COUNT(B$6:$D201)</f>
        <v>187</v>
      </c>
      <c r="B201" s="126">
        <v>26101700</v>
      </c>
      <c r="C201" s="127" t="s">
        <v>499</v>
      </c>
      <c r="D201" s="126" t="s">
        <v>30</v>
      </c>
      <c r="E201" s="242">
        <v>1</v>
      </c>
      <c r="F201" s="325">
        <v>830101</v>
      </c>
      <c r="G201" s="51" t="s">
        <v>1267</v>
      </c>
      <c r="J201" s="52"/>
    </row>
    <row r="202" spans="1:10" ht="24">
      <c r="A202" s="122"/>
      <c r="B202" s="122"/>
      <c r="C202" s="123" t="s">
        <v>500</v>
      </c>
      <c r="D202" s="124"/>
      <c r="E202" s="124"/>
      <c r="F202" s="124"/>
      <c r="G202" s="124"/>
      <c r="J202" s="52"/>
    </row>
    <row r="203" spans="1:10">
      <c r="A203" s="125">
        <f>+COUNT(B$6:$D203)</f>
        <v>188</v>
      </c>
      <c r="B203" s="126">
        <v>26101700</v>
      </c>
      <c r="C203" s="139" t="s">
        <v>1086</v>
      </c>
      <c r="D203" s="126" t="s">
        <v>30</v>
      </c>
      <c r="E203" s="242">
        <v>1</v>
      </c>
      <c r="F203" s="325">
        <v>1364699</v>
      </c>
      <c r="G203" s="51" t="s">
        <v>1267</v>
      </c>
      <c r="J203" s="52"/>
    </row>
    <row r="204" spans="1:10">
      <c r="A204" s="125">
        <f>+COUNT(B$6:$D204)</f>
        <v>189</v>
      </c>
      <c r="B204" s="126">
        <v>24131500</v>
      </c>
      <c r="C204" s="127" t="s">
        <v>501</v>
      </c>
      <c r="D204" s="126" t="s">
        <v>30</v>
      </c>
      <c r="E204" s="242">
        <v>1</v>
      </c>
      <c r="F204" s="325">
        <v>3378971</v>
      </c>
      <c r="G204" s="51" t="s">
        <v>1267</v>
      </c>
      <c r="J204" s="52"/>
    </row>
    <row r="205" spans="1:10">
      <c r="A205" s="125">
        <f>+COUNT(B$6:$D205)</f>
        <v>190</v>
      </c>
      <c r="B205" s="126">
        <v>26101700</v>
      </c>
      <c r="C205" s="127" t="s">
        <v>502</v>
      </c>
      <c r="D205" s="126" t="s">
        <v>30</v>
      </c>
      <c r="E205" s="242">
        <v>1</v>
      </c>
      <c r="F205" s="325">
        <v>264107</v>
      </c>
      <c r="G205" s="51" t="s">
        <v>1267</v>
      </c>
      <c r="J205" s="52"/>
    </row>
    <row r="206" spans="1:10">
      <c r="A206" s="125">
        <f>+COUNT(B$6:$D206)</f>
        <v>191</v>
      </c>
      <c r="B206" s="126">
        <v>23181700</v>
      </c>
      <c r="C206" s="127" t="s">
        <v>472</v>
      </c>
      <c r="D206" s="126" t="s">
        <v>30</v>
      </c>
      <c r="E206" s="242">
        <v>1</v>
      </c>
      <c r="F206" s="325">
        <v>810896</v>
      </c>
      <c r="G206" s="51" t="s">
        <v>1267</v>
      </c>
      <c r="J206" s="52"/>
    </row>
    <row r="207" spans="1:10">
      <c r="A207" s="125">
        <f>+COUNT(B$6:$D207)</f>
        <v>192</v>
      </c>
      <c r="B207" s="126">
        <v>23181700</v>
      </c>
      <c r="C207" s="127" t="s">
        <v>473</v>
      </c>
      <c r="D207" s="126" t="s">
        <v>30</v>
      </c>
      <c r="E207" s="242">
        <v>1</v>
      </c>
      <c r="F207" s="325">
        <v>1323818</v>
      </c>
      <c r="G207" s="51" t="s">
        <v>1267</v>
      </c>
      <c r="J207" s="52"/>
    </row>
    <row r="208" spans="1:10">
      <c r="A208" s="125">
        <f>+COUNT(B$6:$D208)</f>
        <v>193</v>
      </c>
      <c r="B208" s="126">
        <v>24131500</v>
      </c>
      <c r="C208" s="127" t="s">
        <v>474</v>
      </c>
      <c r="D208" s="126" t="s">
        <v>30</v>
      </c>
      <c r="E208" s="242">
        <v>1</v>
      </c>
      <c r="F208" s="325">
        <v>567718</v>
      </c>
      <c r="G208" s="51" t="s">
        <v>1267</v>
      </c>
      <c r="J208" s="52"/>
    </row>
    <row r="209" spans="1:10">
      <c r="A209" s="125">
        <f>+COUNT(B$6:$D209)</f>
        <v>194</v>
      </c>
      <c r="B209" s="126">
        <v>23181700</v>
      </c>
      <c r="C209" s="127" t="s">
        <v>475</v>
      </c>
      <c r="D209" s="126" t="s">
        <v>30</v>
      </c>
      <c r="E209" s="242">
        <v>1</v>
      </c>
      <c r="F209" s="325">
        <v>295695</v>
      </c>
      <c r="G209" s="51" t="s">
        <v>1267</v>
      </c>
      <c r="J209" s="52"/>
    </row>
    <row r="210" spans="1:10">
      <c r="A210" s="125">
        <f>+COUNT(B$6:$D210)</f>
        <v>195</v>
      </c>
      <c r="B210" s="126">
        <v>23181700</v>
      </c>
      <c r="C210" s="139" t="s">
        <v>476</v>
      </c>
      <c r="D210" s="126" t="s">
        <v>30</v>
      </c>
      <c r="E210" s="242">
        <v>1</v>
      </c>
      <c r="F210" s="325">
        <v>216255</v>
      </c>
      <c r="G210" s="51" t="s">
        <v>1267</v>
      </c>
      <c r="J210" s="52"/>
    </row>
    <row r="211" spans="1:10">
      <c r="A211" s="125">
        <f>+COUNT(B$6:$D211)</f>
        <v>196</v>
      </c>
      <c r="B211" s="126">
        <v>26101700</v>
      </c>
      <c r="C211" s="127" t="s">
        <v>477</v>
      </c>
      <c r="D211" s="126" t="s">
        <v>30</v>
      </c>
      <c r="E211" s="242">
        <v>1</v>
      </c>
      <c r="F211" s="325">
        <v>3159670</v>
      </c>
      <c r="G211" s="51" t="s">
        <v>1267</v>
      </c>
      <c r="J211" s="52"/>
    </row>
    <row r="212" spans="1:10">
      <c r="A212" s="125">
        <f>+COUNT(B$6:$D212)</f>
        <v>197</v>
      </c>
      <c r="B212" s="126">
        <v>26101700</v>
      </c>
      <c r="C212" s="127" t="s">
        <v>478</v>
      </c>
      <c r="D212" s="126" t="s">
        <v>30</v>
      </c>
      <c r="E212" s="242">
        <v>1</v>
      </c>
      <c r="F212" s="325">
        <v>167889</v>
      </c>
      <c r="G212" s="51" t="s">
        <v>1267</v>
      </c>
      <c r="J212" s="52"/>
    </row>
    <row r="213" spans="1:10">
      <c r="A213" s="125">
        <f>+COUNT(B$6:$D213)</f>
        <v>198</v>
      </c>
      <c r="B213" s="125">
        <v>31170000</v>
      </c>
      <c r="C213" s="127" t="s">
        <v>479</v>
      </c>
      <c r="D213" s="126" t="s">
        <v>30</v>
      </c>
      <c r="E213" s="242">
        <v>1</v>
      </c>
      <c r="F213" s="325">
        <v>388871</v>
      </c>
      <c r="G213" s="51" t="s">
        <v>1267</v>
      </c>
      <c r="J213" s="52"/>
    </row>
    <row r="214" spans="1:10">
      <c r="A214" s="125">
        <f>+COUNT(B$6:$D214)</f>
        <v>199</v>
      </c>
      <c r="B214" s="126">
        <v>26101700</v>
      </c>
      <c r="C214" s="127" t="s">
        <v>480</v>
      </c>
      <c r="D214" s="126" t="s">
        <v>30</v>
      </c>
      <c r="E214" s="242">
        <v>1</v>
      </c>
      <c r="F214" s="325">
        <v>260322</v>
      </c>
      <c r="G214" s="51" t="s">
        <v>1267</v>
      </c>
      <c r="J214" s="52"/>
    </row>
    <row r="215" spans="1:10">
      <c r="A215" s="125">
        <f>+COUNT(B$6:$D215)</f>
        <v>200</v>
      </c>
      <c r="B215" s="126">
        <v>26101700</v>
      </c>
      <c r="C215" s="127" t="s">
        <v>481</v>
      </c>
      <c r="D215" s="126" t="s">
        <v>30</v>
      </c>
      <c r="E215" s="242">
        <v>1</v>
      </c>
      <c r="F215" s="325">
        <v>285416</v>
      </c>
      <c r="G215" s="51" t="s">
        <v>1267</v>
      </c>
      <c r="J215" s="52"/>
    </row>
    <row r="216" spans="1:10">
      <c r="A216" s="125">
        <f>+COUNT(B$6:$D216)</f>
        <v>201</v>
      </c>
      <c r="B216" s="126">
        <v>26101700</v>
      </c>
      <c r="C216" s="127" t="s">
        <v>482</v>
      </c>
      <c r="D216" s="126" t="s">
        <v>43</v>
      </c>
      <c r="E216" s="242">
        <v>1</v>
      </c>
      <c r="F216" s="325">
        <v>508477</v>
      </c>
      <c r="G216" s="51" t="s">
        <v>1267</v>
      </c>
      <c r="J216" s="52"/>
    </row>
    <row r="217" spans="1:10">
      <c r="A217" s="125">
        <f>+COUNT(B$6:$D217)</f>
        <v>202</v>
      </c>
      <c r="B217" s="126">
        <v>26101700</v>
      </c>
      <c r="C217" s="127" t="s">
        <v>503</v>
      </c>
      <c r="D217" s="126" t="s">
        <v>43</v>
      </c>
      <c r="E217" s="242">
        <v>1</v>
      </c>
      <c r="F217" s="325">
        <v>602364</v>
      </c>
      <c r="G217" s="51" t="s">
        <v>1267</v>
      </c>
      <c r="J217" s="52"/>
    </row>
    <row r="218" spans="1:10">
      <c r="A218" s="125">
        <f>+COUNT(B$6:$D218)</f>
        <v>203</v>
      </c>
      <c r="B218" s="126">
        <v>24101500</v>
      </c>
      <c r="C218" s="127" t="s">
        <v>484</v>
      </c>
      <c r="D218" s="126" t="s">
        <v>30</v>
      </c>
      <c r="E218" s="242">
        <v>1</v>
      </c>
      <c r="F218" s="325">
        <v>88465</v>
      </c>
      <c r="G218" s="51" t="s">
        <v>1267</v>
      </c>
      <c r="J218" s="52"/>
    </row>
    <row r="219" spans="1:10">
      <c r="A219" s="125">
        <f>+COUNT(B$6:$D219)</f>
        <v>204</v>
      </c>
      <c r="B219" s="126">
        <v>26101700</v>
      </c>
      <c r="C219" s="127" t="s">
        <v>504</v>
      </c>
      <c r="D219" s="126" t="s">
        <v>30</v>
      </c>
      <c r="E219" s="242">
        <v>1</v>
      </c>
      <c r="F219" s="325">
        <v>125392</v>
      </c>
      <c r="G219" s="51" t="s">
        <v>1267</v>
      </c>
      <c r="J219" s="52"/>
    </row>
    <row r="220" spans="1:10">
      <c r="A220" s="125">
        <f>+COUNT(B$6:$D220)</f>
        <v>205</v>
      </c>
      <c r="B220" s="126">
        <v>26101700</v>
      </c>
      <c r="C220" s="127" t="s">
        <v>505</v>
      </c>
      <c r="D220" s="126" t="s">
        <v>30</v>
      </c>
      <c r="E220" s="242">
        <v>1</v>
      </c>
      <c r="F220" s="325">
        <v>2677438</v>
      </c>
      <c r="G220" s="51" t="s">
        <v>1267</v>
      </c>
      <c r="J220" s="52"/>
    </row>
    <row r="221" spans="1:10">
      <c r="A221" s="125">
        <f>+COUNT(B$6:$D221)</f>
        <v>206</v>
      </c>
      <c r="B221" s="126">
        <v>26101700</v>
      </c>
      <c r="C221" s="127" t="s">
        <v>487</v>
      </c>
      <c r="D221" s="126" t="s">
        <v>30</v>
      </c>
      <c r="E221" s="242">
        <v>1</v>
      </c>
      <c r="F221" s="325">
        <v>840726</v>
      </c>
      <c r="G221" s="51" t="s">
        <v>1267</v>
      </c>
      <c r="J221" s="52"/>
    </row>
    <row r="222" spans="1:10">
      <c r="A222" s="125">
        <f>+COUNT(B$6:$D222)</f>
        <v>207</v>
      </c>
      <c r="B222" s="126">
        <v>26101700</v>
      </c>
      <c r="C222" s="127" t="s">
        <v>488</v>
      </c>
      <c r="D222" s="126" t="s">
        <v>30</v>
      </c>
      <c r="E222" s="242">
        <v>1</v>
      </c>
      <c r="F222" s="325">
        <v>740279</v>
      </c>
      <c r="G222" s="51" t="s">
        <v>1267</v>
      </c>
      <c r="J222" s="52"/>
    </row>
    <row r="223" spans="1:10">
      <c r="A223" s="125">
        <f>+COUNT(B$6:$D223)</f>
        <v>208</v>
      </c>
      <c r="B223" s="126">
        <v>26101700</v>
      </c>
      <c r="C223" s="127" t="s">
        <v>489</v>
      </c>
      <c r="D223" s="126" t="s">
        <v>30</v>
      </c>
      <c r="E223" s="242">
        <v>1</v>
      </c>
      <c r="F223" s="325">
        <v>1648577</v>
      </c>
      <c r="G223" s="51" t="s">
        <v>1267</v>
      </c>
      <c r="J223" s="52"/>
    </row>
    <row r="224" spans="1:10">
      <c r="A224" s="125">
        <f>+COUNT(B$6:$D224)</f>
        <v>209</v>
      </c>
      <c r="B224" s="126">
        <v>26101700</v>
      </c>
      <c r="C224" s="127" t="s">
        <v>506</v>
      </c>
      <c r="D224" s="126" t="s">
        <v>44</v>
      </c>
      <c r="E224" s="242">
        <v>1</v>
      </c>
      <c r="F224" s="325">
        <v>631472</v>
      </c>
      <c r="G224" s="51" t="s">
        <v>1267</v>
      </c>
      <c r="J224" s="52"/>
    </row>
    <row r="225" spans="1:10" ht="24">
      <c r="A225" s="125">
        <f>+COUNT(B$6:$D225)</f>
        <v>210</v>
      </c>
      <c r="B225" s="125">
        <v>31171504</v>
      </c>
      <c r="C225" s="139" t="s">
        <v>507</v>
      </c>
      <c r="D225" s="126" t="s">
        <v>30</v>
      </c>
      <c r="E225" s="242">
        <v>1</v>
      </c>
      <c r="F225" s="325">
        <v>211075</v>
      </c>
      <c r="G225" s="51" t="s">
        <v>1267</v>
      </c>
      <c r="J225" s="52"/>
    </row>
    <row r="226" spans="1:10">
      <c r="A226" s="125">
        <f>+COUNT(B$6:$D226)</f>
        <v>211</v>
      </c>
      <c r="B226" s="125">
        <v>32101625</v>
      </c>
      <c r="C226" s="127" t="s">
        <v>508</v>
      </c>
      <c r="D226" s="126" t="s">
        <v>30</v>
      </c>
      <c r="E226" s="242">
        <v>1</v>
      </c>
      <c r="F226" s="325">
        <v>1002060</v>
      </c>
      <c r="G226" s="51" t="s">
        <v>1267</v>
      </c>
      <c r="J226" s="52"/>
    </row>
    <row r="227" spans="1:10">
      <c r="A227" s="125">
        <f>+COUNT(B$6:$D227)</f>
        <v>212</v>
      </c>
      <c r="B227" s="126">
        <v>26101700</v>
      </c>
      <c r="C227" s="127" t="s">
        <v>509</v>
      </c>
      <c r="D227" s="126" t="s">
        <v>30</v>
      </c>
      <c r="E227" s="242">
        <v>1</v>
      </c>
      <c r="F227" s="325">
        <v>36907</v>
      </c>
      <c r="G227" s="51" t="s">
        <v>1267</v>
      </c>
      <c r="J227" s="52"/>
    </row>
    <row r="228" spans="1:10">
      <c r="A228" s="125">
        <f>+COUNT(B$6:$D228)</f>
        <v>213</v>
      </c>
      <c r="B228" s="126">
        <v>26101700</v>
      </c>
      <c r="C228" s="127" t="s">
        <v>510</v>
      </c>
      <c r="D228" s="126" t="s">
        <v>30</v>
      </c>
      <c r="E228" s="242">
        <v>1</v>
      </c>
      <c r="F228" s="325">
        <v>144745</v>
      </c>
      <c r="G228" s="51" t="s">
        <v>1267</v>
      </c>
      <c r="J228" s="52"/>
    </row>
    <row r="229" spans="1:10" ht="24">
      <c r="A229" s="125">
        <f>+COUNT(B$6:$D229)</f>
        <v>214</v>
      </c>
      <c r="B229" s="126">
        <v>26101700</v>
      </c>
      <c r="C229" s="127" t="s">
        <v>496</v>
      </c>
      <c r="D229" s="126" t="s">
        <v>30</v>
      </c>
      <c r="E229" s="242">
        <v>1</v>
      </c>
      <c r="F229" s="325">
        <v>236549</v>
      </c>
      <c r="G229" s="51" t="s">
        <v>1267</v>
      </c>
      <c r="J229" s="52"/>
    </row>
    <row r="230" spans="1:10">
      <c r="A230" s="125">
        <f>+COUNT(B$6:$D230)</f>
        <v>215</v>
      </c>
      <c r="B230" s="126">
        <v>26101700</v>
      </c>
      <c r="C230" s="127" t="s">
        <v>497</v>
      </c>
      <c r="D230" s="126" t="s">
        <v>30</v>
      </c>
      <c r="E230" s="242">
        <v>1</v>
      </c>
      <c r="F230" s="325">
        <v>207681</v>
      </c>
      <c r="G230" s="51" t="s">
        <v>1267</v>
      </c>
      <c r="J230" s="52"/>
    </row>
    <row r="231" spans="1:10">
      <c r="A231" s="125">
        <f>+COUNT(B$6:$D231)</f>
        <v>216</v>
      </c>
      <c r="B231" s="125">
        <v>32101625</v>
      </c>
      <c r="C231" s="128" t="s">
        <v>511</v>
      </c>
      <c r="D231" s="126" t="s">
        <v>30</v>
      </c>
      <c r="E231" s="242">
        <v>1</v>
      </c>
      <c r="F231" s="325">
        <v>121500</v>
      </c>
      <c r="G231" s="51" t="s">
        <v>1267</v>
      </c>
      <c r="J231" s="52"/>
    </row>
    <row r="232" spans="1:10">
      <c r="A232" s="129"/>
      <c r="B232" s="129"/>
      <c r="C232" s="140" t="s">
        <v>45</v>
      </c>
      <c r="D232" s="130"/>
      <c r="E232" s="130"/>
      <c r="F232" s="130"/>
      <c r="G232" s="130"/>
      <c r="J232" s="52"/>
    </row>
    <row r="233" spans="1:10">
      <c r="A233" s="125">
        <f>+COUNT(B$6:$D233)</f>
        <v>217</v>
      </c>
      <c r="B233" s="125">
        <v>32101625</v>
      </c>
      <c r="C233" s="128" t="s">
        <v>512</v>
      </c>
      <c r="D233" s="126" t="s">
        <v>30</v>
      </c>
      <c r="E233" s="242">
        <v>1</v>
      </c>
      <c r="F233" s="325">
        <v>192892</v>
      </c>
      <c r="G233" s="51" t="s">
        <v>1267</v>
      </c>
      <c r="J233" s="52"/>
    </row>
    <row r="234" spans="1:10">
      <c r="A234" s="125">
        <f>+COUNT(B$6:$D234)</f>
        <v>218</v>
      </c>
      <c r="B234" s="125">
        <v>32101625</v>
      </c>
      <c r="C234" s="128" t="s">
        <v>513</v>
      </c>
      <c r="D234" s="126" t="s">
        <v>30</v>
      </c>
      <c r="E234" s="242">
        <v>1</v>
      </c>
      <c r="F234" s="325">
        <v>415291</v>
      </c>
      <c r="G234" s="51" t="s">
        <v>1267</v>
      </c>
      <c r="J234" s="52"/>
    </row>
    <row r="235" spans="1:10" ht="24">
      <c r="A235" s="125">
        <f>+COUNT(B$6:$D235)</f>
        <v>219</v>
      </c>
      <c r="B235" s="125">
        <v>32101625</v>
      </c>
      <c r="C235" s="127" t="s">
        <v>514</v>
      </c>
      <c r="D235" s="126" t="s">
        <v>30</v>
      </c>
      <c r="E235" s="242">
        <v>1</v>
      </c>
      <c r="F235" s="325">
        <v>284981</v>
      </c>
      <c r="G235" s="51" t="s">
        <v>1267</v>
      </c>
      <c r="J235" s="52"/>
    </row>
    <row r="236" spans="1:10">
      <c r="A236" s="125">
        <f>+COUNT(B$6:$D236)</f>
        <v>220</v>
      </c>
      <c r="B236" s="125">
        <v>32101625</v>
      </c>
      <c r="C236" s="128" t="s">
        <v>511</v>
      </c>
      <c r="D236" s="126" t="s">
        <v>30</v>
      </c>
      <c r="E236" s="242">
        <v>1</v>
      </c>
      <c r="F236" s="325">
        <v>128443</v>
      </c>
      <c r="G236" s="51" t="s">
        <v>1267</v>
      </c>
      <c r="J236" s="52"/>
    </row>
    <row r="237" spans="1:10" ht="24">
      <c r="A237" s="122"/>
      <c r="B237" s="122"/>
      <c r="C237" s="123" t="s">
        <v>515</v>
      </c>
      <c r="D237" s="124"/>
      <c r="E237" s="124"/>
      <c r="F237" s="124"/>
      <c r="G237" s="124"/>
      <c r="J237" s="52"/>
    </row>
    <row r="238" spans="1:10">
      <c r="A238" s="125">
        <f>+COUNT(B$6:$D238)</f>
        <v>221</v>
      </c>
      <c r="B238" s="126">
        <v>26101700</v>
      </c>
      <c r="C238" s="127" t="s">
        <v>516</v>
      </c>
      <c r="D238" s="126" t="s">
        <v>30</v>
      </c>
      <c r="E238" s="242">
        <v>1</v>
      </c>
      <c r="F238" s="325">
        <v>452229</v>
      </c>
      <c r="G238" s="51" t="s">
        <v>1267</v>
      </c>
      <c r="J238" s="52"/>
    </row>
    <row r="239" spans="1:10">
      <c r="A239" s="125">
        <f>+COUNT(B$6:$D239)</f>
        <v>222</v>
      </c>
      <c r="B239" s="126">
        <v>26101700</v>
      </c>
      <c r="C239" s="127" t="s">
        <v>517</v>
      </c>
      <c r="D239" s="126" t="s">
        <v>30</v>
      </c>
      <c r="E239" s="242">
        <v>1</v>
      </c>
      <c r="F239" s="325">
        <v>224329</v>
      </c>
      <c r="G239" s="51" t="s">
        <v>1267</v>
      </c>
      <c r="J239" s="52"/>
    </row>
    <row r="240" spans="1:10">
      <c r="A240" s="125">
        <f>+COUNT(B$6:$D240)</f>
        <v>223</v>
      </c>
      <c r="B240" s="126">
        <v>26101700</v>
      </c>
      <c r="C240" s="127" t="s">
        <v>518</v>
      </c>
      <c r="D240" s="126" t="s">
        <v>30</v>
      </c>
      <c r="E240" s="242">
        <v>1</v>
      </c>
      <c r="F240" s="325">
        <v>359092</v>
      </c>
      <c r="G240" s="51" t="s">
        <v>1267</v>
      </c>
      <c r="J240" s="52"/>
    </row>
    <row r="241" spans="1:10">
      <c r="A241" s="125">
        <f>+COUNT(B$6:$D241)</f>
        <v>224</v>
      </c>
      <c r="B241" s="126">
        <v>26101700</v>
      </c>
      <c r="C241" s="127" t="s">
        <v>519</v>
      </c>
      <c r="D241" s="126" t="s">
        <v>30</v>
      </c>
      <c r="E241" s="242">
        <v>1</v>
      </c>
      <c r="F241" s="325">
        <v>476216</v>
      </c>
      <c r="G241" s="51" t="s">
        <v>1267</v>
      </c>
      <c r="J241" s="52"/>
    </row>
    <row r="242" spans="1:10">
      <c r="A242" s="125">
        <f>+COUNT(B$6:$D242)</f>
        <v>225</v>
      </c>
      <c r="B242" s="126">
        <v>26101700</v>
      </c>
      <c r="C242" s="127" t="s">
        <v>520</v>
      </c>
      <c r="D242" s="126" t="s">
        <v>30</v>
      </c>
      <c r="E242" s="242">
        <v>1</v>
      </c>
      <c r="F242" s="325">
        <v>467069</v>
      </c>
      <c r="G242" s="51" t="s">
        <v>1267</v>
      </c>
      <c r="J242" s="52"/>
    </row>
    <row r="243" spans="1:10" ht="24">
      <c r="A243" s="125">
        <f>+COUNT(B$6:$D243)</f>
        <v>226</v>
      </c>
      <c r="B243" s="126">
        <v>23181700</v>
      </c>
      <c r="C243" s="127" t="s">
        <v>521</v>
      </c>
      <c r="D243" s="126" t="s">
        <v>30</v>
      </c>
      <c r="E243" s="242">
        <v>1</v>
      </c>
      <c r="F243" s="325">
        <v>62865</v>
      </c>
      <c r="G243" s="51" t="s">
        <v>1267</v>
      </c>
      <c r="J243" s="52"/>
    </row>
    <row r="244" spans="1:10">
      <c r="A244" s="119"/>
      <c r="B244" s="119"/>
      <c r="C244" s="140" t="s">
        <v>522</v>
      </c>
      <c r="D244" s="121"/>
      <c r="E244" s="121"/>
      <c r="F244" s="121"/>
      <c r="G244" s="121"/>
      <c r="J244" s="52"/>
    </row>
    <row r="245" spans="1:10">
      <c r="A245" s="125">
        <f>+COUNT(B$6:$D245)</f>
        <v>227</v>
      </c>
      <c r="B245" s="126">
        <v>26101700</v>
      </c>
      <c r="C245" s="127" t="s">
        <v>523</v>
      </c>
      <c r="D245" s="126" t="s">
        <v>30</v>
      </c>
      <c r="E245" s="242">
        <v>1</v>
      </c>
      <c r="F245" s="325">
        <v>517054</v>
      </c>
      <c r="G245" s="51" t="s">
        <v>1267</v>
      </c>
      <c r="J245" s="52"/>
    </row>
    <row r="246" spans="1:10">
      <c r="A246" s="125">
        <f>+COUNT(B$6:$D246)</f>
        <v>228</v>
      </c>
      <c r="B246" s="126">
        <v>26101700</v>
      </c>
      <c r="C246" s="127" t="s">
        <v>524</v>
      </c>
      <c r="D246" s="126" t="s">
        <v>30</v>
      </c>
      <c r="E246" s="242">
        <v>1</v>
      </c>
      <c r="F246" s="325">
        <v>335181</v>
      </c>
      <c r="G246" s="51" t="s">
        <v>1267</v>
      </c>
      <c r="J246" s="52"/>
    </row>
    <row r="247" spans="1:10">
      <c r="A247" s="125">
        <f>+COUNT(B$6:$D247)</f>
        <v>229</v>
      </c>
      <c r="B247" s="126">
        <v>26101700</v>
      </c>
      <c r="C247" s="127" t="s">
        <v>42</v>
      </c>
      <c r="D247" s="126" t="s">
        <v>30</v>
      </c>
      <c r="E247" s="242">
        <v>1</v>
      </c>
      <c r="F247" s="325">
        <v>332246</v>
      </c>
      <c r="G247" s="51" t="s">
        <v>1267</v>
      </c>
      <c r="J247" s="52"/>
    </row>
    <row r="248" spans="1:10">
      <c r="A248" s="125">
        <f>+COUNT(B$6:$D248)</f>
        <v>230</v>
      </c>
      <c r="B248" s="126">
        <v>26101700</v>
      </c>
      <c r="C248" s="127" t="s">
        <v>519</v>
      </c>
      <c r="D248" s="126" t="s">
        <v>30</v>
      </c>
      <c r="E248" s="242">
        <v>1</v>
      </c>
      <c r="F248" s="325">
        <v>344953</v>
      </c>
      <c r="G248" s="51" t="s">
        <v>1267</v>
      </c>
      <c r="J248" s="52"/>
    </row>
    <row r="249" spans="1:10">
      <c r="A249" s="125">
        <f>+COUNT(B$6:$D249)</f>
        <v>231</v>
      </c>
      <c r="B249" s="126">
        <v>26101700</v>
      </c>
      <c r="C249" s="127" t="s">
        <v>525</v>
      </c>
      <c r="D249" s="126" t="s">
        <v>30</v>
      </c>
      <c r="E249" s="242">
        <v>1</v>
      </c>
      <c r="F249" s="325">
        <v>521979</v>
      </c>
      <c r="G249" s="51" t="s">
        <v>1267</v>
      </c>
      <c r="J249" s="52"/>
    </row>
    <row r="250" spans="1:10" ht="24">
      <c r="A250" s="125">
        <f>+COUNT(B$6:$D250)</f>
        <v>232</v>
      </c>
      <c r="B250" s="126">
        <v>23181700</v>
      </c>
      <c r="C250" s="127" t="s">
        <v>526</v>
      </c>
      <c r="D250" s="126" t="s">
        <v>30</v>
      </c>
      <c r="E250" s="242">
        <v>1</v>
      </c>
      <c r="F250" s="325">
        <v>187668</v>
      </c>
      <c r="G250" s="51" t="s">
        <v>1267</v>
      </c>
      <c r="J250" s="52"/>
    </row>
    <row r="251" spans="1:10">
      <c r="A251" s="119"/>
      <c r="B251" s="119"/>
      <c r="C251" s="140" t="s">
        <v>260</v>
      </c>
      <c r="D251" s="121"/>
      <c r="E251" s="121"/>
      <c r="F251" s="121"/>
      <c r="G251" s="121"/>
      <c r="J251" s="52"/>
    </row>
    <row r="252" spans="1:10" ht="48">
      <c r="A252" s="125">
        <f>+COUNT(B$6:$D252)</f>
        <v>233</v>
      </c>
      <c r="B252" s="105">
        <v>30264700</v>
      </c>
      <c r="C252" s="127" t="s">
        <v>527</v>
      </c>
      <c r="D252" s="126" t="s">
        <v>31</v>
      </c>
      <c r="E252" s="242">
        <v>1</v>
      </c>
      <c r="F252" s="325">
        <v>32878</v>
      </c>
      <c r="G252" s="51" t="s">
        <v>1269</v>
      </c>
      <c r="J252" s="52"/>
    </row>
    <row r="253" spans="1:10" ht="48">
      <c r="A253" s="125">
        <f>+COUNT(B$6:$D253)</f>
        <v>234</v>
      </c>
      <c r="B253" s="105">
        <v>30264700</v>
      </c>
      <c r="C253" s="127" t="s">
        <v>528</v>
      </c>
      <c r="D253" s="125" t="s">
        <v>37</v>
      </c>
      <c r="E253" s="242">
        <v>1</v>
      </c>
      <c r="F253" s="325">
        <v>34817</v>
      </c>
      <c r="G253" s="51" t="s">
        <v>1269</v>
      </c>
      <c r="J253" s="52"/>
    </row>
    <row r="254" spans="1:10" ht="24">
      <c r="A254" s="125">
        <f>+COUNT(B$6:$D254)</f>
        <v>235</v>
      </c>
      <c r="B254" s="126">
        <v>23181700</v>
      </c>
      <c r="C254" s="127" t="s">
        <v>529</v>
      </c>
      <c r="D254" s="126" t="s">
        <v>31</v>
      </c>
      <c r="E254" s="242">
        <v>1</v>
      </c>
      <c r="F254" s="325">
        <v>94700</v>
      </c>
      <c r="G254" s="51" t="s">
        <v>1267</v>
      </c>
      <c r="J254" s="52"/>
    </row>
    <row r="255" spans="1:10">
      <c r="A255" s="125">
        <f>+COUNT(B$6:$D255)</f>
        <v>236</v>
      </c>
      <c r="B255" s="126">
        <v>23181700</v>
      </c>
      <c r="C255" s="127" t="s">
        <v>530</v>
      </c>
      <c r="D255" s="126" t="s">
        <v>30</v>
      </c>
      <c r="E255" s="242">
        <v>1</v>
      </c>
      <c r="F255" s="325">
        <v>620039</v>
      </c>
      <c r="G255" s="51" t="s">
        <v>1267</v>
      </c>
      <c r="J255" s="52"/>
    </row>
    <row r="256" spans="1:10" ht="24">
      <c r="A256" s="125">
        <f>+COUNT(B$6:$D256)</f>
        <v>237</v>
      </c>
      <c r="B256" s="126">
        <v>23181700</v>
      </c>
      <c r="C256" s="127" t="s">
        <v>531</v>
      </c>
      <c r="D256" s="126" t="s">
        <v>30</v>
      </c>
      <c r="E256" s="242">
        <v>1</v>
      </c>
      <c r="F256" s="325">
        <v>547205</v>
      </c>
      <c r="G256" s="51" t="s">
        <v>1267</v>
      </c>
      <c r="J256" s="52"/>
    </row>
    <row r="257" spans="1:10" ht="84">
      <c r="A257" s="125">
        <f>+COUNT(B$6:$D257)</f>
        <v>238</v>
      </c>
      <c r="B257" s="126">
        <v>23181700</v>
      </c>
      <c r="C257" s="127" t="s">
        <v>532</v>
      </c>
      <c r="D257" s="126" t="s">
        <v>30</v>
      </c>
      <c r="E257" s="242">
        <v>1</v>
      </c>
      <c r="F257" s="325">
        <v>169828</v>
      </c>
      <c r="G257" s="51" t="s">
        <v>1267</v>
      </c>
      <c r="J257" s="52"/>
    </row>
    <row r="258" spans="1:10">
      <c r="A258" s="125">
        <f>+COUNT(B$6:$D258)</f>
        <v>239</v>
      </c>
      <c r="B258" s="126">
        <v>23181700</v>
      </c>
      <c r="C258" s="127" t="s">
        <v>533</v>
      </c>
      <c r="D258" s="126" t="s">
        <v>30</v>
      </c>
      <c r="E258" s="242">
        <v>1</v>
      </c>
      <c r="F258" s="325">
        <v>867374</v>
      </c>
      <c r="G258" s="51" t="s">
        <v>1267</v>
      </c>
      <c r="J258" s="52"/>
    </row>
    <row r="259" spans="1:10">
      <c r="A259" s="125">
        <f>+COUNT(B$6:$D259)</f>
        <v>240</v>
      </c>
      <c r="B259" s="126">
        <v>23181700</v>
      </c>
      <c r="C259" s="127" t="s">
        <v>534</v>
      </c>
      <c r="D259" s="126" t="s">
        <v>30</v>
      </c>
      <c r="E259" s="242">
        <v>1</v>
      </c>
      <c r="F259" s="325">
        <v>786403</v>
      </c>
      <c r="G259" s="51" t="s">
        <v>1267</v>
      </c>
      <c r="J259" s="52"/>
    </row>
    <row r="260" spans="1:10">
      <c r="A260" s="125">
        <f>+COUNT(B$6:$D260)</f>
        <v>241</v>
      </c>
      <c r="B260" s="126">
        <v>23181700</v>
      </c>
      <c r="C260" s="127" t="s">
        <v>535</v>
      </c>
      <c r="D260" s="126" t="s">
        <v>30</v>
      </c>
      <c r="E260" s="242">
        <v>1</v>
      </c>
      <c r="F260" s="325">
        <v>233045</v>
      </c>
      <c r="G260" s="51" t="s">
        <v>1267</v>
      </c>
      <c r="J260" s="52"/>
    </row>
    <row r="261" spans="1:10" ht="24">
      <c r="A261" s="125">
        <f>+COUNT(B$6:$D261)</f>
        <v>242</v>
      </c>
      <c r="B261" s="126">
        <v>23181700</v>
      </c>
      <c r="C261" s="139" t="s">
        <v>536</v>
      </c>
      <c r="D261" s="126" t="s">
        <v>30</v>
      </c>
      <c r="E261" s="242">
        <v>1</v>
      </c>
      <c r="F261" s="325">
        <v>118649</v>
      </c>
      <c r="G261" s="51" t="s">
        <v>1267</v>
      </c>
      <c r="J261" s="52"/>
    </row>
    <row r="262" spans="1:10" ht="24">
      <c r="A262" s="125">
        <f>+COUNT(B$6:$D262)</f>
        <v>243</v>
      </c>
      <c r="B262" s="126">
        <v>23181700</v>
      </c>
      <c r="C262" s="127" t="s">
        <v>537</v>
      </c>
      <c r="D262" s="126" t="s">
        <v>30</v>
      </c>
      <c r="E262" s="242">
        <v>1</v>
      </c>
      <c r="F262" s="325">
        <v>135089</v>
      </c>
      <c r="G262" s="51" t="s">
        <v>1267</v>
      </c>
      <c r="J262" s="52"/>
    </row>
    <row r="263" spans="1:10">
      <c r="A263" s="125">
        <f>+COUNT(B$6:$D263)</f>
        <v>244</v>
      </c>
      <c r="B263" s="126">
        <v>23181700</v>
      </c>
      <c r="C263" s="127" t="s">
        <v>538</v>
      </c>
      <c r="D263" s="126" t="s">
        <v>30</v>
      </c>
      <c r="E263" s="242">
        <v>1</v>
      </c>
      <c r="F263" s="325">
        <v>53115</v>
      </c>
      <c r="G263" s="51" t="s">
        <v>1267</v>
      </c>
      <c r="J263" s="52"/>
    </row>
    <row r="264" spans="1:10">
      <c r="A264" s="125">
        <f>+COUNT(B$6:$D264)</f>
        <v>245</v>
      </c>
      <c r="B264" s="126">
        <v>23181700</v>
      </c>
      <c r="C264" s="127" t="s">
        <v>539</v>
      </c>
      <c r="D264" s="126" t="s">
        <v>30</v>
      </c>
      <c r="E264" s="242">
        <v>1</v>
      </c>
      <c r="F264" s="325">
        <v>1384042</v>
      </c>
      <c r="G264" s="51" t="s">
        <v>1267</v>
      </c>
      <c r="J264" s="52"/>
    </row>
    <row r="265" spans="1:10">
      <c r="A265" s="125">
        <f>+COUNT(B$6:$D265)</f>
        <v>246</v>
      </c>
      <c r="B265" s="126">
        <v>23181700</v>
      </c>
      <c r="C265" s="127" t="s">
        <v>540</v>
      </c>
      <c r="D265" s="126" t="s">
        <v>30</v>
      </c>
      <c r="E265" s="242">
        <v>1</v>
      </c>
      <c r="F265" s="325">
        <v>124246</v>
      </c>
      <c r="G265" s="51" t="s">
        <v>1267</v>
      </c>
      <c r="J265" s="52"/>
    </row>
    <row r="266" spans="1:10" ht="24">
      <c r="A266" s="125">
        <f>+COUNT(B$6:$D266)</f>
        <v>247</v>
      </c>
      <c r="B266" s="126">
        <v>23181700</v>
      </c>
      <c r="C266" s="127" t="s">
        <v>541</v>
      </c>
      <c r="D266" s="126" t="s">
        <v>30</v>
      </c>
      <c r="E266" s="242">
        <v>1</v>
      </c>
      <c r="F266" s="325">
        <v>394850</v>
      </c>
      <c r="G266" s="51" t="s">
        <v>1267</v>
      </c>
      <c r="J266" s="52"/>
    </row>
    <row r="267" spans="1:10" ht="24">
      <c r="A267" s="125">
        <f>+COUNT(B$6:$D267)</f>
        <v>248</v>
      </c>
      <c r="B267" s="126">
        <v>23181700</v>
      </c>
      <c r="C267" s="127" t="s">
        <v>542</v>
      </c>
      <c r="D267" s="126" t="s">
        <v>30</v>
      </c>
      <c r="E267" s="242">
        <v>1</v>
      </c>
      <c r="F267" s="325">
        <v>254567</v>
      </c>
      <c r="G267" s="51" t="s">
        <v>1267</v>
      </c>
      <c r="J267" s="52"/>
    </row>
    <row r="268" spans="1:10">
      <c r="A268" s="119"/>
      <c r="B268" s="119"/>
      <c r="C268" s="140" t="s">
        <v>543</v>
      </c>
      <c r="D268" s="121"/>
      <c r="E268" s="121"/>
      <c r="F268" s="121"/>
      <c r="G268" s="121"/>
      <c r="J268" s="52"/>
    </row>
    <row r="269" spans="1:10">
      <c r="A269" s="125">
        <f>+COUNT(B$6:$D269)</f>
        <v>249</v>
      </c>
      <c r="B269" s="126">
        <v>26101500</v>
      </c>
      <c r="C269" s="141" t="s">
        <v>544</v>
      </c>
      <c r="D269" s="137" t="s">
        <v>109</v>
      </c>
      <c r="E269" s="242">
        <v>1</v>
      </c>
      <c r="F269" s="325">
        <v>5881629</v>
      </c>
      <c r="G269" s="51" t="s">
        <v>1270</v>
      </c>
      <c r="J269" s="52"/>
    </row>
    <row r="270" spans="1:10">
      <c r="A270" s="125">
        <f>+COUNT(B$6:$D270)</f>
        <v>250</v>
      </c>
      <c r="B270" s="126">
        <v>40161504</v>
      </c>
      <c r="C270" s="141" t="s">
        <v>111</v>
      </c>
      <c r="D270" s="137" t="s">
        <v>109</v>
      </c>
      <c r="E270" s="242">
        <v>1</v>
      </c>
      <c r="F270" s="325">
        <v>213971</v>
      </c>
      <c r="G270" s="51" t="s">
        <v>1267</v>
      </c>
      <c r="J270" s="52"/>
    </row>
    <row r="271" spans="1:10">
      <c r="A271" s="125">
        <f>+COUNT(B$6:$D271)</f>
        <v>251</v>
      </c>
      <c r="B271" s="126">
        <v>40161504</v>
      </c>
      <c r="C271" s="141" t="s">
        <v>545</v>
      </c>
      <c r="D271" s="137" t="s">
        <v>109</v>
      </c>
      <c r="E271" s="242">
        <v>1</v>
      </c>
      <c r="F271" s="325">
        <v>193598</v>
      </c>
      <c r="G271" s="51" t="s">
        <v>1267</v>
      </c>
      <c r="J271" s="52"/>
    </row>
    <row r="272" spans="1:10">
      <c r="A272" s="125">
        <f>+COUNT(B$6:$D272)</f>
        <v>252</v>
      </c>
      <c r="B272" s="126">
        <v>40161504</v>
      </c>
      <c r="C272" s="141" t="s">
        <v>546</v>
      </c>
      <c r="D272" s="137" t="s">
        <v>109</v>
      </c>
      <c r="E272" s="242">
        <v>1</v>
      </c>
      <c r="F272" s="325">
        <v>127262</v>
      </c>
      <c r="G272" s="51" t="s">
        <v>1267</v>
      </c>
      <c r="J272" s="52"/>
    </row>
    <row r="273" spans="1:10">
      <c r="A273" s="125">
        <f>+COUNT(B$6:$D273)</f>
        <v>253</v>
      </c>
      <c r="B273" s="126">
        <v>40161504</v>
      </c>
      <c r="C273" s="141" t="s">
        <v>547</v>
      </c>
      <c r="D273" s="137" t="s">
        <v>109</v>
      </c>
      <c r="E273" s="242">
        <v>1</v>
      </c>
      <c r="F273" s="325">
        <v>182984</v>
      </c>
      <c r="G273" s="51" t="s">
        <v>1267</v>
      </c>
      <c r="J273" s="52"/>
    </row>
    <row r="274" spans="1:10">
      <c r="A274" s="125">
        <f>+COUNT(B$6:$D274)</f>
        <v>254</v>
      </c>
      <c r="B274" s="126">
        <v>40161513</v>
      </c>
      <c r="C274" s="141" t="s">
        <v>548</v>
      </c>
      <c r="D274" s="137" t="s">
        <v>109</v>
      </c>
      <c r="E274" s="242">
        <v>1</v>
      </c>
      <c r="F274" s="325">
        <v>96132</v>
      </c>
      <c r="G274" s="51" t="s">
        <v>1267</v>
      </c>
      <c r="J274" s="52"/>
    </row>
    <row r="275" spans="1:10">
      <c r="A275" s="125">
        <f>+COUNT(B$6:$D275)</f>
        <v>255</v>
      </c>
      <c r="B275" s="126">
        <v>40161505</v>
      </c>
      <c r="C275" s="141" t="s">
        <v>549</v>
      </c>
      <c r="D275" s="137" t="s">
        <v>109</v>
      </c>
      <c r="E275" s="242">
        <v>1</v>
      </c>
      <c r="F275" s="325">
        <v>198864</v>
      </c>
      <c r="G275" s="51" t="s">
        <v>1267</v>
      </c>
      <c r="J275" s="52"/>
    </row>
    <row r="276" spans="1:10">
      <c r="A276" s="125">
        <f>+COUNT(B$6:$D276)</f>
        <v>256</v>
      </c>
      <c r="B276" s="126">
        <v>40161504</v>
      </c>
      <c r="C276" s="141" t="s">
        <v>550</v>
      </c>
      <c r="D276" s="137" t="s">
        <v>109</v>
      </c>
      <c r="E276" s="242">
        <v>1</v>
      </c>
      <c r="F276" s="325">
        <v>599984</v>
      </c>
      <c r="G276" s="51" t="s">
        <v>1267</v>
      </c>
      <c r="J276" s="52"/>
    </row>
    <row r="277" spans="1:10">
      <c r="A277" s="125">
        <f>+COUNT(B$6:$D277)</f>
        <v>257</v>
      </c>
      <c r="B277" s="126">
        <v>40161504</v>
      </c>
      <c r="C277" s="141" t="s">
        <v>551</v>
      </c>
      <c r="D277" s="137" t="s">
        <v>109</v>
      </c>
      <c r="E277" s="242">
        <v>1</v>
      </c>
      <c r="F277" s="325">
        <v>1365426</v>
      </c>
      <c r="G277" s="51" t="s">
        <v>1267</v>
      </c>
      <c r="J277" s="52"/>
    </row>
    <row r="278" spans="1:10">
      <c r="A278" s="125">
        <f>+COUNT(B$6:$D278)</f>
        <v>258</v>
      </c>
      <c r="B278" s="126">
        <v>26101700</v>
      </c>
      <c r="C278" s="141" t="s">
        <v>552</v>
      </c>
      <c r="D278" s="137" t="s">
        <v>109</v>
      </c>
      <c r="E278" s="242">
        <v>1</v>
      </c>
      <c r="F278" s="325">
        <v>569007</v>
      </c>
      <c r="G278" s="51" t="s">
        <v>1267</v>
      </c>
      <c r="J278" s="52"/>
    </row>
    <row r="279" spans="1:10" ht="24">
      <c r="A279" s="125">
        <f>+COUNT(B$6:$D279)</f>
        <v>259</v>
      </c>
      <c r="B279" s="126">
        <v>26101700</v>
      </c>
      <c r="C279" s="141" t="s">
        <v>553</v>
      </c>
      <c r="D279" s="137" t="s">
        <v>109</v>
      </c>
      <c r="E279" s="242">
        <v>1</v>
      </c>
      <c r="F279" s="325">
        <v>568827</v>
      </c>
      <c r="G279" s="51" t="s">
        <v>1267</v>
      </c>
      <c r="J279" s="52"/>
    </row>
    <row r="280" spans="1:10" ht="24">
      <c r="A280" s="125">
        <f>+COUNT(B$6:$D280)</f>
        <v>260</v>
      </c>
      <c r="B280" s="126">
        <v>40142008</v>
      </c>
      <c r="C280" s="141" t="s">
        <v>554</v>
      </c>
      <c r="D280" s="137" t="s">
        <v>109</v>
      </c>
      <c r="E280" s="242">
        <v>1</v>
      </c>
      <c r="F280" s="325">
        <v>626256</v>
      </c>
      <c r="G280" s="51" t="s">
        <v>1267</v>
      </c>
      <c r="J280" s="52"/>
    </row>
    <row r="281" spans="1:10">
      <c r="A281" s="125">
        <f>+COUNT(B$6:$D281)</f>
        <v>261</v>
      </c>
      <c r="B281" s="126">
        <v>41111959</v>
      </c>
      <c r="C281" s="141" t="s">
        <v>555</v>
      </c>
      <c r="D281" s="137" t="s">
        <v>109</v>
      </c>
      <c r="E281" s="242">
        <v>1</v>
      </c>
      <c r="F281" s="325">
        <v>245855</v>
      </c>
      <c r="G281" s="51" t="s">
        <v>1267</v>
      </c>
      <c r="J281" s="52"/>
    </row>
    <row r="282" spans="1:10">
      <c r="A282" s="125">
        <f>+COUNT(B$6:$D282)</f>
        <v>262</v>
      </c>
      <c r="B282" s="126">
        <v>26101500</v>
      </c>
      <c r="C282" s="141" t="s">
        <v>556</v>
      </c>
      <c r="D282" s="137" t="s">
        <v>109</v>
      </c>
      <c r="E282" s="242">
        <v>1</v>
      </c>
      <c r="F282" s="325">
        <v>199344</v>
      </c>
      <c r="G282" s="51" t="s">
        <v>1267</v>
      </c>
      <c r="J282" s="52"/>
    </row>
    <row r="283" spans="1:10">
      <c r="A283" s="125">
        <f>+COUNT(B$6:$D283)</f>
        <v>263</v>
      </c>
      <c r="B283" s="126">
        <v>26101500</v>
      </c>
      <c r="C283" s="141" t="s">
        <v>557</v>
      </c>
      <c r="D283" s="137" t="s">
        <v>109</v>
      </c>
      <c r="E283" s="242">
        <v>1</v>
      </c>
      <c r="F283" s="325">
        <v>1688986</v>
      </c>
      <c r="G283" s="51" t="s">
        <v>1267</v>
      </c>
      <c r="J283" s="52"/>
    </row>
    <row r="284" spans="1:10">
      <c r="A284" s="125">
        <f>+COUNT(B$6:$D284)</f>
        <v>264</v>
      </c>
      <c r="B284" s="126">
        <v>26101500</v>
      </c>
      <c r="C284" s="141" t="s">
        <v>558</v>
      </c>
      <c r="D284" s="137" t="s">
        <v>109</v>
      </c>
      <c r="E284" s="242">
        <v>1</v>
      </c>
      <c r="F284" s="325">
        <v>1241556</v>
      </c>
      <c r="G284" s="51" t="s">
        <v>1268</v>
      </c>
      <c r="J284" s="52"/>
    </row>
    <row r="285" spans="1:10">
      <c r="A285" s="119"/>
      <c r="B285" s="119"/>
      <c r="C285" s="120" t="s">
        <v>1128</v>
      </c>
      <c r="D285" s="121"/>
      <c r="E285" s="121"/>
      <c r="F285" s="121"/>
      <c r="G285" s="121"/>
      <c r="J285" s="52"/>
    </row>
    <row r="286" spans="1:10" ht="36">
      <c r="A286" s="122"/>
      <c r="B286" s="122"/>
      <c r="C286" s="123" t="s">
        <v>559</v>
      </c>
      <c r="D286" s="124"/>
      <c r="E286" s="124"/>
      <c r="F286" s="124"/>
      <c r="G286" s="124"/>
      <c r="J286" s="52"/>
    </row>
    <row r="287" spans="1:10">
      <c r="A287" s="125">
        <f>+COUNT(B$6:$D287)</f>
        <v>265</v>
      </c>
      <c r="B287" s="125">
        <v>32101625</v>
      </c>
      <c r="C287" s="131" t="s">
        <v>560</v>
      </c>
      <c r="D287" s="126" t="s">
        <v>30</v>
      </c>
      <c r="E287" s="242">
        <v>1</v>
      </c>
      <c r="F287" s="325">
        <v>19642</v>
      </c>
      <c r="G287" s="51" t="s">
        <v>1267</v>
      </c>
      <c r="J287" s="52"/>
    </row>
    <row r="288" spans="1:10">
      <c r="A288" s="125">
        <f>+COUNT(B$6:$D288)</f>
        <v>266</v>
      </c>
      <c r="B288" s="125">
        <v>32101625</v>
      </c>
      <c r="C288" s="131" t="s">
        <v>561</v>
      </c>
      <c r="D288" s="126" t="s">
        <v>30</v>
      </c>
      <c r="E288" s="242">
        <v>1</v>
      </c>
      <c r="F288" s="325">
        <v>141283</v>
      </c>
      <c r="G288" s="51" t="s">
        <v>1267</v>
      </c>
      <c r="J288" s="52"/>
    </row>
    <row r="289" spans="1:10">
      <c r="A289" s="125">
        <f>+COUNT(B$6:$D289)</f>
        <v>267</v>
      </c>
      <c r="B289" s="125">
        <v>32101625</v>
      </c>
      <c r="C289" s="131" t="s">
        <v>562</v>
      </c>
      <c r="D289" s="126" t="s">
        <v>30</v>
      </c>
      <c r="E289" s="242">
        <v>1</v>
      </c>
      <c r="F289" s="325">
        <v>566370</v>
      </c>
      <c r="G289" s="51" t="s">
        <v>1267</v>
      </c>
      <c r="J289" s="52"/>
    </row>
    <row r="290" spans="1:10">
      <c r="A290" s="125">
        <f>+COUNT(B$6:$D290)</f>
        <v>268</v>
      </c>
      <c r="B290" s="126">
        <v>26101700</v>
      </c>
      <c r="C290" s="131" t="s">
        <v>563</v>
      </c>
      <c r="D290" s="126" t="s">
        <v>30</v>
      </c>
      <c r="E290" s="242">
        <v>1</v>
      </c>
      <c r="F290" s="325">
        <v>113581</v>
      </c>
      <c r="G290" s="51" t="s">
        <v>1269</v>
      </c>
      <c r="J290" s="52"/>
    </row>
    <row r="291" spans="1:10">
      <c r="A291" s="125">
        <f>+COUNT(B$6:$D291)</f>
        <v>269</v>
      </c>
      <c r="B291" s="126">
        <v>26101700</v>
      </c>
      <c r="C291" s="131" t="s">
        <v>564</v>
      </c>
      <c r="D291" s="126" t="s">
        <v>30</v>
      </c>
      <c r="E291" s="242">
        <v>1</v>
      </c>
      <c r="F291" s="325">
        <v>196812</v>
      </c>
      <c r="G291" s="51" t="s">
        <v>1269</v>
      </c>
      <c r="J291" s="52"/>
    </row>
    <row r="292" spans="1:10" ht="24">
      <c r="A292" s="125">
        <f>+COUNT(B$6:$D292)</f>
        <v>270</v>
      </c>
      <c r="B292" s="126">
        <v>26101700</v>
      </c>
      <c r="C292" s="139" t="s">
        <v>565</v>
      </c>
      <c r="D292" s="126" t="s">
        <v>30</v>
      </c>
      <c r="E292" s="242">
        <v>1</v>
      </c>
      <c r="F292" s="325">
        <v>258426</v>
      </c>
      <c r="G292" s="51" t="s">
        <v>1267</v>
      </c>
      <c r="J292" s="52"/>
    </row>
    <row r="293" spans="1:10">
      <c r="A293" s="125">
        <f>+COUNT(B$6:$D293)</f>
        <v>271</v>
      </c>
      <c r="B293" s="126">
        <v>26101700</v>
      </c>
      <c r="C293" s="131" t="s">
        <v>566</v>
      </c>
      <c r="D293" s="126" t="s">
        <v>30</v>
      </c>
      <c r="E293" s="242">
        <v>1</v>
      </c>
      <c r="F293" s="325">
        <v>28507</v>
      </c>
      <c r="G293" s="51" t="s">
        <v>1267</v>
      </c>
      <c r="J293" s="52"/>
    </row>
    <row r="294" spans="1:10">
      <c r="A294" s="125">
        <f>+COUNT(B$6:$D294)</f>
        <v>272</v>
      </c>
      <c r="B294" s="126">
        <v>26101700</v>
      </c>
      <c r="C294" s="131" t="s">
        <v>567</v>
      </c>
      <c r="D294" s="126" t="s">
        <v>30</v>
      </c>
      <c r="E294" s="242">
        <v>1</v>
      </c>
      <c r="F294" s="325">
        <v>33450</v>
      </c>
      <c r="G294" s="51" t="s">
        <v>1267</v>
      </c>
      <c r="J294" s="52"/>
    </row>
    <row r="295" spans="1:10">
      <c r="A295" s="125">
        <f>+COUNT(B$6:$D295)</f>
        <v>273</v>
      </c>
      <c r="B295" s="125">
        <v>23191202</v>
      </c>
      <c r="C295" s="127" t="s">
        <v>568</v>
      </c>
      <c r="D295" s="126" t="s">
        <v>30</v>
      </c>
      <c r="E295" s="242">
        <v>1</v>
      </c>
      <c r="F295" s="325">
        <v>193781</v>
      </c>
      <c r="G295" s="51" t="s">
        <v>1267</v>
      </c>
      <c r="J295" s="52"/>
    </row>
    <row r="296" spans="1:10">
      <c r="A296" s="125">
        <f>+COUNT(B$6:$D296)</f>
        <v>274</v>
      </c>
      <c r="B296" s="126">
        <v>31171557</v>
      </c>
      <c r="C296" s="127" t="s">
        <v>569</v>
      </c>
      <c r="D296" s="126" t="s">
        <v>30</v>
      </c>
      <c r="E296" s="242">
        <v>1</v>
      </c>
      <c r="F296" s="325">
        <v>398840</v>
      </c>
      <c r="G296" s="51" t="s">
        <v>1267</v>
      </c>
      <c r="J296" s="52"/>
    </row>
    <row r="297" spans="1:10">
      <c r="A297" s="125">
        <f>+COUNT(B$6:$D297)</f>
        <v>275</v>
      </c>
      <c r="B297" s="125">
        <v>31171504</v>
      </c>
      <c r="C297" s="127" t="s">
        <v>570</v>
      </c>
      <c r="D297" s="126" t="s">
        <v>30</v>
      </c>
      <c r="E297" s="242">
        <v>1</v>
      </c>
      <c r="F297" s="325">
        <v>103513</v>
      </c>
      <c r="G297" s="51" t="s">
        <v>1267</v>
      </c>
      <c r="J297" s="52"/>
    </row>
    <row r="298" spans="1:10">
      <c r="A298" s="125">
        <f>+COUNT(B$6:$D298)</f>
        <v>276</v>
      </c>
      <c r="B298" s="105">
        <v>30264700</v>
      </c>
      <c r="C298" s="127" t="s">
        <v>571</v>
      </c>
      <c r="D298" s="126" t="s">
        <v>31</v>
      </c>
      <c r="E298" s="242">
        <v>1</v>
      </c>
      <c r="F298" s="325">
        <v>6564</v>
      </c>
      <c r="G298" s="51" t="s">
        <v>1267</v>
      </c>
      <c r="J298" s="52"/>
    </row>
    <row r="299" spans="1:10">
      <c r="A299" s="125">
        <f>+COUNT(B$6:$D299)</f>
        <v>277</v>
      </c>
      <c r="B299" s="125">
        <v>32101625</v>
      </c>
      <c r="C299" s="127" t="s">
        <v>572</v>
      </c>
      <c r="D299" s="126" t="s">
        <v>30</v>
      </c>
      <c r="E299" s="242">
        <v>1</v>
      </c>
      <c r="F299" s="325">
        <v>1049088</v>
      </c>
      <c r="G299" s="51" t="s">
        <v>1267</v>
      </c>
      <c r="J299" s="52"/>
    </row>
    <row r="300" spans="1:10">
      <c r="A300" s="125">
        <f>+COUNT(B$6:$D300)</f>
        <v>278</v>
      </c>
      <c r="B300" s="126">
        <v>23181500</v>
      </c>
      <c r="C300" s="127" t="s">
        <v>573</v>
      </c>
      <c r="D300" s="126" t="s">
        <v>30</v>
      </c>
      <c r="E300" s="242">
        <v>1</v>
      </c>
      <c r="F300" s="325">
        <v>723198</v>
      </c>
      <c r="G300" s="51" t="s">
        <v>1267</v>
      </c>
      <c r="J300" s="52"/>
    </row>
    <row r="301" spans="1:10">
      <c r="A301" s="125">
        <f>+COUNT(B$6:$D301)</f>
        <v>279</v>
      </c>
      <c r="B301" s="126">
        <v>23181700</v>
      </c>
      <c r="C301" s="127" t="s">
        <v>574</v>
      </c>
      <c r="D301" s="126" t="s">
        <v>30</v>
      </c>
      <c r="E301" s="242">
        <v>1</v>
      </c>
      <c r="F301" s="325">
        <v>1374189</v>
      </c>
      <c r="G301" s="51" t="s">
        <v>1267</v>
      </c>
      <c r="J301" s="52"/>
    </row>
    <row r="302" spans="1:10">
      <c r="A302" s="129"/>
      <c r="B302" s="129"/>
      <c r="C302" s="140" t="s">
        <v>575</v>
      </c>
      <c r="D302" s="130"/>
      <c r="E302" s="130"/>
      <c r="F302" s="130"/>
      <c r="G302" s="130"/>
      <c r="J302" s="52"/>
    </row>
    <row r="303" spans="1:10">
      <c r="A303" s="125">
        <f>+COUNT(B$6:$D303)</f>
        <v>280</v>
      </c>
      <c r="B303" s="125">
        <v>32101625</v>
      </c>
      <c r="C303" s="131" t="s">
        <v>560</v>
      </c>
      <c r="D303" s="126" t="s">
        <v>30</v>
      </c>
      <c r="E303" s="242">
        <v>1</v>
      </c>
      <c r="F303" s="325">
        <v>17870</v>
      </c>
      <c r="G303" s="51" t="s">
        <v>1267</v>
      </c>
      <c r="J303" s="52"/>
    </row>
    <row r="304" spans="1:10">
      <c r="A304" s="125">
        <f>+COUNT(B$6:$D304)</f>
        <v>281</v>
      </c>
      <c r="B304" s="125">
        <v>32101625</v>
      </c>
      <c r="C304" s="131" t="s">
        <v>46</v>
      </c>
      <c r="D304" s="126" t="s">
        <v>30</v>
      </c>
      <c r="E304" s="242">
        <v>1</v>
      </c>
      <c r="F304" s="325">
        <v>135119</v>
      </c>
      <c r="G304" s="51" t="s">
        <v>1267</v>
      </c>
      <c r="J304" s="52"/>
    </row>
    <row r="305" spans="1:10">
      <c r="A305" s="125">
        <f>+COUNT(B$6:$D305)</f>
        <v>282</v>
      </c>
      <c r="B305" s="125">
        <v>32101625</v>
      </c>
      <c r="C305" s="131" t="s">
        <v>576</v>
      </c>
      <c r="D305" s="126" t="s">
        <v>30</v>
      </c>
      <c r="E305" s="242">
        <v>1</v>
      </c>
      <c r="F305" s="325">
        <v>516122</v>
      </c>
      <c r="G305" s="51" t="s">
        <v>1269</v>
      </c>
      <c r="J305" s="52"/>
    </row>
    <row r="306" spans="1:10">
      <c r="A306" s="125">
        <f>+COUNT(B$6:$D306)</f>
        <v>283</v>
      </c>
      <c r="B306" s="126">
        <v>26101700</v>
      </c>
      <c r="C306" s="131" t="s">
        <v>563</v>
      </c>
      <c r="D306" s="126" t="s">
        <v>30</v>
      </c>
      <c r="E306" s="242">
        <v>1</v>
      </c>
      <c r="F306" s="325">
        <v>73446</v>
      </c>
      <c r="G306" s="51" t="s">
        <v>1267</v>
      </c>
      <c r="J306" s="52"/>
    </row>
    <row r="307" spans="1:10">
      <c r="A307" s="125">
        <f>+COUNT(B$6:$D307)</f>
        <v>284</v>
      </c>
      <c r="B307" s="126">
        <v>26101700</v>
      </c>
      <c r="C307" s="131" t="s">
        <v>577</v>
      </c>
      <c r="D307" s="126" t="s">
        <v>30</v>
      </c>
      <c r="E307" s="242">
        <v>1</v>
      </c>
      <c r="F307" s="325">
        <v>118847</v>
      </c>
      <c r="G307" s="51" t="s">
        <v>1267</v>
      </c>
      <c r="J307" s="52"/>
    </row>
    <row r="308" spans="1:10">
      <c r="A308" s="125">
        <f>+COUNT(B$6:$D308)</f>
        <v>285</v>
      </c>
      <c r="B308" s="126">
        <v>26101700</v>
      </c>
      <c r="C308" s="131" t="s">
        <v>578</v>
      </c>
      <c r="D308" s="126" t="s">
        <v>30</v>
      </c>
      <c r="E308" s="242">
        <v>1</v>
      </c>
      <c r="F308" s="325">
        <v>329830</v>
      </c>
      <c r="G308" s="51" t="s">
        <v>1267</v>
      </c>
      <c r="J308" s="52"/>
    </row>
    <row r="309" spans="1:10">
      <c r="A309" s="125">
        <f>+COUNT(B$6:$D309)</f>
        <v>286</v>
      </c>
      <c r="B309" s="126">
        <v>26101700</v>
      </c>
      <c r="C309" s="131" t="s">
        <v>579</v>
      </c>
      <c r="D309" s="126" t="s">
        <v>30</v>
      </c>
      <c r="E309" s="242">
        <v>1</v>
      </c>
      <c r="F309" s="325">
        <v>31672</v>
      </c>
      <c r="G309" s="51" t="s">
        <v>1267</v>
      </c>
      <c r="J309" s="52"/>
    </row>
    <row r="310" spans="1:10">
      <c r="A310" s="125">
        <f>+COUNT(B$6:$D310)</f>
        <v>287</v>
      </c>
      <c r="B310" s="126">
        <v>26101700</v>
      </c>
      <c r="C310" s="131" t="s">
        <v>580</v>
      </c>
      <c r="D310" s="126" t="s">
        <v>30</v>
      </c>
      <c r="E310" s="242">
        <v>1</v>
      </c>
      <c r="F310" s="325">
        <v>35962</v>
      </c>
      <c r="G310" s="51" t="s">
        <v>1267</v>
      </c>
      <c r="J310" s="52"/>
    </row>
    <row r="311" spans="1:10">
      <c r="A311" s="119"/>
      <c r="B311" s="119"/>
      <c r="C311" s="140" t="s">
        <v>581</v>
      </c>
      <c r="D311" s="121"/>
      <c r="E311" s="121"/>
      <c r="F311" s="121"/>
      <c r="G311" s="121"/>
      <c r="J311" s="52"/>
    </row>
    <row r="312" spans="1:10">
      <c r="A312" s="125">
        <f>+COUNT(B$6:$D312)</f>
        <v>288</v>
      </c>
      <c r="B312" s="126">
        <v>23191202</v>
      </c>
      <c r="C312" s="139" t="s">
        <v>582</v>
      </c>
      <c r="D312" s="126" t="s">
        <v>30</v>
      </c>
      <c r="E312" s="242">
        <v>1</v>
      </c>
      <c r="F312" s="325">
        <v>410540</v>
      </c>
      <c r="G312" s="51" t="s">
        <v>1267</v>
      </c>
      <c r="J312" s="52"/>
    </row>
    <row r="313" spans="1:10">
      <c r="A313" s="125">
        <f>+COUNT(B$6:$D313)</f>
        <v>289</v>
      </c>
      <c r="B313" s="126">
        <v>23191202</v>
      </c>
      <c r="C313" s="139" t="s">
        <v>583</v>
      </c>
      <c r="D313" s="126" t="s">
        <v>30</v>
      </c>
      <c r="E313" s="242">
        <v>1</v>
      </c>
      <c r="F313" s="325">
        <v>143845</v>
      </c>
      <c r="G313" s="51" t="s">
        <v>1267</v>
      </c>
      <c r="J313" s="52"/>
    </row>
    <row r="314" spans="1:10">
      <c r="A314" s="125">
        <f>+COUNT(B$6:$D314)</f>
        <v>290</v>
      </c>
      <c r="B314" s="126">
        <v>23181700</v>
      </c>
      <c r="C314" s="139" t="s">
        <v>584</v>
      </c>
      <c r="D314" s="126" t="s">
        <v>30</v>
      </c>
      <c r="E314" s="242">
        <v>1</v>
      </c>
      <c r="F314" s="325">
        <v>598987</v>
      </c>
      <c r="G314" s="51" t="s">
        <v>1267</v>
      </c>
      <c r="J314" s="52"/>
    </row>
    <row r="315" spans="1:10">
      <c r="A315" s="125">
        <f>+COUNT(B$6:$D315)</f>
        <v>291</v>
      </c>
      <c r="B315" s="126">
        <v>23191202</v>
      </c>
      <c r="C315" s="139" t="s">
        <v>585</v>
      </c>
      <c r="D315" s="126" t="s">
        <v>30</v>
      </c>
      <c r="E315" s="242">
        <v>1</v>
      </c>
      <c r="F315" s="325">
        <v>63403</v>
      </c>
      <c r="G315" s="51" t="s">
        <v>1267</v>
      </c>
      <c r="J315" s="52"/>
    </row>
    <row r="316" spans="1:10">
      <c r="A316" s="125">
        <f>+COUNT(B$6:$D316)</f>
        <v>292</v>
      </c>
      <c r="B316" s="126">
        <v>23181700</v>
      </c>
      <c r="C316" s="139" t="s">
        <v>586</v>
      </c>
      <c r="D316" s="126" t="s">
        <v>30</v>
      </c>
      <c r="E316" s="242">
        <v>1</v>
      </c>
      <c r="F316" s="325">
        <v>339037</v>
      </c>
      <c r="G316" s="51" t="s">
        <v>1267</v>
      </c>
      <c r="J316" s="52"/>
    </row>
    <row r="317" spans="1:10">
      <c r="A317" s="125">
        <f>+COUNT(B$6:$D317)</f>
        <v>293</v>
      </c>
      <c r="B317" s="126">
        <v>23181700</v>
      </c>
      <c r="C317" s="139" t="s">
        <v>587</v>
      </c>
      <c r="D317" s="126" t="s">
        <v>30</v>
      </c>
      <c r="E317" s="242">
        <v>1</v>
      </c>
      <c r="F317" s="325">
        <v>303181</v>
      </c>
      <c r="G317" s="51" t="s">
        <v>1267</v>
      </c>
      <c r="J317" s="52"/>
    </row>
    <row r="318" spans="1:10">
      <c r="A318" s="125">
        <f>+COUNT(B$6:$D318)</f>
        <v>294</v>
      </c>
      <c r="B318" s="126">
        <v>23191202</v>
      </c>
      <c r="C318" s="139" t="s">
        <v>588</v>
      </c>
      <c r="D318" s="126" t="s">
        <v>30</v>
      </c>
      <c r="E318" s="242">
        <v>1</v>
      </c>
      <c r="F318" s="325">
        <v>1913078</v>
      </c>
      <c r="G318" s="51" t="s">
        <v>1267</v>
      </c>
      <c r="J318" s="52"/>
    </row>
    <row r="319" spans="1:10">
      <c r="A319" s="125">
        <f>+COUNT(B$6:$D319)</f>
        <v>295</v>
      </c>
      <c r="B319" s="126">
        <v>23191202</v>
      </c>
      <c r="C319" s="139" t="s">
        <v>589</v>
      </c>
      <c r="D319" s="126" t="s">
        <v>30</v>
      </c>
      <c r="E319" s="242">
        <v>1</v>
      </c>
      <c r="F319" s="325">
        <v>174710</v>
      </c>
      <c r="G319" s="51" t="s">
        <v>1267</v>
      </c>
      <c r="J319" s="52"/>
    </row>
    <row r="320" spans="1:10">
      <c r="A320" s="142"/>
      <c r="B320" s="142"/>
      <c r="C320" s="143" t="s">
        <v>590</v>
      </c>
      <c r="D320" s="144"/>
      <c r="E320" s="144"/>
      <c r="F320" s="144"/>
      <c r="G320" s="144"/>
      <c r="J320" s="52"/>
    </row>
    <row r="321" spans="1:10" ht="24">
      <c r="A321" s="125">
        <f>+COUNT(B$6:$D321)</f>
        <v>296</v>
      </c>
      <c r="B321" s="126">
        <v>23181500</v>
      </c>
      <c r="C321" s="127" t="s">
        <v>591</v>
      </c>
      <c r="D321" s="126" t="s">
        <v>30</v>
      </c>
      <c r="E321" s="242">
        <v>1</v>
      </c>
      <c r="F321" s="325">
        <v>468502</v>
      </c>
      <c r="G321" s="51" t="s">
        <v>1270</v>
      </c>
      <c r="J321" s="52"/>
    </row>
    <row r="322" spans="1:10" ht="48">
      <c r="A322" s="125">
        <f>+COUNT(B$6:$D322)</f>
        <v>297</v>
      </c>
      <c r="B322" s="137">
        <v>48101536</v>
      </c>
      <c r="C322" s="127" t="s">
        <v>592</v>
      </c>
      <c r="D322" s="126" t="s">
        <v>30</v>
      </c>
      <c r="E322" s="242">
        <v>1</v>
      </c>
      <c r="F322" s="325">
        <v>54536</v>
      </c>
      <c r="G322" s="51" t="s">
        <v>1267</v>
      </c>
      <c r="J322" s="52"/>
    </row>
    <row r="323" spans="1:10" ht="24">
      <c r="A323" s="125">
        <f>+COUNT(B$6:$D323)</f>
        <v>298</v>
      </c>
      <c r="B323" s="126">
        <v>24131500</v>
      </c>
      <c r="C323" s="127" t="s">
        <v>429</v>
      </c>
      <c r="D323" s="126" t="s">
        <v>30</v>
      </c>
      <c r="E323" s="242">
        <v>1</v>
      </c>
      <c r="F323" s="325">
        <v>894622</v>
      </c>
      <c r="G323" s="51" t="s">
        <v>1267</v>
      </c>
      <c r="J323" s="52"/>
    </row>
    <row r="324" spans="1:10" ht="36">
      <c r="A324" s="125">
        <f>+COUNT(B$6:$D324)</f>
        <v>299</v>
      </c>
      <c r="B324" s="126">
        <v>23181500</v>
      </c>
      <c r="C324" s="127" t="s">
        <v>593</v>
      </c>
      <c r="D324" s="126" t="s">
        <v>30</v>
      </c>
      <c r="E324" s="242">
        <v>1</v>
      </c>
      <c r="F324" s="325">
        <v>362464</v>
      </c>
      <c r="G324" s="51" t="s">
        <v>1267</v>
      </c>
      <c r="J324" s="52"/>
    </row>
    <row r="325" spans="1:10" ht="84">
      <c r="A325" s="125">
        <f>+COUNT(B$6:$D325)</f>
        <v>300</v>
      </c>
      <c r="B325" s="137">
        <v>31191500</v>
      </c>
      <c r="C325" s="127" t="s">
        <v>594</v>
      </c>
      <c r="D325" s="126" t="s">
        <v>30</v>
      </c>
      <c r="E325" s="242">
        <v>1</v>
      </c>
      <c r="F325" s="325">
        <v>890332</v>
      </c>
      <c r="G325" s="51" t="s">
        <v>1267</v>
      </c>
      <c r="J325" s="52"/>
    </row>
    <row r="326" spans="1:10">
      <c r="A326" s="119"/>
      <c r="B326" s="119"/>
      <c r="C326" s="140" t="s">
        <v>29</v>
      </c>
      <c r="D326" s="121"/>
      <c r="E326" s="121"/>
      <c r="F326" s="121"/>
      <c r="G326" s="121"/>
      <c r="J326" s="52"/>
    </row>
    <row r="327" spans="1:10">
      <c r="A327" s="125">
        <f>+COUNT(B$6:$D327)</f>
        <v>301</v>
      </c>
      <c r="B327" s="125">
        <v>23191202</v>
      </c>
      <c r="C327" s="127" t="s">
        <v>595</v>
      </c>
      <c r="D327" s="126" t="s">
        <v>30</v>
      </c>
      <c r="E327" s="242">
        <v>1</v>
      </c>
      <c r="F327" s="325">
        <v>418446</v>
      </c>
      <c r="G327" s="51" t="s">
        <v>1267</v>
      </c>
      <c r="J327" s="52"/>
    </row>
    <row r="328" spans="1:10">
      <c r="A328" s="125">
        <f>+COUNT(B$6:$D328)</f>
        <v>302</v>
      </c>
      <c r="B328" s="126">
        <v>31171557</v>
      </c>
      <c r="C328" s="127" t="s">
        <v>596</v>
      </c>
      <c r="D328" s="126" t="s">
        <v>30</v>
      </c>
      <c r="E328" s="242">
        <v>1</v>
      </c>
      <c r="F328" s="325">
        <v>473466</v>
      </c>
      <c r="G328" s="51" t="s">
        <v>1267</v>
      </c>
      <c r="J328" s="52"/>
    </row>
    <row r="329" spans="1:10">
      <c r="A329" s="125">
        <f>+COUNT(B$6:$D329)</f>
        <v>303</v>
      </c>
      <c r="B329" s="125">
        <v>31171504</v>
      </c>
      <c r="C329" s="127" t="s">
        <v>597</v>
      </c>
      <c r="D329" s="126" t="s">
        <v>30</v>
      </c>
      <c r="E329" s="242">
        <v>1</v>
      </c>
      <c r="F329" s="325">
        <v>152290</v>
      </c>
      <c r="G329" s="51" t="s">
        <v>1267</v>
      </c>
      <c r="J329" s="52"/>
    </row>
    <row r="330" spans="1:10">
      <c r="A330" s="125">
        <f>+COUNT(B$6:$D330)</f>
        <v>304</v>
      </c>
      <c r="B330" s="105">
        <v>30264700</v>
      </c>
      <c r="C330" s="127" t="s">
        <v>598</v>
      </c>
      <c r="D330" s="126" t="s">
        <v>31</v>
      </c>
      <c r="E330" s="242">
        <v>1</v>
      </c>
      <c r="F330" s="325">
        <v>11747</v>
      </c>
      <c r="G330" s="51" t="s">
        <v>1267</v>
      </c>
      <c r="J330" s="52"/>
    </row>
    <row r="331" spans="1:10">
      <c r="A331" s="125">
        <f>+COUNT(B$6:$D331)</f>
        <v>305</v>
      </c>
      <c r="B331" s="125">
        <v>32101625</v>
      </c>
      <c r="C331" s="127" t="s">
        <v>599</v>
      </c>
      <c r="D331" s="126" t="s">
        <v>30</v>
      </c>
      <c r="E331" s="242">
        <v>1</v>
      </c>
      <c r="F331" s="325">
        <v>225085</v>
      </c>
      <c r="G331" s="51" t="s">
        <v>1267</v>
      </c>
      <c r="J331" s="52"/>
    </row>
    <row r="332" spans="1:10" ht="24">
      <c r="A332" s="125">
        <f>+COUNT(B$6:$D332)</f>
        <v>306</v>
      </c>
      <c r="B332" s="126">
        <v>23181500</v>
      </c>
      <c r="C332" s="127" t="s">
        <v>600</v>
      </c>
      <c r="D332" s="126" t="s">
        <v>30</v>
      </c>
      <c r="E332" s="242">
        <v>1</v>
      </c>
      <c r="F332" s="325">
        <v>346673</v>
      </c>
      <c r="G332" s="51" t="s">
        <v>1267</v>
      </c>
      <c r="J332" s="52"/>
    </row>
    <row r="333" spans="1:10">
      <c r="A333" s="125">
        <f>+COUNT(B$6:$D333)</f>
        <v>307</v>
      </c>
      <c r="B333" s="126">
        <v>23181700</v>
      </c>
      <c r="C333" s="127" t="s">
        <v>574</v>
      </c>
      <c r="D333" s="126" t="s">
        <v>30</v>
      </c>
      <c r="E333" s="242">
        <v>1</v>
      </c>
      <c r="F333" s="325">
        <v>170413</v>
      </c>
      <c r="G333" s="51" t="s">
        <v>1267</v>
      </c>
      <c r="J333" s="52"/>
    </row>
    <row r="334" spans="1:10">
      <c r="A334" s="125">
        <f>+COUNT(B$6:$D334)</f>
        <v>308</v>
      </c>
      <c r="B334" s="105">
        <v>30264700</v>
      </c>
      <c r="C334" s="127" t="s">
        <v>601</v>
      </c>
      <c r="D334" s="126" t="s">
        <v>31</v>
      </c>
      <c r="E334" s="242">
        <v>1</v>
      </c>
      <c r="F334" s="325">
        <v>18487</v>
      </c>
      <c r="G334" s="51" t="s">
        <v>1267</v>
      </c>
      <c r="J334" s="52"/>
    </row>
    <row r="335" spans="1:10" ht="24">
      <c r="A335" s="125">
        <f>+COUNT(B$6:$D335)</f>
        <v>309</v>
      </c>
      <c r="B335" s="137">
        <v>39131707</v>
      </c>
      <c r="C335" s="127" t="s">
        <v>602</v>
      </c>
      <c r="D335" s="126" t="s">
        <v>30</v>
      </c>
      <c r="E335" s="242">
        <v>1</v>
      </c>
      <c r="F335" s="325">
        <v>209828</v>
      </c>
      <c r="G335" s="51" t="s">
        <v>1267</v>
      </c>
      <c r="J335" s="52"/>
    </row>
    <row r="336" spans="1:10" ht="36">
      <c r="A336" s="125">
        <f>+COUNT(B$6:$D336)</f>
        <v>310</v>
      </c>
      <c r="B336" s="126">
        <v>23181500</v>
      </c>
      <c r="C336" s="127" t="s">
        <v>603</v>
      </c>
      <c r="D336" s="126" t="s">
        <v>30</v>
      </c>
      <c r="E336" s="242">
        <v>1</v>
      </c>
      <c r="F336" s="325">
        <v>413971</v>
      </c>
      <c r="G336" s="51" t="s">
        <v>1267</v>
      </c>
      <c r="J336" s="52"/>
    </row>
    <row r="337" spans="1:10" ht="24">
      <c r="A337" s="125">
        <f>+COUNT(B$6:$D337)</f>
        <v>311</v>
      </c>
      <c r="B337" s="137">
        <v>39131709</v>
      </c>
      <c r="C337" s="127" t="s">
        <v>604</v>
      </c>
      <c r="D337" s="126" t="s">
        <v>30</v>
      </c>
      <c r="E337" s="242">
        <v>1</v>
      </c>
      <c r="F337" s="325">
        <v>5590</v>
      </c>
      <c r="G337" s="51" t="s">
        <v>1267</v>
      </c>
      <c r="J337" s="52"/>
    </row>
    <row r="338" spans="1:10" ht="36">
      <c r="A338" s="125">
        <f>+COUNT(B$6:$D338)</f>
        <v>312</v>
      </c>
      <c r="B338" s="126">
        <v>23181500</v>
      </c>
      <c r="C338" s="127" t="s">
        <v>593</v>
      </c>
      <c r="D338" s="126" t="s">
        <v>30</v>
      </c>
      <c r="E338" s="242">
        <v>1</v>
      </c>
      <c r="F338" s="325">
        <v>154065</v>
      </c>
      <c r="G338" s="51" t="s">
        <v>1267</v>
      </c>
      <c r="J338" s="52"/>
    </row>
    <row r="339" spans="1:10">
      <c r="A339" s="119"/>
      <c r="B339" s="119"/>
      <c r="C339" s="140" t="s">
        <v>54</v>
      </c>
      <c r="D339" s="121"/>
      <c r="E339" s="121"/>
      <c r="F339" s="121"/>
      <c r="G339" s="121"/>
      <c r="J339" s="52"/>
    </row>
    <row r="340" spans="1:10">
      <c r="A340" s="125">
        <f>+COUNT(B$6:$D340)</f>
        <v>313</v>
      </c>
      <c r="B340" s="126">
        <v>23181700</v>
      </c>
      <c r="C340" s="139" t="s">
        <v>605</v>
      </c>
      <c r="D340" s="126" t="s">
        <v>30</v>
      </c>
      <c r="E340" s="242">
        <v>1</v>
      </c>
      <c r="F340" s="325">
        <v>206726</v>
      </c>
      <c r="G340" s="51" t="s">
        <v>1267</v>
      </c>
      <c r="J340" s="52"/>
    </row>
    <row r="341" spans="1:10">
      <c r="A341" s="125">
        <f>+COUNT(B$6:$D341)</f>
        <v>314</v>
      </c>
      <c r="B341" s="126">
        <v>23181700</v>
      </c>
      <c r="C341" s="127" t="s">
        <v>606</v>
      </c>
      <c r="D341" s="126" t="s">
        <v>30</v>
      </c>
      <c r="E341" s="242">
        <v>1</v>
      </c>
      <c r="F341" s="325">
        <v>527096</v>
      </c>
      <c r="G341" s="51" t="s">
        <v>1267</v>
      </c>
      <c r="J341" s="52"/>
    </row>
    <row r="342" spans="1:10">
      <c r="A342" s="125">
        <f>+COUNT(B$6:$D342)</f>
        <v>315</v>
      </c>
      <c r="B342" s="126">
        <v>23181700</v>
      </c>
      <c r="C342" s="127" t="s">
        <v>607</v>
      </c>
      <c r="D342" s="126" t="s">
        <v>30</v>
      </c>
      <c r="E342" s="242">
        <v>1</v>
      </c>
      <c r="F342" s="325">
        <v>8565</v>
      </c>
      <c r="G342" s="51" t="s">
        <v>1267</v>
      </c>
      <c r="J342" s="52"/>
    </row>
    <row r="343" spans="1:10" ht="120">
      <c r="A343" s="125">
        <f>+COUNT(B$6:$D343)</f>
        <v>316</v>
      </c>
      <c r="B343" s="126">
        <v>23181700</v>
      </c>
      <c r="C343" s="127" t="s">
        <v>1129</v>
      </c>
      <c r="D343" s="126" t="s">
        <v>30</v>
      </c>
      <c r="E343" s="242">
        <v>1</v>
      </c>
      <c r="F343" s="325">
        <v>895155</v>
      </c>
      <c r="G343" s="51" t="s">
        <v>1267</v>
      </c>
      <c r="J343" s="52"/>
    </row>
    <row r="344" spans="1:10">
      <c r="A344" s="125">
        <f>+COUNT(B$6:$D344)</f>
        <v>317</v>
      </c>
      <c r="B344" s="126">
        <v>23181500</v>
      </c>
      <c r="C344" s="127" t="s">
        <v>55</v>
      </c>
      <c r="D344" s="126" t="s">
        <v>30</v>
      </c>
      <c r="E344" s="242">
        <v>1</v>
      </c>
      <c r="F344" s="325">
        <v>699073</v>
      </c>
      <c r="G344" s="51" t="s">
        <v>1267</v>
      </c>
      <c r="J344" s="52"/>
    </row>
    <row r="345" spans="1:10">
      <c r="A345" s="125">
        <f>+COUNT(B$6:$D345)</f>
        <v>318</v>
      </c>
      <c r="B345" s="126">
        <v>23181700</v>
      </c>
      <c r="C345" s="127" t="s">
        <v>608</v>
      </c>
      <c r="D345" s="126" t="s">
        <v>30</v>
      </c>
      <c r="E345" s="242">
        <v>1</v>
      </c>
      <c r="F345" s="325">
        <v>62255</v>
      </c>
      <c r="G345" s="51" t="s">
        <v>1267</v>
      </c>
      <c r="J345" s="52"/>
    </row>
    <row r="346" spans="1:10">
      <c r="A346" s="125">
        <f>+COUNT(B$6:$D346)</f>
        <v>319</v>
      </c>
      <c r="B346" s="126">
        <v>23181500</v>
      </c>
      <c r="C346" s="127" t="s">
        <v>609</v>
      </c>
      <c r="D346" s="126" t="s">
        <v>30</v>
      </c>
      <c r="E346" s="242">
        <v>1</v>
      </c>
      <c r="F346" s="325">
        <v>42785</v>
      </c>
      <c r="G346" s="51" t="s">
        <v>1267</v>
      </c>
      <c r="J346" s="52"/>
    </row>
    <row r="347" spans="1:10">
      <c r="A347" s="125">
        <f>+COUNT(B$6:$D347)</f>
        <v>320</v>
      </c>
      <c r="B347" s="126">
        <v>26101700</v>
      </c>
      <c r="C347" s="127" t="s">
        <v>610</v>
      </c>
      <c r="D347" s="126" t="s">
        <v>30</v>
      </c>
      <c r="E347" s="242">
        <v>1</v>
      </c>
      <c r="F347" s="325">
        <v>703112</v>
      </c>
      <c r="G347" s="51" t="s">
        <v>1267</v>
      </c>
      <c r="J347" s="52"/>
    </row>
    <row r="348" spans="1:10">
      <c r="A348" s="125">
        <f>+COUNT(B$6:$D348)</f>
        <v>321</v>
      </c>
      <c r="B348" s="126">
        <v>23181500</v>
      </c>
      <c r="C348" s="127" t="s">
        <v>361</v>
      </c>
      <c r="D348" s="126" t="s">
        <v>30</v>
      </c>
      <c r="E348" s="242">
        <v>1</v>
      </c>
      <c r="F348" s="325">
        <v>112084</v>
      </c>
      <c r="G348" s="51" t="s">
        <v>1267</v>
      </c>
      <c r="J348" s="52"/>
    </row>
    <row r="349" spans="1:10">
      <c r="A349" s="125">
        <f>+COUNT(B$6:$D349)</f>
        <v>322</v>
      </c>
      <c r="B349" s="126">
        <v>23181500</v>
      </c>
      <c r="C349" s="127" t="s">
        <v>611</v>
      </c>
      <c r="D349" s="126" t="s">
        <v>30</v>
      </c>
      <c r="E349" s="242">
        <v>1</v>
      </c>
      <c r="F349" s="325">
        <v>398448</v>
      </c>
      <c r="G349" s="51" t="s">
        <v>1270</v>
      </c>
      <c r="J349" s="52"/>
    </row>
    <row r="350" spans="1:10">
      <c r="A350" s="125">
        <f>+COUNT(B$6:$D350)</f>
        <v>323</v>
      </c>
      <c r="B350" s="105">
        <v>30264700</v>
      </c>
      <c r="C350" s="127" t="s">
        <v>612</v>
      </c>
      <c r="D350" s="126" t="s">
        <v>31</v>
      </c>
      <c r="E350" s="242">
        <v>1</v>
      </c>
      <c r="F350" s="325">
        <v>15005</v>
      </c>
      <c r="G350" s="51" t="s">
        <v>1267</v>
      </c>
      <c r="J350" s="52"/>
    </row>
    <row r="351" spans="1:10">
      <c r="A351" s="119"/>
      <c r="B351" s="119"/>
      <c r="C351" s="120" t="s">
        <v>1130</v>
      </c>
      <c r="D351" s="121"/>
      <c r="E351" s="121"/>
      <c r="F351" s="121"/>
      <c r="G351" s="121"/>
      <c r="J351" s="52"/>
    </row>
    <row r="352" spans="1:10">
      <c r="A352" s="119"/>
      <c r="B352" s="119"/>
      <c r="C352" s="140" t="s">
        <v>613</v>
      </c>
      <c r="D352" s="121"/>
      <c r="E352" s="121"/>
      <c r="F352" s="121"/>
      <c r="G352" s="121"/>
      <c r="J352" s="52"/>
    </row>
    <row r="353" spans="1:10">
      <c r="A353" s="125">
        <f>+COUNT(B$6:$D353)</f>
        <v>324</v>
      </c>
      <c r="B353" s="126">
        <v>23181700</v>
      </c>
      <c r="C353" s="145" t="s">
        <v>614</v>
      </c>
      <c r="D353" s="146" t="s">
        <v>30</v>
      </c>
      <c r="E353" s="242">
        <v>1</v>
      </c>
      <c r="F353" s="325">
        <v>878380</v>
      </c>
      <c r="G353" s="51" t="s">
        <v>1267</v>
      </c>
      <c r="J353" s="52"/>
    </row>
    <row r="354" spans="1:10">
      <c r="A354" s="125">
        <f>+COUNT(B$6:$D354)</f>
        <v>325</v>
      </c>
      <c r="B354" s="106">
        <v>23121600</v>
      </c>
      <c r="C354" s="145" t="s">
        <v>615</v>
      </c>
      <c r="D354" s="146" t="s">
        <v>30</v>
      </c>
      <c r="E354" s="242">
        <v>1</v>
      </c>
      <c r="F354" s="325">
        <v>1359953</v>
      </c>
      <c r="G354" s="51" t="s">
        <v>1267</v>
      </c>
      <c r="J354" s="52"/>
    </row>
    <row r="355" spans="1:10">
      <c r="A355" s="125">
        <f>+COUNT(B$6:$D355)</f>
        <v>326</v>
      </c>
      <c r="B355" s="106">
        <v>23121600</v>
      </c>
      <c r="C355" s="147" t="s">
        <v>69</v>
      </c>
      <c r="D355" s="146" t="s">
        <v>30</v>
      </c>
      <c r="E355" s="242">
        <v>1</v>
      </c>
      <c r="F355" s="325">
        <v>2038949</v>
      </c>
      <c r="G355" s="51" t="s">
        <v>1267</v>
      </c>
      <c r="J355" s="52"/>
    </row>
    <row r="356" spans="1:10">
      <c r="A356" s="125">
        <f>+COUNT(B$6:$D356)</f>
        <v>327</v>
      </c>
      <c r="B356" s="106">
        <v>23121600</v>
      </c>
      <c r="C356" s="145" t="s">
        <v>616</v>
      </c>
      <c r="D356" s="146" t="s">
        <v>30</v>
      </c>
      <c r="E356" s="242">
        <v>1</v>
      </c>
      <c r="F356" s="325">
        <v>658664</v>
      </c>
      <c r="G356" s="51" t="s">
        <v>1267</v>
      </c>
      <c r="J356" s="52"/>
    </row>
    <row r="357" spans="1:10">
      <c r="A357" s="125">
        <f>+COUNT(B$6:$D357)</f>
        <v>328</v>
      </c>
      <c r="B357" s="106">
        <v>23121600</v>
      </c>
      <c r="C357" s="145" t="s">
        <v>70</v>
      </c>
      <c r="D357" s="146" t="s">
        <v>30</v>
      </c>
      <c r="E357" s="242">
        <v>1</v>
      </c>
      <c r="F357" s="325">
        <v>1055677</v>
      </c>
      <c r="G357" s="51" t="s">
        <v>1267</v>
      </c>
      <c r="J357" s="52"/>
    </row>
    <row r="358" spans="1:10">
      <c r="A358" s="125">
        <f>+COUNT(B$6:$D358)</f>
        <v>329</v>
      </c>
      <c r="B358" s="106">
        <v>23121600</v>
      </c>
      <c r="C358" s="145" t="s">
        <v>71</v>
      </c>
      <c r="D358" s="146" t="s">
        <v>30</v>
      </c>
      <c r="E358" s="242">
        <v>1</v>
      </c>
      <c r="F358" s="325">
        <v>11121</v>
      </c>
      <c r="G358" s="51" t="s">
        <v>1267</v>
      </c>
      <c r="J358" s="52"/>
    </row>
    <row r="359" spans="1:10">
      <c r="A359" s="125">
        <f>+COUNT(B$6:$D359)</f>
        <v>330</v>
      </c>
      <c r="B359" s="106">
        <v>23121600</v>
      </c>
      <c r="C359" s="147" t="s">
        <v>72</v>
      </c>
      <c r="D359" s="146" t="s">
        <v>30</v>
      </c>
      <c r="E359" s="242">
        <v>1</v>
      </c>
      <c r="F359" s="325">
        <v>401859</v>
      </c>
      <c r="G359" s="51" t="s">
        <v>1267</v>
      </c>
      <c r="J359" s="52"/>
    </row>
    <row r="360" spans="1:10">
      <c r="A360" s="125">
        <f>+COUNT(B$6:$D360)</f>
        <v>331</v>
      </c>
      <c r="B360" s="30">
        <v>23121600</v>
      </c>
      <c r="C360" s="147" t="s">
        <v>73</v>
      </c>
      <c r="D360" s="146" t="s">
        <v>30</v>
      </c>
      <c r="E360" s="242">
        <v>1</v>
      </c>
      <c r="F360" s="325">
        <v>8328</v>
      </c>
      <c r="G360" s="51" t="s">
        <v>1267</v>
      </c>
      <c r="J360" s="52"/>
    </row>
    <row r="361" spans="1:10">
      <c r="A361" s="125">
        <f>+COUNT(B$6:$D361)</f>
        <v>332</v>
      </c>
      <c r="B361" s="30">
        <v>23121600</v>
      </c>
      <c r="C361" s="147" t="s">
        <v>74</v>
      </c>
      <c r="D361" s="146" t="s">
        <v>30</v>
      </c>
      <c r="E361" s="242">
        <v>1</v>
      </c>
      <c r="F361" s="325">
        <v>354061</v>
      </c>
      <c r="G361" s="51" t="s">
        <v>1267</v>
      </c>
      <c r="J361" s="52"/>
    </row>
    <row r="362" spans="1:10">
      <c r="A362" s="125">
        <f>+COUNT(B$6:$D362)</f>
        <v>333</v>
      </c>
      <c r="B362" s="30">
        <v>23121600</v>
      </c>
      <c r="C362" s="147" t="s">
        <v>75</v>
      </c>
      <c r="D362" s="146" t="s">
        <v>30</v>
      </c>
      <c r="E362" s="242">
        <v>1</v>
      </c>
      <c r="F362" s="325">
        <v>112159</v>
      </c>
      <c r="G362" s="51" t="s">
        <v>1267</v>
      </c>
      <c r="J362" s="52"/>
    </row>
    <row r="363" spans="1:10">
      <c r="A363" s="125">
        <f>+COUNT(B$6:$D363)</f>
        <v>334</v>
      </c>
      <c r="B363" s="106">
        <v>23121600</v>
      </c>
      <c r="C363" s="147" t="s">
        <v>47</v>
      </c>
      <c r="D363" s="146" t="s">
        <v>30</v>
      </c>
      <c r="E363" s="242">
        <v>1</v>
      </c>
      <c r="F363" s="325">
        <v>340018</v>
      </c>
      <c r="G363" s="51" t="s">
        <v>1267</v>
      </c>
      <c r="J363" s="52"/>
    </row>
    <row r="364" spans="1:10" ht="24">
      <c r="A364" s="125">
        <f>+COUNT(B$6:$D364)</f>
        <v>335</v>
      </c>
      <c r="B364" s="30">
        <v>23121600</v>
      </c>
      <c r="C364" s="145" t="s">
        <v>617</v>
      </c>
      <c r="D364" s="146" t="s">
        <v>30</v>
      </c>
      <c r="E364" s="242">
        <v>1</v>
      </c>
      <c r="F364" s="325">
        <v>670410</v>
      </c>
      <c r="G364" s="51" t="s">
        <v>1267</v>
      </c>
      <c r="J364" s="52"/>
    </row>
    <row r="365" spans="1:10">
      <c r="A365" s="125">
        <f>+COUNT(B$6:$D365)</f>
        <v>336</v>
      </c>
      <c r="B365" s="30">
        <v>23121600</v>
      </c>
      <c r="C365" s="147" t="s">
        <v>618</v>
      </c>
      <c r="D365" s="146" t="s">
        <v>30</v>
      </c>
      <c r="E365" s="242">
        <v>1</v>
      </c>
      <c r="F365" s="325">
        <v>2100331</v>
      </c>
      <c r="G365" s="51" t="s">
        <v>1267</v>
      </c>
      <c r="J365" s="52"/>
    </row>
    <row r="366" spans="1:10">
      <c r="A366" s="125">
        <f>+COUNT(B$6:$D366)</f>
        <v>337</v>
      </c>
      <c r="B366" s="30">
        <v>23121600</v>
      </c>
      <c r="C366" s="147" t="s">
        <v>619</v>
      </c>
      <c r="D366" s="146" t="s">
        <v>30</v>
      </c>
      <c r="E366" s="242">
        <v>1</v>
      </c>
      <c r="F366" s="325">
        <v>255436</v>
      </c>
      <c r="G366" s="51" t="s">
        <v>1267</v>
      </c>
      <c r="J366" s="52"/>
    </row>
    <row r="367" spans="1:10">
      <c r="A367" s="125">
        <f>+COUNT(B$6:$D367)</f>
        <v>338</v>
      </c>
      <c r="B367" s="30">
        <v>23121600</v>
      </c>
      <c r="C367" s="148" t="s">
        <v>620</v>
      </c>
      <c r="D367" s="146" t="s">
        <v>30</v>
      </c>
      <c r="E367" s="242">
        <v>1</v>
      </c>
      <c r="F367" s="325">
        <v>216714</v>
      </c>
      <c r="G367" s="51" t="s">
        <v>1267</v>
      </c>
      <c r="J367" s="52"/>
    </row>
    <row r="368" spans="1:10">
      <c r="A368" s="125">
        <f>+COUNT(B$6:$D368)</f>
        <v>339</v>
      </c>
      <c r="B368" s="106">
        <v>23121600</v>
      </c>
      <c r="C368" s="145" t="s">
        <v>621</v>
      </c>
      <c r="D368" s="146" t="s">
        <v>30</v>
      </c>
      <c r="E368" s="242">
        <v>1</v>
      </c>
      <c r="F368" s="325">
        <v>632332</v>
      </c>
      <c r="G368" s="51" t="s">
        <v>1267</v>
      </c>
      <c r="J368" s="52"/>
    </row>
    <row r="369" spans="1:10">
      <c r="A369" s="125">
        <f>+COUNT(B$6:$D369)</f>
        <v>340</v>
      </c>
      <c r="B369" s="106">
        <v>23121600</v>
      </c>
      <c r="C369" s="145" t="s">
        <v>622</v>
      </c>
      <c r="D369" s="146" t="s">
        <v>30</v>
      </c>
      <c r="E369" s="242">
        <v>1</v>
      </c>
      <c r="F369" s="325">
        <v>169789</v>
      </c>
      <c r="G369" s="51" t="s">
        <v>1267</v>
      </c>
      <c r="J369" s="52"/>
    </row>
    <row r="370" spans="1:10">
      <c r="A370" s="125">
        <f>+COUNT(B$6:$D370)</f>
        <v>341</v>
      </c>
      <c r="B370" s="106">
        <v>23121600</v>
      </c>
      <c r="C370" s="145" t="s">
        <v>623</v>
      </c>
      <c r="D370" s="146" t="s">
        <v>30</v>
      </c>
      <c r="E370" s="242">
        <v>1</v>
      </c>
      <c r="F370" s="325">
        <v>221858</v>
      </c>
      <c r="G370" s="51" t="s">
        <v>1267</v>
      </c>
      <c r="J370" s="52"/>
    </row>
    <row r="371" spans="1:10">
      <c r="A371" s="125">
        <f>+COUNT(B$6:$D371)</f>
        <v>342</v>
      </c>
      <c r="B371" s="106">
        <v>23121600</v>
      </c>
      <c r="C371" s="145" t="s">
        <v>624</v>
      </c>
      <c r="D371" s="146" t="s">
        <v>30</v>
      </c>
      <c r="E371" s="242">
        <v>1</v>
      </c>
      <c r="F371" s="325">
        <v>12143</v>
      </c>
      <c r="G371" s="51" t="s">
        <v>1267</v>
      </c>
      <c r="J371" s="52"/>
    </row>
    <row r="372" spans="1:10">
      <c r="A372" s="125">
        <f>+COUNT(B$6:$D372)</f>
        <v>343</v>
      </c>
      <c r="B372" s="137">
        <v>31171504</v>
      </c>
      <c r="C372" s="141" t="s">
        <v>625</v>
      </c>
      <c r="D372" s="137" t="s">
        <v>109</v>
      </c>
      <c r="E372" s="242">
        <v>1</v>
      </c>
      <c r="F372" s="325">
        <v>135310</v>
      </c>
      <c r="G372" s="51" t="s">
        <v>1267</v>
      </c>
      <c r="J372" s="52"/>
    </row>
    <row r="373" spans="1:10">
      <c r="A373" s="132"/>
      <c r="B373" s="132"/>
      <c r="C373" s="198" t="s">
        <v>77</v>
      </c>
      <c r="D373" s="134"/>
      <c r="E373" s="134"/>
      <c r="F373" s="134"/>
      <c r="G373" s="134"/>
      <c r="J373" s="52"/>
    </row>
    <row r="374" spans="1:10">
      <c r="A374" s="125">
        <f>+COUNT(B$6:$D374)</f>
        <v>344</v>
      </c>
      <c r="B374" s="149">
        <v>23121600</v>
      </c>
      <c r="C374" s="131" t="s">
        <v>78</v>
      </c>
      <c r="D374" s="150" t="s">
        <v>30</v>
      </c>
      <c r="E374" s="242">
        <v>1</v>
      </c>
      <c r="F374" s="325">
        <v>572103</v>
      </c>
      <c r="G374" s="51" t="s">
        <v>1267</v>
      </c>
      <c r="J374" s="52"/>
    </row>
    <row r="375" spans="1:10">
      <c r="A375" s="125">
        <f>+COUNT(B$6:$D375)</f>
        <v>345</v>
      </c>
      <c r="B375" s="149">
        <v>23121600</v>
      </c>
      <c r="C375" s="139" t="s">
        <v>626</v>
      </c>
      <c r="D375" s="150" t="s">
        <v>30</v>
      </c>
      <c r="E375" s="242">
        <v>1</v>
      </c>
      <c r="F375" s="325">
        <v>886066</v>
      </c>
      <c r="G375" s="51" t="s">
        <v>1267</v>
      </c>
      <c r="J375" s="52"/>
    </row>
    <row r="376" spans="1:10">
      <c r="A376" s="125">
        <f>+COUNT(B$6:$D376)</f>
        <v>346</v>
      </c>
      <c r="B376" s="149">
        <v>23121600</v>
      </c>
      <c r="C376" s="131" t="s">
        <v>79</v>
      </c>
      <c r="D376" s="150" t="s">
        <v>30</v>
      </c>
      <c r="E376" s="242">
        <v>1</v>
      </c>
      <c r="F376" s="325">
        <v>630055</v>
      </c>
      <c r="G376" s="51" t="s">
        <v>1267</v>
      </c>
      <c r="J376" s="52"/>
    </row>
    <row r="377" spans="1:10">
      <c r="A377" s="125">
        <f>+COUNT(B$6:$D377)</f>
        <v>347</v>
      </c>
      <c r="B377" s="149">
        <v>23121600</v>
      </c>
      <c r="C377" s="131" t="s">
        <v>80</v>
      </c>
      <c r="D377" s="150" t="s">
        <v>30</v>
      </c>
      <c r="E377" s="242">
        <v>1</v>
      </c>
      <c r="F377" s="325">
        <v>259282</v>
      </c>
      <c r="G377" s="51" t="s">
        <v>1267</v>
      </c>
      <c r="J377" s="52"/>
    </row>
    <row r="378" spans="1:10">
      <c r="A378" s="125">
        <f>+COUNT(B$6:$D378)</f>
        <v>348</v>
      </c>
      <c r="B378" s="149">
        <v>23121600</v>
      </c>
      <c r="C378" s="131" t="s">
        <v>627</v>
      </c>
      <c r="D378" s="150" t="s">
        <v>30</v>
      </c>
      <c r="E378" s="242">
        <v>1</v>
      </c>
      <c r="F378" s="325">
        <v>430240</v>
      </c>
      <c r="G378" s="51" t="s">
        <v>1267</v>
      </c>
      <c r="J378" s="52"/>
    </row>
    <row r="379" spans="1:10">
      <c r="A379" s="125">
        <f>+COUNT(B$6:$D379)</f>
        <v>349</v>
      </c>
      <c r="B379" s="149">
        <v>23121600</v>
      </c>
      <c r="C379" s="131" t="s">
        <v>447</v>
      </c>
      <c r="D379" s="150" t="s">
        <v>30</v>
      </c>
      <c r="E379" s="242">
        <v>1</v>
      </c>
      <c r="F379" s="325">
        <v>321255</v>
      </c>
      <c r="G379" s="51" t="s">
        <v>1267</v>
      </c>
      <c r="J379" s="52"/>
    </row>
    <row r="380" spans="1:10">
      <c r="A380" s="125">
        <f>+COUNT(B$6:$D380)</f>
        <v>350</v>
      </c>
      <c r="B380" s="149">
        <v>23121600</v>
      </c>
      <c r="C380" s="131" t="s">
        <v>81</v>
      </c>
      <c r="D380" s="150" t="s">
        <v>30</v>
      </c>
      <c r="E380" s="242">
        <v>1</v>
      </c>
      <c r="F380" s="325">
        <v>768760</v>
      </c>
      <c r="G380" s="51" t="s">
        <v>1267</v>
      </c>
      <c r="J380" s="52"/>
    </row>
    <row r="381" spans="1:10">
      <c r="A381" s="125">
        <f>+COUNT(B$6:$D381)</f>
        <v>351</v>
      </c>
      <c r="B381" s="149">
        <v>23121600</v>
      </c>
      <c r="C381" s="131" t="s">
        <v>82</v>
      </c>
      <c r="D381" s="150" t="s">
        <v>30</v>
      </c>
      <c r="E381" s="242">
        <v>1</v>
      </c>
      <c r="F381" s="325">
        <v>48930</v>
      </c>
      <c r="G381" s="51" t="s">
        <v>1267</v>
      </c>
      <c r="J381" s="52"/>
    </row>
    <row r="382" spans="1:10">
      <c r="A382" s="125">
        <f>+COUNT(B$6:$D382)</f>
        <v>352</v>
      </c>
      <c r="B382" s="149">
        <v>23121600</v>
      </c>
      <c r="C382" s="131" t="s">
        <v>83</v>
      </c>
      <c r="D382" s="150" t="s">
        <v>30</v>
      </c>
      <c r="E382" s="242">
        <v>1</v>
      </c>
      <c r="F382" s="325">
        <v>102676</v>
      </c>
      <c r="G382" s="51" t="s">
        <v>1267</v>
      </c>
      <c r="J382" s="52"/>
    </row>
    <row r="383" spans="1:10">
      <c r="A383" s="125">
        <f>+COUNT(B$6:$D383)</f>
        <v>353</v>
      </c>
      <c r="B383" s="149">
        <v>23121600</v>
      </c>
      <c r="C383" s="139" t="s">
        <v>84</v>
      </c>
      <c r="D383" s="150" t="s">
        <v>30</v>
      </c>
      <c r="E383" s="242">
        <v>1</v>
      </c>
      <c r="F383" s="325">
        <v>12633</v>
      </c>
      <c r="G383" s="51" t="s">
        <v>1267</v>
      </c>
      <c r="J383" s="52"/>
    </row>
    <row r="384" spans="1:10">
      <c r="A384" s="125">
        <f>+COUNT(B$6:$D384)</f>
        <v>354</v>
      </c>
      <c r="B384" s="149">
        <v>23121600</v>
      </c>
      <c r="C384" s="131" t="s">
        <v>85</v>
      </c>
      <c r="D384" s="150" t="s">
        <v>30</v>
      </c>
      <c r="E384" s="242">
        <v>1</v>
      </c>
      <c r="F384" s="325">
        <v>141940</v>
      </c>
      <c r="G384" s="51" t="s">
        <v>1267</v>
      </c>
      <c r="J384" s="52"/>
    </row>
    <row r="385" spans="1:10">
      <c r="A385" s="125">
        <f>+COUNT(B$6:$D385)</f>
        <v>355</v>
      </c>
      <c r="B385" s="149">
        <v>23121600</v>
      </c>
      <c r="C385" s="131" t="s">
        <v>86</v>
      </c>
      <c r="D385" s="150" t="s">
        <v>30</v>
      </c>
      <c r="E385" s="242">
        <v>1</v>
      </c>
      <c r="F385" s="325">
        <v>137244</v>
      </c>
      <c r="G385" s="51" t="s">
        <v>1267</v>
      </c>
      <c r="J385" s="52"/>
    </row>
    <row r="386" spans="1:10">
      <c r="A386" s="125">
        <f>+COUNT(B$6:$D386)</f>
        <v>356</v>
      </c>
      <c r="B386" s="149">
        <v>23121600</v>
      </c>
      <c r="C386" s="131" t="s">
        <v>628</v>
      </c>
      <c r="D386" s="150" t="s">
        <v>87</v>
      </c>
      <c r="E386" s="242">
        <v>1</v>
      </c>
      <c r="F386" s="325">
        <v>411807</v>
      </c>
      <c r="G386" s="51" t="s">
        <v>1267</v>
      </c>
      <c r="J386" s="52"/>
    </row>
    <row r="387" spans="1:10">
      <c r="A387" s="125">
        <f>+COUNT(B$6:$D387)</f>
        <v>357</v>
      </c>
      <c r="B387" s="149">
        <v>23121600</v>
      </c>
      <c r="C387" s="131" t="s">
        <v>629</v>
      </c>
      <c r="D387" s="150" t="s">
        <v>30</v>
      </c>
      <c r="E387" s="242">
        <v>1</v>
      </c>
      <c r="F387" s="325">
        <v>66308</v>
      </c>
      <c r="G387" s="51" t="s">
        <v>1269</v>
      </c>
      <c r="J387" s="52"/>
    </row>
    <row r="388" spans="1:10">
      <c r="A388" s="125">
        <f>+COUNT(B$6:$D388)</f>
        <v>358</v>
      </c>
      <c r="B388" s="30">
        <v>23121600</v>
      </c>
      <c r="C388" s="147" t="s">
        <v>76</v>
      </c>
      <c r="D388" s="146" t="s">
        <v>30</v>
      </c>
      <c r="E388" s="242">
        <v>1</v>
      </c>
      <c r="F388" s="325">
        <v>2133037</v>
      </c>
      <c r="G388" s="51" t="s">
        <v>1267</v>
      </c>
      <c r="J388" s="52"/>
    </row>
    <row r="389" spans="1:10" ht="156">
      <c r="A389" s="125">
        <f>+COUNT(B$6:$D389)</f>
        <v>359</v>
      </c>
      <c r="B389" s="149">
        <v>23121600</v>
      </c>
      <c r="C389" s="139" t="s">
        <v>630</v>
      </c>
      <c r="D389" s="150" t="s">
        <v>88</v>
      </c>
      <c r="E389" s="242">
        <v>1</v>
      </c>
      <c r="F389" s="325">
        <v>259874</v>
      </c>
      <c r="G389" s="51" t="s">
        <v>1267</v>
      </c>
      <c r="J389" s="52"/>
    </row>
    <row r="390" spans="1:10">
      <c r="A390" s="125">
        <f>+COUNT(B$6:$D390)</f>
        <v>360</v>
      </c>
      <c r="B390" s="149">
        <v>23121600</v>
      </c>
      <c r="C390" s="139" t="s">
        <v>631</v>
      </c>
      <c r="D390" s="150" t="s">
        <v>30</v>
      </c>
      <c r="E390" s="242">
        <v>1</v>
      </c>
      <c r="F390" s="325">
        <v>97194</v>
      </c>
      <c r="G390" s="51" t="s">
        <v>1267</v>
      </c>
      <c r="J390" s="52"/>
    </row>
    <row r="391" spans="1:10">
      <c r="A391" s="132"/>
      <c r="B391" s="132"/>
      <c r="C391" s="198" t="s">
        <v>89</v>
      </c>
      <c r="D391" s="134"/>
      <c r="E391" s="134"/>
      <c r="F391" s="134"/>
      <c r="G391" s="134"/>
      <c r="J391" s="52"/>
    </row>
    <row r="392" spans="1:10">
      <c r="A392" s="125">
        <f>+COUNT(B$6:$D392)</f>
        <v>361</v>
      </c>
      <c r="B392" s="149">
        <v>23121600</v>
      </c>
      <c r="C392" s="131" t="s">
        <v>90</v>
      </c>
      <c r="D392" s="149" t="s">
        <v>30</v>
      </c>
      <c r="E392" s="242">
        <v>1</v>
      </c>
      <c r="F392" s="325">
        <v>519285</v>
      </c>
      <c r="G392" s="51" t="s">
        <v>1267</v>
      </c>
      <c r="J392" s="52"/>
    </row>
    <row r="393" spans="1:10">
      <c r="A393" s="125">
        <f>+COUNT(B$6:$D393)</f>
        <v>362</v>
      </c>
      <c r="B393" s="149">
        <v>23121600</v>
      </c>
      <c r="C393" s="131" t="s">
        <v>91</v>
      </c>
      <c r="D393" s="149" t="s">
        <v>30</v>
      </c>
      <c r="E393" s="242">
        <v>1</v>
      </c>
      <c r="F393" s="325">
        <v>743586</v>
      </c>
      <c r="G393" s="51" t="s">
        <v>1267</v>
      </c>
      <c r="J393" s="52"/>
    </row>
    <row r="394" spans="1:10">
      <c r="A394" s="125">
        <f>+COUNT(B$6:$D394)</f>
        <v>363</v>
      </c>
      <c r="B394" s="149">
        <v>23121600</v>
      </c>
      <c r="C394" s="131" t="s">
        <v>92</v>
      </c>
      <c r="D394" s="149" t="s">
        <v>30</v>
      </c>
      <c r="E394" s="242">
        <v>1</v>
      </c>
      <c r="F394" s="325">
        <v>664928</v>
      </c>
      <c r="G394" s="51" t="s">
        <v>1267</v>
      </c>
      <c r="J394" s="52"/>
    </row>
    <row r="395" spans="1:10">
      <c r="A395" s="125">
        <f>+COUNT(B$6:$D395)</f>
        <v>364</v>
      </c>
      <c r="B395" s="149">
        <v>23121600</v>
      </c>
      <c r="C395" s="131" t="s">
        <v>93</v>
      </c>
      <c r="D395" s="149" t="s">
        <v>30</v>
      </c>
      <c r="E395" s="242">
        <v>1</v>
      </c>
      <c r="F395" s="325">
        <v>1168644</v>
      </c>
      <c r="G395" s="51" t="s">
        <v>1267</v>
      </c>
      <c r="J395" s="52"/>
    </row>
    <row r="396" spans="1:10">
      <c r="A396" s="125">
        <f>+COUNT(B$6:$D396)</f>
        <v>365</v>
      </c>
      <c r="B396" s="149">
        <v>23121600</v>
      </c>
      <c r="C396" s="131" t="s">
        <v>94</v>
      </c>
      <c r="D396" s="149" t="s">
        <v>30</v>
      </c>
      <c r="E396" s="242">
        <v>1</v>
      </c>
      <c r="F396" s="325">
        <v>1928484</v>
      </c>
      <c r="G396" s="51" t="s">
        <v>1267</v>
      </c>
      <c r="J396" s="52"/>
    </row>
    <row r="397" spans="1:10">
      <c r="A397" s="125">
        <f>+COUNT(B$6:$D397)</f>
        <v>366</v>
      </c>
      <c r="B397" s="149">
        <v>23121600</v>
      </c>
      <c r="C397" s="139" t="s">
        <v>632</v>
      </c>
      <c r="D397" s="149" t="s">
        <v>30</v>
      </c>
      <c r="E397" s="242">
        <v>1</v>
      </c>
      <c r="F397" s="325">
        <v>133666</v>
      </c>
      <c r="G397" s="51" t="s">
        <v>1267</v>
      </c>
      <c r="J397" s="52"/>
    </row>
    <row r="398" spans="1:10">
      <c r="A398" s="125">
        <f>+COUNT(B$6:$D398)</f>
        <v>367</v>
      </c>
      <c r="B398" s="149">
        <v>23121600</v>
      </c>
      <c r="C398" s="131" t="s">
        <v>66</v>
      </c>
      <c r="D398" s="149" t="s">
        <v>88</v>
      </c>
      <c r="E398" s="242">
        <v>1</v>
      </c>
      <c r="F398" s="325">
        <v>623275</v>
      </c>
      <c r="G398" s="51" t="s">
        <v>1267</v>
      </c>
      <c r="J398" s="52"/>
    </row>
    <row r="399" spans="1:10">
      <c r="A399" s="125">
        <f>+COUNT(B$6:$D399)</f>
        <v>368</v>
      </c>
      <c r="B399" s="149">
        <v>23121600</v>
      </c>
      <c r="C399" s="131" t="s">
        <v>633</v>
      </c>
      <c r="D399" s="149" t="s">
        <v>30</v>
      </c>
      <c r="E399" s="242">
        <v>1</v>
      </c>
      <c r="F399" s="325">
        <v>791304</v>
      </c>
      <c r="G399" s="51" t="s">
        <v>1270</v>
      </c>
      <c r="J399" s="52"/>
    </row>
    <row r="400" spans="1:10">
      <c r="A400" s="125">
        <f>+COUNT(B$6:$D400)</f>
        <v>369</v>
      </c>
      <c r="B400" s="149">
        <v>23121600</v>
      </c>
      <c r="C400" s="131" t="s">
        <v>95</v>
      </c>
      <c r="D400" s="149" t="s">
        <v>30</v>
      </c>
      <c r="E400" s="242">
        <v>1</v>
      </c>
      <c r="F400" s="325">
        <v>355992</v>
      </c>
      <c r="G400" s="51" t="s">
        <v>1267</v>
      </c>
      <c r="J400" s="52"/>
    </row>
    <row r="401" spans="1:10">
      <c r="A401" s="125">
        <f>+COUNT(B$6:$D401)</f>
        <v>370</v>
      </c>
      <c r="B401" s="149">
        <v>23121600</v>
      </c>
      <c r="C401" s="131" t="s">
        <v>634</v>
      </c>
      <c r="D401" s="149" t="s">
        <v>30</v>
      </c>
      <c r="E401" s="242">
        <v>1</v>
      </c>
      <c r="F401" s="325">
        <v>121270</v>
      </c>
      <c r="G401" s="51" t="s">
        <v>1267</v>
      </c>
      <c r="J401" s="52"/>
    </row>
    <row r="402" spans="1:10">
      <c r="A402" s="125">
        <f>+COUNT(B$6:$D402)</f>
        <v>371</v>
      </c>
      <c r="B402" s="149">
        <v>23121600</v>
      </c>
      <c r="C402" s="131" t="s">
        <v>84</v>
      </c>
      <c r="D402" s="149" t="s">
        <v>30</v>
      </c>
      <c r="E402" s="242">
        <v>1</v>
      </c>
      <c r="F402" s="325">
        <v>10687</v>
      </c>
      <c r="G402" s="51" t="s">
        <v>1267</v>
      </c>
      <c r="J402" s="52"/>
    </row>
    <row r="403" spans="1:10">
      <c r="A403" s="125">
        <f>+COUNT(B$6:$D403)</f>
        <v>372</v>
      </c>
      <c r="B403" s="149">
        <v>23121600</v>
      </c>
      <c r="C403" s="131" t="s">
        <v>96</v>
      </c>
      <c r="D403" s="149" t="s">
        <v>30</v>
      </c>
      <c r="E403" s="242">
        <v>1</v>
      </c>
      <c r="F403" s="325">
        <v>34245</v>
      </c>
      <c r="G403" s="51" t="s">
        <v>1267</v>
      </c>
      <c r="J403" s="52"/>
    </row>
    <row r="404" spans="1:10">
      <c r="A404" s="125">
        <f>+COUNT(B$6:$D404)</f>
        <v>373</v>
      </c>
      <c r="B404" s="149">
        <v>23121600</v>
      </c>
      <c r="C404" s="131" t="s">
        <v>97</v>
      </c>
      <c r="D404" s="149" t="s">
        <v>30</v>
      </c>
      <c r="E404" s="242">
        <v>1</v>
      </c>
      <c r="F404" s="325">
        <v>52706</v>
      </c>
      <c r="G404" s="51" t="s">
        <v>1267</v>
      </c>
      <c r="J404" s="52"/>
    </row>
    <row r="405" spans="1:10">
      <c r="A405" s="125">
        <f>+COUNT(B$6:$D405)</f>
        <v>374</v>
      </c>
      <c r="B405" s="149">
        <v>23121600</v>
      </c>
      <c r="C405" s="139" t="s">
        <v>635</v>
      </c>
      <c r="D405" s="149" t="s">
        <v>30</v>
      </c>
      <c r="E405" s="242">
        <v>1</v>
      </c>
      <c r="F405" s="325">
        <v>165759</v>
      </c>
      <c r="G405" s="51" t="s">
        <v>1267</v>
      </c>
      <c r="J405" s="52"/>
    </row>
    <row r="406" spans="1:10">
      <c r="A406" s="125">
        <f>+COUNT(B$6:$D406)</f>
        <v>375</v>
      </c>
      <c r="B406" s="149">
        <v>23121600</v>
      </c>
      <c r="C406" s="131" t="s">
        <v>98</v>
      </c>
      <c r="D406" s="149" t="s">
        <v>30</v>
      </c>
      <c r="E406" s="242">
        <v>1</v>
      </c>
      <c r="F406" s="325">
        <v>133537</v>
      </c>
      <c r="G406" s="51" t="s">
        <v>1267</v>
      </c>
      <c r="J406" s="52"/>
    </row>
    <row r="407" spans="1:10">
      <c r="A407" s="125">
        <f>+COUNT(B$6:$D407)</f>
        <v>376</v>
      </c>
      <c r="B407" s="149">
        <v>23121600</v>
      </c>
      <c r="C407" s="131" t="s">
        <v>99</v>
      </c>
      <c r="D407" s="149" t="s">
        <v>30</v>
      </c>
      <c r="E407" s="242">
        <v>1</v>
      </c>
      <c r="F407" s="325">
        <v>277331</v>
      </c>
      <c r="G407" s="51" t="s">
        <v>1267</v>
      </c>
      <c r="J407" s="52"/>
    </row>
    <row r="408" spans="1:10">
      <c r="A408" s="125">
        <f>+COUNT(B$6:$D408)</f>
        <v>377</v>
      </c>
      <c r="B408" s="149">
        <v>23121600</v>
      </c>
      <c r="C408" s="131" t="s">
        <v>100</v>
      </c>
      <c r="D408" s="149" t="s">
        <v>30</v>
      </c>
      <c r="E408" s="242">
        <v>1</v>
      </c>
      <c r="F408" s="325">
        <v>3089932</v>
      </c>
      <c r="G408" s="51" t="s">
        <v>1269</v>
      </c>
      <c r="J408" s="52"/>
    </row>
    <row r="409" spans="1:10" ht="24">
      <c r="A409" s="125">
        <f>+COUNT(B$6:$D409)</f>
        <v>378</v>
      </c>
      <c r="B409" s="149">
        <v>23121600</v>
      </c>
      <c r="C409" s="139" t="s">
        <v>636</v>
      </c>
      <c r="D409" s="149" t="s">
        <v>30</v>
      </c>
      <c r="E409" s="242">
        <v>1</v>
      </c>
      <c r="F409" s="325">
        <v>71870</v>
      </c>
      <c r="G409" s="51" t="s">
        <v>1267</v>
      </c>
      <c r="J409" s="52"/>
    </row>
    <row r="410" spans="1:10">
      <c r="A410" s="125">
        <f>+COUNT(B$6:$D410)</f>
        <v>379</v>
      </c>
      <c r="B410" s="149">
        <v>23121600</v>
      </c>
      <c r="C410" s="131" t="s">
        <v>50</v>
      </c>
      <c r="D410" s="149" t="s">
        <v>30</v>
      </c>
      <c r="E410" s="242">
        <v>1</v>
      </c>
      <c r="F410" s="325">
        <v>553864</v>
      </c>
      <c r="G410" s="51" t="s">
        <v>1267</v>
      </c>
      <c r="J410" s="52"/>
    </row>
    <row r="411" spans="1:10">
      <c r="A411" s="125">
        <f>+COUNT(B$6:$D411)</f>
        <v>380</v>
      </c>
      <c r="B411" s="149">
        <v>23121600</v>
      </c>
      <c r="C411" s="131" t="s">
        <v>101</v>
      </c>
      <c r="D411" s="149" t="s">
        <v>30</v>
      </c>
      <c r="E411" s="242">
        <v>1</v>
      </c>
      <c r="F411" s="325">
        <v>1024194</v>
      </c>
      <c r="G411" s="51" t="s">
        <v>1269</v>
      </c>
      <c r="J411" s="52"/>
    </row>
    <row r="412" spans="1:10">
      <c r="A412" s="125">
        <f>+COUNT(B$6:$D412)</f>
        <v>381</v>
      </c>
      <c r="B412" s="149">
        <v>23121600</v>
      </c>
      <c r="C412" s="131" t="s">
        <v>637</v>
      </c>
      <c r="D412" s="149" t="s">
        <v>30</v>
      </c>
      <c r="E412" s="242">
        <v>1</v>
      </c>
      <c r="F412" s="325">
        <v>75640</v>
      </c>
      <c r="G412" s="51" t="s">
        <v>1267</v>
      </c>
      <c r="J412" s="52"/>
    </row>
    <row r="413" spans="1:10">
      <c r="A413" s="125">
        <f>+COUNT(B$6:$D413)</f>
        <v>382</v>
      </c>
      <c r="B413" s="149">
        <v>23121600</v>
      </c>
      <c r="C413" s="131" t="s">
        <v>102</v>
      </c>
      <c r="D413" s="149" t="s">
        <v>30</v>
      </c>
      <c r="E413" s="242">
        <v>1</v>
      </c>
      <c r="F413" s="325">
        <v>300204</v>
      </c>
      <c r="G413" s="51" t="s">
        <v>1267</v>
      </c>
      <c r="J413" s="52"/>
    </row>
    <row r="414" spans="1:10">
      <c r="A414" s="132"/>
      <c r="B414" s="132"/>
      <c r="C414" s="198" t="s">
        <v>103</v>
      </c>
      <c r="D414" s="134"/>
      <c r="E414" s="134"/>
      <c r="F414" s="134"/>
      <c r="G414" s="134"/>
      <c r="J414" s="52"/>
    </row>
    <row r="415" spans="1:10">
      <c r="A415" s="125">
        <f>+COUNT(B$6:$D415)</f>
        <v>383</v>
      </c>
      <c r="B415" s="149">
        <v>23121600</v>
      </c>
      <c r="C415" s="131" t="s">
        <v>104</v>
      </c>
      <c r="D415" s="149" t="s">
        <v>30</v>
      </c>
      <c r="E415" s="242">
        <v>1</v>
      </c>
      <c r="F415" s="325">
        <v>24235</v>
      </c>
      <c r="G415" s="51" t="s">
        <v>1267</v>
      </c>
      <c r="J415" s="52"/>
    </row>
    <row r="416" spans="1:10">
      <c r="A416" s="125">
        <f>+COUNT(B$6:$D416)</f>
        <v>384</v>
      </c>
      <c r="B416" s="149">
        <v>23121600</v>
      </c>
      <c r="C416" s="131" t="s">
        <v>105</v>
      </c>
      <c r="D416" s="149" t="s">
        <v>30</v>
      </c>
      <c r="E416" s="242">
        <v>1</v>
      </c>
      <c r="F416" s="325">
        <v>31684</v>
      </c>
      <c r="G416" s="51" t="s">
        <v>1267</v>
      </c>
      <c r="J416" s="52"/>
    </row>
    <row r="417" spans="1:10">
      <c r="A417" s="125">
        <f>+COUNT(B$6:$D417)</f>
        <v>385</v>
      </c>
      <c r="B417" s="149">
        <v>23121600</v>
      </c>
      <c r="C417" s="131" t="s">
        <v>50</v>
      </c>
      <c r="D417" s="149" t="s">
        <v>30</v>
      </c>
      <c r="E417" s="242">
        <v>1</v>
      </c>
      <c r="F417" s="325">
        <v>809001</v>
      </c>
      <c r="G417" s="51" t="s">
        <v>1267</v>
      </c>
      <c r="J417" s="52"/>
    </row>
    <row r="418" spans="1:10">
      <c r="A418" s="125">
        <f>+COUNT(B$6:$D418)</f>
        <v>386</v>
      </c>
      <c r="B418" s="149">
        <v>23121600</v>
      </c>
      <c r="C418" s="131" t="s">
        <v>101</v>
      </c>
      <c r="D418" s="149" t="s">
        <v>30</v>
      </c>
      <c r="E418" s="242">
        <v>1</v>
      </c>
      <c r="F418" s="325">
        <v>989559</v>
      </c>
      <c r="G418" s="51" t="s">
        <v>1268</v>
      </c>
      <c r="J418" s="52"/>
    </row>
    <row r="419" spans="1:10">
      <c r="A419" s="125">
        <f>+COUNT(B$6:$D419)</f>
        <v>387</v>
      </c>
      <c r="B419" s="149">
        <v>23121600</v>
      </c>
      <c r="C419" s="131" t="s">
        <v>638</v>
      </c>
      <c r="D419" s="149" t="s">
        <v>30</v>
      </c>
      <c r="E419" s="242">
        <v>1</v>
      </c>
      <c r="F419" s="325">
        <v>28663</v>
      </c>
      <c r="G419" s="51" t="s">
        <v>1267</v>
      </c>
      <c r="J419" s="52"/>
    </row>
    <row r="420" spans="1:10">
      <c r="A420" s="125">
        <f>+COUNT(B$6:$D420)</f>
        <v>388</v>
      </c>
      <c r="B420" s="149">
        <v>23121600</v>
      </c>
      <c r="C420" s="131" t="s">
        <v>106</v>
      </c>
      <c r="D420" s="149" t="s">
        <v>30</v>
      </c>
      <c r="E420" s="242">
        <v>1</v>
      </c>
      <c r="F420" s="325">
        <v>162922</v>
      </c>
      <c r="G420" s="51" t="s">
        <v>1267</v>
      </c>
      <c r="J420" s="52"/>
    </row>
    <row r="421" spans="1:10">
      <c r="A421" s="125">
        <f>+COUNT(B$6:$D421)</f>
        <v>389</v>
      </c>
      <c r="B421" s="149">
        <v>23121600</v>
      </c>
      <c r="C421" s="131" t="s">
        <v>107</v>
      </c>
      <c r="D421" s="149" t="s">
        <v>30</v>
      </c>
      <c r="E421" s="242">
        <v>1</v>
      </c>
      <c r="F421" s="325">
        <v>35367</v>
      </c>
      <c r="G421" s="51" t="s">
        <v>1267</v>
      </c>
      <c r="J421" s="52"/>
    </row>
    <row r="422" spans="1:10">
      <c r="A422" s="125">
        <f>+COUNT(B$6:$D422)</f>
        <v>390</v>
      </c>
      <c r="B422" s="149">
        <v>23121600</v>
      </c>
      <c r="C422" s="131" t="s">
        <v>108</v>
      </c>
      <c r="D422" s="149" t="s">
        <v>30</v>
      </c>
      <c r="E422" s="242">
        <v>1</v>
      </c>
      <c r="F422" s="325">
        <v>725264</v>
      </c>
      <c r="G422" s="51" t="s">
        <v>1267</v>
      </c>
      <c r="J422" s="52"/>
    </row>
    <row r="423" spans="1:10">
      <c r="A423" s="125">
        <f>+COUNT(B$6:$D423)</f>
        <v>391</v>
      </c>
      <c r="B423" s="149">
        <v>23121600</v>
      </c>
      <c r="C423" s="131" t="s">
        <v>639</v>
      </c>
      <c r="D423" s="149" t="s">
        <v>88</v>
      </c>
      <c r="E423" s="242">
        <v>1</v>
      </c>
      <c r="F423" s="325">
        <v>673341</v>
      </c>
      <c r="G423" s="51" t="s">
        <v>1270</v>
      </c>
      <c r="J423" s="52"/>
    </row>
    <row r="424" spans="1:10">
      <c r="A424" s="129"/>
      <c r="B424" s="129"/>
      <c r="C424" s="140" t="s">
        <v>58</v>
      </c>
      <c r="D424" s="130"/>
      <c r="E424" s="130"/>
      <c r="F424" s="130"/>
      <c r="G424" s="130"/>
      <c r="J424" s="52"/>
    </row>
    <row r="425" spans="1:10">
      <c r="A425" s="125">
        <f>+COUNT(B$6:$D425)</f>
        <v>392</v>
      </c>
      <c r="B425" s="126">
        <v>23191202</v>
      </c>
      <c r="C425" s="131" t="s">
        <v>50</v>
      </c>
      <c r="D425" s="126" t="s">
        <v>30</v>
      </c>
      <c r="E425" s="242">
        <v>1</v>
      </c>
      <c r="F425" s="325">
        <v>694381</v>
      </c>
      <c r="G425" s="51" t="s">
        <v>1267</v>
      </c>
      <c r="J425" s="52"/>
    </row>
    <row r="426" spans="1:10">
      <c r="A426" s="125">
        <f>+COUNT(B$6:$D426)</f>
        <v>393</v>
      </c>
      <c r="B426" s="126">
        <v>23191202</v>
      </c>
      <c r="C426" s="131" t="s">
        <v>59</v>
      </c>
      <c r="D426" s="126" t="s">
        <v>30</v>
      </c>
      <c r="E426" s="242">
        <v>1</v>
      </c>
      <c r="F426" s="325">
        <v>684557</v>
      </c>
      <c r="G426" s="51" t="s">
        <v>1268</v>
      </c>
      <c r="J426" s="52"/>
    </row>
    <row r="427" spans="1:10">
      <c r="A427" s="125">
        <f>+COUNT(B$6:$D427)</f>
        <v>394</v>
      </c>
      <c r="B427" s="126">
        <v>23191202</v>
      </c>
      <c r="C427" s="131" t="s">
        <v>640</v>
      </c>
      <c r="D427" s="126" t="s">
        <v>30</v>
      </c>
      <c r="E427" s="242">
        <v>1</v>
      </c>
      <c r="F427" s="325">
        <v>40497</v>
      </c>
      <c r="G427" s="51" t="s">
        <v>1267</v>
      </c>
      <c r="J427" s="52"/>
    </row>
    <row r="428" spans="1:10">
      <c r="A428" s="125">
        <f>+COUNT(B$6:$D428)</f>
        <v>395</v>
      </c>
      <c r="B428" s="126">
        <v>23181700</v>
      </c>
      <c r="C428" s="131" t="s">
        <v>60</v>
      </c>
      <c r="D428" s="126" t="s">
        <v>30</v>
      </c>
      <c r="E428" s="242">
        <v>1</v>
      </c>
      <c r="F428" s="325">
        <v>743678</v>
      </c>
      <c r="G428" s="51" t="s">
        <v>1267</v>
      </c>
      <c r="J428" s="52"/>
    </row>
    <row r="429" spans="1:10">
      <c r="A429" s="125">
        <f>+COUNT(B$6:$D429)</f>
        <v>396</v>
      </c>
      <c r="B429" s="126">
        <v>23191202</v>
      </c>
      <c r="C429" s="131" t="s">
        <v>51</v>
      </c>
      <c r="D429" s="126" t="s">
        <v>30</v>
      </c>
      <c r="E429" s="242">
        <v>1</v>
      </c>
      <c r="F429" s="325">
        <v>20893</v>
      </c>
      <c r="G429" s="51" t="s">
        <v>1267</v>
      </c>
      <c r="J429" s="52"/>
    </row>
    <row r="430" spans="1:10">
      <c r="A430" s="125">
        <f>+COUNT(B$6:$D430)</f>
        <v>397</v>
      </c>
      <c r="B430" s="126">
        <v>23181700</v>
      </c>
      <c r="C430" s="131" t="s">
        <v>61</v>
      </c>
      <c r="D430" s="126" t="s">
        <v>30</v>
      </c>
      <c r="E430" s="242">
        <v>1</v>
      </c>
      <c r="F430" s="325">
        <v>270744</v>
      </c>
      <c r="G430" s="51" t="s">
        <v>1267</v>
      </c>
      <c r="J430" s="52"/>
    </row>
    <row r="431" spans="1:10">
      <c r="A431" s="125">
        <f>+COUNT(B$6:$D431)</f>
        <v>398</v>
      </c>
      <c r="B431" s="126">
        <v>23191202</v>
      </c>
      <c r="C431" s="131" t="s">
        <v>62</v>
      </c>
      <c r="D431" s="126" t="s">
        <v>30</v>
      </c>
      <c r="E431" s="242">
        <v>1</v>
      </c>
      <c r="F431" s="325">
        <v>132194</v>
      </c>
      <c r="G431" s="51" t="s">
        <v>1267</v>
      </c>
      <c r="J431" s="52"/>
    </row>
    <row r="432" spans="1:10">
      <c r="A432" s="125">
        <f>+COUNT(B$6:$D432)</f>
        <v>399</v>
      </c>
      <c r="B432" s="126">
        <v>23181700</v>
      </c>
      <c r="C432" s="131" t="s">
        <v>63</v>
      </c>
      <c r="D432" s="126" t="s">
        <v>30</v>
      </c>
      <c r="E432" s="242">
        <v>1</v>
      </c>
      <c r="F432" s="325">
        <v>475182</v>
      </c>
      <c r="G432" s="51" t="s">
        <v>1267</v>
      </c>
      <c r="J432" s="52"/>
    </row>
    <row r="433" spans="1:10">
      <c r="A433" s="125">
        <f>+COUNT(B$6:$D433)</f>
        <v>400</v>
      </c>
      <c r="B433" s="126">
        <v>23181700</v>
      </c>
      <c r="C433" s="131" t="s">
        <v>64</v>
      </c>
      <c r="D433" s="126" t="s">
        <v>30</v>
      </c>
      <c r="E433" s="242">
        <v>1</v>
      </c>
      <c r="F433" s="325">
        <v>1730500</v>
      </c>
      <c r="G433" s="51" t="s">
        <v>1267</v>
      </c>
      <c r="J433" s="52"/>
    </row>
    <row r="434" spans="1:10">
      <c r="A434" s="125">
        <f>+COUNT(B$6:$D434)</f>
        <v>401</v>
      </c>
      <c r="B434" s="126">
        <v>23181700</v>
      </c>
      <c r="C434" s="131" t="s">
        <v>65</v>
      </c>
      <c r="D434" s="126" t="s">
        <v>30</v>
      </c>
      <c r="E434" s="242">
        <v>1</v>
      </c>
      <c r="F434" s="325">
        <v>762112</v>
      </c>
      <c r="G434" s="51" t="s">
        <v>1270</v>
      </c>
      <c r="J434" s="52"/>
    </row>
    <row r="435" spans="1:10">
      <c r="A435" s="125">
        <f>+COUNT(B$6:$D435)</f>
        <v>402</v>
      </c>
      <c r="B435" s="126">
        <v>23181700</v>
      </c>
      <c r="C435" s="131" t="s">
        <v>66</v>
      </c>
      <c r="D435" s="126" t="s">
        <v>30</v>
      </c>
      <c r="E435" s="242">
        <v>1</v>
      </c>
      <c r="F435" s="325">
        <v>671870</v>
      </c>
      <c r="G435" s="51" t="s">
        <v>1267</v>
      </c>
      <c r="J435" s="52"/>
    </row>
    <row r="436" spans="1:10">
      <c r="A436" s="125">
        <f>+COUNT(B$6:$D436)</f>
        <v>403</v>
      </c>
      <c r="B436" s="126">
        <v>23181700</v>
      </c>
      <c r="C436" s="139" t="s">
        <v>67</v>
      </c>
      <c r="D436" s="126" t="s">
        <v>30</v>
      </c>
      <c r="E436" s="242">
        <v>1</v>
      </c>
      <c r="F436" s="325">
        <v>29217</v>
      </c>
      <c r="G436" s="51" t="s">
        <v>1267</v>
      </c>
      <c r="J436" s="52"/>
    </row>
    <row r="437" spans="1:10">
      <c r="A437" s="125">
        <f>+COUNT(B$6:$D437)</f>
        <v>404</v>
      </c>
      <c r="B437" s="126">
        <v>23181700</v>
      </c>
      <c r="C437" s="139" t="s">
        <v>641</v>
      </c>
      <c r="D437" s="126" t="s">
        <v>30</v>
      </c>
      <c r="E437" s="242">
        <v>1</v>
      </c>
      <c r="F437" s="325">
        <v>110727</v>
      </c>
      <c r="G437" s="51" t="s">
        <v>1267</v>
      </c>
      <c r="J437" s="52"/>
    </row>
    <row r="438" spans="1:10">
      <c r="A438" s="119"/>
      <c r="B438" s="119"/>
      <c r="C438" s="120" t="s">
        <v>1131</v>
      </c>
      <c r="D438" s="121"/>
      <c r="E438" s="121"/>
      <c r="F438" s="121"/>
      <c r="G438" s="121"/>
      <c r="J438" s="52"/>
    </row>
    <row r="439" spans="1:10">
      <c r="A439" s="119"/>
      <c r="B439" s="119"/>
      <c r="C439" s="140" t="s">
        <v>642</v>
      </c>
      <c r="D439" s="121"/>
      <c r="E439" s="121"/>
      <c r="F439" s="121"/>
      <c r="G439" s="121"/>
      <c r="J439" s="52"/>
    </row>
    <row r="440" spans="1:10" ht="24">
      <c r="A440" s="125">
        <f>+COUNT(B$6:$D440)</f>
        <v>405</v>
      </c>
      <c r="B440" s="125">
        <v>48101811</v>
      </c>
      <c r="C440" s="127" t="s">
        <v>643</v>
      </c>
      <c r="D440" s="126" t="s">
        <v>30</v>
      </c>
      <c r="E440" s="242">
        <v>1</v>
      </c>
      <c r="F440" s="325">
        <v>2611581</v>
      </c>
      <c r="G440" s="51" t="s">
        <v>1269</v>
      </c>
      <c r="J440" s="52"/>
    </row>
    <row r="441" spans="1:10">
      <c r="A441" s="125">
        <f>+COUNT(B$6:$D441)</f>
        <v>406</v>
      </c>
      <c r="B441" s="126">
        <v>23181500</v>
      </c>
      <c r="C441" s="127" t="s">
        <v>644</v>
      </c>
      <c r="D441" s="126" t="s">
        <v>30</v>
      </c>
      <c r="E441" s="242">
        <v>1</v>
      </c>
      <c r="F441" s="325">
        <v>226304</v>
      </c>
      <c r="G441" s="51" t="s">
        <v>1267</v>
      </c>
      <c r="J441" s="52"/>
    </row>
    <row r="442" spans="1:10">
      <c r="A442" s="125">
        <f>+COUNT(B$6:$D442)</f>
        <v>407</v>
      </c>
      <c r="B442" s="125">
        <v>31171804</v>
      </c>
      <c r="C442" s="127" t="s">
        <v>645</v>
      </c>
      <c r="D442" s="126" t="s">
        <v>30</v>
      </c>
      <c r="E442" s="242">
        <v>1</v>
      </c>
      <c r="F442" s="325">
        <v>472057</v>
      </c>
      <c r="G442" s="51" t="s">
        <v>1267</v>
      </c>
      <c r="J442" s="52"/>
    </row>
    <row r="443" spans="1:10">
      <c r="A443" s="125">
        <f>+COUNT(B$6:$D443)</f>
        <v>408</v>
      </c>
      <c r="B443" s="126">
        <v>23181500</v>
      </c>
      <c r="C443" s="127" t="s">
        <v>646</v>
      </c>
      <c r="D443" s="126" t="s">
        <v>30</v>
      </c>
      <c r="E443" s="242">
        <v>1</v>
      </c>
      <c r="F443" s="325">
        <v>433662</v>
      </c>
      <c r="G443" s="51" t="s">
        <v>1268</v>
      </c>
      <c r="J443" s="52"/>
    </row>
    <row r="444" spans="1:10">
      <c r="A444" s="125">
        <f>+COUNT(B$6:$D444)</f>
        <v>409</v>
      </c>
      <c r="B444" s="126">
        <v>23181500</v>
      </c>
      <c r="C444" s="127" t="s">
        <v>647</v>
      </c>
      <c r="D444" s="126" t="s">
        <v>30</v>
      </c>
      <c r="E444" s="242">
        <v>1</v>
      </c>
      <c r="F444" s="325">
        <v>468046</v>
      </c>
      <c r="G444" s="51" t="s">
        <v>1270</v>
      </c>
      <c r="J444" s="52"/>
    </row>
    <row r="445" spans="1:10">
      <c r="A445" s="125">
        <f>+COUNT(B$6:$D445)</f>
        <v>410</v>
      </c>
      <c r="B445" s="126">
        <v>23181700</v>
      </c>
      <c r="C445" s="127" t="s">
        <v>648</v>
      </c>
      <c r="D445" s="126" t="s">
        <v>30</v>
      </c>
      <c r="E445" s="242">
        <v>1</v>
      </c>
      <c r="F445" s="325">
        <v>161248</v>
      </c>
      <c r="G445" s="51" t="s">
        <v>1267</v>
      </c>
      <c r="J445" s="52"/>
    </row>
    <row r="446" spans="1:10">
      <c r="A446" s="125">
        <f>+COUNT(B$6:$D446)</f>
        <v>411</v>
      </c>
      <c r="B446" s="126">
        <v>23181700</v>
      </c>
      <c r="C446" s="127" t="s">
        <v>649</v>
      </c>
      <c r="D446" s="126" t="s">
        <v>30</v>
      </c>
      <c r="E446" s="242">
        <v>1</v>
      </c>
      <c r="F446" s="325">
        <v>35255</v>
      </c>
      <c r="G446" s="51" t="s">
        <v>1267</v>
      </c>
      <c r="J446" s="52"/>
    </row>
    <row r="447" spans="1:10">
      <c r="A447" s="125">
        <f>+COUNT(B$6:$D447)</f>
        <v>412</v>
      </c>
      <c r="B447" s="125">
        <v>32101625</v>
      </c>
      <c r="C447" s="127" t="s">
        <v>650</v>
      </c>
      <c r="D447" s="126" t="s">
        <v>30</v>
      </c>
      <c r="E447" s="242">
        <v>1</v>
      </c>
      <c r="F447" s="325">
        <v>197015</v>
      </c>
      <c r="G447" s="51" t="s">
        <v>1267</v>
      </c>
      <c r="J447" s="52"/>
    </row>
    <row r="448" spans="1:10">
      <c r="A448" s="125">
        <f>+COUNT(B$6:$D448)</f>
        <v>413</v>
      </c>
      <c r="B448" s="125">
        <v>39121633</v>
      </c>
      <c r="C448" s="127" t="s">
        <v>651</v>
      </c>
      <c r="D448" s="126" t="s">
        <v>30</v>
      </c>
      <c r="E448" s="242">
        <v>1</v>
      </c>
      <c r="F448" s="325">
        <v>96409</v>
      </c>
      <c r="G448" s="51" t="s">
        <v>1267</v>
      </c>
      <c r="J448" s="52"/>
    </row>
    <row r="449" spans="1:10">
      <c r="A449" s="125">
        <f>+COUNT(B$6:$D449)</f>
        <v>414</v>
      </c>
      <c r="B449" s="125">
        <v>26111513</v>
      </c>
      <c r="C449" s="127" t="s">
        <v>652</v>
      </c>
      <c r="D449" s="126" t="s">
        <v>30</v>
      </c>
      <c r="E449" s="242">
        <v>1</v>
      </c>
      <c r="F449" s="325">
        <v>292918</v>
      </c>
      <c r="G449" s="51" t="s">
        <v>1267</v>
      </c>
      <c r="J449" s="52"/>
    </row>
    <row r="450" spans="1:10" ht="24">
      <c r="A450" s="119"/>
      <c r="B450" s="119"/>
      <c r="C450" s="140" t="s">
        <v>653</v>
      </c>
      <c r="D450" s="121"/>
      <c r="E450" s="121"/>
      <c r="F450" s="121"/>
      <c r="G450" s="121"/>
      <c r="J450" s="52"/>
    </row>
    <row r="451" spans="1:10">
      <c r="A451" s="125">
        <f>+COUNT(B$6:$D451)</f>
        <v>415</v>
      </c>
      <c r="B451" s="126">
        <v>23181500</v>
      </c>
      <c r="C451" s="128" t="s">
        <v>654</v>
      </c>
      <c r="D451" s="126" t="s">
        <v>30</v>
      </c>
      <c r="E451" s="242">
        <v>1</v>
      </c>
      <c r="F451" s="325">
        <v>240996</v>
      </c>
      <c r="G451" s="51" t="s">
        <v>1267</v>
      </c>
      <c r="J451" s="52"/>
    </row>
    <row r="452" spans="1:10">
      <c r="A452" s="125">
        <f>+COUNT(B$6:$D452)</f>
        <v>416</v>
      </c>
      <c r="B452" s="126">
        <v>23181700</v>
      </c>
      <c r="C452" s="128" t="s">
        <v>655</v>
      </c>
      <c r="D452" s="126" t="s">
        <v>30</v>
      </c>
      <c r="E452" s="242">
        <v>1</v>
      </c>
      <c r="F452" s="325">
        <v>71486</v>
      </c>
      <c r="G452" s="51" t="s">
        <v>1267</v>
      </c>
      <c r="J452" s="52"/>
    </row>
    <row r="453" spans="1:10">
      <c r="A453" s="125">
        <f>+COUNT(B$6:$D453)</f>
        <v>417</v>
      </c>
      <c r="B453" s="125">
        <v>23191202</v>
      </c>
      <c r="C453" s="127" t="s">
        <v>656</v>
      </c>
      <c r="D453" s="126" t="s">
        <v>30</v>
      </c>
      <c r="E453" s="242">
        <v>1</v>
      </c>
      <c r="F453" s="325">
        <v>255799</v>
      </c>
      <c r="G453" s="51" t="s">
        <v>1267</v>
      </c>
      <c r="J453" s="52"/>
    </row>
    <row r="454" spans="1:10" ht="24">
      <c r="A454" s="122"/>
      <c r="B454" s="122"/>
      <c r="C454" s="123" t="s">
        <v>657</v>
      </c>
      <c r="D454" s="124"/>
      <c r="E454" s="124"/>
      <c r="F454" s="124"/>
      <c r="G454" s="124"/>
      <c r="J454" s="52"/>
    </row>
    <row r="455" spans="1:10" ht="24">
      <c r="A455" s="125">
        <f>+COUNT(B$6:$D455)</f>
        <v>418</v>
      </c>
      <c r="B455" s="125">
        <v>48101811</v>
      </c>
      <c r="C455" s="127" t="s">
        <v>643</v>
      </c>
      <c r="D455" s="126" t="s">
        <v>30</v>
      </c>
      <c r="E455" s="242">
        <v>1</v>
      </c>
      <c r="F455" s="325">
        <v>2980406</v>
      </c>
      <c r="G455" s="51" t="s">
        <v>1267</v>
      </c>
      <c r="J455" s="52"/>
    </row>
    <row r="456" spans="1:10">
      <c r="A456" s="125">
        <f>+COUNT(B$6:$D456)</f>
        <v>419</v>
      </c>
      <c r="B456" s="126">
        <v>23181700</v>
      </c>
      <c r="C456" s="127" t="s">
        <v>658</v>
      </c>
      <c r="D456" s="126" t="s">
        <v>30</v>
      </c>
      <c r="E456" s="242">
        <v>1</v>
      </c>
      <c r="F456" s="325">
        <v>193950</v>
      </c>
      <c r="G456" s="51" t="s">
        <v>1267</v>
      </c>
      <c r="J456" s="52"/>
    </row>
    <row r="457" spans="1:10">
      <c r="A457" s="125">
        <f>+COUNT(B$6:$D457)</f>
        <v>420</v>
      </c>
      <c r="B457" s="126">
        <v>23181500</v>
      </c>
      <c r="C457" s="127" t="s">
        <v>659</v>
      </c>
      <c r="D457" s="126" t="s">
        <v>30</v>
      </c>
      <c r="E457" s="242">
        <v>1</v>
      </c>
      <c r="F457" s="325">
        <v>345751</v>
      </c>
      <c r="G457" s="51" t="s">
        <v>1270</v>
      </c>
      <c r="J457" s="52"/>
    </row>
    <row r="458" spans="1:10">
      <c r="A458" s="125">
        <f>+COUNT(B$6:$D458)</f>
        <v>421</v>
      </c>
      <c r="B458" s="125">
        <v>39121633</v>
      </c>
      <c r="C458" s="127" t="s">
        <v>660</v>
      </c>
      <c r="D458" s="126" t="s">
        <v>30</v>
      </c>
      <c r="E458" s="242">
        <v>1</v>
      </c>
      <c r="F458" s="325">
        <v>132362</v>
      </c>
      <c r="G458" s="51" t="s">
        <v>1267</v>
      </c>
      <c r="J458" s="52"/>
    </row>
    <row r="459" spans="1:10">
      <c r="A459" s="125">
        <f>+COUNT(B$6:$D459)</f>
        <v>422</v>
      </c>
      <c r="B459" s="105">
        <v>30264700</v>
      </c>
      <c r="C459" s="127" t="s">
        <v>118</v>
      </c>
      <c r="D459" s="126" t="s">
        <v>31</v>
      </c>
      <c r="E459" s="242">
        <v>1</v>
      </c>
      <c r="F459" s="325">
        <v>631611</v>
      </c>
      <c r="G459" s="51" t="s">
        <v>1267</v>
      </c>
      <c r="J459" s="52"/>
    </row>
    <row r="460" spans="1:10">
      <c r="A460" s="125">
        <f>+COUNT(B$6:$D460)</f>
        <v>423</v>
      </c>
      <c r="B460" s="126">
        <v>23181700</v>
      </c>
      <c r="C460" s="127" t="s">
        <v>661</v>
      </c>
      <c r="D460" s="126" t="s">
        <v>30</v>
      </c>
      <c r="E460" s="242">
        <v>1</v>
      </c>
      <c r="F460" s="325">
        <v>644066</v>
      </c>
      <c r="G460" s="51" t="s">
        <v>1267</v>
      </c>
      <c r="J460" s="52"/>
    </row>
    <row r="461" spans="1:10" ht="36">
      <c r="A461" s="125">
        <f>+COUNT(B$6:$D461)</f>
        <v>424</v>
      </c>
      <c r="B461" s="126">
        <v>23181500</v>
      </c>
      <c r="C461" s="127" t="s">
        <v>593</v>
      </c>
      <c r="D461" s="126" t="s">
        <v>30</v>
      </c>
      <c r="E461" s="242">
        <v>1</v>
      </c>
      <c r="F461" s="325">
        <v>154260</v>
      </c>
      <c r="G461" s="51" t="s">
        <v>1267</v>
      </c>
      <c r="J461" s="52"/>
    </row>
    <row r="462" spans="1:10">
      <c r="A462" s="122"/>
      <c r="B462" s="122"/>
      <c r="C462" s="123" t="s">
        <v>662</v>
      </c>
      <c r="D462" s="124"/>
      <c r="E462" s="124"/>
      <c r="F462" s="124"/>
      <c r="G462" s="124"/>
      <c r="J462" s="52"/>
    </row>
    <row r="463" spans="1:10">
      <c r="A463" s="125">
        <f>+COUNT(B$6:$D463)</f>
        <v>425</v>
      </c>
      <c r="B463" s="126">
        <v>26101700</v>
      </c>
      <c r="C463" s="127" t="s">
        <v>663</v>
      </c>
      <c r="D463" s="126" t="s">
        <v>30</v>
      </c>
      <c r="E463" s="242">
        <v>1</v>
      </c>
      <c r="F463" s="325">
        <v>520064</v>
      </c>
      <c r="G463" s="51" t="s">
        <v>1267</v>
      </c>
      <c r="J463" s="52"/>
    </row>
    <row r="464" spans="1:10">
      <c r="A464" s="125">
        <f>+COUNT(B$6:$D464)</f>
        <v>426</v>
      </c>
      <c r="B464" s="126">
        <v>26101700</v>
      </c>
      <c r="C464" s="127" t="s">
        <v>664</v>
      </c>
      <c r="D464" s="126" t="s">
        <v>30</v>
      </c>
      <c r="E464" s="242">
        <v>1</v>
      </c>
      <c r="F464" s="325">
        <v>44009</v>
      </c>
      <c r="G464" s="51" t="s">
        <v>1267</v>
      </c>
      <c r="J464" s="52"/>
    </row>
    <row r="465" spans="1:10">
      <c r="A465" s="125">
        <f>+COUNT(B$6:$D465)</f>
        <v>427</v>
      </c>
      <c r="B465" s="126">
        <v>26101700</v>
      </c>
      <c r="C465" s="127" t="s">
        <v>665</v>
      </c>
      <c r="D465" s="126" t="s">
        <v>30</v>
      </c>
      <c r="E465" s="242">
        <v>1</v>
      </c>
      <c r="F465" s="325">
        <v>312994</v>
      </c>
      <c r="G465" s="51" t="s">
        <v>1267</v>
      </c>
      <c r="J465" s="52"/>
    </row>
    <row r="466" spans="1:10">
      <c r="A466" s="125">
        <f>+COUNT(B$6:$D466)</f>
        <v>428</v>
      </c>
      <c r="B466" s="126">
        <v>26101700</v>
      </c>
      <c r="C466" s="127" t="s">
        <v>666</v>
      </c>
      <c r="D466" s="126" t="s">
        <v>30</v>
      </c>
      <c r="E466" s="242">
        <v>1</v>
      </c>
      <c r="F466" s="325">
        <v>48312</v>
      </c>
      <c r="G466" s="51" t="s">
        <v>1267</v>
      </c>
      <c r="J466" s="52"/>
    </row>
    <row r="467" spans="1:10">
      <c r="A467" s="125">
        <f>+COUNT(B$6:$D467)</f>
        <v>429</v>
      </c>
      <c r="B467" s="105">
        <v>30264700</v>
      </c>
      <c r="C467" s="127" t="s">
        <v>667</v>
      </c>
      <c r="D467" s="126" t="s">
        <v>30</v>
      </c>
      <c r="E467" s="242">
        <v>1</v>
      </c>
      <c r="F467" s="325">
        <v>96806</v>
      </c>
      <c r="G467" s="51" t="s">
        <v>1267</v>
      </c>
      <c r="J467" s="52"/>
    </row>
    <row r="468" spans="1:10">
      <c r="A468" s="125">
        <f>+COUNT(B$6:$D468)</f>
        <v>430</v>
      </c>
      <c r="B468" s="126">
        <v>23181700</v>
      </c>
      <c r="C468" s="127" t="s">
        <v>34</v>
      </c>
      <c r="D468" s="126" t="s">
        <v>30</v>
      </c>
      <c r="E468" s="242">
        <v>1</v>
      </c>
      <c r="F468" s="325">
        <v>65656</v>
      </c>
      <c r="G468" s="51" t="s">
        <v>1267</v>
      </c>
      <c r="J468" s="52"/>
    </row>
    <row r="469" spans="1:10">
      <c r="A469" s="125">
        <f>+COUNT(B$6:$D469)</f>
        <v>431</v>
      </c>
      <c r="B469" s="126">
        <v>26101700</v>
      </c>
      <c r="C469" s="127" t="s">
        <v>668</v>
      </c>
      <c r="D469" s="126" t="s">
        <v>30</v>
      </c>
      <c r="E469" s="242">
        <v>1</v>
      </c>
      <c r="F469" s="325">
        <v>49869</v>
      </c>
      <c r="G469" s="51" t="s">
        <v>1267</v>
      </c>
      <c r="J469" s="52"/>
    </row>
    <row r="470" spans="1:10">
      <c r="A470" s="125">
        <f>+COUNT(B$6:$D470)</f>
        <v>432</v>
      </c>
      <c r="B470" s="126">
        <v>26101700</v>
      </c>
      <c r="C470" s="127" t="s">
        <v>669</v>
      </c>
      <c r="D470" s="126" t="s">
        <v>30</v>
      </c>
      <c r="E470" s="242">
        <v>1</v>
      </c>
      <c r="F470" s="325">
        <v>37295</v>
      </c>
      <c r="G470" s="51" t="s">
        <v>1267</v>
      </c>
      <c r="J470" s="52"/>
    </row>
    <row r="471" spans="1:10" ht="48">
      <c r="A471" s="125">
        <f>+COUNT(B$6:$D471)</f>
        <v>433</v>
      </c>
      <c r="B471" s="126">
        <v>26101700</v>
      </c>
      <c r="C471" s="127" t="s">
        <v>670</v>
      </c>
      <c r="D471" s="126" t="s">
        <v>30</v>
      </c>
      <c r="E471" s="242">
        <v>1</v>
      </c>
      <c r="F471" s="325">
        <v>787513</v>
      </c>
      <c r="G471" s="51" t="s">
        <v>1267</v>
      </c>
      <c r="J471" s="52"/>
    </row>
    <row r="472" spans="1:10">
      <c r="A472" s="122"/>
      <c r="B472" s="122"/>
      <c r="C472" s="123" t="s">
        <v>671</v>
      </c>
      <c r="D472" s="124"/>
      <c r="E472" s="124"/>
      <c r="F472" s="124"/>
      <c r="G472" s="124"/>
      <c r="J472" s="52"/>
    </row>
    <row r="473" spans="1:10">
      <c r="A473" s="125">
        <v>434</v>
      </c>
      <c r="B473" s="126">
        <v>26101700</v>
      </c>
      <c r="C473" s="127" t="s">
        <v>672</v>
      </c>
      <c r="D473" s="126" t="s">
        <v>30</v>
      </c>
      <c r="E473" s="242">
        <v>1</v>
      </c>
      <c r="F473" s="325">
        <v>42999</v>
      </c>
      <c r="G473" s="51" t="s">
        <v>1267</v>
      </c>
      <c r="J473" s="52"/>
    </row>
    <row r="474" spans="1:10">
      <c r="A474" s="125">
        <v>435</v>
      </c>
      <c r="B474" s="105">
        <v>30264700</v>
      </c>
      <c r="C474" s="127" t="s">
        <v>673</v>
      </c>
      <c r="D474" s="126" t="s">
        <v>31</v>
      </c>
      <c r="E474" s="242">
        <v>1</v>
      </c>
      <c r="F474" s="325">
        <v>24803</v>
      </c>
      <c r="G474" s="51" t="s">
        <v>1267</v>
      </c>
      <c r="J474" s="52"/>
    </row>
    <row r="475" spans="1:10">
      <c r="A475" s="125">
        <v>436</v>
      </c>
      <c r="B475" s="126">
        <v>26101700</v>
      </c>
      <c r="C475" s="127" t="s">
        <v>674</v>
      </c>
      <c r="D475" s="126" t="s">
        <v>30</v>
      </c>
      <c r="E475" s="242">
        <v>1</v>
      </c>
      <c r="F475" s="325">
        <v>441959</v>
      </c>
      <c r="G475" s="51" t="s">
        <v>1267</v>
      </c>
      <c r="J475" s="52"/>
    </row>
    <row r="476" spans="1:10">
      <c r="A476" s="125">
        <v>437</v>
      </c>
      <c r="B476" s="126">
        <v>26101700</v>
      </c>
      <c r="C476" s="127" t="s">
        <v>664</v>
      </c>
      <c r="D476" s="126" t="s">
        <v>30</v>
      </c>
      <c r="E476" s="242">
        <v>1</v>
      </c>
      <c r="F476" s="325">
        <v>89556</v>
      </c>
      <c r="G476" s="51" t="s">
        <v>1267</v>
      </c>
      <c r="J476" s="52"/>
    </row>
    <row r="477" spans="1:10">
      <c r="A477" s="125">
        <v>438</v>
      </c>
      <c r="B477" s="126">
        <v>26101700</v>
      </c>
      <c r="C477" s="127" t="s">
        <v>665</v>
      </c>
      <c r="D477" s="126" t="s">
        <v>30</v>
      </c>
      <c r="E477" s="242">
        <v>1</v>
      </c>
      <c r="F477" s="325">
        <v>170382</v>
      </c>
      <c r="G477" s="51" t="s">
        <v>1267</v>
      </c>
      <c r="J477" s="52"/>
    </row>
    <row r="478" spans="1:10">
      <c r="A478" s="125">
        <v>439</v>
      </c>
      <c r="B478" s="126">
        <v>26101700</v>
      </c>
      <c r="C478" s="127" t="s">
        <v>666</v>
      </c>
      <c r="D478" s="126" t="s">
        <v>30</v>
      </c>
      <c r="E478" s="242">
        <v>1</v>
      </c>
      <c r="F478" s="325">
        <v>80599</v>
      </c>
      <c r="G478" s="51" t="s">
        <v>1267</v>
      </c>
      <c r="J478" s="52"/>
    </row>
    <row r="479" spans="1:10">
      <c r="A479" s="125">
        <v>440</v>
      </c>
      <c r="B479" s="105">
        <v>30264700</v>
      </c>
      <c r="C479" s="127" t="s">
        <v>675</v>
      </c>
      <c r="D479" s="126" t="s">
        <v>31</v>
      </c>
      <c r="E479" s="242">
        <v>1</v>
      </c>
      <c r="F479" s="325">
        <v>139959</v>
      </c>
      <c r="G479" s="51" t="s">
        <v>1267</v>
      </c>
      <c r="J479" s="52"/>
    </row>
    <row r="480" spans="1:10">
      <c r="A480" s="125">
        <v>441</v>
      </c>
      <c r="B480" s="105">
        <v>30264700</v>
      </c>
      <c r="C480" s="127" t="s">
        <v>676</v>
      </c>
      <c r="D480" s="126" t="s">
        <v>37</v>
      </c>
      <c r="E480" s="242">
        <v>1</v>
      </c>
      <c r="F480" s="325">
        <v>11097</v>
      </c>
      <c r="G480" s="51" t="s">
        <v>1267</v>
      </c>
      <c r="J480" s="52"/>
    </row>
    <row r="481" spans="1:10">
      <c r="A481" s="125">
        <v>442</v>
      </c>
      <c r="B481" s="126">
        <v>23181700</v>
      </c>
      <c r="C481" s="127" t="s">
        <v>34</v>
      </c>
      <c r="D481" s="126" t="s">
        <v>30</v>
      </c>
      <c r="E481" s="242">
        <v>1</v>
      </c>
      <c r="F481" s="325">
        <v>75166</v>
      </c>
      <c r="G481" s="51" t="s">
        <v>1267</v>
      </c>
      <c r="J481" s="52"/>
    </row>
    <row r="482" spans="1:10">
      <c r="A482" s="125">
        <v>443</v>
      </c>
      <c r="B482" s="126">
        <v>26101700</v>
      </c>
      <c r="C482" s="127" t="s">
        <v>677</v>
      </c>
      <c r="D482" s="126" t="s">
        <v>30</v>
      </c>
      <c r="E482" s="242">
        <v>1</v>
      </c>
      <c r="F482" s="325">
        <v>75531</v>
      </c>
      <c r="G482" s="51" t="s">
        <v>1267</v>
      </c>
      <c r="J482" s="52"/>
    </row>
    <row r="483" spans="1:10">
      <c r="A483" s="125">
        <v>444</v>
      </c>
      <c r="B483" s="126">
        <v>26101700</v>
      </c>
      <c r="C483" s="127" t="s">
        <v>678</v>
      </c>
      <c r="D483" s="126" t="s">
        <v>30</v>
      </c>
      <c r="E483" s="242">
        <v>1</v>
      </c>
      <c r="F483" s="325">
        <v>61413</v>
      </c>
      <c r="G483" s="51" t="s">
        <v>1267</v>
      </c>
      <c r="J483" s="52"/>
    </row>
    <row r="484" spans="1:10">
      <c r="A484" s="125">
        <v>445</v>
      </c>
      <c r="B484" s="126">
        <v>23181500</v>
      </c>
      <c r="C484" s="127" t="s">
        <v>38</v>
      </c>
      <c r="D484" s="126" t="s">
        <v>30</v>
      </c>
      <c r="E484" s="242">
        <v>1</v>
      </c>
      <c r="F484" s="325">
        <v>431605</v>
      </c>
      <c r="G484" s="51" t="s">
        <v>1270</v>
      </c>
      <c r="J484" s="52"/>
    </row>
    <row r="485" spans="1:10">
      <c r="A485" s="125">
        <v>446</v>
      </c>
      <c r="B485" s="126">
        <v>23181700</v>
      </c>
      <c r="C485" s="127" t="s">
        <v>679</v>
      </c>
      <c r="D485" s="126" t="s">
        <v>30</v>
      </c>
      <c r="E485" s="242">
        <v>1</v>
      </c>
      <c r="F485" s="325">
        <v>534169</v>
      </c>
      <c r="G485" s="51" t="s">
        <v>1267</v>
      </c>
      <c r="J485" s="52"/>
    </row>
    <row r="486" spans="1:10">
      <c r="A486" s="125">
        <v>447</v>
      </c>
      <c r="B486" s="126">
        <v>23181700</v>
      </c>
      <c r="C486" s="127" t="s">
        <v>680</v>
      </c>
      <c r="D486" s="126" t="s">
        <v>30</v>
      </c>
      <c r="E486" s="242">
        <v>1</v>
      </c>
      <c r="F486" s="325">
        <v>1390352</v>
      </c>
      <c r="G486" s="51" t="s">
        <v>1267</v>
      </c>
      <c r="J486" s="52"/>
    </row>
    <row r="487" spans="1:10">
      <c r="A487" s="125">
        <v>448</v>
      </c>
      <c r="B487" s="126">
        <v>23181700</v>
      </c>
      <c r="C487" s="127" t="s">
        <v>681</v>
      </c>
      <c r="D487" s="126" t="s">
        <v>30</v>
      </c>
      <c r="E487" s="242">
        <v>1</v>
      </c>
      <c r="F487" s="325">
        <v>744843</v>
      </c>
      <c r="G487" s="51" t="s">
        <v>1267</v>
      </c>
      <c r="J487" s="52"/>
    </row>
    <row r="488" spans="1:10">
      <c r="A488" s="125">
        <v>449</v>
      </c>
      <c r="B488" s="126">
        <v>23181700</v>
      </c>
      <c r="C488" s="127" t="s">
        <v>39</v>
      </c>
      <c r="D488" s="126" t="s">
        <v>30</v>
      </c>
      <c r="E488" s="242">
        <v>1</v>
      </c>
      <c r="F488" s="325">
        <v>599505</v>
      </c>
      <c r="G488" s="51" t="s">
        <v>1267</v>
      </c>
      <c r="J488" s="52"/>
    </row>
    <row r="489" spans="1:10">
      <c r="A489" s="125">
        <v>450</v>
      </c>
      <c r="B489" s="126">
        <v>26101700</v>
      </c>
      <c r="C489" s="127" t="s">
        <v>40</v>
      </c>
      <c r="D489" s="126" t="s">
        <v>30</v>
      </c>
      <c r="E489" s="242">
        <v>1</v>
      </c>
      <c r="F489" s="325">
        <v>477141</v>
      </c>
      <c r="G489" s="51" t="s">
        <v>1267</v>
      </c>
      <c r="J489" s="52"/>
    </row>
    <row r="490" spans="1:10">
      <c r="A490" s="125">
        <v>451</v>
      </c>
      <c r="B490" s="126">
        <v>23181700</v>
      </c>
      <c r="C490" s="127" t="s">
        <v>340</v>
      </c>
      <c r="D490" s="126" t="s">
        <v>30</v>
      </c>
      <c r="E490" s="242">
        <v>1</v>
      </c>
      <c r="F490" s="325">
        <v>33990</v>
      </c>
      <c r="G490" s="51" t="s">
        <v>1267</v>
      </c>
      <c r="J490" s="52"/>
    </row>
    <row r="491" spans="1:10">
      <c r="A491" s="125">
        <v>452</v>
      </c>
      <c r="B491" s="126">
        <v>24131500</v>
      </c>
      <c r="C491" s="127" t="s">
        <v>682</v>
      </c>
      <c r="D491" s="126" t="s">
        <v>30</v>
      </c>
      <c r="E491" s="242">
        <v>1</v>
      </c>
      <c r="F491" s="325">
        <v>1986755</v>
      </c>
      <c r="G491" s="51" t="s">
        <v>1267</v>
      </c>
      <c r="J491" s="52"/>
    </row>
    <row r="492" spans="1:10">
      <c r="A492" s="122"/>
      <c r="B492" s="122"/>
      <c r="C492" s="123" t="s">
        <v>683</v>
      </c>
      <c r="D492" s="124"/>
      <c r="E492" s="124"/>
      <c r="F492" s="124"/>
      <c r="G492" s="124"/>
      <c r="J492" s="52"/>
    </row>
    <row r="493" spans="1:10">
      <c r="A493" s="125">
        <f>+COUNT(B$6:$D493)</f>
        <v>453</v>
      </c>
      <c r="B493" s="126">
        <v>24101500</v>
      </c>
      <c r="C493" s="127" t="s">
        <v>684</v>
      </c>
      <c r="D493" s="126" t="s">
        <v>30</v>
      </c>
      <c r="E493" s="242">
        <v>1</v>
      </c>
      <c r="F493" s="325">
        <v>211903</v>
      </c>
      <c r="G493" s="51" t="s">
        <v>1267</v>
      </c>
      <c r="J493" s="52"/>
    </row>
    <row r="494" spans="1:10">
      <c r="A494" s="125">
        <f>+COUNT(B$6:$D494)</f>
        <v>454</v>
      </c>
      <c r="B494" s="126">
        <v>24101500</v>
      </c>
      <c r="C494" s="127" t="s">
        <v>685</v>
      </c>
      <c r="D494" s="126" t="s">
        <v>30</v>
      </c>
      <c r="E494" s="242">
        <v>1</v>
      </c>
      <c r="F494" s="325">
        <v>114079</v>
      </c>
      <c r="G494" s="51" t="s">
        <v>1267</v>
      </c>
      <c r="J494" s="52"/>
    </row>
    <row r="495" spans="1:10">
      <c r="A495" s="125">
        <f>+COUNT(B$6:$D495)</f>
        <v>455</v>
      </c>
      <c r="B495" s="126">
        <v>26101700</v>
      </c>
      <c r="C495" s="127" t="s">
        <v>686</v>
      </c>
      <c r="D495" s="126" t="s">
        <v>30</v>
      </c>
      <c r="E495" s="242">
        <v>1</v>
      </c>
      <c r="F495" s="325">
        <v>8894</v>
      </c>
      <c r="G495" s="51" t="s">
        <v>1267</v>
      </c>
      <c r="J495" s="52"/>
    </row>
    <row r="496" spans="1:10">
      <c r="A496" s="125">
        <f>+COUNT(B$6:$D496)</f>
        <v>456</v>
      </c>
      <c r="B496" s="126">
        <v>24101500</v>
      </c>
      <c r="C496" s="127" t="s">
        <v>687</v>
      </c>
      <c r="D496" s="126" t="s">
        <v>30</v>
      </c>
      <c r="E496" s="242">
        <v>1</v>
      </c>
      <c r="F496" s="325">
        <v>11436</v>
      </c>
      <c r="G496" s="51" t="s">
        <v>1267</v>
      </c>
      <c r="J496" s="52"/>
    </row>
    <row r="497" spans="1:10">
      <c r="A497" s="125">
        <f>+COUNT(B$6:$D497)</f>
        <v>457</v>
      </c>
      <c r="B497" s="126">
        <v>24101500</v>
      </c>
      <c r="C497" s="127" t="s">
        <v>688</v>
      </c>
      <c r="D497" s="126" t="s">
        <v>30</v>
      </c>
      <c r="E497" s="242">
        <v>1</v>
      </c>
      <c r="F497" s="325">
        <v>12485</v>
      </c>
      <c r="G497" s="51" t="s">
        <v>1267</v>
      </c>
      <c r="J497" s="52"/>
    </row>
    <row r="498" spans="1:10">
      <c r="A498" s="119"/>
      <c r="B498" s="119"/>
      <c r="C498" s="151" t="s">
        <v>41</v>
      </c>
      <c r="D498" s="121"/>
      <c r="E498" s="121"/>
      <c r="F498" s="121"/>
      <c r="G498" s="121"/>
      <c r="J498" s="52"/>
    </row>
    <row r="499" spans="1:10">
      <c r="A499" s="125">
        <f>+COUNT(B$6:$D499)</f>
        <v>458</v>
      </c>
      <c r="B499" s="126">
        <v>26101700</v>
      </c>
      <c r="C499" s="127" t="s">
        <v>689</v>
      </c>
      <c r="D499" s="126" t="s">
        <v>30</v>
      </c>
      <c r="E499" s="242">
        <v>1</v>
      </c>
      <c r="F499" s="325">
        <v>34991</v>
      </c>
      <c r="G499" s="51" t="s">
        <v>1267</v>
      </c>
      <c r="J499" s="52"/>
    </row>
    <row r="500" spans="1:10">
      <c r="A500" s="125">
        <f>+COUNT(B$6:$D500)</f>
        <v>459</v>
      </c>
      <c r="B500" s="105">
        <v>30264700</v>
      </c>
      <c r="C500" s="127" t="s">
        <v>690</v>
      </c>
      <c r="D500" s="126" t="s">
        <v>31</v>
      </c>
      <c r="E500" s="242">
        <v>1</v>
      </c>
      <c r="F500" s="325">
        <v>32743</v>
      </c>
      <c r="G500" s="51" t="s">
        <v>1267</v>
      </c>
      <c r="J500" s="52"/>
    </row>
    <row r="501" spans="1:10">
      <c r="A501" s="152"/>
      <c r="B501" s="152"/>
      <c r="C501" s="151" t="s">
        <v>691</v>
      </c>
      <c r="D501" s="153"/>
      <c r="E501" s="153"/>
      <c r="F501" s="153"/>
      <c r="G501" s="153"/>
      <c r="J501" s="52"/>
    </row>
    <row r="502" spans="1:10">
      <c r="A502" s="125">
        <f>+COUNT(B$6:$D502)</f>
        <v>460</v>
      </c>
      <c r="B502" s="125">
        <v>30102005</v>
      </c>
      <c r="C502" s="127" t="s">
        <v>692</v>
      </c>
      <c r="D502" s="126" t="s">
        <v>33</v>
      </c>
      <c r="E502" s="242">
        <v>1</v>
      </c>
      <c r="F502" s="325">
        <v>1614921</v>
      </c>
      <c r="G502" s="51" t="s">
        <v>1269</v>
      </c>
      <c r="J502" s="52"/>
    </row>
    <row r="503" spans="1:10">
      <c r="A503" s="125">
        <f>+COUNT(B$6:$D503)</f>
        <v>461</v>
      </c>
      <c r="B503" s="125">
        <v>30102005</v>
      </c>
      <c r="C503" s="127" t="s">
        <v>693</v>
      </c>
      <c r="D503" s="126" t="s">
        <v>30</v>
      </c>
      <c r="E503" s="242">
        <v>1</v>
      </c>
      <c r="F503" s="325">
        <v>153178</v>
      </c>
      <c r="G503" s="51" t="s">
        <v>1267</v>
      </c>
      <c r="J503" s="52"/>
    </row>
    <row r="504" spans="1:10">
      <c r="A504" s="119"/>
      <c r="B504" s="119"/>
      <c r="C504" s="140" t="s">
        <v>694</v>
      </c>
      <c r="D504" s="121"/>
      <c r="E504" s="121"/>
      <c r="F504" s="121"/>
      <c r="G504" s="121"/>
      <c r="J504" s="52"/>
    </row>
    <row r="505" spans="1:10">
      <c r="A505" s="125">
        <f>+COUNT(B$6:$D505)</f>
        <v>462</v>
      </c>
      <c r="B505" s="126">
        <v>41122808</v>
      </c>
      <c r="C505" s="127" t="s">
        <v>695</v>
      </c>
      <c r="D505" s="126" t="s">
        <v>30</v>
      </c>
      <c r="E505" s="242">
        <v>1</v>
      </c>
      <c r="F505" s="325">
        <v>340766</v>
      </c>
      <c r="G505" s="51" t="s">
        <v>1267</v>
      </c>
      <c r="J505" s="52"/>
    </row>
    <row r="506" spans="1:10">
      <c r="A506" s="119"/>
      <c r="B506" s="119"/>
      <c r="C506" s="140" t="s">
        <v>56</v>
      </c>
      <c r="D506" s="121"/>
      <c r="E506" s="121"/>
      <c r="F506" s="121"/>
      <c r="G506" s="121"/>
      <c r="J506" s="52"/>
    </row>
    <row r="507" spans="1:10">
      <c r="A507" s="125">
        <f>+COUNT(B$6:$D507)</f>
        <v>463</v>
      </c>
      <c r="B507" s="126">
        <v>23181500</v>
      </c>
      <c r="C507" s="128" t="s">
        <v>654</v>
      </c>
      <c r="D507" s="126" t="s">
        <v>30</v>
      </c>
      <c r="E507" s="242">
        <v>1</v>
      </c>
      <c r="F507" s="325">
        <v>69976</v>
      </c>
      <c r="G507" s="51" t="s">
        <v>1267</v>
      </c>
      <c r="J507" s="52"/>
    </row>
    <row r="508" spans="1:10">
      <c r="A508" s="125">
        <f>+COUNT(B$6:$D508)</f>
        <v>464</v>
      </c>
      <c r="B508" s="126">
        <v>23181700</v>
      </c>
      <c r="C508" s="128" t="s">
        <v>655</v>
      </c>
      <c r="D508" s="126" t="s">
        <v>30</v>
      </c>
      <c r="E508" s="242">
        <v>1</v>
      </c>
      <c r="F508" s="325">
        <v>51981</v>
      </c>
      <c r="G508" s="51" t="s">
        <v>1267</v>
      </c>
      <c r="J508" s="52"/>
    </row>
    <row r="509" spans="1:10">
      <c r="A509" s="125">
        <f>+COUNT(B$6:$D509)</f>
        <v>465</v>
      </c>
      <c r="B509" s="125">
        <v>23191202</v>
      </c>
      <c r="C509" s="127" t="s">
        <v>568</v>
      </c>
      <c r="D509" s="126" t="s">
        <v>30</v>
      </c>
      <c r="E509" s="242">
        <v>1</v>
      </c>
      <c r="F509" s="325">
        <v>206464</v>
      </c>
      <c r="G509" s="51" t="s">
        <v>1267</v>
      </c>
      <c r="J509" s="52"/>
    </row>
    <row r="510" spans="1:10">
      <c r="A510" s="119"/>
      <c r="B510" s="119"/>
      <c r="C510" s="140" t="s">
        <v>54</v>
      </c>
      <c r="D510" s="121"/>
      <c r="E510" s="121"/>
      <c r="F510" s="121"/>
      <c r="G510" s="121"/>
      <c r="J510" s="52"/>
    </row>
    <row r="511" spans="1:10">
      <c r="A511" s="125">
        <f>+COUNT(B$6:$D511)</f>
        <v>466</v>
      </c>
      <c r="B511" s="125">
        <v>23181500</v>
      </c>
      <c r="C511" s="127" t="s">
        <v>696</v>
      </c>
      <c r="D511" s="126" t="s">
        <v>30</v>
      </c>
      <c r="E511" s="242">
        <v>1</v>
      </c>
      <c r="F511" s="325">
        <v>228750</v>
      </c>
      <c r="G511" s="51" t="s">
        <v>1267</v>
      </c>
      <c r="J511" s="52"/>
    </row>
    <row r="512" spans="1:10">
      <c r="A512" s="125">
        <f>+COUNT(B$6:$D512)</f>
        <v>467</v>
      </c>
      <c r="B512" s="125">
        <v>23181500</v>
      </c>
      <c r="C512" s="127" t="s">
        <v>697</v>
      </c>
      <c r="D512" s="126" t="s">
        <v>30</v>
      </c>
      <c r="E512" s="242">
        <v>1</v>
      </c>
      <c r="F512" s="325">
        <v>571220</v>
      </c>
      <c r="G512" s="51" t="s">
        <v>1267</v>
      </c>
      <c r="J512" s="52"/>
    </row>
    <row r="513" spans="1:10" ht="24">
      <c r="A513" s="125">
        <f>+COUNT(B$6:$D513)</f>
        <v>468</v>
      </c>
      <c r="B513" s="125">
        <v>23181500</v>
      </c>
      <c r="C513" s="127" t="s">
        <v>698</v>
      </c>
      <c r="D513" s="126" t="s">
        <v>30</v>
      </c>
      <c r="E513" s="242">
        <v>1</v>
      </c>
      <c r="F513" s="325">
        <v>7782</v>
      </c>
      <c r="G513" s="51" t="s">
        <v>1267</v>
      </c>
      <c r="J513" s="52"/>
    </row>
    <row r="514" spans="1:10" ht="24">
      <c r="A514" s="125">
        <f>+COUNT(B$6:$D514)</f>
        <v>469</v>
      </c>
      <c r="B514" s="125">
        <v>23181500</v>
      </c>
      <c r="C514" s="127" t="s">
        <v>699</v>
      </c>
      <c r="D514" s="126" t="s">
        <v>30</v>
      </c>
      <c r="E514" s="242">
        <v>1</v>
      </c>
      <c r="F514" s="325">
        <v>1295635</v>
      </c>
      <c r="G514" s="51" t="s">
        <v>1267</v>
      </c>
      <c r="J514" s="52"/>
    </row>
    <row r="515" spans="1:10">
      <c r="A515" s="125">
        <f>+COUNT(B$6:$D515)</f>
        <v>470</v>
      </c>
      <c r="B515" s="125">
        <v>23181500</v>
      </c>
      <c r="C515" s="127" t="s">
        <v>700</v>
      </c>
      <c r="D515" s="126" t="s">
        <v>30</v>
      </c>
      <c r="E515" s="242">
        <v>1</v>
      </c>
      <c r="F515" s="325">
        <v>36220</v>
      </c>
      <c r="G515" s="51" t="s">
        <v>1267</v>
      </c>
      <c r="J515" s="52"/>
    </row>
    <row r="516" spans="1:10">
      <c r="A516" s="125">
        <f>+COUNT(B$6:$D516)</f>
        <v>471</v>
      </c>
      <c r="B516" s="125">
        <v>23181500</v>
      </c>
      <c r="C516" s="127" t="s">
        <v>701</v>
      </c>
      <c r="D516" s="126" t="s">
        <v>30</v>
      </c>
      <c r="E516" s="242">
        <v>1</v>
      </c>
      <c r="F516" s="325">
        <v>1116867</v>
      </c>
      <c r="G516" s="51" t="s">
        <v>1267</v>
      </c>
      <c r="J516" s="52"/>
    </row>
    <row r="517" spans="1:10">
      <c r="A517" s="125">
        <f>+COUNT(B$6:$D517)</f>
        <v>472</v>
      </c>
      <c r="B517" s="125">
        <v>23181500</v>
      </c>
      <c r="C517" s="127" t="s">
        <v>702</v>
      </c>
      <c r="D517" s="126" t="s">
        <v>30</v>
      </c>
      <c r="E517" s="242">
        <v>1</v>
      </c>
      <c r="F517" s="325">
        <v>50831</v>
      </c>
      <c r="G517" s="51" t="s">
        <v>1267</v>
      </c>
      <c r="J517" s="52"/>
    </row>
    <row r="518" spans="1:10" ht="60">
      <c r="A518" s="125">
        <f>+COUNT(B$6:$D518)</f>
        <v>473</v>
      </c>
      <c r="B518" s="125">
        <v>23181500</v>
      </c>
      <c r="C518" s="127" t="s">
        <v>703</v>
      </c>
      <c r="D518" s="126" t="s">
        <v>30</v>
      </c>
      <c r="E518" s="242">
        <v>1</v>
      </c>
      <c r="F518" s="325">
        <v>1093191</v>
      </c>
      <c r="G518" s="51" t="s">
        <v>1269</v>
      </c>
      <c r="J518" s="52"/>
    </row>
    <row r="519" spans="1:10">
      <c r="A519" s="125">
        <f>+COUNT(B$6:$D519)</f>
        <v>474</v>
      </c>
      <c r="B519" s="125">
        <v>23181500</v>
      </c>
      <c r="C519" s="127" t="s">
        <v>704</v>
      </c>
      <c r="D519" s="126" t="s">
        <v>30</v>
      </c>
      <c r="E519" s="242">
        <v>1</v>
      </c>
      <c r="F519" s="325">
        <v>75679</v>
      </c>
      <c r="G519" s="51" t="s">
        <v>1267</v>
      </c>
      <c r="J519" s="52"/>
    </row>
    <row r="520" spans="1:10" ht="24">
      <c r="A520" s="125">
        <f>+COUNT(B$6:$D520)</f>
        <v>475</v>
      </c>
      <c r="B520" s="125">
        <v>23181500</v>
      </c>
      <c r="C520" s="127" t="s">
        <v>591</v>
      </c>
      <c r="D520" s="126" t="s">
        <v>30</v>
      </c>
      <c r="E520" s="242">
        <v>1</v>
      </c>
      <c r="F520" s="325">
        <v>246470</v>
      </c>
      <c r="G520" s="51" t="s">
        <v>1269</v>
      </c>
      <c r="J520" s="52"/>
    </row>
    <row r="521" spans="1:10" ht="24">
      <c r="A521" s="125">
        <f>+COUNT(B$6:$D521)</f>
        <v>476</v>
      </c>
      <c r="B521" s="125">
        <v>23181500</v>
      </c>
      <c r="C521" s="127" t="s">
        <v>705</v>
      </c>
      <c r="D521" s="126" t="s">
        <v>30</v>
      </c>
      <c r="E521" s="242">
        <v>1</v>
      </c>
      <c r="F521" s="325">
        <v>259698</v>
      </c>
      <c r="G521" s="51" t="s">
        <v>1267</v>
      </c>
      <c r="J521" s="52"/>
    </row>
    <row r="522" spans="1:10">
      <c r="A522" s="119"/>
      <c r="B522" s="119"/>
      <c r="C522" s="120" t="s">
        <v>1132</v>
      </c>
      <c r="D522" s="121"/>
      <c r="E522" s="121"/>
      <c r="F522" s="121"/>
      <c r="G522" s="121"/>
      <c r="J522" s="52"/>
    </row>
    <row r="523" spans="1:10" ht="24">
      <c r="A523" s="129"/>
      <c r="B523" s="129"/>
      <c r="C523" s="140" t="s">
        <v>706</v>
      </c>
      <c r="D523" s="130"/>
      <c r="E523" s="130"/>
      <c r="F523" s="130"/>
      <c r="G523" s="130"/>
      <c r="J523" s="52"/>
    </row>
    <row r="524" spans="1:10" ht="24">
      <c r="A524" s="125">
        <f>+COUNT(B$6:$D524)</f>
        <v>477</v>
      </c>
      <c r="B524" s="137">
        <v>40142008</v>
      </c>
      <c r="C524" s="127" t="s">
        <v>707</v>
      </c>
      <c r="D524" s="136" t="s">
        <v>109</v>
      </c>
      <c r="E524" s="242">
        <v>1</v>
      </c>
      <c r="F524" s="325">
        <v>1737081</v>
      </c>
      <c r="G524" s="51" t="s">
        <v>1267</v>
      </c>
      <c r="J524" s="52"/>
    </row>
    <row r="525" spans="1:10">
      <c r="A525" s="125">
        <f>+COUNT(B$6:$D525)</f>
        <v>478</v>
      </c>
      <c r="B525" s="137">
        <v>31162906</v>
      </c>
      <c r="C525" s="127" t="s">
        <v>708</v>
      </c>
      <c r="D525" s="136" t="s">
        <v>109</v>
      </c>
      <c r="E525" s="242">
        <v>1</v>
      </c>
      <c r="F525" s="325">
        <v>146762</v>
      </c>
      <c r="G525" s="51" t="s">
        <v>1270</v>
      </c>
      <c r="J525" s="52"/>
    </row>
    <row r="526" spans="1:10">
      <c r="A526" s="125">
        <f>+COUNT(B$6:$D526)</f>
        <v>479</v>
      </c>
      <c r="B526" s="137">
        <v>40172600</v>
      </c>
      <c r="C526" s="128" t="s">
        <v>709</v>
      </c>
      <c r="D526" s="136" t="s">
        <v>109</v>
      </c>
      <c r="E526" s="242">
        <v>1</v>
      </c>
      <c r="F526" s="325">
        <v>157929</v>
      </c>
      <c r="G526" s="51" t="s">
        <v>1267</v>
      </c>
      <c r="J526" s="52"/>
    </row>
    <row r="527" spans="1:10">
      <c r="A527" s="125">
        <f>+COUNT(B$6:$D527)</f>
        <v>480</v>
      </c>
      <c r="B527" s="137">
        <v>25173304</v>
      </c>
      <c r="C527" s="127" t="s">
        <v>110</v>
      </c>
      <c r="D527" s="136" t="s">
        <v>109</v>
      </c>
      <c r="E527" s="242">
        <v>1</v>
      </c>
      <c r="F527" s="325">
        <v>229150</v>
      </c>
      <c r="G527" s="51" t="s">
        <v>1270</v>
      </c>
      <c r="J527" s="52"/>
    </row>
    <row r="528" spans="1:10">
      <c r="A528" s="125">
        <f>+COUNT(B$6:$D528)</f>
        <v>481</v>
      </c>
      <c r="B528" s="137">
        <v>25173304</v>
      </c>
      <c r="C528" s="127" t="s">
        <v>710</v>
      </c>
      <c r="D528" s="136" t="s">
        <v>109</v>
      </c>
      <c r="E528" s="242">
        <v>1</v>
      </c>
      <c r="F528" s="325">
        <v>119880</v>
      </c>
      <c r="G528" s="51" t="s">
        <v>1267</v>
      </c>
      <c r="J528" s="52"/>
    </row>
    <row r="529" spans="1:10">
      <c r="A529" s="125">
        <f>+COUNT(B$6:$D529)</f>
        <v>482</v>
      </c>
      <c r="B529" s="137">
        <v>25173304</v>
      </c>
      <c r="C529" s="127" t="s">
        <v>711</v>
      </c>
      <c r="D529" s="136" t="s">
        <v>109</v>
      </c>
      <c r="E529" s="242">
        <v>1</v>
      </c>
      <c r="F529" s="325">
        <v>292248</v>
      </c>
      <c r="G529" s="51" t="s">
        <v>1267</v>
      </c>
      <c r="J529" s="52"/>
    </row>
    <row r="530" spans="1:10">
      <c r="A530" s="125">
        <f>+COUNT(B$6:$D530)</f>
        <v>483</v>
      </c>
      <c r="B530" s="137">
        <v>25173304</v>
      </c>
      <c r="C530" s="127" t="s">
        <v>712</v>
      </c>
      <c r="D530" s="136" t="s">
        <v>109</v>
      </c>
      <c r="E530" s="242">
        <v>1</v>
      </c>
      <c r="F530" s="325">
        <v>166645</v>
      </c>
      <c r="G530" s="51" t="s">
        <v>1267</v>
      </c>
      <c r="J530" s="52"/>
    </row>
    <row r="531" spans="1:10">
      <c r="A531" s="125">
        <f>+COUNT(B$6:$D531)</f>
        <v>484</v>
      </c>
      <c r="B531" s="137">
        <v>25173304</v>
      </c>
      <c r="C531" s="127" t="s">
        <v>713</v>
      </c>
      <c r="D531" s="136" t="s">
        <v>109</v>
      </c>
      <c r="E531" s="242">
        <v>1</v>
      </c>
      <c r="F531" s="325">
        <v>190941</v>
      </c>
      <c r="G531" s="51" t="s">
        <v>1267</v>
      </c>
      <c r="J531" s="52"/>
    </row>
    <row r="532" spans="1:10">
      <c r="A532" s="125">
        <f>+COUNT(B$6:$D532)</f>
        <v>485</v>
      </c>
      <c r="B532" s="137">
        <v>25173304</v>
      </c>
      <c r="C532" s="127" t="s">
        <v>714</v>
      </c>
      <c r="D532" s="136" t="s">
        <v>109</v>
      </c>
      <c r="E532" s="242">
        <v>1</v>
      </c>
      <c r="F532" s="325">
        <v>199603</v>
      </c>
      <c r="G532" s="51" t="s">
        <v>1267</v>
      </c>
      <c r="J532" s="52"/>
    </row>
    <row r="533" spans="1:10">
      <c r="A533" s="125">
        <f>+COUNT(B$6:$D533)</f>
        <v>486</v>
      </c>
      <c r="B533" s="137">
        <v>25173304</v>
      </c>
      <c r="C533" s="127" t="s">
        <v>715</v>
      </c>
      <c r="D533" s="136" t="s">
        <v>109</v>
      </c>
      <c r="E533" s="242">
        <v>1</v>
      </c>
      <c r="F533" s="325">
        <v>72135</v>
      </c>
      <c r="G533" s="51" t="s">
        <v>1267</v>
      </c>
      <c r="J533" s="52"/>
    </row>
    <row r="534" spans="1:10">
      <c r="A534" s="125">
        <f>+COUNT(B$6:$D534)</f>
        <v>487</v>
      </c>
      <c r="B534" s="137">
        <v>25173304</v>
      </c>
      <c r="C534" s="127" t="s">
        <v>716</v>
      </c>
      <c r="D534" s="136" t="s">
        <v>109</v>
      </c>
      <c r="E534" s="242">
        <v>1</v>
      </c>
      <c r="F534" s="325">
        <v>338876</v>
      </c>
      <c r="G534" s="51" t="s">
        <v>1267</v>
      </c>
      <c r="J534" s="52"/>
    </row>
    <row r="535" spans="1:10" ht="24">
      <c r="A535" s="125">
        <f>+COUNT(B$6:$D535)</f>
        <v>488</v>
      </c>
      <c r="B535" s="137">
        <v>40142008</v>
      </c>
      <c r="C535" s="127" t="s">
        <v>717</v>
      </c>
      <c r="D535" s="136" t="s">
        <v>109</v>
      </c>
      <c r="E535" s="242">
        <v>1</v>
      </c>
      <c r="F535" s="325">
        <v>1081486</v>
      </c>
      <c r="G535" s="51" t="s">
        <v>1267</v>
      </c>
      <c r="J535" s="52"/>
    </row>
    <row r="536" spans="1:10">
      <c r="A536" s="129"/>
      <c r="B536" s="129"/>
      <c r="C536" s="140" t="s">
        <v>718</v>
      </c>
      <c r="D536" s="130"/>
      <c r="E536" s="130"/>
      <c r="F536" s="130"/>
      <c r="G536" s="130"/>
      <c r="J536" s="52"/>
    </row>
    <row r="537" spans="1:10">
      <c r="A537" s="125">
        <f>+COUNT(B$6:$D537)</f>
        <v>489</v>
      </c>
      <c r="B537" s="137">
        <v>27112823</v>
      </c>
      <c r="C537" s="128" t="s">
        <v>719</v>
      </c>
      <c r="D537" s="136" t="s">
        <v>109</v>
      </c>
      <c r="E537" s="242">
        <v>1</v>
      </c>
      <c r="F537" s="325">
        <v>464338</v>
      </c>
      <c r="G537" s="51" t="s">
        <v>1267</v>
      </c>
      <c r="J537" s="52"/>
    </row>
    <row r="538" spans="1:10">
      <c r="A538" s="125">
        <f>+COUNT(B$6:$D538)</f>
        <v>490</v>
      </c>
      <c r="B538" s="137">
        <v>25173304</v>
      </c>
      <c r="C538" s="127" t="s">
        <v>110</v>
      </c>
      <c r="D538" s="136" t="s">
        <v>109</v>
      </c>
      <c r="E538" s="242">
        <v>1</v>
      </c>
      <c r="F538" s="325">
        <v>221242</v>
      </c>
      <c r="G538" s="51" t="s">
        <v>1270</v>
      </c>
      <c r="J538" s="52"/>
    </row>
    <row r="539" spans="1:10">
      <c r="A539" s="125">
        <f>+COUNT(B$6:$D539)</f>
        <v>491</v>
      </c>
      <c r="B539" s="137">
        <v>25173304</v>
      </c>
      <c r="C539" s="127" t="s">
        <v>720</v>
      </c>
      <c r="D539" s="136" t="s">
        <v>109</v>
      </c>
      <c r="E539" s="242">
        <v>1</v>
      </c>
      <c r="F539" s="325">
        <v>402301</v>
      </c>
      <c r="G539" s="51" t="s">
        <v>1267</v>
      </c>
      <c r="J539" s="52"/>
    </row>
    <row r="540" spans="1:10">
      <c r="A540" s="125">
        <f>+COUNT(B$6:$D540)</f>
        <v>492</v>
      </c>
      <c r="B540" s="137">
        <v>25173304</v>
      </c>
      <c r="C540" s="127" t="s">
        <v>721</v>
      </c>
      <c r="D540" s="136" t="s">
        <v>109</v>
      </c>
      <c r="E540" s="242">
        <v>1</v>
      </c>
      <c r="F540" s="325">
        <v>315430</v>
      </c>
      <c r="G540" s="51" t="s">
        <v>1267</v>
      </c>
      <c r="J540" s="52"/>
    </row>
    <row r="541" spans="1:10">
      <c r="A541" s="125">
        <f>+COUNT(B$6:$D541)</f>
        <v>493</v>
      </c>
      <c r="B541" s="137">
        <v>25173304</v>
      </c>
      <c r="C541" s="127" t="s">
        <v>722</v>
      </c>
      <c r="D541" s="136" t="s">
        <v>109</v>
      </c>
      <c r="E541" s="242">
        <v>1</v>
      </c>
      <c r="F541" s="325">
        <v>24214</v>
      </c>
      <c r="G541" s="51" t="s">
        <v>1267</v>
      </c>
      <c r="J541" s="52"/>
    </row>
    <row r="542" spans="1:10">
      <c r="A542" s="125">
        <f>+COUNT(B$6:$D542)</f>
        <v>494</v>
      </c>
      <c r="B542" s="137">
        <v>25173304</v>
      </c>
      <c r="C542" s="127" t="s">
        <v>723</v>
      </c>
      <c r="D542" s="136" t="s">
        <v>109</v>
      </c>
      <c r="E542" s="242">
        <v>1</v>
      </c>
      <c r="F542" s="325">
        <v>72023</v>
      </c>
      <c r="G542" s="51" t="s">
        <v>1267</v>
      </c>
      <c r="J542" s="52"/>
    </row>
    <row r="543" spans="1:10">
      <c r="A543" s="125">
        <f>+COUNT(B$6:$D543)</f>
        <v>495</v>
      </c>
      <c r="B543" s="137">
        <v>25173304</v>
      </c>
      <c r="C543" s="127" t="s">
        <v>724</v>
      </c>
      <c r="D543" s="136" t="s">
        <v>109</v>
      </c>
      <c r="E543" s="242">
        <v>1</v>
      </c>
      <c r="F543" s="325">
        <v>88380</v>
      </c>
      <c r="G543" s="51" t="s">
        <v>1267</v>
      </c>
      <c r="J543" s="52"/>
    </row>
    <row r="544" spans="1:10">
      <c r="A544" s="125">
        <f>+COUNT(B$6:$D544)</f>
        <v>496</v>
      </c>
      <c r="B544" s="137">
        <v>25173304</v>
      </c>
      <c r="C544" s="127" t="s">
        <v>715</v>
      </c>
      <c r="D544" s="136" t="s">
        <v>109</v>
      </c>
      <c r="E544" s="242">
        <v>1</v>
      </c>
      <c r="F544" s="325">
        <v>55322</v>
      </c>
      <c r="G544" s="51" t="s">
        <v>1267</v>
      </c>
      <c r="J544" s="52"/>
    </row>
    <row r="545" spans="1:10">
      <c r="A545" s="125">
        <f>+COUNT(B$6:$D545)</f>
        <v>497</v>
      </c>
      <c r="B545" s="137">
        <v>25173304</v>
      </c>
      <c r="C545" s="127" t="s">
        <v>710</v>
      </c>
      <c r="D545" s="136" t="s">
        <v>109</v>
      </c>
      <c r="E545" s="242">
        <v>1</v>
      </c>
      <c r="F545" s="325">
        <v>83207</v>
      </c>
      <c r="G545" s="51" t="s">
        <v>1267</v>
      </c>
      <c r="J545" s="52"/>
    </row>
    <row r="546" spans="1:10">
      <c r="A546" s="125">
        <f>+COUNT(B$6:$D546)</f>
        <v>498</v>
      </c>
      <c r="B546" s="137">
        <v>25173304</v>
      </c>
      <c r="C546" s="127" t="s">
        <v>725</v>
      </c>
      <c r="D546" s="136" t="s">
        <v>109</v>
      </c>
      <c r="E546" s="242">
        <v>1</v>
      </c>
      <c r="F546" s="325">
        <v>97797</v>
      </c>
      <c r="G546" s="51" t="s">
        <v>1267</v>
      </c>
      <c r="J546" s="52"/>
    </row>
    <row r="547" spans="1:10">
      <c r="A547" s="125">
        <f>+COUNT(B$6:$D547)</f>
        <v>499</v>
      </c>
      <c r="B547" s="137">
        <v>26101500</v>
      </c>
      <c r="C547" s="127" t="s">
        <v>113</v>
      </c>
      <c r="D547" s="136" t="s">
        <v>109</v>
      </c>
      <c r="E547" s="242">
        <v>1</v>
      </c>
      <c r="F547" s="325">
        <v>3667999</v>
      </c>
      <c r="G547" s="51" t="s">
        <v>1270</v>
      </c>
      <c r="J547" s="52"/>
    </row>
    <row r="548" spans="1:10">
      <c r="A548" s="129"/>
      <c r="B548" s="129"/>
      <c r="C548" s="140" t="s">
        <v>112</v>
      </c>
      <c r="D548" s="130"/>
      <c r="E548" s="130"/>
      <c r="F548" s="130"/>
      <c r="G548" s="130"/>
      <c r="J548" s="52"/>
    </row>
    <row r="549" spans="1:10">
      <c r="A549" s="125">
        <f>+COUNT(B$6:$D549)</f>
        <v>500</v>
      </c>
      <c r="B549" s="137">
        <v>26101500</v>
      </c>
      <c r="C549" s="127" t="s">
        <v>726</v>
      </c>
      <c r="D549" s="136" t="s">
        <v>109</v>
      </c>
      <c r="E549" s="242">
        <v>1</v>
      </c>
      <c r="F549" s="325">
        <v>4081722</v>
      </c>
      <c r="G549" s="51" t="s">
        <v>1267</v>
      </c>
      <c r="J549" s="52"/>
    </row>
    <row r="550" spans="1:10">
      <c r="A550" s="125">
        <f>+COUNT(B$6:$D550)</f>
        <v>501</v>
      </c>
      <c r="B550" s="137">
        <v>25173304</v>
      </c>
      <c r="C550" s="127" t="s">
        <v>110</v>
      </c>
      <c r="D550" s="136" t="s">
        <v>109</v>
      </c>
      <c r="E550" s="242">
        <v>1</v>
      </c>
      <c r="F550" s="325">
        <v>196319</v>
      </c>
      <c r="G550" s="51" t="s">
        <v>1270</v>
      </c>
      <c r="J550" s="52"/>
    </row>
    <row r="551" spans="1:10">
      <c r="A551" s="125">
        <f>+COUNT(B$6:$D551)</f>
        <v>502</v>
      </c>
      <c r="B551" s="137">
        <v>26101754</v>
      </c>
      <c r="C551" s="154" t="s">
        <v>722</v>
      </c>
      <c r="D551" s="136" t="s">
        <v>109</v>
      </c>
      <c r="E551" s="242">
        <v>1</v>
      </c>
      <c r="F551" s="325">
        <v>36088</v>
      </c>
      <c r="G551" s="51" t="s">
        <v>1267</v>
      </c>
      <c r="J551" s="52"/>
    </row>
    <row r="552" spans="1:10">
      <c r="A552" s="125">
        <f>+COUNT(B$6:$D552)</f>
        <v>503</v>
      </c>
      <c r="B552" s="137">
        <v>26101754</v>
      </c>
      <c r="C552" s="154" t="s">
        <v>712</v>
      </c>
      <c r="D552" s="136" t="s">
        <v>109</v>
      </c>
      <c r="E552" s="242">
        <v>1</v>
      </c>
      <c r="F552" s="325">
        <v>222751</v>
      </c>
      <c r="G552" s="51" t="s">
        <v>1267</v>
      </c>
      <c r="J552" s="52"/>
    </row>
    <row r="553" spans="1:10">
      <c r="A553" s="125">
        <f>+COUNT(B$6:$D553)</f>
        <v>504</v>
      </c>
      <c r="B553" s="137">
        <v>26101754</v>
      </c>
      <c r="C553" s="154" t="s">
        <v>713</v>
      </c>
      <c r="D553" s="136" t="s">
        <v>109</v>
      </c>
      <c r="E553" s="242">
        <v>1</v>
      </c>
      <c r="F553" s="325">
        <v>154986</v>
      </c>
      <c r="G553" s="51" t="s">
        <v>1267</v>
      </c>
      <c r="J553" s="52"/>
    </row>
    <row r="554" spans="1:10">
      <c r="A554" s="125">
        <f>+COUNT(B$6:$D554)</f>
        <v>505</v>
      </c>
      <c r="B554" s="137">
        <v>26101754</v>
      </c>
      <c r="C554" s="154" t="s">
        <v>727</v>
      </c>
      <c r="D554" s="136" t="s">
        <v>109</v>
      </c>
      <c r="E554" s="242">
        <v>1</v>
      </c>
      <c r="F554" s="325">
        <v>364326</v>
      </c>
      <c r="G554" s="51" t="s">
        <v>1267</v>
      </c>
      <c r="J554" s="52"/>
    </row>
    <row r="555" spans="1:10">
      <c r="A555" s="125">
        <f>+COUNT(B$6:$D555)</f>
        <v>506</v>
      </c>
      <c r="B555" s="137">
        <v>26101754</v>
      </c>
      <c r="C555" s="154" t="s">
        <v>728</v>
      </c>
      <c r="D555" s="136" t="s">
        <v>109</v>
      </c>
      <c r="E555" s="242">
        <v>1</v>
      </c>
      <c r="F555" s="325">
        <v>156396</v>
      </c>
      <c r="G555" s="51" t="s">
        <v>1267</v>
      </c>
      <c r="J555" s="52"/>
    </row>
    <row r="556" spans="1:10">
      <c r="A556" s="125">
        <f>+COUNT(B$6:$D556)</f>
        <v>507</v>
      </c>
      <c r="B556" s="137">
        <v>26101754</v>
      </c>
      <c r="C556" s="154" t="s">
        <v>729</v>
      </c>
      <c r="D556" s="136" t="s">
        <v>109</v>
      </c>
      <c r="E556" s="242">
        <v>1</v>
      </c>
      <c r="F556" s="325">
        <v>140280</v>
      </c>
      <c r="G556" s="51" t="s">
        <v>1267</v>
      </c>
      <c r="J556" s="52"/>
    </row>
    <row r="557" spans="1:10">
      <c r="A557" s="125">
        <f>+COUNT(B$6:$D557)</f>
        <v>508</v>
      </c>
      <c r="B557" s="137">
        <v>26101754</v>
      </c>
      <c r="C557" s="154" t="s">
        <v>730</v>
      </c>
      <c r="D557" s="136" t="s">
        <v>109</v>
      </c>
      <c r="E557" s="242">
        <v>1</v>
      </c>
      <c r="F557" s="325">
        <v>123113</v>
      </c>
      <c r="G557" s="51" t="s">
        <v>1267</v>
      </c>
      <c r="J557" s="52"/>
    </row>
    <row r="558" spans="1:10">
      <c r="A558" s="125">
        <f>+COUNT(B$6:$D558)</f>
        <v>509</v>
      </c>
      <c r="B558" s="137">
        <v>26101754</v>
      </c>
      <c r="C558" s="154" t="s">
        <v>731</v>
      </c>
      <c r="D558" s="136" t="s">
        <v>109</v>
      </c>
      <c r="E558" s="242">
        <v>1</v>
      </c>
      <c r="F558" s="325">
        <v>29357</v>
      </c>
      <c r="G558" s="51" t="s">
        <v>1267</v>
      </c>
      <c r="J558" s="52"/>
    </row>
    <row r="559" spans="1:10">
      <c r="A559" s="125">
        <f>+COUNT(B$6:$D559)</f>
        <v>510</v>
      </c>
      <c r="B559" s="137">
        <v>26101754</v>
      </c>
      <c r="C559" s="155" t="s">
        <v>732</v>
      </c>
      <c r="D559" s="136" t="s">
        <v>109</v>
      </c>
      <c r="E559" s="242">
        <v>1</v>
      </c>
      <c r="F559" s="325">
        <v>68120</v>
      </c>
      <c r="G559" s="51" t="s">
        <v>1267</v>
      </c>
      <c r="J559" s="52"/>
    </row>
    <row r="560" spans="1:10">
      <c r="A560" s="125">
        <f>+COUNT(B$6:$D560)</f>
        <v>511</v>
      </c>
      <c r="B560" s="137">
        <v>26101754</v>
      </c>
      <c r="C560" s="154" t="s">
        <v>715</v>
      </c>
      <c r="D560" s="136" t="s">
        <v>109</v>
      </c>
      <c r="E560" s="242">
        <v>1</v>
      </c>
      <c r="F560" s="325">
        <v>222483</v>
      </c>
      <c r="G560" s="51" t="s">
        <v>1267</v>
      </c>
      <c r="J560" s="52"/>
    </row>
    <row r="561" spans="1:10">
      <c r="A561" s="125">
        <f>+COUNT(B$6:$D561)</f>
        <v>512</v>
      </c>
      <c r="B561" s="137">
        <v>26101754</v>
      </c>
      <c r="C561" s="154" t="s">
        <v>721</v>
      </c>
      <c r="D561" s="136" t="s">
        <v>109</v>
      </c>
      <c r="E561" s="242">
        <v>1</v>
      </c>
      <c r="F561" s="325">
        <v>333529</v>
      </c>
      <c r="G561" s="51" t="s">
        <v>1267</v>
      </c>
      <c r="J561" s="52"/>
    </row>
    <row r="562" spans="1:10">
      <c r="A562" s="125">
        <f>+COUNT(B$6:$D562)</f>
        <v>513</v>
      </c>
      <c r="B562" s="137">
        <v>26101754</v>
      </c>
      <c r="C562" s="154" t="s">
        <v>733</v>
      </c>
      <c r="D562" s="136" t="s">
        <v>109</v>
      </c>
      <c r="E562" s="242">
        <v>1</v>
      </c>
      <c r="F562" s="325">
        <v>83560</v>
      </c>
      <c r="G562" s="51" t="s">
        <v>1267</v>
      </c>
      <c r="J562" s="52"/>
    </row>
    <row r="563" spans="1:10">
      <c r="A563" s="125">
        <f>+COUNT(B$6:$D563)</f>
        <v>514</v>
      </c>
      <c r="B563" s="137">
        <v>26101754</v>
      </c>
      <c r="C563" s="154" t="s">
        <v>734</v>
      </c>
      <c r="D563" s="136" t="s">
        <v>109</v>
      </c>
      <c r="E563" s="242">
        <v>1</v>
      </c>
      <c r="F563" s="325">
        <v>68106</v>
      </c>
      <c r="G563" s="51" t="s">
        <v>1267</v>
      </c>
      <c r="J563" s="52"/>
    </row>
    <row r="564" spans="1:10">
      <c r="A564" s="125">
        <f>+COUNT(B$6:$D564)</f>
        <v>515</v>
      </c>
      <c r="B564" s="137">
        <v>26101754</v>
      </c>
      <c r="C564" s="154" t="s">
        <v>548</v>
      </c>
      <c r="D564" s="136" t="s">
        <v>109</v>
      </c>
      <c r="E564" s="242">
        <v>1</v>
      </c>
      <c r="F564" s="325">
        <v>139387</v>
      </c>
      <c r="G564" s="51" t="s">
        <v>1267</v>
      </c>
      <c r="J564" s="52"/>
    </row>
    <row r="565" spans="1:10">
      <c r="A565" s="125">
        <f>+COUNT(B$6:$D565)</f>
        <v>516</v>
      </c>
      <c r="B565" s="137">
        <v>26101754</v>
      </c>
      <c r="C565" s="154" t="s">
        <v>711</v>
      </c>
      <c r="D565" s="136" t="s">
        <v>109</v>
      </c>
      <c r="E565" s="242">
        <v>1</v>
      </c>
      <c r="F565" s="325">
        <v>207608</v>
      </c>
      <c r="G565" s="51" t="s">
        <v>1267</v>
      </c>
      <c r="J565" s="52"/>
    </row>
    <row r="566" spans="1:10">
      <c r="A566" s="125">
        <f>+COUNT(B$6:$D566)</f>
        <v>517</v>
      </c>
      <c r="B566" s="137">
        <v>26101754</v>
      </c>
      <c r="C566" s="154" t="s">
        <v>735</v>
      </c>
      <c r="D566" s="136" t="s">
        <v>109</v>
      </c>
      <c r="E566" s="242">
        <v>1</v>
      </c>
      <c r="F566" s="325">
        <v>1316854</v>
      </c>
      <c r="G566" s="51" t="s">
        <v>1270</v>
      </c>
      <c r="J566" s="52"/>
    </row>
    <row r="567" spans="1:10">
      <c r="A567" s="125">
        <f>+COUNT(B$6:$D567)</f>
        <v>518</v>
      </c>
      <c r="B567" s="137">
        <v>26101754</v>
      </c>
      <c r="C567" s="154" t="s">
        <v>736</v>
      </c>
      <c r="D567" s="136" t="s">
        <v>109</v>
      </c>
      <c r="E567" s="242">
        <v>1</v>
      </c>
      <c r="F567" s="325">
        <v>282803</v>
      </c>
      <c r="G567" s="51" t="s">
        <v>1267</v>
      </c>
      <c r="J567" s="52"/>
    </row>
    <row r="568" spans="1:10">
      <c r="A568" s="125">
        <f>+COUNT(B$6:$D568)</f>
        <v>519</v>
      </c>
      <c r="B568" s="137">
        <v>26101754</v>
      </c>
      <c r="C568" s="127" t="s">
        <v>737</v>
      </c>
      <c r="D568" s="136" t="s">
        <v>109</v>
      </c>
      <c r="E568" s="242">
        <v>1</v>
      </c>
      <c r="F568" s="325">
        <v>154998</v>
      </c>
      <c r="G568" s="51" t="s">
        <v>1267</v>
      </c>
      <c r="J568" s="52"/>
    </row>
    <row r="569" spans="1:10" ht="24">
      <c r="A569" s="129"/>
      <c r="B569" s="129"/>
      <c r="C569" s="140" t="s">
        <v>738</v>
      </c>
      <c r="D569" s="130"/>
      <c r="E569" s="130"/>
      <c r="F569" s="130"/>
      <c r="G569" s="130"/>
      <c r="J569" s="52"/>
    </row>
    <row r="570" spans="1:10">
      <c r="A570" s="125">
        <f>+COUNT(B$6:$D570)</f>
        <v>520</v>
      </c>
      <c r="B570" s="137">
        <v>40161505</v>
      </c>
      <c r="C570" s="127" t="s">
        <v>739</v>
      </c>
      <c r="D570" s="136" t="s">
        <v>109</v>
      </c>
      <c r="E570" s="242">
        <v>1</v>
      </c>
      <c r="F570" s="325">
        <v>106074</v>
      </c>
      <c r="G570" s="51" t="s">
        <v>1267</v>
      </c>
      <c r="J570" s="52"/>
    </row>
    <row r="571" spans="1:10">
      <c r="A571" s="125">
        <f>+COUNT(B$6:$D571)</f>
        <v>521</v>
      </c>
      <c r="B571" s="137">
        <v>40161505</v>
      </c>
      <c r="C571" s="127" t="s">
        <v>740</v>
      </c>
      <c r="D571" s="136" t="s">
        <v>109</v>
      </c>
      <c r="E571" s="242">
        <v>1</v>
      </c>
      <c r="F571" s="325">
        <v>300933</v>
      </c>
      <c r="G571" s="51" t="s">
        <v>1267</v>
      </c>
      <c r="J571" s="52"/>
    </row>
    <row r="572" spans="1:10">
      <c r="A572" s="125">
        <f>+COUNT(B$6:$D572)</f>
        <v>522</v>
      </c>
      <c r="B572" s="137">
        <v>40161505</v>
      </c>
      <c r="C572" s="127" t="s">
        <v>548</v>
      </c>
      <c r="D572" s="136" t="s">
        <v>109</v>
      </c>
      <c r="E572" s="242">
        <v>1</v>
      </c>
      <c r="F572" s="325">
        <v>146809</v>
      </c>
      <c r="G572" s="51" t="s">
        <v>1267</v>
      </c>
      <c r="J572" s="52"/>
    </row>
    <row r="573" spans="1:10">
      <c r="A573" s="125">
        <f>+COUNT(B$6:$D573)</f>
        <v>523</v>
      </c>
      <c r="B573" s="137">
        <v>40161505</v>
      </c>
      <c r="C573" s="127" t="s">
        <v>549</v>
      </c>
      <c r="D573" s="136" t="s">
        <v>109</v>
      </c>
      <c r="E573" s="242">
        <v>1</v>
      </c>
      <c r="F573" s="325">
        <v>190847</v>
      </c>
      <c r="G573" s="51" t="s">
        <v>1267</v>
      </c>
      <c r="J573" s="52"/>
    </row>
    <row r="574" spans="1:10">
      <c r="A574" s="125">
        <f>+COUNT(B$6:$D574)</f>
        <v>524</v>
      </c>
      <c r="B574" s="137">
        <v>40151510</v>
      </c>
      <c r="C574" s="128" t="s">
        <v>550</v>
      </c>
      <c r="D574" s="136" t="s">
        <v>109</v>
      </c>
      <c r="E574" s="242">
        <v>1</v>
      </c>
      <c r="F574" s="325">
        <v>1882272</v>
      </c>
      <c r="G574" s="51" t="s">
        <v>1267</v>
      </c>
      <c r="J574" s="52"/>
    </row>
    <row r="575" spans="1:10">
      <c r="A575" s="125">
        <f>+COUNT(B$6:$D575)</f>
        <v>525</v>
      </c>
      <c r="B575" s="137">
        <v>40151532</v>
      </c>
      <c r="C575" s="127" t="s">
        <v>551</v>
      </c>
      <c r="D575" s="136" t="s">
        <v>109</v>
      </c>
      <c r="E575" s="242">
        <v>1</v>
      </c>
      <c r="F575" s="325">
        <v>1565393</v>
      </c>
      <c r="G575" s="51" t="s">
        <v>1267</v>
      </c>
      <c r="J575" s="52"/>
    </row>
    <row r="576" spans="1:10">
      <c r="A576" s="125">
        <f>+COUNT(B$6:$D576)</f>
        <v>526</v>
      </c>
      <c r="B576" s="137">
        <v>31181700</v>
      </c>
      <c r="C576" s="128" t="s">
        <v>552</v>
      </c>
      <c r="D576" s="136" t="s">
        <v>109</v>
      </c>
      <c r="E576" s="242">
        <v>1</v>
      </c>
      <c r="F576" s="325">
        <v>578086</v>
      </c>
      <c r="G576" s="51" t="s">
        <v>1267</v>
      </c>
      <c r="J576" s="52"/>
    </row>
    <row r="577" spans="1:10" ht="24">
      <c r="A577" s="125">
        <f>+COUNT(B$6:$D577)</f>
        <v>527</v>
      </c>
      <c r="B577" s="137">
        <v>27121602</v>
      </c>
      <c r="C577" s="127" t="s">
        <v>741</v>
      </c>
      <c r="D577" s="136" t="s">
        <v>109</v>
      </c>
      <c r="E577" s="242">
        <v>1</v>
      </c>
      <c r="F577" s="325">
        <v>1041540</v>
      </c>
      <c r="G577" s="51" t="s">
        <v>1267</v>
      </c>
      <c r="J577" s="52"/>
    </row>
    <row r="578" spans="1:10" ht="24">
      <c r="A578" s="125">
        <f>+COUNT(B$6:$D578)</f>
        <v>528</v>
      </c>
      <c r="B578" s="137">
        <v>40151533</v>
      </c>
      <c r="C578" s="127" t="s">
        <v>742</v>
      </c>
      <c r="D578" s="136" t="s">
        <v>109</v>
      </c>
      <c r="E578" s="242">
        <v>1</v>
      </c>
      <c r="F578" s="325">
        <v>515368</v>
      </c>
      <c r="G578" s="51" t="s">
        <v>1267</v>
      </c>
      <c r="J578" s="52"/>
    </row>
    <row r="579" spans="1:10">
      <c r="A579" s="125">
        <f>+COUNT(B$6:$D579)</f>
        <v>529</v>
      </c>
      <c r="B579" s="137">
        <v>41111957</v>
      </c>
      <c r="C579" s="128" t="s">
        <v>555</v>
      </c>
      <c r="D579" s="136" t="s">
        <v>109</v>
      </c>
      <c r="E579" s="242">
        <v>1</v>
      </c>
      <c r="F579" s="325">
        <v>622146</v>
      </c>
      <c r="G579" s="51" t="s">
        <v>1267</v>
      </c>
      <c r="J579" s="52"/>
    </row>
    <row r="580" spans="1:10">
      <c r="A580" s="125">
        <f>+COUNT(B$6:$D580)</f>
        <v>530</v>
      </c>
      <c r="B580" s="32">
        <v>25173902</v>
      </c>
      <c r="C580" s="127" t="s">
        <v>556</v>
      </c>
      <c r="D580" s="136" t="s">
        <v>109</v>
      </c>
      <c r="E580" s="242">
        <v>1</v>
      </c>
      <c r="F580" s="325">
        <v>2012858</v>
      </c>
      <c r="G580" s="51" t="s">
        <v>1267</v>
      </c>
      <c r="J580" s="52"/>
    </row>
    <row r="581" spans="1:10">
      <c r="A581" s="125">
        <f>+COUNT(B$6:$D581)</f>
        <v>531</v>
      </c>
      <c r="B581" s="137">
        <v>26101302</v>
      </c>
      <c r="C581" s="128" t="s">
        <v>557</v>
      </c>
      <c r="D581" s="136" t="s">
        <v>109</v>
      </c>
      <c r="E581" s="242">
        <v>1</v>
      </c>
      <c r="F581" s="325">
        <v>1679975</v>
      </c>
      <c r="G581" s="51" t="s">
        <v>1267</v>
      </c>
      <c r="J581" s="52"/>
    </row>
    <row r="582" spans="1:10">
      <c r="A582" s="125">
        <f>+COUNT(B$6:$D582)</f>
        <v>532</v>
      </c>
      <c r="B582" s="137">
        <v>95121624</v>
      </c>
      <c r="C582" s="127" t="s">
        <v>558</v>
      </c>
      <c r="D582" s="136" t="s">
        <v>109</v>
      </c>
      <c r="E582" s="242">
        <v>1</v>
      </c>
      <c r="F582" s="325">
        <v>2200497</v>
      </c>
      <c r="G582" s="51" t="s">
        <v>1267</v>
      </c>
      <c r="J582" s="52"/>
    </row>
    <row r="583" spans="1:10">
      <c r="A583" s="125">
        <f>+COUNT(B$6:$D583)</f>
        <v>533</v>
      </c>
      <c r="B583" s="137">
        <v>25173902</v>
      </c>
      <c r="C583" s="127" t="s">
        <v>556</v>
      </c>
      <c r="D583" s="136" t="s">
        <v>109</v>
      </c>
      <c r="E583" s="242">
        <v>1</v>
      </c>
      <c r="F583" s="325">
        <v>1715726</v>
      </c>
      <c r="G583" s="51" t="s">
        <v>1267</v>
      </c>
      <c r="J583" s="52"/>
    </row>
    <row r="584" spans="1:10">
      <c r="A584" s="125">
        <f>+COUNT(B$6:$D584)</f>
        <v>534</v>
      </c>
      <c r="B584" s="137">
        <v>26101302</v>
      </c>
      <c r="C584" s="127" t="s">
        <v>743</v>
      </c>
      <c r="D584" s="136" t="s">
        <v>109</v>
      </c>
      <c r="E584" s="242">
        <v>1</v>
      </c>
      <c r="F584" s="325">
        <v>619219</v>
      </c>
      <c r="G584" s="51" t="s">
        <v>1267</v>
      </c>
      <c r="J584" s="52"/>
    </row>
    <row r="585" spans="1:10">
      <c r="A585" s="125">
        <f>+COUNT(B$6:$D585)</f>
        <v>535</v>
      </c>
      <c r="B585" s="137">
        <v>41111957</v>
      </c>
      <c r="C585" s="128" t="s">
        <v>744</v>
      </c>
      <c r="D585" s="136" t="s">
        <v>109</v>
      </c>
      <c r="E585" s="242">
        <v>1</v>
      </c>
      <c r="F585" s="325">
        <v>1636905</v>
      </c>
      <c r="G585" s="51" t="s">
        <v>1267</v>
      </c>
      <c r="J585" s="52"/>
    </row>
    <row r="586" spans="1:10" ht="24">
      <c r="A586" s="119"/>
      <c r="B586" s="119"/>
      <c r="C586" s="140" t="s">
        <v>745</v>
      </c>
      <c r="D586" s="121"/>
      <c r="E586" s="121"/>
      <c r="F586" s="121"/>
      <c r="G586" s="121"/>
      <c r="J586" s="52"/>
    </row>
    <row r="587" spans="1:10" ht="24">
      <c r="A587" s="125">
        <f>+COUNT(B$6:$D587)</f>
        <v>536</v>
      </c>
      <c r="B587" s="137">
        <v>22101703</v>
      </c>
      <c r="C587" s="127" t="s">
        <v>746</v>
      </c>
      <c r="D587" s="136" t="s">
        <v>109</v>
      </c>
      <c r="E587" s="242">
        <v>1</v>
      </c>
      <c r="F587" s="325">
        <v>207960</v>
      </c>
      <c r="G587" s="51" t="s">
        <v>1267</v>
      </c>
      <c r="J587" s="52"/>
    </row>
    <row r="588" spans="1:10">
      <c r="A588" s="125">
        <f>+COUNT(B$6:$D588)</f>
        <v>537</v>
      </c>
      <c r="B588" s="137">
        <v>27112006</v>
      </c>
      <c r="C588" s="128" t="s">
        <v>747</v>
      </c>
      <c r="D588" s="136" t="s">
        <v>109</v>
      </c>
      <c r="E588" s="242">
        <v>1</v>
      </c>
      <c r="F588" s="325">
        <v>243346</v>
      </c>
      <c r="G588" s="51" t="s">
        <v>1267</v>
      </c>
      <c r="J588" s="52"/>
    </row>
    <row r="589" spans="1:10">
      <c r="A589" s="125">
        <f>+COUNT(B$6:$D589)</f>
        <v>538</v>
      </c>
      <c r="B589" s="137">
        <v>25173304</v>
      </c>
      <c r="C589" s="127" t="s">
        <v>110</v>
      </c>
      <c r="D589" s="136" t="s">
        <v>109</v>
      </c>
      <c r="E589" s="242">
        <v>1</v>
      </c>
      <c r="F589" s="325">
        <v>38900</v>
      </c>
      <c r="G589" s="51" t="s">
        <v>1269</v>
      </c>
      <c r="J589" s="52"/>
    </row>
    <row r="590" spans="1:10">
      <c r="A590" s="125">
        <f>+COUNT(B$6:$D590)</f>
        <v>539</v>
      </c>
      <c r="B590" s="137">
        <v>25173304</v>
      </c>
      <c r="C590" s="127" t="s">
        <v>722</v>
      </c>
      <c r="D590" s="136" t="s">
        <v>109</v>
      </c>
      <c r="E590" s="242">
        <v>1</v>
      </c>
      <c r="F590" s="325">
        <v>231879</v>
      </c>
      <c r="G590" s="51" t="s">
        <v>1270</v>
      </c>
      <c r="J590" s="52"/>
    </row>
    <row r="591" spans="1:10">
      <c r="A591" s="125">
        <f>+COUNT(B$6:$D591)</f>
        <v>540</v>
      </c>
      <c r="B591" s="137">
        <v>26101500</v>
      </c>
      <c r="C591" s="127" t="s">
        <v>748</v>
      </c>
      <c r="D591" s="136" t="s">
        <v>109</v>
      </c>
      <c r="E591" s="242">
        <v>1</v>
      </c>
      <c r="F591" s="325">
        <v>78124</v>
      </c>
      <c r="G591" s="51" t="s">
        <v>1269</v>
      </c>
      <c r="J591" s="52"/>
    </row>
    <row r="592" spans="1:10">
      <c r="A592" s="125">
        <f>+COUNT(B$6:$D592)</f>
        <v>541</v>
      </c>
      <c r="B592" s="137">
        <v>26101500</v>
      </c>
      <c r="C592" s="127" t="s">
        <v>735</v>
      </c>
      <c r="D592" s="136" t="s">
        <v>109</v>
      </c>
      <c r="E592" s="242">
        <v>1</v>
      </c>
      <c r="F592" s="325">
        <v>394238</v>
      </c>
      <c r="G592" s="51" t="s">
        <v>1270</v>
      </c>
      <c r="J592" s="52"/>
    </row>
    <row r="593" spans="1:10">
      <c r="A593" s="125">
        <f>+COUNT(B$6:$D593)</f>
        <v>542</v>
      </c>
      <c r="B593" s="137">
        <v>26101500</v>
      </c>
      <c r="C593" s="127" t="s">
        <v>721</v>
      </c>
      <c r="D593" s="136" t="s">
        <v>109</v>
      </c>
      <c r="E593" s="242">
        <v>1</v>
      </c>
      <c r="F593" s="325">
        <v>436364</v>
      </c>
      <c r="G593" s="51" t="s">
        <v>1270</v>
      </c>
      <c r="J593" s="52"/>
    </row>
    <row r="594" spans="1:10">
      <c r="A594" s="125">
        <f>+COUNT(B$6:$D594)</f>
        <v>543</v>
      </c>
      <c r="B594" s="137">
        <v>26101500</v>
      </c>
      <c r="C594" s="127" t="s">
        <v>715</v>
      </c>
      <c r="D594" s="136" t="s">
        <v>109</v>
      </c>
      <c r="E594" s="242">
        <v>1</v>
      </c>
      <c r="F594" s="325">
        <v>142356</v>
      </c>
      <c r="G594" s="51" t="s">
        <v>1267</v>
      </c>
      <c r="J594" s="52"/>
    </row>
    <row r="595" spans="1:10">
      <c r="A595" s="125">
        <f>+COUNT(B$6:$D595)</f>
        <v>544</v>
      </c>
      <c r="B595" s="137">
        <v>26101500</v>
      </c>
      <c r="C595" s="127" t="s">
        <v>749</v>
      </c>
      <c r="D595" s="136" t="s">
        <v>109</v>
      </c>
      <c r="E595" s="242">
        <v>1</v>
      </c>
      <c r="F595" s="325">
        <v>128625</v>
      </c>
      <c r="G595" s="51" t="s">
        <v>1267</v>
      </c>
      <c r="J595" s="52"/>
    </row>
    <row r="596" spans="1:10">
      <c r="A596" s="125">
        <f>+COUNT(B$6:$D596)</f>
        <v>545</v>
      </c>
      <c r="B596" s="137">
        <v>26101500</v>
      </c>
      <c r="C596" s="127" t="s">
        <v>750</v>
      </c>
      <c r="D596" s="136" t="s">
        <v>109</v>
      </c>
      <c r="E596" s="242">
        <v>1</v>
      </c>
      <c r="F596" s="325">
        <v>114463</v>
      </c>
      <c r="G596" s="51" t="s">
        <v>1267</v>
      </c>
      <c r="J596" s="52"/>
    </row>
    <row r="597" spans="1:10">
      <c r="A597" s="125">
        <f>+COUNT(B$6:$D597)</f>
        <v>546</v>
      </c>
      <c r="B597" s="137">
        <v>26101500</v>
      </c>
      <c r="C597" s="127" t="s">
        <v>751</v>
      </c>
      <c r="D597" s="136" t="s">
        <v>109</v>
      </c>
      <c r="E597" s="242">
        <v>1</v>
      </c>
      <c r="F597" s="325">
        <v>221573</v>
      </c>
      <c r="G597" s="51" t="s">
        <v>1267</v>
      </c>
      <c r="J597" s="52"/>
    </row>
    <row r="598" spans="1:10" ht="24">
      <c r="A598" s="152"/>
      <c r="B598" s="152"/>
      <c r="C598" s="151" t="s">
        <v>882</v>
      </c>
      <c r="D598" s="153"/>
      <c r="E598" s="153"/>
      <c r="F598" s="153"/>
      <c r="G598" s="153"/>
      <c r="J598" s="52"/>
    </row>
    <row r="599" spans="1:10">
      <c r="A599" s="125">
        <f>+COUNT(B$6:$D599)</f>
        <v>547</v>
      </c>
      <c r="B599" s="149">
        <v>41112209</v>
      </c>
      <c r="C599" s="131" t="s">
        <v>883</v>
      </c>
      <c r="D599" s="36" t="s">
        <v>109</v>
      </c>
      <c r="E599" s="243">
        <v>1</v>
      </c>
      <c r="F599" s="325">
        <v>1076625</v>
      </c>
      <c r="G599" s="51" t="s">
        <v>1267</v>
      </c>
      <c r="J599" s="52"/>
    </row>
    <row r="600" spans="1:10">
      <c r="A600" s="125">
        <f>+COUNT(B$6:$D600)</f>
        <v>548</v>
      </c>
      <c r="B600" s="149">
        <v>41112209</v>
      </c>
      <c r="C600" s="131" t="s">
        <v>884</v>
      </c>
      <c r="D600" s="36" t="s">
        <v>109</v>
      </c>
      <c r="E600" s="243">
        <v>1</v>
      </c>
      <c r="F600" s="325">
        <v>1385316</v>
      </c>
      <c r="G600" s="51" t="s">
        <v>1269</v>
      </c>
      <c r="J600" s="52"/>
    </row>
    <row r="601" spans="1:10">
      <c r="A601" s="125">
        <f>+COUNT(B$6:$D601)</f>
        <v>549</v>
      </c>
      <c r="B601" s="149">
        <v>31411501</v>
      </c>
      <c r="C601" s="131" t="s">
        <v>885</v>
      </c>
      <c r="D601" s="36" t="s">
        <v>109</v>
      </c>
      <c r="E601" s="243">
        <v>1</v>
      </c>
      <c r="F601" s="325">
        <v>266428</v>
      </c>
      <c r="G601" s="51" t="s">
        <v>1267</v>
      </c>
      <c r="J601" s="52"/>
    </row>
    <row r="602" spans="1:10">
      <c r="A602" s="125">
        <f>+COUNT(B$6:$D602)</f>
        <v>550</v>
      </c>
      <c r="B602" s="149">
        <v>31161501</v>
      </c>
      <c r="C602" s="131" t="s">
        <v>886</v>
      </c>
      <c r="D602" s="36" t="s">
        <v>109</v>
      </c>
      <c r="E602" s="243">
        <v>1</v>
      </c>
      <c r="F602" s="325">
        <v>160461</v>
      </c>
      <c r="G602" s="51" t="s">
        <v>1269</v>
      </c>
      <c r="J602" s="52"/>
    </row>
    <row r="603" spans="1:10">
      <c r="A603" s="125">
        <f>+COUNT(B$6:$D603)</f>
        <v>551</v>
      </c>
      <c r="B603" s="149">
        <v>26101724</v>
      </c>
      <c r="C603" s="131" t="s">
        <v>887</v>
      </c>
      <c r="D603" s="36" t="s">
        <v>109</v>
      </c>
      <c r="E603" s="243">
        <v>1</v>
      </c>
      <c r="F603" s="325">
        <v>303956</v>
      </c>
      <c r="G603" s="51" t="s">
        <v>1267</v>
      </c>
      <c r="J603" s="52"/>
    </row>
    <row r="604" spans="1:10">
      <c r="A604" s="125">
        <f>+COUNT(B$6:$D604)</f>
        <v>552</v>
      </c>
      <c r="B604" s="149">
        <v>30241503</v>
      </c>
      <c r="C604" s="131" t="s">
        <v>888</v>
      </c>
      <c r="D604" s="36" t="s">
        <v>109</v>
      </c>
      <c r="E604" s="243">
        <v>1</v>
      </c>
      <c r="F604" s="325">
        <v>334874</v>
      </c>
      <c r="G604" s="51" t="s">
        <v>1269</v>
      </c>
      <c r="J604" s="52"/>
    </row>
    <row r="605" spans="1:10">
      <c r="A605" s="125">
        <f>+COUNT(B$6:$D605)</f>
        <v>552</v>
      </c>
      <c r="B605" s="149" t="s">
        <v>1133</v>
      </c>
      <c r="C605" s="131" t="s">
        <v>889</v>
      </c>
      <c r="D605" s="36" t="s">
        <v>109</v>
      </c>
      <c r="E605" s="243">
        <v>1</v>
      </c>
      <c r="F605" s="325">
        <v>307348</v>
      </c>
      <c r="G605" s="51" t="s">
        <v>1268</v>
      </c>
      <c r="J605" s="52"/>
    </row>
    <row r="606" spans="1:10">
      <c r="A606" s="125">
        <f>+COUNT(B$6:$D606)</f>
        <v>553</v>
      </c>
      <c r="B606" s="149">
        <v>31162409</v>
      </c>
      <c r="C606" s="131" t="s">
        <v>890</v>
      </c>
      <c r="D606" s="36" t="s">
        <v>109</v>
      </c>
      <c r="E606" s="243">
        <v>1</v>
      </c>
      <c r="F606" s="325">
        <v>315662</v>
      </c>
      <c r="G606" s="51" t="s">
        <v>1267</v>
      </c>
      <c r="J606" s="52"/>
    </row>
    <row r="607" spans="1:10">
      <c r="A607" s="125">
        <f>+COUNT(B$6:$D607)</f>
        <v>554</v>
      </c>
      <c r="B607" s="149">
        <v>31161501</v>
      </c>
      <c r="C607" s="131" t="s">
        <v>891</v>
      </c>
      <c r="D607" s="36" t="s">
        <v>109</v>
      </c>
      <c r="E607" s="243">
        <v>1</v>
      </c>
      <c r="F607" s="325">
        <v>299948</v>
      </c>
      <c r="G607" s="51" t="s">
        <v>1267</v>
      </c>
      <c r="J607" s="52"/>
    </row>
    <row r="608" spans="1:10">
      <c r="A608" s="125">
        <f>+COUNT(B$6:$D608)</f>
        <v>554</v>
      </c>
      <c r="B608" s="149" t="s">
        <v>1134</v>
      </c>
      <c r="C608" s="131" t="s">
        <v>892</v>
      </c>
      <c r="D608" s="36" t="s">
        <v>109</v>
      </c>
      <c r="E608" s="243">
        <v>1</v>
      </c>
      <c r="F608" s="325">
        <v>1016313</v>
      </c>
      <c r="G608" s="51" t="s">
        <v>1267</v>
      </c>
      <c r="J608" s="52"/>
    </row>
    <row r="609" spans="1:10">
      <c r="A609" s="125">
        <f>+COUNT(B$6:$D609)</f>
        <v>555</v>
      </c>
      <c r="B609" s="149">
        <v>31162200</v>
      </c>
      <c r="C609" s="131" t="s">
        <v>893</v>
      </c>
      <c r="D609" s="36" t="s">
        <v>109</v>
      </c>
      <c r="E609" s="243">
        <v>1</v>
      </c>
      <c r="F609" s="325">
        <v>894995</v>
      </c>
      <c r="G609" s="51" t="s">
        <v>1270</v>
      </c>
      <c r="J609" s="52"/>
    </row>
    <row r="610" spans="1:10">
      <c r="A610" s="125">
        <f>+COUNT(B$6:$D610)</f>
        <v>556</v>
      </c>
      <c r="B610" s="149">
        <v>31161910</v>
      </c>
      <c r="C610" s="131" t="s">
        <v>894</v>
      </c>
      <c r="D610" s="36" t="s">
        <v>109</v>
      </c>
      <c r="E610" s="243">
        <v>1</v>
      </c>
      <c r="F610" s="325">
        <v>331805</v>
      </c>
      <c r="G610" s="51" t="s">
        <v>1267</v>
      </c>
      <c r="J610" s="52"/>
    </row>
    <row r="611" spans="1:10">
      <c r="A611" s="125">
        <f>+COUNT(B$6:$D611)</f>
        <v>557</v>
      </c>
      <c r="B611" s="149">
        <v>40142007</v>
      </c>
      <c r="C611" s="131" t="s">
        <v>895</v>
      </c>
      <c r="D611" s="36" t="s">
        <v>109</v>
      </c>
      <c r="E611" s="243">
        <v>1</v>
      </c>
      <c r="F611" s="325">
        <v>313495</v>
      </c>
      <c r="G611" s="51" t="s">
        <v>1269</v>
      </c>
      <c r="J611" s="52"/>
    </row>
    <row r="612" spans="1:10">
      <c r="A612" s="125">
        <f>+COUNT(B$6:$D612)</f>
        <v>557</v>
      </c>
      <c r="B612" s="149" t="s">
        <v>1135</v>
      </c>
      <c r="C612" s="131" t="s">
        <v>896</v>
      </c>
      <c r="D612" s="36" t="s">
        <v>109</v>
      </c>
      <c r="E612" s="243">
        <v>1</v>
      </c>
      <c r="F612" s="325">
        <v>325174</v>
      </c>
      <c r="G612" s="51" t="s">
        <v>1267</v>
      </c>
      <c r="J612" s="52"/>
    </row>
    <row r="613" spans="1:10">
      <c r="A613" s="125">
        <f>+COUNT(B$6:$D613)</f>
        <v>558</v>
      </c>
      <c r="B613" s="149">
        <v>31161511</v>
      </c>
      <c r="C613" s="131" t="s">
        <v>897</v>
      </c>
      <c r="D613" s="36" t="s">
        <v>109</v>
      </c>
      <c r="E613" s="243">
        <v>1</v>
      </c>
      <c r="F613" s="325">
        <v>312088</v>
      </c>
      <c r="G613" s="51" t="s">
        <v>1269</v>
      </c>
      <c r="J613" s="52"/>
    </row>
    <row r="614" spans="1:10">
      <c r="A614" s="125">
        <f>+COUNT(B$6:$D614)</f>
        <v>559</v>
      </c>
      <c r="B614" s="149">
        <v>31171706</v>
      </c>
      <c r="C614" s="131" t="s">
        <v>898</v>
      </c>
      <c r="D614" s="36" t="s">
        <v>109</v>
      </c>
      <c r="E614" s="243">
        <v>1</v>
      </c>
      <c r="F614" s="325">
        <v>1039934</v>
      </c>
      <c r="G614" s="51" t="s">
        <v>1267</v>
      </c>
      <c r="J614" s="52"/>
    </row>
    <row r="615" spans="1:10">
      <c r="A615" s="125">
        <f>+COUNT(B$6:$D615)</f>
        <v>560</v>
      </c>
      <c r="B615" s="149">
        <v>31161709</v>
      </c>
      <c r="C615" s="131" t="s">
        <v>899</v>
      </c>
      <c r="D615" s="36" t="s">
        <v>109</v>
      </c>
      <c r="E615" s="243">
        <v>1</v>
      </c>
      <c r="F615" s="325">
        <v>135721</v>
      </c>
      <c r="G615" s="51" t="s">
        <v>1268</v>
      </c>
      <c r="J615" s="52"/>
    </row>
    <row r="616" spans="1:10">
      <c r="A616" s="125">
        <f>+COUNT(B$6:$D616)</f>
        <v>561</v>
      </c>
      <c r="B616" s="149">
        <v>31411501</v>
      </c>
      <c r="C616" s="131" t="s">
        <v>900</v>
      </c>
      <c r="D616" s="36" t="s">
        <v>109</v>
      </c>
      <c r="E616" s="243">
        <v>1</v>
      </c>
      <c r="F616" s="325">
        <v>1168866</v>
      </c>
      <c r="G616" s="51" t="s">
        <v>1267</v>
      </c>
      <c r="J616" s="52"/>
    </row>
    <row r="617" spans="1:10">
      <c r="A617" s="125">
        <f>+COUNT(B$6:$D617)</f>
        <v>562</v>
      </c>
      <c r="B617" s="149">
        <v>31401604</v>
      </c>
      <c r="C617" s="131" t="s">
        <v>901</v>
      </c>
      <c r="D617" s="36" t="s">
        <v>109</v>
      </c>
      <c r="E617" s="243">
        <v>1</v>
      </c>
      <c r="F617" s="325">
        <v>936837</v>
      </c>
      <c r="G617" s="51" t="s">
        <v>1267</v>
      </c>
      <c r="J617" s="52"/>
    </row>
    <row r="618" spans="1:10">
      <c r="A618" s="125">
        <f>+COUNT(B$6:$D618)</f>
        <v>563</v>
      </c>
      <c r="B618" s="149">
        <v>31401604</v>
      </c>
      <c r="C618" s="131" t="s">
        <v>902</v>
      </c>
      <c r="D618" s="36" t="s">
        <v>109</v>
      </c>
      <c r="E618" s="243">
        <v>1</v>
      </c>
      <c r="F618" s="325">
        <v>407671</v>
      </c>
      <c r="G618" s="51" t="s">
        <v>1267</v>
      </c>
      <c r="J618" s="52"/>
    </row>
    <row r="619" spans="1:10">
      <c r="A619" s="125">
        <f>+COUNT(B$6:$D619)</f>
        <v>564</v>
      </c>
      <c r="B619" s="149">
        <v>26101700</v>
      </c>
      <c r="C619" s="131" t="s">
        <v>903</v>
      </c>
      <c r="D619" s="36" t="s">
        <v>109</v>
      </c>
      <c r="E619" s="243">
        <v>1</v>
      </c>
      <c r="F619" s="325">
        <v>2415542</v>
      </c>
      <c r="G619" s="51" t="s">
        <v>1268</v>
      </c>
      <c r="J619" s="52"/>
    </row>
    <row r="620" spans="1:10">
      <c r="A620" s="125">
        <f>+COUNT(B$6:$D620)</f>
        <v>565</v>
      </c>
      <c r="B620" s="149">
        <v>26101740</v>
      </c>
      <c r="C620" s="131" t="s">
        <v>904</v>
      </c>
      <c r="D620" s="36" t="s">
        <v>109</v>
      </c>
      <c r="E620" s="243">
        <v>1</v>
      </c>
      <c r="F620" s="325">
        <v>1526335</v>
      </c>
      <c r="G620" s="51" t="s">
        <v>1268</v>
      </c>
      <c r="J620" s="52"/>
    </row>
    <row r="621" spans="1:10">
      <c r="A621" s="125">
        <f>+COUNT(B$6:$D621)</f>
        <v>566</v>
      </c>
      <c r="B621" s="149">
        <v>31401604</v>
      </c>
      <c r="C621" s="131" t="s">
        <v>905</v>
      </c>
      <c r="D621" s="36" t="s">
        <v>109</v>
      </c>
      <c r="E621" s="243">
        <v>1</v>
      </c>
      <c r="F621" s="325">
        <v>384044</v>
      </c>
      <c r="G621" s="51" t="s">
        <v>1267</v>
      </c>
      <c r="J621" s="52"/>
    </row>
    <row r="622" spans="1:10">
      <c r="A622" s="125">
        <f>+COUNT(B$6:$D622)</f>
        <v>567</v>
      </c>
      <c r="B622" s="149">
        <v>31171606</v>
      </c>
      <c r="C622" s="131" t="s">
        <v>906</v>
      </c>
      <c r="D622" s="36" t="s">
        <v>109</v>
      </c>
      <c r="E622" s="243">
        <v>1</v>
      </c>
      <c r="F622" s="325">
        <v>78794</v>
      </c>
      <c r="G622" s="51" t="s">
        <v>1269</v>
      </c>
      <c r="J622" s="52"/>
    </row>
    <row r="623" spans="1:10">
      <c r="A623" s="125">
        <f>+COUNT(B$6:$D623)</f>
        <v>568</v>
      </c>
      <c r="B623" s="149">
        <v>31162409</v>
      </c>
      <c r="C623" s="131" t="s">
        <v>907</v>
      </c>
      <c r="D623" s="36" t="s">
        <v>109</v>
      </c>
      <c r="E623" s="243">
        <v>1</v>
      </c>
      <c r="F623" s="325">
        <v>265668</v>
      </c>
      <c r="G623" s="51" t="s">
        <v>1267</v>
      </c>
      <c r="J623" s="52"/>
    </row>
    <row r="624" spans="1:10">
      <c r="A624" s="125">
        <f>+COUNT(B$6:$D624)</f>
        <v>568</v>
      </c>
      <c r="B624" s="149" t="s">
        <v>1135</v>
      </c>
      <c r="C624" s="131" t="s">
        <v>908</v>
      </c>
      <c r="D624" s="36" t="s">
        <v>109</v>
      </c>
      <c r="E624" s="243">
        <v>1</v>
      </c>
      <c r="F624" s="325">
        <v>273294</v>
      </c>
      <c r="G624" s="51" t="s">
        <v>1267</v>
      </c>
      <c r="J624" s="52"/>
    </row>
    <row r="625" spans="1:10">
      <c r="A625" s="125">
        <f>+COUNT(B$6:$D625)</f>
        <v>569</v>
      </c>
      <c r="B625" s="149">
        <v>26101743</v>
      </c>
      <c r="C625" s="131" t="s">
        <v>909</v>
      </c>
      <c r="D625" s="36" t="s">
        <v>109</v>
      </c>
      <c r="E625" s="243">
        <v>1</v>
      </c>
      <c r="F625" s="325">
        <v>1012659</v>
      </c>
      <c r="G625" s="51" t="s">
        <v>1269</v>
      </c>
      <c r="J625" s="52"/>
    </row>
    <row r="626" spans="1:10">
      <c r="A626" s="125">
        <f>+COUNT(B$6:$D626)</f>
        <v>570</v>
      </c>
      <c r="B626" s="149">
        <v>26101743</v>
      </c>
      <c r="C626" s="131" t="s">
        <v>910</v>
      </c>
      <c r="D626" s="36" t="s">
        <v>109</v>
      </c>
      <c r="E626" s="243">
        <v>1</v>
      </c>
      <c r="F626" s="325">
        <v>758586</v>
      </c>
      <c r="G626" s="51" t="s">
        <v>1267</v>
      </c>
      <c r="J626" s="52"/>
    </row>
    <row r="627" spans="1:10">
      <c r="A627" s="125">
        <f>+COUNT(B$6:$D627)</f>
        <v>571</v>
      </c>
      <c r="B627" s="149">
        <v>31161511</v>
      </c>
      <c r="C627" s="131" t="s">
        <v>911</v>
      </c>
      <c r="D627" s="36" t="s">
        <v>109</v>
      </c>
      <c r="E627" s="243">
        <v>1</v>
      </c>
      <c r="F627" s="325">
        <v>157098</v>
      </c>
      <c r="G627" s="51" t="s">
        <v>1267</v>
      </c>
      <c r="J627" s="52"/>
    </row>
    <row r="628" spans="1:10">
      <c r="A628" s="125">
        <f>+COUNT(B$6:$D628)</f>
        <v>571</v>
      </c>
      <c r="B628" s="149" t="s">
        <v>1136</v>
      </c>
      <c r="C628" s="131" t="s">
        <v>912</v>
      </c>
      <c r="D628" s="36" t="s">
        <v>109</v>
      </c>
      <c r="E628" s="243">
        <v>1</v>
      </c>
      <c r="F628" s="325">
        <v>281904</v>
      </c>
      <c r="G628" s="51" t="s">
        <v>1267</v>
      </c>
      <c r="J628" s="52"/>
    </row>
    <row r="629" spans="1:10">
      <c r="A629" s="125">
        <f>+COUNT(B$6:$D629)</f>
        <v>571</v>
      </c>
      <c r="B629" s="149" t="s">
        <v>1137</v>
      </c>
      <c r="C629" s="131" t="s">
        <v>913</v>
      </c>
      <c r="D629" s="36" t="s">
        <v>109</v>
      </c>
      <c r="E629" s="243">
        <v>1</v>
      </c>
      <c r="F629" s="325">
        <v>2473861</v>
      </c>
      <c r="G629" s="51" t="s">
        <v>1268</v>
      </c>
      <c r="J629" s="52"/>
    </row>
    <row r="630" spans="1:10">
      <c r="A630" s="125">
        <f>+COUNT(B$6:$D630)</f>
        <v>571</v>
      </c>
      <c r="B630" s="149" t="s">
        <v>1137</v>
      </c>
      <c r="C630" s="131" t="s">
        <v>914</v>
      </c>
      <c r="D630" s="36" t="s">
        <v>109</v>
      </c>
      <c r="E630" s="243">
        <v>1</v>
      </c>
      <c r="F630" s="325">
        <v>2012441</v>
      </c>
      <c r="G630" s="51" t="s">
        <v>1268</v>
      </c>
      <c r="J630" s="52"/>
    </row>
    <row r="631" spans="1:10">
      <c r="A631" s="125">
        <f>+COUNT(B$6:$D631)</f>
        <v>571</v>
      </c>
      <c r="B631" s="149" t="s">
        <v>1137</v>
      </c>
      <c r="C631" s="131" t="s">
        <v>915</v>
      </c>
      <c r="D631" s="36" t="s">
        <v>109</v>
      </c>
      <c r="E631" s="243">
        <v>1</v>
      </c>
      <c r="F631" s="325">
        <v>309430</v>
      </c>
      <c r="G631" s="51" t="s">
        <v>1267</v>
      </c>
      <c r="J631" s="52"/>
    </row>
    <row r="632" spans="1:10">
      <c r="A632" s="125">
        <f>+COUNT(B$6:$D632)</f>
        <v>572</v>
      </c>
      <c r="B632" s="149">
        <v>31162409</v>
      </c>
      <c r="C632" s="131" t="s">
        <v>916</v>
      </c>
      <c r="D632" s="36" t="s">
        <v>109</v>
      </c>
      <c r="E632" s="243">
        <v>1</v>
      </c>
      <c r="F632" s="325">
        <v>307531</v>
      </c>
      <c r="G632" s="51" t="s">
        <v>1267</v>
      </c>
      <c r="J632" s="52"/>
    </row>
    <row r="633" spans="1:10">
      <c r="A633" s="125">
        <f>+COUNT(B$6:$D633)</f>
        <v>573</v>
      </c>
      <c r="B633" s="149">
        <v>31162409</v>
      </c>
      <c r="C633" s="131" t="s">
        <v>917</v>
      </c>
      <c r="D633" s="36" t="s">
        <v>109</v>
      </c>
      <c r="E633" s="243">
        <v>1</v>
      </c>
      <c r="F633" s="325">
        <v>325578</v>
      </c>
      <c r="G633" s="51" t="s">
        <v>1267</v>
      </c>
      <c r="J633" s="52"/>
    </row>
    <row r="634" spans="1:10">
      <c r="A634" s="125">
        <f>+COUNT(B$6:$D634)</f>
        <v>574</v>
      </c>
      <c r="B634" s="149">
        <v>31171505</v>
      </c>
      <c r="C634" s="131" t="s">
        <v>918</v>
      </c>
      <c r="D634" s="36" t="s">
        <v>109</v>
      </c>
      <c r="E634" s="243">
        <v>1</v>
      </c>
      <c r="F634" s="325">
        <v>192413</v>
      </c>
      <c r="G634" s="51" t="s">
        <v>1267</v>
      </c>
      <c r="J634" s="52"/>
    </row>
    <row r="635" spans="1:10">
      <c r="A635" s="125">
        <f>+COUNT(B$6:$D635)</f>
        <v>574</v>
      </c>
      <c r="B635" s="149" t="s">
        <v>1138</v>
      </c>
      <c r="C635" s="131" t="s">
        <v>919</v>
      </c>
      <c r="D635" s="36" t="s">
        <v>109</v>
      </c>
      <c r="E635" s="243">
        <v>1</v>
      </c>
      <c r="F635" s="325">
        <v>288343</v>
      </c>
      <c r="G635" s="51" t="s">
        <v>1267</v>
      </c>
      <c r="J635" s="52"/>
    </row>
    <row r="636" spans="1:10">
      <c r="A636" s="125">
        <f>+COUNT(B$6:$D636)</f>
        <v>575</v>
      </c>
      <c r="B636" s="149">
        <v>40142007</v>
      </c>
      <c r="C636" s="131" t="s">
        <v>920</v>
      </c>
      <c r="D636" s="36" t="s">
        <v>109</v>
      </c>
      <c r="E636" s="243">
        <v>1</v>
      </c>
      <c r="F636" s="325">
        <v>744960</v>
      </c>
      <c r="G636" s="51" t="s">
        <v>1269</v>
      </c>
      <c r="J636" s="52"/>
    </row>
    <row r="637" spans="1:10">
      <c r="A637" s="125">
        <f>+COUNT(B$6:$D637)</f>
        <v>576</v>
      </c>
      <c r="B637" s="149">
        <v>31401604</v>
      </c>
      <c r="C637" s="131" t="s">
        <v>921</v>
      </c>
      <c r="D637" s="36" t="s">
        <v>109</v>
      </c>
      <c r="E637" s="243">
        <v>1</v>
      </c>
      <c r="F637" s="325">
        <v>399882</v>
      </c>
      <c r="G637" s="51" t="s">
        <v>1267</v>
      </c>
      <c r="J637" s="52"/>
    </row>
    <row r="638" spans="1:10">
      <c r="A638" s="125">
        <f>+COUNT(B$6:$D638)</f>
        <v>577</v>
      </c>
      <c r="B638" s="149">
        <v>31162604</v>
      </c>
      <c r="C638" s="131" t="s">
        <v>922</v>
      </c>
      <c r="D638" s="36" t="s">
        <v>109</v>
      </c>
      <c r="E638" s="243">
        <v>1</v>
      </c>
      <c r="F638" s="325">
        <v>556673</v>
      </c>
      <c r="G638" s="51" t="s">
        <v>1269</v>
      </c>
      <c r="J638" s="52"/>
    </row>
    <row r="639" spans="1:10">
      <c r="A639" s="125">
        <f>+COUNT(B$6:$D639)</f>
        <v>578</v>
      </c>
      <c r="B639" s="149">
        <v>26131604</v>
      </c>
      <c r="C639" s="131" t="s">
        <v>923</v>
      </c>
      <c r="D639" s="36" t="s">
        <v>109</v>
      </c>
      <c r="E639" s="243">
        <v>1</v>
      </c>
      <c r="F639" s="325">
        <v>789553</v>
      </c>
      <c r="G639" s="51" t="s">
        <v>1270</v>
      </c>
      <c r="J639" s="52"/>
    </row>
    <row r="640" spans="1:10">
      <c r="A640" s="125">
        <f>+COUNT(B$6:$D640)</f>
        <v>579</v>
      </c>
      <c r="B640" s="149">
        <v>31401604</v>
      </c>
      <c r="C640" s="131" t="s">
        <v>924</v>
      </c>
      <c r="D640" s="36" t="s">
        <v>109</v>
      </c>
      <c r="E640" s="243">
        <v>1</v>
      </c>
      <c r="F640" s="325">
        <v>310651</v>
      </c>
      <c r="G640" s="51" t="s">
        <v>1269</v>
      </c>
      <c r="J640" s="52"/>
    </row>
    <row r="641" spans="1:10">
      <c r="A641" s="125">
        <f>+COUNT(B$6:$D641)</f>
        <v>580</v>
      </c>
      <c r="B641" s="149">
        <v>40142007</v>
      </c>
      <c r="C641" s="131" t="s">
        <v>925</v>
      </c>
      <c r="D641" s="36" t="s">
        <v>109</v>
      </c>
      <c r="E641" s="243">
        <v>1</v>
      </c>
      <c r="F641" s="325">
        <v>724217</v>
      </c>
      <c r="G641" s="51" t="s">
        <v>1267</v>
      </c>
      <c r="J641" s="52"/>
    </row>
    <row r="642" spans="1:10">
      <c r="A642" s="125">
        <f>+COUNT(B$6:$D642)</f>
        <v>580</v>
      </c>
      <c r="B642" s="149" t="s">
        <v>1137</v>
      </c>
      <c r="C642" s="131" t="s">
        <v>926</v>
      </c>
      <c r="D642" s="36" t="s">
        <v>109</v>
      </c>
      <c r="E642" s="243">
        <v>1</v>
      </c>
      <c r="F642" s="325">
        <v>978413</v>
      </c>
      <c r="G642" s="51" t="s">
        <v>1270</v>
      </c>
      <c r="J642" s="52"/>
    </row>
    <row r="643" spans="1:10">
      <c r="A643" s="125">
        <f>+COUNT(B$6:$D643)</f>
        <v>580</v>
      </c>
      <c r="B643" s="149" t="s">
        <v>1139</v>
      </c>
      <c r="C643" s="131" t="s">
        <v>927</v>
      </c>
      <c r="D643" s="36" t="s">
        <v>109</v>
      </c>
      <c r="E643" s="243">
        <v>1</v>
      </c>
      <c r="F643" s="325">
        <v>1168847</v>
      </c>
      <c r="G643" s="51" t="s">
        <v>1267</v>
      </c>
      <c r="J643" s="52"/>
    </row>
    <row r="644" spans="1:10">
      <c r="A644" s="125">
        <f>+COUNT(B$6:$D644)</f>
        <v>581</v>
      </c>
      <c r="B644" s="149">
        <v>40142009</v>
      </c>
      <c r="C644" s="131" t="s">
        <v>928</v>
      </c>
      <c r="D644" s="36" t="s">
        <v>109</v>
      </c>
      <c r="E644" s="243">
        <v>1</v>
      </c>
      <c r="F644" s="325">
        <v>561467</v>
      </c>
      <c r="G644" s="51" t="s">
        <v>1269</v>
      </c>
      <c r="J644" s="52"/>
    </row>
    <row r="645" spans="1:10">
      <c r="A645" s="125">
        <f>+COUNT(B$6:$D645)</f>
        <v>582</v>
      </c>
      <c r="B645" s="149">
        <v>40142009</v>
      </c>
      <c r="C645" s="131" t="s">
        <v>929</v>
      </c>
      <c r="D645" s="36" t="s">
        <v>109</v>
      </c>
      <c r="E645" s="243">
        <v>1</v>
      </c>
      <c r="F645" s="325">
        <v>626915</v>
      </c>
      <c r="G645" s="51" t="s">
        <v>1267</v>
      </c>
      <c r="J645" s="52"/>
    </row>
    <row r="646" spans="1:10">
      <c r="A646" s="125">
        <f>+COUNT(B$6:$D646)</f>
        <v>583</v>
      </c>
      <c r="B646" s="149">
        <v>31162906</v>
      </c>
      <c r="C646" s="131" t="s">
        <v>930</v>
      </c>
      <c r="D646" s="36" t="s">
        <v>109</v>
      </c>
      <c r="E646" s="243">
        <v>1</v>
      </c>
      <c r="F646" s="325">
        <v>236556</v>
      </c>
      <c r="G646" s="51" t="s">
        <v>1267</v>
      </c>
      <c r="J646" s="52"/>
    </row>
    <row r="647" spans="1:10">
      <c r="A647" s="125">
        <f>+COUNT(B$6:$D647)</f>
        <v>584</v>
      </c>
      <c r="B647" s="149">
        <v>40161513</v>
      </c>
      <c r="C647" s="131" t="s">
        <v>931</v>
      </c>
      <c r="D647" s="36" t="s">
        <v>109</v>
      </c>
      <c r="E647" s="243">
        <v>1</v>
      </c>
      <c r="F647" s="325">
        <v>174694</v>
      </c>
      <c r="G647" s="51" t="s">
        <v>1269</v>
      </c>
      <c r="J647" s="52"/>
    </row>
    <row r="648" spans="1:10">
      <c r="A648" s="125">
        <f>+COUNT(B$6:$D648)</f>
        <v>585</v>
      </c>
      <c r="B648" s="149">
        <v>23242114</v>
      </c>
      <c r="C648" s="131" t="s">
        <v>932</v>
      </c>
      <c r="D648" s="36" t="s">
        <v>109</v>
      </c>
      <c r="E648" s="243">
        <v>1</v>
      </c>
      <c r="F648" s="325">
        <v>642265</v>
      </c>
      <c r="G648" s="51" t="s">
        <v>1267</v>
      </c>
      <c r="J648" s="52"/>
    </row>
    <row r="649" spans="1:10">
      <c r="A649" s="125">
        <f>+COUNT(B$6:$D649)</f>
        <v>586</v>
      </c>
      <c r="B649" s="149">
        <v>25173902</v>
      </c>
      <c r="C649" s="131" t="s">
        <v>933</v>
      </c>
      <c r="D649" s="36" t="s">
        <v>109</v>
      </c>
      <c r="E649" s="243">
        <v>1</v>
      </c>
      <c r="F649" s="325">
        <v>2184235</v>
      </c>
      <c r="G649" s="51" t="s">
        <v>1269</v>
      </c>
      <c r="J649" s="52"/>
    </row>
    <row r="650" spans="1:10">
      <c r="A650" s="125">
        <f>+COUNT(B$6:$D650)</f>
        <v>587</v>
      </c>
      <c r="B650" s="149">
        <v>26101404</v>
      </c>
      <c r="C650" s="131" t="s">
        <v>934</v>
      </c>
      <c r="D650" s="36" t="s">
        <v>109</v>
      </c>
      <c r="E650" s="243">
        <v>1</v>
      </c>
      <c r="F650" s="325">
        <v>729441</v>
      </c>
      <c r="G650" s="51" t="s">
        <v>1270</v>
      </c>
      <c r="J650" s="52"/>
    </row>
    <row r="651" spans="1:10">
      <c r="A651" s="125">
        <f>+COUNT(B$6:$D651)</f>
        <v>588</v>
      </c>
      <c r="B651" s="149">
        <v>26111703</v>
      </c>
      <c r="C651" s="131" t="s">
        <v>935</v>
      </c>
      <c r="D651" s="36" t="s">
        <v>109</v>
      </c>
      <c r="E651" s="243">
        <v>1</v>
      </c>
      <c r="F651" s="325">
        <v>1125447</v>
      </c>
      <c r="G651" s="51" t="s">
        <v>1268</v>
      </c>
      <c r="J651" s="52"/>
    </row>
    <row r="652" spans="1:10">
      <c r="A652" s="129"/>
      <c r="B652" s="129"/>
      <c r="C652" s="140" t="s">
        <v>1140</v>
      </c>
      <c r="D652" s="130"/>
      <c r="E652" s="130"/>
      <c r="F652" s="130"/>
      <c r="G652" s="130"/>
      <c r="J652" s="52"/>
    </row>
    <row r="653" spans="1:10" s="37" customFormat="1">
      <c r="A653" s="125">
        <f>+COUNT(B$6:$D653)</f>
        <v>589</v>
      </c>
      <c r="B653" s="149">
        <v>23242114</v>
      </c>
      <c r="C653" s="131" t="s">
        <v>726</v>
      </c>
      <c r="D653" s="156" t="s">
        <v>30</v>
      </c>
      <c r="E653" s="243">
        <v>1</v>
      </c>
      <c r="F653" s="325">
        <v>6951385</v>
      </c>
      <c r="G653" s="51" t="s">
        <v>1268</v>
      </c>
      <c r="J653" s="52"/>
    </row>
    <row r="654" spans="1:10">
      <c r="A654" s="125">
        <f>+COUNT(B$6:$D654)</f>
        <v>590</v>
      </c>
      <c r="B654" s="149">
        <v>23242114</v>
      </c>
      <c r="C654" s="131" t="s">
        <v>110</v>
      </c>
      <c r="D654" s="156" t="s">
        <v>30</v>
      </c>
      <c r="E654" s="243">
        <v>1</v>
      </c>
      <c r="F654" s="325">
        <v>73612</v>
      </c>
      <c r="G654" s="51" t="s">
        <v>1267</v>
      </c>
      <c r="J654" s="52"/>
    </row>
    <row r="655" spans="1:10" ht="39" customHeight="1">
      <c r="A655" s="125">
        <f>+COUNT(B$6:$D655)</f>
        <v>591</v>
      </c>
      <c r="B655" s="149">
        <v>23242114</v>
      </c>
      <c r="C655" s="131" t="s">
        <v>722</v>
      </c>
      <c r="D655" s="156" t="s">
        <v>30</v>
      </c>
      <c r="E655" s="243">
        <v>1</v>
      </c>
      <c r="F655" s="325">
        <v>76345</v>
      </c>
      <c r="G655" s="51" t="s">
        <v>1268</v>
      </c>
      <c r="J655" s="52"/>
    </row>
    <row r="656" spans="1:10">
      <c r="A656" s="125">
        <f>+COUNT(B$6:$D656)</f>
        <v>592</v>
      </c>
      <c r="B656" s="149">
        <v>23242114</v>
      </c>
      <c r="C656" s="131" t="s">
        <v>712</v>
      </c>
      <c r="D656" s="156" t="s">
        <v>30</v>
      </c>
      <c r="E656" s="243">
        <v>1</v>
      </c>
      <c r="F656" s="325">
        <v>1050393</v>
      </c>
      <c r="G656" s="51" t="s">
        <v>1269</v>
      </c>
      <c r="J656" s="52"/>
    </row>
    <row r="657" spans="1:10">
      <c r="A657" s="125">
        <f>+COUNT(B$6:$D657)</f>
        <v>593</v>
      </c>
      <c r="B657" s="149">
        <v>23242114</v>
      </c>
      <c r="C657" s="131" t="s">
        <v>713</v>
      </c>
      <c r="D657" s="156" t="s">
        <v>30</v>
      </c>
      <c r="E657" s="243">
        <v>1</v>
      </c>
      <c r="F657" s="325">
        <v>755718</v>
      </c>
      <c r="G657" s="51" t="s">
        <v>1268</v>
      </c>
      <c r="J657" s="52"/>
    </row>
    <row r="658" spans="1:10">
      <c r="A658" s="125">
        <f>+COUNT(B$6:$D658)</f>
        <v>594</v>
      </c>
      <c r="B658" s="149">
        <v>23242114</v>
      </c>
      <c r="C658" s="131" t="s">
        <v>727</v>
      </c>
      <c r="D658" s="156" t="s">
        <v>30</v>
      </c>
      <c r="E658" s="243">
        <v>1</v>
      </c>
      <c r="F658" s="325">
        <v>528295</v>
      </c>
      <c r="G658" s="51" t="s">
        <v>1268</v>
      </c>
      <c r="J658" s="52"/>
    </row>
    <row r="659" spans="1:10">
      <c r="A659" s="125">
        <f>+COUNT(B$6:$D659)</f>
        <v>595</v>
      </c>
      <c r="B659" s="149">
        <v>23242114</v>
      </c>
      <c r="C659" s="131" t="s">
        <v>728</v>
      </c>
      <c r="D659" s="156" t="s">
        <v>30</v>
      </c>
      <c r="E659" s="243">
        <v>1</v>
      </c>
      <c r="F659" s="325">
        <v>860209</v>
      </c>
      <c r="G659" s="51" t="s">
        <v>1269</v>
      </c>
      <c r="J659" s="52"/>
    </row>
    <row r="660" spans="1:10" ht="22.5" customHeight="1">
      <c r="A660" s="125">
        <f>+COUNT(B$6:$D660)</f>
        <v>596</v>
      </c>
      <c r="B660" s="149">
        <v>23242114</v>
      </c>
      <c r="C660" s="131" t="s">
        <v>729</v>
      </c>
      <c r="D660" s="156" t="s">
        <v>30</v>
      </c>
      <c r="E660" s="243">
        <v>1</v>
      </c>
      <c r="F660" s="325">
        <v>421733</v>
      </c>
      <c r="G660" s="51" t="s">
        <v>1268</v>
      </c>
      <c r="J660" s="52"/>
    </row>
    <row r="661" spans="1:10">
      <c r="A661" s="125">
        <f>+COUNT(B$6:$D661)</f>
        <v>597</v>
      </c>
      <c r="B661" s="149">
        <v>23242114</v>
      </c>
      <c r="C661" s="131" t="s">
        <v>730</v>
      </c>
      <c r="D661" s="156" t="s">
        <v>30</v>
      </c>
      <c r="E661" s="243">
        <v>1</v>
      </c>
      <c r="F661" s="325">
        <v>677638</v>
      </c>
      <c r="G661" s="51" t="s">
        <v>1267</v>
      </c>
      <c r="J661" s="52"/>
    </row>
    <row r="662" spans="1:10">
      <c r="A662" s="125">
        <f>+COUNT(B$6:$D662)</f>
        <v>598</v>
      </c>
      <c r="B662" s="149">
        <v>23242114</v>
      </c>
      <c r="C662" s="131" t="s">
        <v>731</v>
      </c>
      <c r="D662" s="156" t="s">
        <v>30</v>
      </c>
      <c r="E662" s="243">
        <v>1</v>
      </c>
      <c r="F662" s="325">
        <v>54844</v>
      </c>
      <c r="G662" s="51" t="s">
        <v>1268</v>
      </c>
      <c r="J662" s="52"/>
    </row>
    <row r="663" spans="1:10">
      <c r="A663" s="125">
        <f>+COUNT(B$6:$D663)</f>
        <v>599</v>
      </c>
      <c r="B663" s="149">
        <v>23242114</v>
      </c>
      <c r="C663" s="131" t="s">
        <v>732</v>
      </c>
      <c r="D663" s="156" t="s">
        <v>30</v>
      </c>
      <c r="E663" s="243">
        <v>1</v>
      </c>
      <c r="F663" s="325">
        <v>352337</v>
      </c>
      <c r="G663" s="51" t="s">
        <v>1269</v>
      </c>
      <c r="J663" s="52"/>
    </row>
    <row r="664" spans="1:10">
      <c r="A664" s="125">
        <f>+COUNT(B$6:$D664)</f>
        <v>600</v>
      </c>
      <c r="B664" s="149">
        <v>23242114</v>
      </c>
      <c r="C664" s="131" t="s">
        <v>715</v>
      </c>
      <c r="D664" s="156" t="s">
        <v>30</v>
      </c>
      <c r="E664" s="243">
        <v>1</v>
      </c>
      <c r="F664" s="325">
        <v>611721</v>
      </c>
      <c r="G664" s="51" t="s">
        <v>1268</v>
      </c>
      <c r="J664" s="52"/>
    </row>
    <row r="665" spans="1:10">
      <c r="A665" s="125">
        <f>+COUNT(B$6:$D665)</f>
        <v>601</v>
      </c>
      <c r="B665" s="149">
        <v>23242114</v>
      </c>
      <c r="C665" s="131" t="s">
        <v>721</v>
      </c>
      <c r="D665" s="156" t="s">
        <v>30</v>
      </c>
      <c r="E665" s="243">
        <v>1</v>
      </c>
      <c r="F665" s="325">
        <v>2054671</v>
      </c>
      <c r="G665" s="51" t="s">
        <v>1269</v>
      </c>
      <c r="J665" s="52"/>
    </row>
    <row r="666" spans="1:10">
      <c r="A666" s="125">
        <f>+COUNT(B$6:$D666)</f>
        <v>602</v>
      </c>
      <c r="B666" s="149">
        <v>23242114</v>
      </c>
      <c r="C666" s="131" t="s">
        <v>733</v>
      </c>
      <c r="D666" s="156" t="s">
        <v>30</v>
      </c>
      <c r="E666" s="243">
        <v>1</v>
      </c>
      <c r="F666" s="325">
        <v>304642</v>
      </c>
      <c r="G666" s="51" t="s">
        <v>1268</v>
      </c>
      <c r="J666" s="52"/>
    </row>
    <row r="667" spans="1:10">
      <c r="A667" s="218"/>
      <c r="B667" s="218"/>
      <c r="C667" s="218" t="s">
        <v>303</v>
      </c>
      <c r="D667" s="218"/>
      <c r="E667" s="218"/>
      <c r="F667" s="72">
        <v>347701975</v>
      </c>
      <c r="G667" s="73"/>
      <c r="J667" s="52"/>
    </row>
    <row r="668" spans="1:10" ht="48">
      <c r="A668" s="301" t="s">
        <v>1121</v>
      </c>
      <c r="B668" s="301" t="s">
        <v>1122</v>
      </c>
      <c r="C668" s="301" t="s">
        <v>1123</v>
      </c>
      <c r="D668" s="301" t="s">
        <v>2</v>
      </c>
      <c r="E668" s="302"/>
      <c r="F668" s="286" t="s">
        <v>12</v>
      </c>
      <c r="G668" s="342" t="s">
        <v>13</v>
      </c>
      <c r="J668" s="52"/>
    </row>
    <row r="669" spans="1:10" ht="36">
      <c r="A669" s="157"/>
      <c r="B669" s="158" t="s">
        <v>22</v>
      </c>
      <c r="C669" s="159" t="s">
        <v>875</v>
      </c>
      <c r="D669" s="160"/>
      <c r="E669" s="160"/>
      <c r="F669" s="160"/>
      <c r="G669" s="160"/>
      <c r="J669" s="52"/>
    </row>
    <row r="670" spans="1:10">
      <c r="A670" s="161"/>
      <c r="B670" s="161"/>
      <c r="C670" s="162" t="s">
        <v>1125</v>
      </c>
      <c r="D670" s="163"/>
      <c r="E670" s="163"/>
      <c r="F670" s="163"/>
      <c r="G670" s="163"/>
      <c r="J670" s="52"/>
    </row>
    <row r="671" spans="1:10" ht="24">
      <c r="A671" s="164"/>
      <c r="B671" s="164"/>
      <c r="C671" s="165" t="s">
        <v>119</v>
      </c>
      <c r="D671" s="166"/>
      <c r="E671" s="166"/>
      <c r="F671" s="166"/>
      <c r="G671" s="166"/>
      <c r="J671" s="52"/>
    </row>
    <row r="672" spans="1:10" ht="36">
      <c r="A672" s="126">
        <f>+COUNT(B$672:$D672)</f>
        <v>1</v>
      </c>
      <c r="B672" s="138">
        <v>73152100</v>
      </c>
      <c r="C672" s="139" t="s">
        <v>752</v>
      </c>
      <c r="D672" s="138" t="s">
        <v>20</v>
      </c>
      <c r="E672" s="242">
        <v>1</v>
      </c>
      <c r="F672" s="325">
        <v>505252</v>
      </c>
      <c r="G672" s="51" t="s">
        <v>1267</v>
      </c>
      <c r="J672" s="52"/>
    </row>
    <row r="673" spans="1:10" ht="36">
      <c r="A673" s="126">
        <f>+COUNT(B$672:$D673)</f>
        <v>2</v>
      </c>
      <c r="B673" s="138">
        <v>73152100</v>
      </c>
      <c r="C673" s="139" t="s">
        <v>753</v>
      </c>
      <c r="D673" s="138" t="s">
        <v>20</v>
      </c>
      <c r="E673" s="242">
        <v>1</v>
      </c>
      <c r="F673" s="325">
        <v>353536</v>
      </c>
      <c r="G673" s="51" t="s">
        <v>1267</v>
      </c>
      <c r="J673" s="52"/>
    </row>
    <row r="674" spans="1:10" ht="48">
      <c r="A674" s="126">
        <f>+COUNT(B$672:$D674)</f>
        <v>3</v>
      </c>
      <c r="B674" s="138">
        <v>73152100</v>
      </c>
      <c r="C674" s="139" t="s">
        <v>754</v>
      </c>
      <c r="D674" s="138" t="s">
        <v>20</v>
      </c>
      <c r="E674" s="242">
        <v>1</v>
      </c>
      <c r="F674" s="325">
        <v>391150</v>
      </c>
      <c r="G674" s="51" t="s">
        <v>1270</v>
      </c>
      <c r="J674" s="52"/>
    </row>
    <row r="675" spans="1:10" ht="24">
      <c r="A675" s="126">
        <f>+COUNT(B$672:$D675)</f>
        <v>4</v>
      </c>
      <c r="B675" s="138">
        <v>73152100</v>
      </c>
      <c r="C675" s="139" t="s">
        <v>755</v>
      </c>
      <c r="D675" s="138" t="s">
        <v>20</v>
      </c>
      <c r="E675" s="242">
        <v>1</v>
      </c>
      <c r="F675" s="325">
        <v>323774</v>
      </c>
      <c r="G675" s="51" t="s">
        <v>1270</v>
      </c>
      <c r="J675" s="52"/>
    </row>
    <row r="676" spans="1:10" ht="36">
      <c r="A676" s="126">
        <f>+COUNT(B$672:$D676)</f>
        <v>5</v>
      </c>
      <c r="B676" s="138">
        <v>73152100</v>
      </c>
      <c r="C676" s="139" t="s">
        <v>756</v>
      </c>
      <c r="D676" s="138" t="s">
        <v>20</v>
      </c>
      <c r="E676" s="242">
        <v>1</v>
      </c>
      <c r="F676" s="325">
        <v>2119800</v>
      </c>
      <c r="G676" s="51" t="s">
        <v>1267</v>
      </c>
      <c r="J676" s="52"/>
    </row>
    <row r="677" spans="1:10" ht="60">
      <c r="A677" s="126">
        <f>+COUNT(B$672:$D677)</f>
        <v>6</v>
      </c>
      <c r="B677" s="138">
        <v>73152100</v>
      </c>
      <c r="C677" s="139" t="s">
        <v>757</v>
      </c>
      <c r="D677" s="138" t="s">
        <v>20</v>
      </c>
      <c r="E677" s="242">
        <v>1</v>
      </c>
      <c r="F677" s="325">
        <v>1366045</v>
      </c>
      <c r="G677" s="51" t="s">
        <v>1267</v>
      </c>
      <c r="J677" s="52"/>
    </row>
    <row r="678" spans="1:10" ht="48">
      <c r="A678" s="126">
        <f>+COUNT(B$672:$D678)</f>
        <v>7</v>
      </c>
      <c r="B678" s="138">
        <v>73152100</v>
      </c>
      <c r="C678" s="139" t="s">
        <v>120</v>
      </c>
      <c r="D678" s="138" t="s">
        <v>20</v>
      </c>
      <c r="E678" s="242">
        <v>1</v>
      </c>
      <c r="F678" s="325">
        <v>5379473</v>
      </c>
      <c r="G678" s="51" t="s">
        <v>1270</v>
      </c>
      <c r="J678" s="52"/>
    </row>
    <row r="679" spans="1:10" ht="36">
      <c r="A679" s="126">
        <f>+COUNT(B$672:$D679)</f>
        <v>8</v>
      </c>
      <c r="B679" s="138">
        <v>73152100</v>
      </c>
      <c r="C679" s="139" t="s">
        <v>121</v>
      </c>
      <c r="D679" s="138" t="s">
        <v>20</v>
      </c>
      <c r="E679" s="242">
        <v>1</v>
      </c>
      <c r="F679" s="325">
        <v>1877617</v>
      </c>
      <c r="G679" s="51" t="s">
        <v>1270</v>
      </c>
      <c r="J679" s="52"/>
    </row>
    <row r="680" spans="1:10" ht="48">
      <c r="A680" s="126">
        <f>+COUNT(B$672:$D680)</f>
        <v>9</v>
      </c>
      <c r="B680" s="138">
        <v>73152100</v>
      </c>
      <c r="C680" s="139" t="s">
        <v>758</v>
      </c>
      <c r="D680" s="138" t="s">
        <v>20</v>
      </c>
      <c r="E680" s="242">
        <v>1</v>
      </c>
      <c r="F680" s="325">
        <v>1299618</v>
      </c>
      <c r="G680" s="51" t="s">
        <v>1267</v>
      </c>
      <c r="J680" s="52"/>
    </row>
    <row r="681" spans="1:10" ht="36">
      <c r="A681" s="126">
        <f>+COUNT(B$672:$D681)</f>
        <v>10</v>
      </c>
      <c r="B681" s="138">
        <v>73152100</v>
      </c>
      <c r="C681" s="139" t="s">
        <v>122</v>
      </c>
      <c r="D681" s="138" t="s">
        <v>20</v>
      </c>
      <c r="E681" s="242">
        <v>1</v>
      </c>
      <c r="F681" s="325">
        <v>5874558</v>
      </c>
      <c r="G681" s="51" t="s">
        <v>1267</v>
      </c>
      <c r="J681" s="52"/>
    </row>
    <row r="682" spans="1:10" ht="24">
      <c r="A682" s="126">
        <f>+COUNT(B$672:$D682)</f>
        <v>11</v>
      </c>
      <c r="B682" s="138">
        <v>73152100</v>
      </c>
      <c r="C682" s="139" t="s">
        <v>759</v>
      </c>
      <c r="D682" s="138" t="s">
        <v>20</v>
      </c>
      <c r="E682" s="242">
        <v>1</v>
      </c>
      <c r="F682" s="325">
        <v>2051489</v>
      </c>
      <c r="G682" s="51" t="s">
        <v>1267</v>
      </c>
      <c r="J682" s="52"/>
    </row>
    <row r="683" spans="1:10" ht="24">
      <c r="A683" s="126">
        <f>+COUNT(B$672:$D683)</f>
        <v>12</v>
      </c>
      <c r="B683" s="138">
        <v>73152100</v>
      </c>
      <c r="C683" s="139" t="s">
        <v>123</v>
      </c>
      <c r="D683" s="138" t="s">
        <v>20</v>
      </c>
      <c r="E683" s="242">
        <v>1</v>
      </c>
      <c r="F683" s="325">
        <v>1938764</v>
      </c>
      <c r="G683" s="51" t="s">
        <v>1267</v>
      </c>
      <c r="J683" s="52"/>
    </row>
    <row r="684" spans="1:10">
      <c r="A684" s="126">
        <f>+COUNT(B$672:$D684)</f>
        <v>13</v>
      </c>
      <c r="B684" s="138">
        <v>73152100</v>
      </c>
      <c r="C684" s="139" t="s">
        <v>124</v>
      </c>
      <c r="D684" s="138" t="s">
        <v>20</v>
      </c>
      <c r="E684" s="242">
        <v>1</v>
      </c>
      <c r="F684" s="325">
        <v>2448238</v>
      </c>
      <c r="G684" s="51" t="s">
        <v>1267</v>
      </c>
      <c r="J684" s="52"/>
    </row>
    <row r="685" spans="1:10" ht="24">
      <c r="A685" s="126">
        <f>+COUNT(B$672:$D685)</f>
        <v>14</v>
      </c>
      <c r="B685" s="138">
        <v>73152100</v>
      </c>
      <c r="C685" s="139" t="s">
        <v>125</v>
      </c>
      <c r="D685" s="138" t="s">
        <v>20</v>
      </c>
      <c r="E685" s="242">
        <v>1</v>
      </c>
      <c r="F685" s="325">
        <v>2704853</v>
      </c>
      <c r="G685" s="51" t="s">
        <v>1267</v>
      </c>
      <c r="J685" s="52"/>
    </row>
    <row r="686" spans="1:10" ht="24">
      <c r="A686" s="126">
        <f>+COUNT(B$672:$D686)</f>
        <v>15</v>
      </c>
      <c r="B686" s="138">
        <v>73152100</v>
      </c>
      <c r="C686" s="139" t="s">
        <v>126</v>
      </c>
      <c r="D686" s="138" t="s">
        <v>20</v>
      </c>
      <c r="E686" s="242">
        <v>1</v>
      </c>
      <c r="F686" s="325">
        <v>1471951</v>
      </c>
      <c r="G686" s="51" t="s">
        <v>1267</v>
      </c>
      <c r="J686" s="52"/>
    </row>
    <row r="687" spans="1:10">
      <c r="A687" s="126">
        <f>+COUNT(B$672:$D687)</f>
        <v>16</v>
      </c>
      <c r="B687" s="138">
        <v>73152100</v>
      </c>
      <c r="C687" s="139" t="s">
        <v>127</v>
      </c>
      <c r="D687" s="138" t="s">
        <v>20</v>
      </c>
      <c r="E687" s="242">
        <v>1</v>
      </c>
      <c r="F687" s="325">
        <v>2266127</v>
      </c>
      <c r="G687" s="51" t="s">
        <v>1267</v>
      </c>
      <c r="J687" s="52"/>
    </row>
    <row r="688" spans="1:10">
      <c r="A688" s="126">
        <f>+COUNT(B$672:$D688)</f>
        <v>17</v>
      </c>
      <c r="B688" s="138">
        <v>73152100</v>
      </c>
      <c r="C688" s="139" t="s">
        <v>128</v>
      </c>
      <c r="D688" s="138" t="s">
        <v>20</v>
      </c>
      <c r="E688" s="242">
        <v>1</v>
      </c>
      <c r="F688" s="325">
        <v>1278519</v>
      </c>
      <c r="G688" s="51" t="s">
        <v>1267</v>
      </c>
      <c r="J688" s="52"/>
    </row>
    <row r="689" spans="1:10">
      <c r="A689" s="126">
        <f>+COUNT(B$672:$D689)</f>
        <v>18</v>
      </c>
      <c r="B689" s="138">
        <v>73152100</v>
      </c>
      <c r="C689" s="139" t="s">
        <v>129</v>
      </c>
      <c r="D689" s="138" t="s">
        <v>20</v>
      </c>
      <c r="E689" s="242">
        <v>1</v>
      </c>
      <c r="F689" s="325">
        <v>279248</v>
      </c>
      <c r="G689" s="51" t="s">
        <v>1267</v>
      </c>
      <c r="J689" s="52"/>
    </row>
    <row r="690" spans="1:10">
      <c r="A690" s="167"/>
      <c r="B690" s="167"/>
      <c r="C690" s="165" t="s">
        <v>49</v>
      </c>
      <c r="D690" s="166"/>
      <c r="E690" s="166"/>
      <c r="F690" s="166"/>
      <c r="G690" s="166"/>
      <c r="J690" s="52"/>
    </row>
    <row r="691" spans="1:10" ht="24">
      <c r="A691" s="126">
        <f>+COUNT(B$672:$D691)</f>
        <v>19</v>
      </c>
      <c r="B691" s="138">
        <v>73152100</v>
      </c>
      <c r="C691" s="139" t="s">
        <v>130</v>
      </c>
      <c r="D691" s="138" t="s">
        <v>20</v>
      </c>
      <c r="E691" s="242">
        <v>1</v>
      </c>
      <c r="F691" s="325">
        <v>243628</v>
      </c>
      <c r="G691" s="51" t="s">
        <v>1267</v>
      </c>
      <c r="J691" s="52"/>
    </row>
    <row r="692" spans="1:10">
      <c r="A692" s="126">
        <f>+COUNT(B$672:$D692)</f>
        <v>20</v>
      </c>
      <c r="B692" s="138">
        <v>73152100</v>
      </c>
      <c r="C692" s="139" t="s">
        <v>131</v>
      </c>
      <c r="D692" s="138" t="s">
        <v>20</v>
      </c>
      <c r="E692" s="242">
        <v>1</v>
      </c>
      <c r="F692" s="325">
        <v>162861</v>
      </c>
      <c r="G692" s="51" t="s">
        <v>1267</v>
      </c>
      <c r="J692" s="52"/>
    </row>
    <row r="693" spans="1:10" ht="24">
      <c r="A693" s="126">
        <f>+COUNT(B$672:$D693)</f>
        <v>21</v>
      </c>
      <c r="B693" s="138">
        <v>73152100</v>
      </c>
      <c r="C693" s="139" t="s">
        <v>132</v>
      </c>
      <c r="D693" s="138" t="s">
        <v>20</v>
      </c>
      <c r="E693" s="242">
        <v>1</v>
      </c>
      <c r="F693" s="325">
        <v>100916</v>
      </c>
      <c r="G693" s="51" t="s">
        <v>1267</v>
      </c>
      <c r="J693" s="52"/>
    </row>
    <row r="694" spans="1:10">
      <c r="A694" s="126">
        <f>+COUNT(B$672:$D694)</f>
        <v>22</v>
      </c>
      <c r="B694" s="138">
        <v>73152100</v>
      </c>
      <c r="C694" s="139" t="s">
        <v>133</v>
      </c>
      <c r="D694" s="138" t="s">
        <v>20</v>
      </c>
      <c r="E694" s="242">
        <v>1</v>
      </c>
      <c r="F694" s="325">
        <v>503928</v>
      </c>
      <c r="G694" s="51" t="s">
        <v>1267</v>
      </c>
      <c r="J694" s="52"/>
    </row>
    <row r="695" spans="1:10" ht="24">
      <c r="A695" s="126">
        <f>+COUNT(B$672:$D695)</f>
        <v>23</v>
      </c>
      <c r="B695" s="138">
        <v>73152100</v>
      </c>
      <c r="C695" s="139" t="s">
        <v>134</v>
      </c>
      <c r="D695" s="138" t="s">
        <v>20</v>
      </c>
      <c r="E695" s="242">
        <v>1</v>
      </c>
      <c r="F695" s="325">
        <v>141947</v>
      </c>
      <c r="G695" s="51" t="s">
        <v>1267</v>
      </c>
      <c r="J695" s="52"/>
    </row>
    <row r="696" spans="1:10" ht="24">
      <c r="A696" s="126">
        <f>+COUNT(B$672:$D696)</f>
        <v>24</v>
      </c>
      <c r="B696" s="138">
        <v>73152100</v>
      </c>
      <c r="C696" s="139" t="s">
        <v>135</v>
      </c>
      <c r="D696" s="138" t="s">
        <v>20</v>
      </c>
      <c r="E696" s="242">
        <v>1</v>
      </c>
      <c r="F696" s="325">
        <v>1505262</v>
      </c>
      <c r="G696" s="51" t="s">
        <v>1267</v>
      </c>
      <c r="J696" s="52"/>
    </row>
    <row r="697" spans="1:10" ht="24">
      <c r="A697" s="167"/>
      <c r="B697" s="167"/>
      <c r="C697" s="165" t="s">
        <v>258</v>
      </c>
      <c r="D697" s="166"/>
      <c r="E697" s="166"/>
      <c r="F697" s="166"/>
      <c r="G697" s="166"/>
      <c r="J697" s="52"/>
    </row>
    <row r="698" spans="1:10">
      <c r="A698" s="126">
        <f>+COUNT(B$672:$D698)</f>
        <v>25</v>
      </c>
      <c r="B698" s="138">
        <v>73152100</v>
      </c>
      <c r="C698" s="139" t="s">
        <v>760</v>
      </c>
      <c r="D698" s="138" t="s">
        <v>20</v>
      </c>
      <c r="E698" s="242">
        <v>1</v>
      </c>
      <c r="F698" s="325">
        <v>230043</v>
      </c>
      <c r="G698" s="51" t="s">
        <v>1267</v>
      </c>
      <c r="J698" s="52"/>
    </row>
    <row r="699" spans="1:10">
      <c r="A699" s="126">
        <f>+COUNT(B$672:$D699)</f>
        <v>26</v>
      </c>
      <c r="B699" s="138">
        <v>73152100</v>
      </c>
      <c r="C699" s="139" t="s">
        <v>761</v>
      </c>
      <c r="D699" s="138" t="s">
        <v>20</v>
      </c>
      <c r="E699" s="242">
        <v>1</v>
      </c>
      <c r="F699" s="325">
        <v>80552</v>
      </c>
      <c r="G699" s="51" t="s">
        <v>1267</v>
      </c>
      <c r="J699" s="52"/>
    </row>
    <row r="700" spans="1:10" ht="24">
      <c r="A700" s="126">
        <f>+COUNT(B$672:$D700)</f>
        <v>27</v>
      </c>
      <c r="B700" s="138">
        <v>73152100</v>
      </c>
      <c r="C700" s="139" t="s">
        <v>762</v>
      </c>
      <c r="D700" s="138" t="s">
        <v>20</v>
      </c>
      <c r="E700" s="242">
        <v>1</v>
      </c>
      <c r="F700" s="325">
        <v>130354</v>
      </c>
      <c r="G700" s="51" t="s">
        <v>1267</v>
      </c>
      <c r="J700" s="52"/>
    </row>
    <row r="701" spans="1:10" ht="24">
      <c r="A701" s="126">
        <f>+COUNT(B$672:$D701)</f>
        <v>28</v>
      </c>
      <c r="B701" s="138">
        <v>73152100</v>
      </c>
      <c r="C701" s="139" t="s">
        <v>763</v>
      </c>
      <c r="D701" s="138" t="s">
        <v>20</v>
      </c>
      <c r="E701" s="242">
        <v>1</v>
      </c>
      <c r="F701" s="325">
        <v>178725</v>
      </c>
      <c r="G701" s="51" t="s">
        <v>1267</v>
      </c>
      <c r="J701" s="52"/>
    </row>
    <row r="702" spans="1:10" ht="24">
      <c r="A702" s="126">
        <f>+COUNT(B$672:$D702)</f>
        <v>29</v>
      </c>
      <c r="B702" s="138">
        <v>73152100</v>
      </c>
      <c r="C702" s="139" t="s">
        <v>259</v>
      </c>
      <c r="D702" s="138" t="s">
        <v>20</v>
      </c>
      <c r="E702" s="242">
        <v>1</v>
      </c>
      <c r="F702" s="325">
        <v>685865</v>
      </c>
      <c r="G702" s="51" t="s">
        <v>1267</v>
      </c>
      <c r="J702" s="52"/>
    </row>
    <row r="703" spans="1:10">
      <c r="A703" s="168"/>
      <c r="B703" s="168"/>
      <c r="C703" s="162" t="s">
        <v>1126</v>
      </c>
      <c r="D703" s="163"/>
      <c r="E703" s="163"/>
      <c r="F703" s="163"/>
      <c r="G703" s="163"/>
      <c r="J703" s="52"/>
    </row>
    <row r="704" spans="1:10">
      <c r="A704" s="167"/>
      <c r="B704" s="167"/>
      <c r="C704" s="165" t="s">
        <v>136</v>
      </c>
      <c r="D704" s="166"/>
      <c r="E704" s="166"/>
      <c r="F704" s="166"/>
      <c r="G704" s="166"/>
      <c r="J704" s="52"/>
    </row>
    <row r="705" spans="1:10" ht="24">
      <c r="A705" s="126">
        <f>+COUNT(B$672:$D705)</f>
        <v>30</v>
      </c>
      <c r="B705" s="138">
        <v>73152100</v>
      </c>
      <c r="C705" s="127" t="s">
        <v>137</v>
      </c>
      <c r="D705" s="138" t="s">
        <v>20</v>
      </c>
      <c r="E705" s="242">
        <v>1</v>
      </c>
      <c r="F705" s="325">
        <v>1873391</v>
      </c>
      <c r="G705" s="51" t="s">
        <v>1267</v>
      </c>
      <c r="J705" s="52"/>
    </row>
    <row r="706" spans="1:10" ht="36">
      <c r="A706" s="126">
        <f>+COUNT(B$672:$D706)</f>
        <v>31</v>
      </c>
      <c r="B706" s="138">
        <v>73152100</v>
      </c>
      <c r="C706" s="127" t="s">
        <v>138</v>
      </c>
      <c r="D706" s="138" t="s">
        <v>20</v>
      </c>
      <c r="E706" s="242">
        <v>1</v>
      </c>
      <c r="F706" s="325">
        <v>1274726</v>
      </c>
      <c r="G706" s="51" t="s">
        <v>1270</v>
      </c>
      <c r="J706" s="52"/>
    </row>
    <row r="707" spans="1:10" ht="48">
      <c r="A707" s="126">
        <f>+COUNT(B$672:$D707)</f>
        <v>32</v>
      </c>
      <c r="B707" s="138">
        <v>73152100</v>
      </c>
      <c r="C707" s="127" t="s">
        <v>139</v>
      </c>
      <c r="D707" s="138" t="s">
        <v>20</v>
      </c>
      <c r="E707" s="242">
        <v>1</v>
      </c>
      <c r="F707" s="325">
        <v>2418059</v>
      </c>
      <c r="G707" s="51" t="s">
        <v>1270</v>
      </c>
      <c r="J707" s="52"/>
    </row>
    <row r="708" spans="1:10" ht="24">
      <c r="A708" s="126">
        <f>+COUNT(B$672:$D708)</f>
        <v>33</v>
      </c>
      <c r="B708" s="138">
        <v>73152100</v>
      </c>
      <c r="C708" s="127" t="s">
        <v>140</v>
      </c>
      <c r="D708" s="138" t="s">
        <v>20</v>
      </c>
      <c r="E708" s="242">
        <v>1</v>
      </c>
      <c r="F708" s="325">
        <v>867125</v>
      </c>
      <c r="G708" s="51" t="s">
        <v>1267</v>
      </c>
      <c r="J708" s="52"/>
    </row>
    <row r="709" spans="1:10">
      <c r="A709" s="126">
        <f>+COUNT(B$672:$D709)</f>
        <v>34</v>
      </c>
      <c r="B709" s="138">
        <v>73152100</v>
      </c>
      <c r="C709" s="127" t="s">
        <v>141</v>
      </c>
      <c r="D709" s="138" t="s">
        <v>20</v>
      </c>
      <c r="E709" s="242">
        <v>1</v>
      </c>
      <c r="F709" s="325">
        <v>914783</v>
      </c>
      <c r="G709" s="51" t="s">
        <v>1270</v>
      </c>
      <c r="J709" s="52"/>
    </row>
    <row r="710" spans="1:10" ht="24">
      <c r="A710" s="126">
        <f>+COUNT(B$672:$D710)</f>
        <v>35</v>
      </c>
      <c r="B710" s="138">
        <v>73152100</v>
      </c>
      <c r="C710" s="127" t="s">
        <v>142</v>
      </c>
      <c r="D710" s="138" t="s">
        <v>20</v>
      </c>
      <c r="E710" s="242">
        <v>1</v>
      </c>
      <c r="F710" s="325">
        <v>608173</v>
      </c>
      <c r="G710" s="51" t="s">
        <v>1267</v>
      </c>
      <c r="J710" s="52"/>
    </row>
    <row r="711" spans="1:10" ht="24">
      <c r="A711" s="126">
        <f>+COUNT(B$672:$D711)</f>
        <v>36</v>
      </c>
      <c r="B711" s="138">
        <v>73152100</v>
      </c>
      <c r="C711" s="127" t="s">
        <v>143</v>
      </c>
      <c r="D711" s="138" t="s">
        <v>20</v>
      </c>
      <c r="E711" s="242">
        <v>1</v>
      </c>
      <c r="F711" s="325">
        <v>368894</v>
      </c>
      <c r="G711" s="51" t="s">
        <v>1267</v>
      </c>
      <c r="J711" s="52"/>
    </row>
    <row r="712" spans="1:10" ht="24">
      <c r="A712" s="126">
        <f>+COUNT(B$672:$D712)</f>
        <v>37</v>
      </c>
      <c r="B712" s="138">
        <v>73152100</v>
      </c>
      <c r="C712" s="127" t="s">
        <v>144</v>
      </c>
      <c r="D712" s="138" t="s">
        <v>20</v>
      </c>
      <c r="E712" s="242">
        <v>1</v>
      </c>
      <c r="F712" s="325">
        <v>262575</v>
      </c>
      <c r="G712" s="51" t="s">
        <v>1267</v>
      </c>
      <c r="J712" s="52"/>
    </row>
    <row r="713" spans="1:10">
      <c r="A713" s="126">
        <f>+COUNT(B$672:$D713)</f>
        <v>38</v>
      </c>
      <c r="B713" s="138">
        <v>73152100</v>
      </c>
      <c r="C713" s="127" t="s">
        <v>145</v>
      </c>
      <c r="D713" s="138" t="s">
        <v>20</v>
      </c>
      <c r="E713" s="242">
        <v>1</v>
      </c>
      <c r="F713" s="325">
        <v>1776133</v>
      </c>
      <c r="G713" s="51" t="s">
        <v>1267</v>
      </c>
      <c r="J713" s="52"/>
    </row>
    <row r="714" spans="1:10">
      <c r="A714" s="126">
        <f>+COUNT(B$672:$D714)</f>
        <v>39</v>
      </c>
      <c r="B714" s="138">
        <v>73152100</v>
      </c>
      <c r="C714" s="127" t="s">
        <v>146</v>
      </c>
      <c r="D714" s="138" t="s">
        <v>20</v>
      </c>
      <c r="E714" s="242">
        <v>1</v>
      </c>
      <c r="F714" s="325">
        <v>776569</v>
      </c>
      <c r="G714" s="51" t="s">
        <v>1267</v>
      </c>
      <c r="J714" s="52"/>
    </row>
    <row r="715" spans="1:10">
      <c r="A715" s="126">
        <f>+COUNT(B$672:$D715)</f>
        <v>40</v>
      </c>
      <c r="B715" s="138">
        <v>73152100</v>
      </c>
      <c r="C715" s="127" t="s">
        <v>147</v>
      </c>
      <c r="D715" s="138" t="s">
        <v>20</v>
      </c>
      <c r="E715" s="242">
        <v>1</v>
      </c>
      <c r="F715" s="325">
        <v>217610</v>
      </c>
      <c r="G715" s="51" t="s">
        <v>1267</v>
      </c>
      <c r="J715" s="52"/>
    </row>
    <row r="716" spans="1:10">
      <c r="A716" s="126">
        <f>+COUNT(B$672:$D716)</f>
        <v>41</v>
      </c>
      <c r="B716" s="138">
        <v>73152100</v>
      </c>
      <c r="C716" s="127" t="s">
        <v>148</v>
      </c>
      <c r="D716" s="138" t="s">
        <v>20</v>
      </c>
      <c r="E716" s="242">
        <v>1</v>
      </c>
      <c r="F716" s="325">
        <v>765073</v>
      </c>
      <c r="G716" s="51" t="s">
        <v>1267</v>
      </c>
      <c r="J716" s="52"/>
    </row>
    <row r="717" spans="1:10">
      <c r="A717" s="167"/>
      <c r="B717" s="167"/>
      <c r="C717" s="165" t="s">
        <v>149</v>
      </c>
      <c r="D717" s="166"/>
      <c r="E717" s="166"/>
      <c r="F717" s="166"/>
      <c r="G717" s="166"/>
      <c r="J717" s="52"/>
    </row>
    <row r="718" spans="1:10" ht="24">
      <c r="A718" s="126">
        <f>+COUNT(B$672:$D718)</f>
        <v>42</v>
      </c>
      <c r="B718" s="138">
        <v>73152100</v>
      </c>
      <c r="C718" s="127" t="s">
        <v>137</v>
      </c>
      <c r="D718" s="138" t="s">
        <v>20</v>
      </c>
      <c r="E718" s="242">
        <v>1</v>
      </c>
      <c r="F718" s="325">
        <v>1888209</v>
      </c>
      <c r="G718" s="51" t="s">
        <v>1270</v>
      </c>
      <c r="J718" s="52"/>
    </row>
    <row r="719" spans="1:10" ht="36">
      <c r="A719" s="126">
        <f>+COUNT(B$672:$D719)</f>
        <v>43</v>
      </c>
      <c r="B719" s="138">
        <v>73152100</v>
      </c>
      <c r="C719" s="127" t="s">
        <v>138</v>
      </c>
      <c r="D719" s="138" t="s">
        <v>20</v>
      </c>
      <c r="E719" s="242">
        <v>1</v>
      </c>
      <c r="F719" s="325">
        <v>354795</v>
      </c>
      <c r="G719" s="51" t="s">
        <v>1267</v>
      </c>
      <c r="J719" s="52"/>
    </row>
    <row r="720" spans="1:10" ht="48">
      <c r="A720" s="126">
        <f>+COUNT(B$672:$D720)</f>
        <v>44</v>
      </c>
      <c r="B720" s="138">
        <v>73152100</v>
      </c>
      <c r="C720" s="127" t="s">
        <v>139</v>
      </c>
      <c r="D720" s="138" t="s">
        <v>20</v>
      </c>
      <c r="E720" s="242">
        <v>1</v>
      </c>
      <c r="F720" s="325">
        <v>735775</v>
      </c>
      <c r="G720" s="51" t="s">
        <v>1267</v>
      </c>
      <c r="J720" s="52"/>
    </row>
    <row r="721" spans="1:10" ht="24">
      <c r="A721" s="126">
        <f>+COUNT(B$672:$D721)</f>
        <v>45</v>
      </c>
      <c r="B721" s="138">
        <v>73152100</v>
      </c>
      <c r="C721" s="127" t="s">
        <v>140</v>
      </c>
      <c r="D721" s="138" t="s">
        <v>20</v>
      </c>
      <c r="E721" s="242">
        <v>1</v>
      </c>
      <c r="F721" s="325">
        <v>295669</v>
      </c>
      <c r="G721" s="51" t="s">
        <v>1270</v>
      </c>
      <c r="J721" s="52"/>
    </row>
    <row r="722" spans="1:10">
      <c r="A722" s="126">
        <f>+COUNT(B$672:$D722)</f>
        <v>46</v>
      </c>
      <c r="B722" s="138">
        <v>73152100</v>
      </c>
      <c r="C722" s="127" t="s">
        <v>141</v>
      </c>
      <c r="D722" s="138" t="s">
        <v>20</v>
      </c>
      <c r="E722" s="242">
        <v>1</v>
      </c>
      <c r="F722" s="325">
        <v>246709</v>
      </c>
      <c r="G722" s="51" t="s">
        <v>1270</v>
      </c>
      <c r="J722" s="52"/>
    </row>
    <row r="723" spans="1:10" ht="24">
      <c r="A723" s="126">
        <f>+COUNT(B$672:$D723)</f>
        <v>47</v>
      </c>
      <c r="B723" s="138">
        <v>73152100</v>
      </c>
      <c r="C723" s="127" t="s">
        <v>142</v>
      </c>
      <c r="D723" s="138" t="s">
        <v>20</v>
      </c>
      <c r="E723" s="242">
        <v>1</v>
      </c>
      <c r="F723" s="325">
        <v>124565</v>
      </c>
      <c r="G723" s="51" t="s">
        <v>1267</v>
      </c>
      <c r="J723" s="52"/>
    </row>
    <row r="724" spans="1:10" ht="24">
      <c r="A724" s="126">
        <f>+COUNT(B$672:$D724)</f>
        <v>48</v>
      </c>
      <c r="B724" s="138">
        <v>73152100</v>
      </c>
      <c r="C724" s="127" t="s">
        <v>143</v>
      </c>
      <c r="D724" s="138" t="s">
        <v>20</v>
      </c>
      <c r="E724" s="242">
        <v>1</v>
      </c>
      <c r="F724" s="325">
        <v>108992</v>
      </c>
      <c r="G724" s="51" t="s">
        <v>1267</v>
      </c>
      <c r="J724" s="52"/>
    </row>
    <row r="725" spans="1:10" ht="24">
      <c r="A725" s="126">
        <f>+COUNT(B$672:$D725)</f>
        <v>49</v>
      </c>
      <c r="B725" s="138">
        <v>73152100</v>
      </c>
      <c r="C725" s="127" t="s">
        <v>144</v>
      </c>
      <c r="D725" s="138" t="s">
        <v>20</v>
      </c>
      <c r="E725" s="242">
        <v>1</v>
      </c>
      <c r="F725" s="325">
        <v>847734</v>
      </c>
      <c r="G725" s="51" t="s">
        <v>1267</v>
      </c>
      <c r="J725" s="52"/>
    </row>
    <row r="726" spans="1:10">
      <c r="A726" s="126">
        <f>+COUNT(B$672:$D726)</f>
        <v>50</v>
      </c>
      <c r="B726" s="138">
        <v>73152100</v>
      </c>
      <c r="C726" s="127" t="s">
        <v>148</v>
      </c>
      <c r="D726" s="138" t="s">
        <v>20</v>
      </c>
      <c r="E726" s="242">
        <v>1</v>
      </c>
      <c r="F726" s="325">
        <v>2826069</v>
      </c>
      <c r="G726" s="51" t="s">
        <v>1270</v>
      </c>
      <c r="J726" s="52"/>
    </row>
    <row r="727" spans="1:10">
      <c r="A727" s="168"/>
      <c r="B727" s="168"/>
      <c r="C727" s="162" t="s">
        <v>1127</v>
      </c>
      <c r="D727" s="163"/>
      <c r="E727" s="163"/>
      <c r="F727" s="163"/>
      <c r="G727" s="163"/>
      <c r="J727" s="52"/>
    </row>
    <row r="728" spans="1:10">
      <c r="A728" s="167"/>
      <c r="B728" s="167"/>
      <c r="C728" s="165" t="s">
        <v>179</v>
      </c>
      <c r="D728" s="166"/>
      <c r="E728" s="166"/>
      <c r="F728" s="166"/>
      <c r="G728" s="166"/>
      <c r="J728" s="52"/>
    </row>
    <row r="729" spans="1:10">
      <c r="A729" s="126">
        <f>+COUNT(B$672:$D729)</f>
        <v>51</v>
      </c>
      <c r="B729" s="138">
        <v>73152100</v>
      </c>
      <c r="C729" s="127" t="s">
        <v>180</v>
      </c>
      <c r="D729" s="138" t="s">
        <v>20</v>
      </c>
      <c r="E729" s="242">
        <v>1</v>
      </c>
      <c r="F729" s="325">
        <v>1021835</v>
      </c>
      <c r="G729" s="51" t="s">
        <v>1267</v>
      </c>
      <c r="J729" s="52"/>
    </row>
    <row r="730" spans="1:10" ht="24">
      <c r="A730" s="126">
        <f>+COUNT(B$672:$D730)</f>
        <v>52</v>
      </c>
      <c r="B730" s="138">
        <v>73152100</v>
      </c>
      <c r="C730" s="127" t="s">
        <v>181</v>
      </c>
      <c r="D730" s="138" t="s">
        <v>20</v>
      </c>
      <c r="E730" s="242">
        <v>1</v>
      </c>
      <c r="F730" s="325">
        <v>5581034</v>
      </c>
      <c r="G730" s="51" t="s">
        <v>1267</v>
      </c>
      <c r="J730" s="52"/>
    </row>
    <row r="731" spans="1:10" ht="24">
      <c r="A731" s="126">
        <f>+COUNT(B$672:$D731)</f>
        <v>53</v>
      </c>
      <c r="B731" s="138">
        <v>73152100</v>
      </c>
      <c r="C731" s="127" t="s">
        <v>182</v>
      </c>
      <c r="D731" s="138" t="s">
        <v>20</v>
      </c>
      <c r="E731" s="242">
        <v>1</v>
      </c>
      <c r="F731" s="325">
        <v>976455</v>
      </c>
      <c r="G731" s="51" t="s">
        <v>1267</v>
      </c>
      <c r="J731" s="52"/>
    </row>
    <row r="732" spans="1:10" ht="24">
      <c r="A732" s="126">
        <f>+COUNT(B$672:$D732)</f>
        <v>54</v>
      </c>
      <c r="B732" s="138">
        <v>73152100</v>
      </c>
      <c r="C732" s="127" t="s">
        <v>183</v>
      </c>
      <c r="D732" s="138" t="s">
        <v>20</v>
      </c>
      <c r="E732" s="242">
        <v>1</v>
      </c>
      <c r="F732" s="325">
        <v>4366773</v>
      </c>
      <c r="G732" s="51" t="s">
        <v>1267</v>
      </c>
      <c r="J732" s="52"/>
    </row>
    <row r="733" spans="1:10" ht="24">
      <c r="A733" s="126">
        <f>+COUNT(B$672:$D733)</f>
        <v>55</v>
      </c>
      <c r="B733" s="138">
        <v>73152100</v>
      </c>
      <c r="C733" s="127" t="s">
        <v>184</v>
      </c>
      <c r="D733" s="138" t="s">
        <v>20</v>
      </c>
      <c r="E733" s="242">
        <v>1</v>
      </c>
      <c r="F733" s="325">
        <v>2766869</v>
      </c>
      <c r="G733" s="51" t="s">
        <v>1267</v>
      </c>
      <c r="J733" s="52"/>
    </row>
    <row r="734" spans="1:10" ht="24">
      <c r="A734" s="126">
        <f>+COUNT(B$672:$D734)</f>
        <v>56</v>
      </c>
      <c r="B734" s="138">
        <v>73152100</v>
      </c>
      <c r="C734" s="127" t="s">
        <v>185</v>
      </c>
      <c r="D734" s="138" t="s">
        <v>20</v>
      </c>
      <c r="E734" s="242">
        <v>1</v>
      </c>
      <c r="F734" s="325">
        <v>1425120</v>
      </c>
      <c r="G734" s="51" t="s">
        <v>1267</v>
      </c>
      <c r="J734" s="52"/>
    </row>
    <row r="735" spans="1:10" ht="24">
      <c r="A735" s="126">
        <f>+COUNT(B$672:$D735)</f>
        <v>57</v>
      </c>
      <c r="B735" s="138">
        <v>73152100</v>
      </c>
      <c r="C735" s="127" t="s">
        <v>186</v>
      </c>
      <c r="D735" s="138" t="s">
        <v>20</v>
      </c>
      <c r="E735" s="242">
        <v>1</v>
      </c>
      <c r="F735" s="325">
        <v>6136830</v>
      </c>
      <c r="G735" s="51" t="s">
        <v>1267</v>
      </c>
      <c r="J735" s="52"/>
    </row>
    <row r="736" spans="1:10">
      <c r="A736" s="126">
        <f>+COUNT(B$672:$D736)</f>
        <v>58</v>
      </c>
      <c r="B736" s="138">
        <v>73152100</v>
      </c>
      <c r="C736" s="127" t="s">
        <v>187</v>
      </c>
      <c r="D736" s="138" t="s">
        <v>20</v>
      </c>
      <c r="E736" s="242">
        <v>1</v>
      </c>
      <c r="F736" s="325">
        <v>1549158</v>
      </c>
      <c r="G736" s="51" t="s">
        <v>1267</v>
      </c>
      <c r="J736" s="52"/>
    </row>
    <row r="737" spans="1:10">
      <c r="A737" s="126">
        <f>+COUNT(B$672:$D737)</f>
        <v>59</v>
      </c>
      <c r="B737" s="138">
        <v>73152100</v>
      </c>
      <c r="C737" s="127" t="s">
        <v>188</v>
      </c>
      <c r="D737" s="138" t="s">
        <v>20</v>
      </c>
      <c r="E737" s="242">
        <v>1</v>
      </c>
      <c r="F737" s="325">
        <v>2934547</v>
      </c>
      <c r="G737" s="51" t="s">
        <v>1267</v>
      </c>
      <c r="J737" s="52"/>
    </row>
    <row r="738" spans="1:10">
      <c r="A738" s="126">
        <f>+COUNT(B$672:$D738)</f>
        <v>60</v>
      </c>
      <c r="B738" s="138">
        <v>73152100</v>
      </c>
      <c r="C738" s="127" t="s">
        <v>189</v>
      </c>
      <c r="D738" s="138" t="s">
        <v>20</v>
      </c>
      <c r="E738" s="242">
        <v>1</v>
      </c>
      <c r="F738" s="325">
        <v>743993</v>
      </c>
      <c r="G738" s="51" t="s">
        <v>1267</v>
      </c>
      <c r="J738" s="52"/>
    </row>
    <row r="739" spans="1:10">
      <c r="A739" s="126">
        <f>+COUNT(B$672:$D739)</f>
        <v>61</v>
      </c>
      <c r="B739" s="138">
        <v>73152100</v>
      </c>
      <c r="C739" s="127" t="s">
        <v>190</v>
      </c>
      <c r="D739" s="138" t="s">
        <v>20</v>
      </c>
      <c r="E739" s="242">
        <v>1</v>
      </c>
      <c r="F739" s="325">
        <v>962487</v>
      </c>
      <c r="G739" s="51" t="s">
        <v>1270</v>
      </c>
      <c r="J739" s="52"/>
    </row>
    <row r="740" spans="1:10">
      <c r="A740" s="126">
        <f>+COUNT(B$672:$D740)</f>
        <v>62</v>
      </c>
      <c r="B740" s="138">
        <v>73152100</v>
      </c>
      <c r="C740" s="127" t="s">
        <v>191</v>
      </c>
      <c r="D740" s="138" t="s">
        <v>20</v>
      </c>
      <c r="E740" s="242">
        <v>1</v>
      </c>
      <c r="F740" s="325">
        <v>3437282</v>
      </c>
      <c r="G740" s="51" t="s">
        <v>1267</v>
      </c>
      <c r="J740" s="52"/>
    </row>
    <row r="741" spans="1:10" ht="24">
      <c r="A741" s="126">
        <f>+COUNT(B$672:$D741)</f>
        <v>63</v>
      </c>
      <c r="B741" s="138">
        <v>73152100</v>
      </c>
      <c r="C741" s="141" t="s">
        <v>764</v>
      </c>
      <c r="D741" s="138" t="s">
        <v>20</v>
      </c>
      <c r="E741" s="242">
        <v>1</v>
      </c>
      <c r="F741" s="325">
        <v>2482829</v>
      </c>
      <c r="G741" s="51" t="s">
        <v>1267</v>
      </c>
      <c r="J741" s="52"/>
    </row>
    <row r="742" spans="1:10" ht="24">
      <c r="A742" s="126">
        <f>+COUNT(B$672:$D742)</f>
        <v>64</v>
      </c>
      <c r="B742" s="138">
        <v>73152100</v>
      </c>
      <c r="C742" s="127" t="s">
        <v>192</v>
      </c>
      <c r="D742" s="138" t="s">
        <v>20</v>
      </c>
      <c r="E742" s="242">
        <v>1</v>
      </c>
      <c r="F742" s="325">
        <v>2464336</v>
      </c>
      <c r="G742" s="51" t="s">
        <v>1267</v>
      </c>
      <c r="J742" s="52"/>
    </row>
    <row r="743" spans="1:10">
      <c r="A743" s="167"/>
      <c r="B743" s="167"/>
      <c r="C743" s="165" t="s">
        <v>225</v>
      </c>
      <c r="D743" s="166"/>
      <c r="E743" s="166"/>
      <c r="F743" s="166"/>
      <c r="G743" s="166"/>
      <c r="J743" s="52"/>
    </row>
    <row r="744" spans="1:10" ht="36">
      <c r="A744" s="126">
        <f>+COUNT(B$672:$D744)</f>
        <v>65</v>
      </c>
      <c r="B744" s="138">
        <v>73152100</v>
      </c>
      <c r="C744" s="127" t="s">
        <v>765</v>
      </c>
      <c r="D744" s="138" t="s">
        <v>20</v>
      </c>
      <c r="E744" s="242">
        <v>1</v>
      </c>
      <c r="F744" s="325">
        <v>4806941</v>
      </c>
      <c r="G744" s="51" t="s">
        <v>1267</v>
      </c>
      <c r="J744" s="52"/>
    </row>
    <row r="745" spans="1:10" ht="24">
      <c r="A745" s="126">
        <f>+COUNT(B$672:$D745)</f>
        <v>66</v>
      </c>
      <c r="B745" s="138">
        <v>73152100</v>
      </c>
      <c r="C745" s="139" t="s">
        <v>123</v>
      </c>
      <c r="D745" s="138" t="s">
        <v>20</v>
      </c>
      <c r="E745" s="242">
        <v>1</v>
      </c>
      <c r="F745" s="325">
        <v>754686</v>
      </c>
      <c r="G745" s="51" t="s">
        <v>1267</v>
      </c>
      <c r="J745" s="52"/>
    </row>
    <row r="746" spans="1:10" ht="24">
      <c r="A746" s="167"/>
      <c r="B746" s="167"/>
      <c r="C746" s="165" t="s">
        <v>193</v>
      </c>
      <c r="D746" s="166"/>
      <c r="E746" s="166"/>
      <c r="F746" s="166"/>
      <c r="G746" s="166"/>
      <c r="J746" s="52"/>
    </row>
    <row r="747" spans="1:10" ht="24">
      <c r="A747" s="126">
        <f>+COUNT(B$672:$D747)</f>
        <v>67</v>
      </c>
      <c r="B747" s="138">
        <v>73152100</v>
      </c>
      <c r="C747" s="141" t="s">
        <v>876</v>
      </c>
      <c r="D747" s="138" t="s">
        <v>20</v>
      </c>
      <c r="E747" s="242">
        <v>1</v>
      </c>
      <c r="F747" s="325">
        <v>859624</v>
      </c>
      <c r="G747" s="51" t="s">
        <v>1267</v>
      </c>
      <c r="J747" s="52"/>
    </row>
    <row r="748" spans="1:10" ht="24">
      <c r="A748" s="126">
        <f>+COUNT(B$672:$D748)</f>
        <v>68</v>
      </c>
      <c r="B748" s="138">
        <v>73152100</v>
      </c>
      <c r="C748" s="141" t="s">
        <v>766</v>
      </c>
      <c r="D748" s="138" t="s">
        <v>20</v>
      </c>
      <c r="E748" s="242">
        <v>1</v>
      </c>
      <c r="F748" s="325">
        <v>1310203</v>
      </c>
      <c r="G748" s="51" t="s">
        <v>1267</v>
      </c>
      <c r="J748" s="52"/>
    </row>
    <row r="749" spans="1:10">
      <c r="A749" s="126">
        <f>+COUNT(B$672:$D749)</f>
        <v>69</v>
      </c>
      <c r="B749" s="138">
        <v>73152100</v>
      </c>
      <c r="C749" s="141" t="s">
        <v>767</v>
      </c>
      <c r="D749" s="138" t="s">
        <v>20</v>
      </c>
      <c r="E749" s="242">
        <v>1</v>
      </c>
      <c r="F749" s="325">
        <v>503650</v>
      </c>
      <c r="G749" s="51" t="s">
        <v>1267</v>
      </c>
      <c r="J749" s="52"/>
    </row>
    <row r="750" spans="1:10" ht="24">
      <c r="A750" s="126">
        <f>+COUNT(B$672:$D750)</f>
        <v>70</v>
      </c>
      <c r="B750" s="138">
        <v>73152100</v>
      </c>
      <c r="C750" s="141" t="s">
        <v>768</v>
      </c>
      <c r="D750" s="138" t="s">
        <v>20</v>
      </c>
      <c r="E750" s="242">
        <v>1</v>
      </c>
      <c r="F750" s="325">
        <v>1333445</v>
      </c>
      <c r="G750" s="51" t="s">
        <v>1267</v>
      </c>
      <c r="J750" s="52"/>
    </row>
    <row r="751" spans="1:10" ht="24">
      <c r="A751" s="126">
        <f>+COUNT(B$672:$D751)</f>
        <v>71</v>
      </c>
      <c r="B751" s="138">
        <v>73152100</v>
      </c>
      <c r="C751" s="141" t="s">
        <v>769</v>
      </c>
      <c r="D751" s="138" t="s">
        <v>20</v>
      </c>
      <c r="E751" s="242">
        <v>1</v>
      </c>
      <c r="F751" s="325">
        <v>1052119</v>
      </c>
      <c r="G751" s="51" t="s">
        <v>1267</v>
      </c>
      <c r="J751" s="52"/>
    </row>
    <row r="752" spans="1:10">
      <c r="A752" s="126">
        <f>+COUNT(B$672:$D752)</f>
        <v>72</v>
      </c>
      <c r="B752" s="138">
        <v>73152100</v>
      </c>
      <c r="C752" s="127" t="s">
        <v>194</v>
      </c>
      <c r="D752" s="138" t="s">
        <v>20</v>
      </c>
      <c r="E752" s="242">
        <v>1</v>
      </c>
      <c r="F752" s="325">
        <v>242810</v>
      </c>
      <c r="G752" s="51" t="s">
        <v>1267</v>
      </c>
      <c r="J752" s="52"/>
    </row>
    <row r="753" spans="1:10">
      <c r="A753" s="126">
        <f>+COUNT(B$672:$D753)</f>
        <v>73</v>
      </c>
      <c r="B753" s="138">
        <v>73152100</v>
      </c>
      <c r="C753" s="127" t="s">
        <v>195</v>
      </c>
      <c r="D753" s="138" t="s">
        <v>20</v>
      </c>
      <c r="E753" s="242">
        <v>1</v>
      </c>
      <c r="F753" s="325">
        <v>500348</v>
      </c>
      <c r="G753" s="51" t="s">
        <v>1270</v>
      </c>
      <c r="J753" s="52"/>
    </row>
    <row r="754" spans="1:10">
      <c r="A754" s="126">
        <f>+COUNT(B$672:$D754)</f>
        <v>74</v>
      </c>
      <c r="B754" s="138">
        <v>73152100</v>
      </c>
      <c r="C754" s="127" t="s">
        <v>196</v>
      </c>
      <c r="D754" s="138" t="s">
        <v>20</v>
      </c>
      <c r="E754" s="242">
        <v>1</v>
      </c>
      <c r="F754" s="325">
        <v>377154</v>
      </c>
      <c r="G754" s="51" t="s">
        <v>1270</v>
      </c>
      <c r="J754" s="52"/>
    </row>
    <row r="755" spans="1:10">
      <c r="A755" s="126">
        <f>+COUNT(B$672:$D755)</f>
        <v>75</v>
      </c>
      <c r="B755" s="138">
        <v>73152100</v>
      </c>
      <c r="C755" s="127" t="s">
        <v>197</v>
      </c>
      <c r="D755" s="138" t="s">
        <v>20</v>
      </c>
      <c r="E755" s="242">
        <v>1</v>
      </c>
      <c r="F755" s="325">
        <v>2878516</v>
      </c>
      <c r="G755" s="51" t="s">
        <v>1267</v>
      </c>
      <c r="J755" s="52"/>
    </row>
    <row r="756" spans="1:10">
      <c r="A756" s="126">
        <f>+COUNT(B$672:$D756)</f>
        <v>76</v>
      </c>
      <c r="B756" s="138">
        <v>73152100</v>
      </c>
      <c r="C756" s="127" t="s">
        <v>198</v>
      </c>
      <c r="D756" s="138" t="s">
        <v>20</v>
      </c>
      <c r="E756" s="242">
        <v>1</v>
      </c>
      <c r="F756" s="325">
        <v>199606</v>
      </c>
      <c r="G756" s="51" t="s">
        <v>1267</v>
      </c>
      <c r="J756" s="52"/>
    </row>
    <row r="757" spans="1:10">
      <c r="A757" s="167"/>
      <c r="B757" s="167"/>
      <c r="C757" s="165" t="s">
        <v>260</v>
      </c>
      <c r="D757" s="166"/>
      <c r="E757" s="166"/>
      <c r="F757" s="166"/>
      <c r="G757" s="166"/>
      <c r="J757" s="52"/>
    </row>
    <row r="758" spans="1:10" ht="24">
      <c r="A758" s="126">
        <f>+COUNT(B$672:$D758)</f>
        <v>77</v>
      </c>
      <c r="B758" s="138">
        <v>73152100</v>
      </c>
      <c r="C758" s="139" t="s">
        <v>176</v>
      </c>
      <c r="D758" s="138" t="s">
        <v>20</v>
      </c>
      <c r="E758" s="242">
        <v>1</v>
      </c>
      <c r="F758" s="325">
        <v>1479020</v>
      </c>
      <c r="G758" s="51" t="s">
        <v>1267</v>
      </c>
      <c r="J758" s="52"/>
    </row>
    <row r="759" spans="1:10">
      <c r="A759" s="126">
        <f>+COUNT(B$672:$D759)</f>
        <v>78</v>
      </c>
      <c r="B759" s="138">
        <v>73152100</v>
      </c>
      <c r="C759" s="139" t="s">
        <v>261</v>
      </c>
      <c r="D759" s="138" t="s">
        <v>20</v>
      </c>
      <c r="E759" s="242">
        <v>1</v>
      </c>
      <c r="F759" s="325">
        <v>2061147</v>
      </c>
      <c r="G759" s="51" t="s">
        <v>1267</v>
      </c>
      <c r="J759" s="52"/>
    </row>
    <row r="760" spans="1:10">
      <c r="A760" s="126">
        <f>+COUNT(B$672:$D760)</f>
        <v>79</v>
      </c>
      <c r="B760" s="138">
        <v>73152100</v>
      </c>
      <c r="C760" s="127" t="s">
        <v>262</v>
      </c>
      <c r="D760" s="138" t="s">
        <v>20</v>
      </c>
      <c r="E760" s="242">
        <v>1</v>
      </c>
      <c r="F760" s="325">
        <v>184820</v>
      </c>
      <c r="G760" s="51" t="s">
        <v>1267</v>
      </c>
      <c r="J760" s="52"/>
    </row>
    <row r="761" spans="1:10">
      <c r="A761" s="126">
        <f>+COUNT(B$672:$D761)</f>
        <v>80</v>
      </c>
      <c r="B761" s="138">
        <v>73152100</v>
      </c>
      <c r="C761" s="127" t="s">
        <v>263</v>
      </c>
      <c r="D761" s="138" t="s">
        <v>20</v>
      </c>
      <c r="E761" s="242">
        <v>1</v>
      </c>
      <c r="F761" s="325">
        <v>176610</v>
      </c>
      <c r="G761" s="51" t="s">
        <v>1267</v>
      </c>
      <c r="J761" s="52"/>
    </row>
    <row r="762" spans="1:10">
      <c r="A762" s="126">
        <f>+COUNT(B$672:$D762)</f>
        <v>81</v>
      </c>
      <c r="B762" s="138">
        <v>73152100</v>
      </c>
      <c r="C762" s="127" t="s">
        <v>264</v>
      </c>
      <c r="D762" s="138" t="s">
        <v>20</v>
      </c>
      <c r="E762" s="242">
        <v>1</v>
      </c>
      <c r="F762" s="325">
        <v>2331809</v>
      </c>
      <c r="G762" s="51" t="s">
        <v>1267</v>
      </c>
      <c r="J762" s="52"/>
    </row>
    <row r="763" spans="1:10" ht="24">
      <c r="A763" s="126">
        <f>+COUNT(B$672:$D763)</f>
        <v>82</v>
      </c>
      <c r="B763" s="138">
        <v>73152100</v>
      </c>
      <c r="C763" s="127" t="s">
        <v>265</v>
      </c>
      <c r="D763" s="138" t="s">
        <v>20</v>
      </c>
      <c r="E763" s="242">
        <v>1</v>
      </c>
      <c r="F763" s="325">
        <v>1658985</v>
      </c>
      <c r="G763" s="51" t="s">
        <v>1267</v>
      </c>
      <c r="J763" s="52"/>
    </row>
    <row r="764" spans="1:10">
      <c r="A764" s="126">
        <f>+COUNT(B$672:$D764)</f>
        <v>83</v>
      </c>
      <c r="B764" s="138">
        <v>73152100</v>
      </c>
      <c r="C764" s="127" t="s">
        <v>266</v>
      </c>
      <c r="D764" s="138" t="s">
        <v>20</v>
      </c>
      <c r="E764" s="242">
        <v>1</v>
      </c>
      <c r="F764" s="325">
        <v>320111</v>
      </c>
      <c r="G764" s="51" t="s">
        <v>1267</v>
      </c>
      <c r="J764" s="52"/>
    </row>
    <row r="765" spans="1:10">
      <c r="A765" s="126">
        <f>+COUNT(B$672:$D765)</f>
        <v>84</v>
      </c>
      <c r="B765" s="138">
        <v>73152100</v>
      </c>
      <c r="C765" s="127" t="s">
        <v>267</v>
      </c>
      <c r="D765" s="138" t="s">
        <v>20</v>
      </c>
      <c r="E765" s="242">
        <v>1</v>
      </c>
      <c r="F765" s="325">
        <v>521174</v>
      </c>
      <c r="G765" s="51" t="s">
        <v>1270</v>
      </c>
      <c r="J765" s="52"/>
    </row>
    <row r="766" spans="1:10" ht="24">
      <c r="A766" s="126">
        <f>+COUNT(B$672:$D766)</f>
        <v>85</v>
      </c>
      <c r="B766" s="138">
        <v>73152100</v>
      </c>
      <c r="C766" s="139" t="s">
        <v>268</v>
      </c>
      <c r="D766" s="138" t="s">
        <v>20</v>
      </c>
      <c r="E766" s="242">
        <v>1</v>
      </c>
      <c r="F766" s="325">
        <v>3347395</v>
      </c>
      <c r="G766" s="51" t="s">
        <v>1267</v>
      </c>
      <c r="J766" s="52"/>
    </row>
    <row r="767" spans="1:10" ht="24">
      <c r="A767" s="169"/>
      <c r="B767" s="169"/>
      <c r="C767" s="170" t="s">
        <v>275</v>
      </c>
      <c r="D767" s="171"/>
      <c r="E767" s="171"/>
      <c r="F767" s="171"/>
      <c r="G767" s="171"/>
      <c r="J767" s="52"/>
    </row>
    <row r="768" spans="1:10">
      <c r="A768" s="126">
        <f>+COUNT(B$672:$D768)</f>
        <v>86</v>
      </c>
      <c r="B768" s="138">
        <v>73152100</v>
      </c>
      <c r="C768" s="141" t="s">
        <v>276</v>
      </c>
      <c r="D768" s="138" t="s">
        <v>20</v>
      </c>
      <c r="E768" s="242">
        <v>1</v>
      </c>
      <c r="F768" s="325">
        <v>1207552</v>
      </c>
      <c r="G768" s="51" t="s">
        <v>1267</v>
      </c>
      <c r="J768" s="52"/>
    </row>
    <row r="769" spans="1:10">
      <c r="A769" s="126">
        <f>+COUNT(B$672:$D769)</f>
        <v>87</v>
      </c>
      <c r="B769" s="138">
        <v>73152100</v>
      </c>
      <c r="C769" s="141" t="s">
        <v>277</v>
      </c>
      <c r="D769" s="138" t="s">
        <v>20</v>
      </c>
      <c r="E769" s="242">
        <v>1</v>
      </c>
      <c r="F769" s="325">
        <v>682712</v>
      </c>
      <c r="G769" s="51" t="s">
        <v>1267</v>
      </c>
      <c r="J769" s="52"/>
    </row>
    <row r="770" spans="1:10">
      <c r="A770" s="126">
        <f>+COUNT(B$672:$D770)</f>
        <v>88</v>
      </c>
      <c r="B770" s="138">
        <v>73152100</v>
      </c>
      <c r="C770" s="141" t="s">
        <v>278</v>
      </c>
      <c r="D770" s="138" t="s">
        <v>20</v>
      </c>
      <c r="E770" s="242">
        <v>1</v>
      </c>
      <c r="F770" s="325">
        <v>99750</v>
      </c>
      <c r="G770" s="51" t="s">
        <v>1270</v>
      </c>
      <c r="J770" s="52"/>
    </row>
    <row r="771" spans="1:10">
      <c r="A771" s="126">
        <f>+COUNT(B$672:$D771)</f>
        <v>89</v>
      </c>
      <c r="B771" s="138">
        <v>73152100</v>
      </c>
      <c r="C771" s="141" t="s">
        <v>279</v>
      </c>
      <c r="D771" s="138" t="s">
        <v>20</v>
      </c>
      <c r="E771" s="242">
        <v>1</v>
      </c>
      <c r="F771" s="325">
        <v>104015</v>
      </c>
      <c r="G771" s="51" t="s">
        <v>1270</v>
      </c>
      <c r="J771" s="52"/>
    </row>
    <row r="772" spans="1:10">
      <c r="A772" s="126">
        <f>+COUNT(B$672:$D772)</f>
        <v>90</v>
      </c>
      <c r="B772" s="138">
        <v>73152100</v>
      </c>
      <c r="C772" s="141" t="s">
        <v>280</v>
      </c>
      <c r="D772" s="138" t="s">
        <v>20</v>
      </c>
      <c r="E772" s="242">
        <v>1</v>
      </c>
      <c r="F772" s="325">
        <v>39581</v>
      </c>
      <c r="G772" s="51" t="s">
        <v>1267</v>
      </c>
      <c r="J772" s="52"/>
    </row>
    <row r="773" spans="1:10" ht="24">
      <c r="A773" s="126">
        <f>+COUNT(B$672:$D773)</f>
        <v>91</v>
      </c>
      <c r="B773" s="138">
        <v>73152100</v>
      </c>
      <c r="C773" s="141" t="s">
        <v>281</v>
      </c>
      <c r="D773" s="138" t="s">
        <v>20</v>
      </c>
      <c r="E773" s="242">
        <v>1</v>
      </c>
      <c r="F773" s="325">
        <v>19998</v>
      </c>
      <c r="G773" s="51" t="s">
        <v>1267</v>
      </c>
      <c r="J773" s="52"/>
    </row>
    <row r="774" spans="1:10">
      <c r="A774" s="126">
        <f>+COUNT(B$672:$D774)</f>
        <v>92</v>
      </c>
      <c r="B774" s="138">
        <v>73152100</v>
      </c>
      <c r="C774" s="141" t="s">
        <v>282</v>
      </c>
      <c r="D774" s="138" t="s">
        <v>20</v>
      </c>
      <c r="E774" s="242">
        <v>1</v>
      </c>
      <c r="F774" s="325">
        <v>1677073</v>
      </c>
      <c r="G774" s="51" t="s">
        <v>1267</v>
      </c>
      <c r="J774" s="52"/>
    </row>
    <row r="775" spans="1:10">
      <c r="A775" s="126">
        <f>+COUNT(B$672:$D775)</f>
        <v>93</v>
      </c>
      <c r="B775" s="138">
        <v>73152100</v>
      </c>
      <c r="C775" s="128" t="s">
        <v>283</v>
      </c>
      <c r="D775" s="138" t="s">
        <v>20</v>
      </c>
      <c r="E775" s="242">
        <v>1</v>
      </c>
      <c r="F775" s="325">
        <v>100522</v>
      </c>
      <c r="G775" s="51" t="s">
        <v>1267</v>
      </c>
      <c r="J775" s="52"/>
    </row>
    <row r="776" spans="1:10">
      <c r="A776" s="126">
        <f>+COUNT(B$672:$D776)</f>
        <v>94</v>
      </c>
      <c r="B776" s="138">
        <v>73152100</v>
      </c>
      <c r="C776" s="128" t="s">
        <v>284</v>
      </c>
      <c r="D776" s="138" t="s">
        <v>20</v>
      </c>
      <c r="E776" s="242">
        <v>1</v>
      </c>
      <c r="F776" s="325">
        <v>98845</v>
      </c>
      <c r="G776" s="51" t="s">
        <v>1267</v>
      </c>
      <c r="J776" s="52"/>
    </row>
    <row r="777" spans="1:10" ht="48">
      <c r="A777" s="126">
        <f>+COUNT(B$672:$D777)</f>
        <v>95</v>
      </c>
      <c r="B777" s="138">
        <v>73152100</v>
      </c>
      <c r="C777" s="127" t="s">
        <v>285</v>
      </c>
      <c r="D777" s="138" t="s">
        <v>20</v>
      </c>
      <c r="E777" s="242">
        <v>1</v>
      </c>
      <c r="F777" s="325">
        <v>622538</v>
      </c>
      <c r="G777" s="51" t="s">
        <v>1267</v>
      </c>
      <c r="J777" s="52"/>
    </row>
    <row r="778" spans="1:10" ht="48">
      <c r="A778" s="126">
        <f>+COUNT(B$672:$D778)</f>
        <v>96</v>
      </c>
      <c r="B778" s="138">
        <v>73152100</v>
      </c>
      <c r="C778" s="127" t="s">
        <v>286</v>
      </c>
      <c r="D778" s="138" t="s">
        <v>20</v>
      </c>
      <c r="E778" s="242">
        <v>1</v>
      </c>
      <c r="F778" s="325">
        <v>705494</v>
      </c>
      <c r="G778" s="51" t="s">
        <v>1267</v>
      </c>
      <c r="J778" s="52"/>
    </row>
    <row r="779" spans="1:10">
      <c r="A779" s="126">
        <f>+COUNT(B$672:$D779)</f>
        <v>97</v>
      </c>
      <c r="B779" s="138">
        <v>73152100</v>
      </c>
      <c r="C779" s="128" t="s">
        <v>287</v>
      </c>
      <c r="D779" s="138" t="s">
        <v>20</v>
      </c>
      <c r="E779" s="242">
        <v>1</v>
      </c>
      <c r="F779" s="325">
        <v>206203</v>
      </c>
      <c r="G779" s="51" t="s">
        <v>1267</v>
      </c>
      <c r="J779" s="52"/>
    </row>
    <row r="780" spans="1:10">
      <c r="A780" s="126">
        <f>+COUNT(B$672:$D780)</f>
        <v>98</v>
      </c>
      <c r="B780" s="138">
        <v>73152100</v>
      </c>
      <c r="C780" s="128" t="s">
        <v>288</v>
      </c>
      <c r="D780" s="138" t="s">
        <v>20</v>
      </c>
      <c r="E780" s="242">
        <v>1</v>
      </c>
      <c r="F780" s="325">
        <v>171261</v>
      </c>
      <c r="G780" s="51" t="s">
        <v>1267</v>
      </c>
      <c r="J780" s="52"/>
    </row>
    <row r="781" spans="1:10">
      <c r="A781" s="126">
        <f>+COUNT(B$672:$D781)</f>
        <v>99</v>
      </c>
      <c r="B781" s="138">
        <v>73152100</v>
      </c>
      <c r="C781" s="128" t="s">
        <v>289</v>
      </c>
      <c r="D781" s="138" t="s">
        <v>20</v>
      </c>
      <c r="E781" s="242">
        <v>1</v>
      </c>
      <c r="F781" s="325">
        <v>168143</v>
      </c>
      <c r="G781" s="51" t="s">
        <v>1267</v>
      </c>
      <c r="J781" s="52"/>
    </row>
    <row r="782" spans="1:10">
      <c r="A782" s="126">
        <f>+COUNT(B$672:$D782)</f>
        <v>100</v>
      </c>
      <c r="B782" s="138">
        <v>73152100</v>
      </c>
      <c r="C782" s="128" t="s">
        <v>290</v>
      </c>
      <c r="D782" s="138" t="s">
        <v>20</v>
      </c>
      <c r="E782" s="242">
        <v>1</v>
      </c>
      <c r="F782" s="325">
        <v>1697617</v>
      </c>
      <c r="G782" s="51" t="s">
        <v>1267</v>
      </c>
      <c r="J782" s="52"/>
    </row>
    <row r="783" spans="1:10" ht="36">
      <c r="A783" s="126">
        <f>+COUNT(B$672:$D783)</f>
        <v>101</v>
      </c>
      <c r="B783" s="138">
        <v>73152100</v>
      </c>
      <c r="C783" s="127" t="s">
        <v>770</v>
      </c>
      <c r="D783" s="138" t="s">
        <v>20</v>
      </c>
      <c r="E783" s="242">
        <v>1</v>
      </c>
      <c r="F783" s="325">
        <v>4156623</v>
      </c>
      <c r="G783" s="51" t="s">
        <v>1270</v>
      </c>
      <c r="J783" s="52"/>
    </row>
    <row r="784" spans="1:10">
      <c r="A784" s="126">
        <f>+COUNT(B$672:$D784)</f>
        <v>102</v>
      </c>
      <c r="B784" s="138">
        <v>73152100</v>
      </c>
      <c r="C784" s="127" t="s">
        <v>291</v>
      </c>
      <c r="D784" s="138" t="s">
        <v>20</v>
      </c>
      <c r="E784" s="242">
        <v>1</v>
      </c>
      <c r="F784" s="325">
        <v>1724196</v>
      </c>
      <c r="G784" s="51" t="s">
        <v>1270</v>
      </c>
      <c r="J784" s="52"/>
    </row>
    <row r="785" spans="1:10" ht="24">
      <c r="A785" s="126">
        <f>+COUNT(B$672:$D785)</f>
        <v>103</v>
      </c>
      <c r="B785" s="138">
        <v>73152100</v>
      </c>
      <c r="C785" s="141" t="s">
        <v>292</v>
      </c>
      <c r="D785" s="138" t="s">
        <v>20</v>
      </c>
      <c r="E785" s="242">
        <v>1</v>
      </c>
      <c r="F785" s="325">
        <v>50034</v>
      </c>
      <c r="G785" s="51" t="s">
        <v>1267</v>
      </c>
      <c r="J785" s="52"/>
    </row>
    <row r="786" spans="1:10" ht="24">
      <c r="A786" s="126">
        <f>+COUNT(B$672:$D786)</f>
        <v>104</v>
      </c>
      <c r="B786" s="138">
        <v>73152100</v>
      </c>
      <c r="C786" s="127" t="s">
        <v>293</v>
      </c>
      <c r="D786" s="138" t="s">
        <v>20</v>
      </c>
      <c r="E786" s="242">
        <v>1</v>
      </c>
      <c r="F786" s="325">
        <v>1659605</v>
      </c>
      <c r="G786" s="51" t="s">
        <v>1267</v>
      </c>
      <c r="J786" s="52"/>
    </row>
    <row r="787" spans="1:10">
      <c r="A787" s="126">
        <f>+COUNT(B$672:$D787)</f>
        <v>105</v>
      </c>
      <c r="B787" s="138">
        <v>73152100</v>
      </c>
      <c r="C787" s="127" t="s">
        <v>294</v>
      </c>
      <c r="D787" s="138" t="s">
        <v>20</v>
      </c>
      <c r="E787" s="242">
        <v>1</v>
      </c>
      <c r="F787" s="325">
        <v>457370</v>
      </c>
      <c r="G787" s="51" t="s">
        <v>1270</v>
      </c>
      <c r="J787" s="52"/>
    </row>
    <row r="788" spans="1:10">
      <c r="A788" s="168"/>
      <c r="B788" s="168"/>
      <c r="C788" s="162" t="s">
        <v>1128</v>
      </c>
      <c r="D788" s="163"/>
      <c r="E788" s="163"/>
      <c r="F788" s="163"/>
      <c r="G788" s="163"/>
      <c r="J788" s="52"/>
    </row>
    <row r="789" spans="1:10" ht="36">
      <c r="A789" s="167"/>
      <c r="B789" s="167"/>
      <c r="C789" s="165" t="s">
        <v>150</v>
      </c>
      <c r="D789" s="166"/>
      <c r="E789" s="166"/>
      <c r="F789" s="166"/>
      <c r="G789" s="166"/>
      <c r="J789" s="52"/>
    </row>
    <row r="790" spans="1:10" ht="24">
      <c r="A790" s="126">
        <f>+COUNT(B$672:$D790)</f>
        <v>106</v>
      </c>
      <c r="B790" s="138">
        <v>73152100</v>
      </c>
      <c r="C790" s="127" t="s">
        <v>771</v>
      </c>
      <c r="D790" s="138" t="s">
        <v>20</v>
      </c>
      <c r="E790" s="242">
        <v>1</v>
      </c>
      <c r="F790" s="325">
        <v>298120</v>
      </c>
      <c r="G790" s="51" t="s">
        <v>1267</v>
      </c>
      <c r="J790" s="52"/>
    </row>
    <row r="791" spans="1:10">
      <c r="A791" s="126">
        <f>+COUNT(B$672:$D791)</f>
        <v>107</v>
      </c>
      <c r="B791" s="138">
        <v>73152100</v>
      </c>
      <c r="C791" s="127" t="s">
        <v>772</v>
      </c>
      <c r="D791" s="138" t="s">
        <v>20</v>
      </c>
      <c r="E791" s="242">
        <v>1</v>
      </c>
      <c r="F791" s="325">
        <v>202673</v>
      </c>
      <c r="G791" s="51" t="s">
        <v>1267</v>
      </c>
      <c r="J791" s="52"/>
    </row>
    <row r="792" spans="1:10">
      <c r="A792" s="126">
        <f>+COUNT(B$672:$D792)</f>
        <v>108</v>
      </c>
      <c r="B792" s="138">
        <v>73152100</v>
      </c>
      <c r="C792" s="127" t="s">
        <v>151</v>
      </c>
      <c r="D792" s="138" t="s">
        <v>20</v>
      </c>
      <c r="E792" s="242">
        <v>1</v>
      </c>
      <c r="F792" s="325">
        <v>108775</v>
      </c>
      <c r="G792" s="51" t="s">
        <v>1267</v>
      </c>
      <c r="J792" s="52"/>
    </row>
    <row r="793" spans="1:10">
      <c r="A793" s="126">
        <f>+COUNT(B$672:$D793)</f>
        <v>109</v>
      </c>
      <c r="B793" s="138">
        <v>73152100</v>
      </c>
      <c r="C793" s="127" t="s">
        <v>152</v>
      </c>
      <c r="D793" s="138" t="s">
        <v>20</v>
      </c>
      <c r="E793" s="242">
        <v>1</v>
      </c>
      <c r="F793" s="325">
        <v>185992</v>
      </c>
      <c r="G793" s="51" t="s">
        <v>1270</v>
      </c>
      <c r="J793" s="52"/>
    </row>
    <row r="794" spans="1:10">
      <c r="A794" s="126">
        <f>+COUNT(B$672:$D794)</f>
        <v>110</v>
      </c>
      <c r="B794" s="138">
        <v>73152100</v>
      </c>
      <c r="C794" s="127" t="s">
        <v>153</v>
      </c>
      <c r="D794" s="138" t="s">
        <v>20</v>
      </c>
      <c r="E794" s="242">
        <v>1</v>
      </c>
      <c r="F794" s="325">
        <v>74540</v>
      </c>
      <c r="G794" s="51" t="s">
        <v>1267</v>
      </c>
      <c r="J794" s="52"/>
    </row>
    <row r="795" spans="1:10">
      <c r="A795" s="126">
        <f>+COUNT(B$672:$D795)</f>
        <v>111</v>
      </c>
      <c r="B795" s="138">
        <v>73152100</v>
      </c>
      <c r="C795" s="127" t="s">
        <v>154</v>
      </c>
      <c r="D795" s="138" t="s">
        <v>20</v>
      </c>
      <c r="E795" s="242">
        <v>1</v>
      </c>
      <c r="F795" s="325">
        <v>54812</v>
      </c>
      <c r="G795" s="51" t="s">
        <v>1267</v>
      </c>
      <c r="J795" s="52"/>
    </row>
    <row r="796" spans="1:10" ht="24">
      <c r="A796" s="126">
        <f>+COUNT(B$672:$D796)</f>
        <v>112</v>
      </c>
      <c r="B796" s="138">
        <v>73152100</v>
      </c>
      <c r="C796" s="127" t="s">
        <v>155</v>
      </c>
      <c r="D796" s="138" t="s">
        <v>20</v>
      </c>
      <c r="E796" s="242">
        <v>1</v>
      </c>
      <c r="F796" s="325">
        <v>54054</v>
      </c>
      <c r="G796" s="51" t="s">
        <v>1270</v>
      </c>
      <c r="J796" s="52"/>
    </row>
    <row r="797" spans="1:10">
      <c r="A797" s="169"/>
      <c r="B797" s="169"/>
      <c r="C797" s="170" t="s">
        <v>297</v>
      </c>
      <c r="D797" s="171"/>
      <c r="E797" s="171"/>
      <c r="F797" s="171"/>
      <c r="G797" s="171"/>
      <c r="J797" s="52"/>
    </row>
    <row r="798" spans="1:10" ht="24">
      <c r="A798" s="126">
        <f>+COUNT(B$672:$D798)</f>
        <v>113</v>
      </c>
      <c r="B798" s="138">
        <v>73152100</v>
      </c>
      <c r="C798" s="141" t="s">
        <v>176</v>
      </c>
      <c r="D798" s="138" t="s">
        <v>20</v>
      </c>
      <c r="E798" s="242">
        <v>1</v>
      </c>
      <c r="F798" s="325">
        <v>748835</v>
      </c>
      <c r="G798" s="51" t="s">
        <v>1270</v>
      </c>
      <c r="J798" s="52"/>
    </row>
    <row r="799" spans="1:10">
      <c r="A799" s="126">
        <f>+COUNT(B$672:$D799)</f>
        <v>114</v>
      </c>
      <c r="B799" s="138">
        <v>73152100</v>
      </c>
      <c r="C799" s="141" t="s">
        <v>173</v>
      </c>
      <c r="D799" s="138" t="s">
        <v>20</v>
      </c>
      <c r="E799" s="242">
        <v>1</v>
      </c>
      <c r="F799" s="325">
        <v>114341</v>
      </c>
      <c r="G799" s="51" t="s">
        <v>1267</v>
      </c>
      <c r="J799" s="52"/>
    </row>
    <row r="800" spans="1:10">
      <c r="A800" s="126">
        <f>+COUNT(B$672:$D800)</f>
        <v>115</v>
      </c>
      <c r="B800" s="138">
        <v>73152100</v>
      </c>
      <c r="C800" s="141" t="s">
        <v>298</v>
      </c>
      <c r="D800" s="138" t="s">
        <v>20</v>
      </c>
      <c r="E800" s="242">
        <v>1</v>
      </c>
      <c r="F800" s="325">
        <v>192471</v>
      </c>
      <c r="G800" s="51" t="s">
        <v>1267</v>
      </c>
      <c r="J800" s="52"/>
    </row>
    <row r="801" spans="1:10">
      <c r="A801" s="126">
        <f>+COUNT(B$672:$D801)</f>
        <v>116</v>
      </c>
      <c r="B801" s="138">
        <v>73152100</v>
      </c>
      <c r="C801" s="141" t="s">
        <v>299</v>
      </c>
      <c r="D801" s="138" t="s">
        <v>20</v>
      </c>
      <c r="E801" s="242">
        <v>1</v>
      </c>
      <c r="F801" s="325">
        <v>537872</v>
      </c>
      <c r="G801" s="51" t="s">
        <v>1267</v>
      </c>
      <c r="J801" s="52"/>
    </row>
    <row r="802" spans="1:10" ht="24">
      <c r="A802" s="126">
        <f>+COUNT(B$672:$D802)</f>
        <v>117</v>
      </c>
      <c r="B802" s="138">
        <v>73152100</v>
      </c>
      <c r="C802" s="141" t="s">
        <v>300</v>
      </c>
      <c r="D802" s="138" t="s">
        <v>20</v>
      </c>
      <c r="E802" s="242">
        <v>1</v>
      </c>
      <c r="F802" s="325">
        <v>141911</v>
      </c>
      <c r="G802" s="51" t="s">
        <v>1267</v>
      </c>
      <c r="J802" s="52"/>
    </row>
    <row r="803" spans="1:10" ht="36">
      <c r="A803" s="126">
        <f>+COUNT(B$672:$D803)</f>
        <v>118</v>
      </c>
      <c r="B803" s="138">
        <v>73152100</v>
      </c>
      <c r="C803" s="141" t="s">
        <v>773</v>
      </c>
      <c r="D803" s="138" t="s">
        <v>20</v>
      </c>
      <c r="E803" s="242">
        <v>1</v>
      </c>
      <c r="F803" s="325">
        <v>634212</v>
      </c>
      <c r="G803" s="51" t="s">
        <v>1267</v>
      </c>
      <c r="J803" s="52"/>
    </row>
    <row r="804" spans="1:10">
      <c r="A804" s="126">
        <f>+COUNT(B$672:$D804)</f>
        <v>119</v>
      </c>
      <c r="B804" s="138">
        <v>73152100</v>
      </c>
      <c r="C804" s="141" t="s">
        <v>301</v>
      </c>
      <c r="D804" s="138" t="s">
        <v>20</v>
      </c>
      <c r="E804" s="242">
        <v>1</v>
      </c>
      <c r="F804" s="325">
        <v>67839</v>
      </c>
      <c r="G804" s="51" t="s">
        <v>1267</v>
      </c>
      <c r="J804" s="52"/>
    </row>
    <row r="805" spans="1:10">
      <c r="A805" s="169"/>
      <c r="B805" s="169"/>
      <c r="C805" s="170" t="s">
        <v>117</v>
      </c>
      <c r="D805" s="171"/>
      <c r="E805" s="171"/>
      <c r="F805" s="171"/>
      <c r="G805" s="171"/>
      <c r="J805" s="52"/>
    </row>
    <row r="806" spans="1:10" ht="24">
      <c r="A806" s="126">
        <f>+COUNT(B$672:$D806)</f>
        <v>120</v>
      </c>
      <c r="B806" s="138">
        <v>73152100</v>
      </c>
      <c r="C806" s="141" t="s">
        <v>774</v>
      </c>
      <c r="D806" s="138" t="s">
        <v>20</v>
      </c>
      <c r="E806" s="242">
        <v>1</v>
      </c>
      <c r="F806" s="325">
        <v>146082</v>
      </c>
      <c r="G806" s="51" t="s">
        <v>1270</v>
      </c>
      <c r="J806" s="52"/>
    </row>
    <row r="807" spans="1:10">
      <c r="A807" s="126">
        <f>+COUNT(B$672:$D807)</f>
        <v>121</v>
      </c>
      <c r="B807" s="138">
        <v>73152100</v>
      </c>
      <c r="C807" s="141" t="s">
        <v>165</v>
      </c>
      <c r="D807" s="138" t="s">
        <v>20</v>
      </c>
      <c r="E807" s="242">
        <v>1</v>
      </c>
      <c r="F807" s="325">
        <v>49012</v>
      </c>
      <c r="G807" s="51" t="s">
        <v>1267</v>
      </c>
      <c r="J807" s="52"/>
    </row>
    <row r="808" spans="1:10" ht="48">
      <c r="A808" s="126">
        <f>+COUNT(B$672:$D808)</f>
        <v>122</v>
      </c>
      <c r="B808" s="138">
        <v>73152100</v>
      </c>
      <c r="C808" s="141" t="s">
        <v>754</v>
      </c>
      <c r="D808" s="138" t="s">
        <v>20</v>
      </c>
      <c r="E808" s="242">
        <v>1</v>
      </c>
      <c r="F808" s="325">
        <v>238515</v>
      </c>
      <c r="G808" s="51" t="s">
        <v>1267</v>
      </c>
      <c r="J808" s="52"/>
    </row>
    <row r="809" spans="1:10" ht="24">
      <c r="A809" s="126">
        <f>+COUNT(B$672:$D809)</f>
        <v>123</v>
      </c>
      <c r="B809" s="138">
        <v>73152100</v>
      </c>
      <c r="C809" s="141" t="s">
        <v>241</v>
      </c>
      <c r="D809" s="138" t="s">
        <v>20</v>
      </c>
      <c r="E809" s="242">
        <v>1</v>
      </c>
      <c r="F809" s="325">
        <v>62224</v>
      </c>
      <c r="G809" s="51" t="s">
        <v>1267</v>
      </c>
      <c r="J809" s="52"/>
    </row>
    <row r="810" spans="1:10">
      <c r="A810" s="167"/>
      <c r="B810" s="167"/>
      <c r="C810" s="165" t="s">
        <v>206</v>
      </c>
      <c r="D810" s="166"/>
      <c r="E810" s="166"/>
      <c r="F810" s="166"/>
      <c r="G810" s="166"/>
      <c r="J810" s="52"/>
    </row>
    <row r="811" spans="1:10" ht="24">
      <c r="A811" s="126">
        <f>+COUNT(B$672:$D811)</f>
        <v>124</v>
      </c>
      <c r="B811" s="138">
        <v>73152100</v>
      </c>
      <c r="C811" s="141" t="s">
        <v>775</v>
      </c>
      <c r="D811" s="138" t="s">
        <v>20</v>
      </c>
      <c r="E811" s="242">
        <v>1</v>
      </c>
      <c r="F811" s="325">
        <v>71302</v>
      </c>
      <c r="G811" s="51" t="s">
        <v>1267</v>
      </c>
      <c r="J811" s="52"/>
    </row>
    <row r="812" spans="1:10" ht="24">
      <c r="A812" s="126">
        <f>+COUNT(B$672:$D812)</f>
        <v>125</v>
      </c>
      <c r="B812" s="138">
        <v>73152100</v>
      </c>
      <c r="C812" s="141" t="s">
        <v>776</v>
      </c>
      <c r="D812" s="138" t="s">
        <v>20</v>
      </c>
      <c r="E812" s="242">
        <v>1</v>
      </c>
      <c r="F812" s="325">
        <v>55028</v>
      </c>
      <c r="G812" s="51" t="s">
        <v>1267</v>
      </c>
      <c r="J812" s="52"/>
    </row>
    <row r="813" spans="1:10" ht="24">
      <c r="A813" s="126">
        <f>+COUNT(B$672:$D813)</f>
        <v>126</v>
      </c>
      <c r="B813" s="138">
        <v>73152100</v>
      </c>
      <c r="C813" s="141" t="s">
        <v>777</v>
      </c>
      <c r="D813" s="138" t="s">
        <v>20</v>
      </c>
      <c r="E813" s="242">
        <v>1</v>
      </c>
      <c r="F813" s="325">
        <v>38844</v>
      </c>
      <c r="G813" s="51" t="s">
        <v>1267</v>
      </c>
      <c r="J813" s="52"/>
    </row>
    <row r="814" spans="1:10" ht="24">
      <c r="A814" s="126">
        <f>+COUNT(B$672:$D814)</f>
        <v>127</v>
      </c>
      <c r="B814" s="138">
        <v>73152100</v>
      </c>
      <c r="C814" s="141" t="s">
        <v>778</v>
      </c>
      <c r="D814" s="138" t="s">
        <v>20</v>
      </c>
      <c r="E814" s="242">
        <v>1</v>
      </c>
      <c r="F814" s="325">
        <v>50426</v>
      </c>
      <c r="G814" s="51" t="s">
        <v>1267</v>
      </c>
      <c r="J814" s="52"/>
    </row>
    <row r="815" spans="1:10" ht="24">
      <c r="A815" s="126">
        <f>+COUNT(B$672:$D815)</f>
        <v>128</v>
      </c>
      <c r="B815" s="138">
        <v>73152100</v>
      </c>
      <c r="C815" s="141" t="s">
        <v>779</v>
      </c>
      <c r="D815" s="138" t="s">
        <v>20</v>
      </c>
      <c r="E815" s="242">
        <v>1</v>
      </c>
      <c r="F815" s="325">
        <v>32200</v>
      </c>
      <c r="G815" s="51" t="s">
        <v>1267</v>
      </c>
      <c r="J815" s="52"/>
    </row>
    <row r="816" spans="1:10" ht="24">
      <c r="A816" s="126">
        <f>+COUNT(B$672:$D816)</f>
        <v>129</v>
      </c>
      <c r="B816" s="138">
        <v>73152100</v>
      </c>
      <c r="C816" s="141" t="s">
        <v>780</v>
      </c>
      <c r="D816" s="138" t="s">
        <v>20</v>
      </c>
      <c r="E816" s="242">
        <v>1</v>
      </c>
      <c r="F816" s="325">
        <v>207272</v>
      </c>
      <c r="G816" s="51" t="s">
        <v>1267</v>
      </c>
      <c r="J816" s="52"/>
    </row>
    <row r="817" spans="1:10" ht="24">
      <c r="A817" s="126">
        <f>+COUNT(B$672:$D817)</f>
        <v>130</v>
      </c>
      <c r="B817" s="138">
        <v>73152100</v>
      </c>
      <c r="C817" s="141" t="s">
        <v>781</v>
      </c>
      <c r="D817" s="138" t="s">
        <v>20</v>
      </c>
      <c r="E817" s="242">
        <v>1</v>
      </c>
      <c r="F817" s="325">
        <v>190924</v>
      </c>
      <c r="G817" s="51" t="s">
        <v>1267</v>
      </c>
      <c r="J817" s="52"/>
    </row>
    <row r="818" spans="1:10">
      <c r="A818" s="126">
        <f>+COUNT(B$672:$D818)</f>
        <v>131</v>
      </c>
      <c r="B818" s="138">
        <v>73152100</v>
      </c>
      <c r="C818" s="127" t="s">
        <v>207</v>
      </c>
      <c r="D818" s="138" t="s">
        <v>20</v>
      </c>
      <c r="E818" s="242">
        <v>1</v>
      </c>
      <c r="F818" s="325">
        <v>69456</v>
      </c>
      <c r="G818" s="51" t="s">
        <v>1267</v>
      </c>
      <c r="J818" s="52"/>
    </row>
    <row r="819" spans="1:10">
      <c r="A819" s="126">
        <f>+COUNT(B$672:$D819)</f>
        <v>132</v>
      </c>
      <c r="B819" s="138">
        <v>73152100</v>
      </c>
      <c r="C819" s="127" t="s">
        <v>208</v>
      </c>
      <c r="D819" s="138" t="s">
        <v>20</v>
      </c>
      <c r="E819" s="242">
        <v>1</v>
      </c>
      <c r="F819" s="325">
        <v>117310</v>
      </c>
      <c r="G819" s="51" t="s">
        <v>1267</v>
      </c>
      <c r="J819" s="52"/>
    </row>
    <row r="820" spans="1:10">
      <c r="A820" s="126">
        <f>+COUNT(B$672:$D820)</f>
        <v>133</v>
      </c>
      <c r="B820" s="138">
        <v>73152100</v>
      </c>
      <c r="C820" s="127" t="s">
        <v>209</v>
      </c>
      <c r="D820" s="138" t="s">
        <v>20</v>
      </c>
      <c r="E820" s="242">
        <v>1</v>
      </c>
      <c r="F820" s="325">
        <v>560923</v>
      </c>
      <c r="G820" s="51" t="s">
        <v>1267</v>
      </c>
      <c r="J820" s="52"/>
    </row>
    <row r="821" spans="1:10">
      <c r="A821" s="126">
        <f>+COUNT(B$672:$D821)</f>
        <v>134</v>
      </c>
      <c r="B821" s="138">
        <v>73152100</v>
      </c>
      <c r="C821" s="127" t="s">
        <v>210</v>
      </c>
      <c r="D821" s="138" t="s">
        <v>20</v>
      </c>
      <c r="E821" s="242">
        <v>1</v>
      </c>
      <c r="F821" s="325">
        <v>79917</v>
      </c>
      <c r="G821" s="51" t="s">
        <v>1267</v>
      </c>
      <c r="J821" s="52"/>
    </row>
    <row r="822" spans="1:10">
      <c r="A822" s="126">
        <f>+COUNT(B$672:$D822)</f>
        <v>135</v>
      </c>
      <c r="B822" s="138">
        <v>73152100</v>
      </c>
      <c r="C822" s="127" t="s">
        <v>211</v>
      </c>
      <c r="D822" s="138" t="s">
        <v>20</v>
      </c>
      <c r="E822" s="242">
        <v>1</v>
      </c>
      <c r="F822" s="325">
        <v>44546</v>
      </c>
      <c r="G822" s="51" t="s">
        <v>1267</v>
      </c>
      <c r="J822" s="52"/>
    </row>
    <row r="823" spans="1:10" ht="24">
      <c r="A823" s="126">
        <f>+COUNT(B$672:$D823)</f>
        <v>136</v>
      </c>
      <c r="B823" s="138">
        <v>73152100</v>
      </c>
      <c r="C823" s="141" t="s">
        <v>782</v>
      </c>
      <c r="D823" s="138" t="s">
        <v>20</v>
      </c>
      <c r="E823" s="242">
        <v>1</v>
      </c>
      <c r="F823" s="325">
        <v>34160</v>
      </c>
      <c r="G823" s="51" t="s">
        <v>1267</v>
      </c>
      <c r="J823" s="52"/>
    </row>
    <row r="824" spans="1:10" ht="24">
      <c r="A824" s="126">
        <f>+COUNT(B$672:$D824)</f>
        <v>137</v>
      </c>
      <c r="B824" s="138">
        <v>73152100</v>
      </c>
      <c r="C824" s="141" t="s">
        <v>783</v>
      </c>
      <c r="D824" s="138" t="s">
        <v>20</v>
      </c>
      <c r="E824" s="242">
        <v>1</v>
      </c>
      <c r="F824" s="325">
        <v>81753</v>
      </c>
      <c r="G824" s="51" t="s">
        <v>1267</v>
      </c>
      <c r="J824" s="52"/>
    </row>
    <row r="825" spans="1:10" ht="24">
      <c r="A825" s="126">
        <f>+COUNT(B$672:$D825)</f>
        <v>138</v>
      </c>
      <c r="B825" s="138">
        <v>73152100</v>
      </c>
      <c r="C825" s="141" t="s">
        <v>784</v>
      </c>
      <c r="D825" s="138" t="s">
        <v>20</v>
      </c>
      <c r="E825" s="242">
        <v>1</v>
      </c>
      <c r="F825" s="325">
        <v>1026185</v>
      </c>
      <c r="G825" s="51" t="s">
        <v>1267</v>
      </c>
      <c r="J825" s="52"/>
    </row>
    <row r="826" spans="1:10">
      <c r="A826" s="126">
        <f>+COUNT(B$672:$D826)</f>
        <v>139</v>
      </c>
      <c r="B826" s="138">
        <v>73152100</v>
      </c>
      <c r="C826" s="127" t="s">
        <v>212</v>
      </c>
      <c r="D826" s="138" t="s">
        <v>20</v>
      </c>
      <c r="E826" s="242">
        <v>1</v>
      </c>
      <c r="F826" s="325">
        <v>37997</v>
      </c>
      <c r="G826" s="51" t="s">
        <v>1267</v>
      </c>
      <c r="J826" s="52"/>
    </row>
    <row r="827" spans="1:10">
      <c r="A827" s="167"/>
      <c r="B827" s="167"/>
      <c r="C827" s="165" t="s">
        <v>161</v>
      </c>
      <c r="D827" s="166"/>
      <c r="E827" s="166"/>
      <c r="F827" s="166"/>
      <c r="G827" s="166"/>
      <c r="J827" s="52"/>
    </row>
    <row r="828" spans="1:10">
      <c r="A828" s="126">
        <f>+COUNT(B$672:$D828)</f>
        <v>140</v>
      </c>
      <c r="B828" s="138">
        <v>73152100</v>
      </c>
      <c r="C828" s="127" t="s">
        <v>162</v>
      </c>
      <c r="D828" s="138" t="s">
        <v>20</v>
      </c>
      <c r="E828" s="242">
        <v>1</v>
      </c>
      <c r="F828" s="325">
        <v>18220</v>
      </c>
      <c r="G828" s="51" t="s">
        <v>1267</v>
      </c>
      <c r="J828" s="52"/>
    </row>
    <row r="829" spans="1:10">
      <c r="A829" s="126">
        <f>+COUNT(B$672:$D829)</f>
        <v>141</v>
      </c>
      <c r="B829" s="138">
        <v>73152100</v>
      </c>
      <c r="C829" s="127" t="s">
        <v>163</v>
      </c>
      <c r="D829" s="138" t="s">
        <v>20</v>
      </c>
      <c r="E829" s="242">
        <v>1</v>
      </c>
      <c r="F829" s="325">
        <v>21448</v>
      </c>
      <c r="G829" s="51" t="s">
        <v>1267</v>
      </c>
      <c r="J829" s="52"/>
    </row>
    <row r="830" spans="1:10">
      <c r="A830" s="126">
        <f>+COUNT(B$672:$D830)</f>
        <v>142</v>
      </c>
      <c r="B830" s="138">
        <v>73152100</v>
      </c>
      <c r="C830" s="127" t="s">
        <v>164</v>
      </c>
      <c r="D830" s="138" t="s">
        <v>20</v>
      </c>
      <c r="E830" s="242">
        <v>1</v>
      </c>
      <c r="F830" s="325">
        <v>17755</v>
      </c>
      <c r="G830" s="51" t="s">
        <v>1267</v>
      </c>
      <c r="J830" s="52"/>
    </row>
    <row r="831" spans="1:10">
      <c r="A831" s="126">
        <f>+COUNT(B$672:$D831)</f>
        <v>143</v>
      </c>
      <c r="B831" s="138">
        <v>73152100</v>
      </c>
      <c r="C831" s="127" t="s">
        <v>165</v>
      </c>
      <c r="D831" s="138" t="s">
        <v>20</v>
      </c>
      <c r="E831" s="242">
        <v>1</v>
      </c>
      <c r="F831" s="325">
        <v>49543</v>
      </c>
      <c r="G831" s="51" t="s">
        <v>1267</v>
      </c>
      <c r="J831" s="52"/>
    </row>
    <row r="832" spans="1:10">
      <c r="A832" s="126">
        <f>+COUNT(B$672:$D832)</f>
        <v>144</v>
      </c>
      <c r="B832" s="138">
        <v>73152100</v>
      </c>
      <c r="C832" s="127" t="s">
        <v>166</v>
      </c>
      <c r="D832" s="138" t="s">
        <v>20</v>
      </c>
      <c r="E832" s="242">
        <v>1</v>
      </c>
      <c r="F832" s="325">
        <v>32436</v>
      </c>
      <c r="G832" s="51" t="s">
        <v>1267</v>
      </c>
      <c r="J832" s="52"/>
    </row>
    <row r="833" spans="1:10">
      <c r="A833" s="126">
        <f>+COUNT(B$672:$D833)</f>
        <v>145</v>
      </c>
      <c r="B833" s="138">
        <v>73152100</v>
      </c>
      <c r="C833" s="127" t="s">
        <v>167</v>
      </c>
      <c r="D833" s="138" t="s">
        <v>20</v>
      </c>
      <c r="E833" s="242">
        <v>1</v>
      </c>
      <c r="F833" s="325">
        <v>352449</v>
      </c>
      <c r="G833" s="51" t="s">
        <v>1267</v>
      </c>
      <c r="J833" s="52"/>
    </row>
    <row r="834" spans="1:10">
      <c r="A834" s="126">
        <f>+COUNT(B$672:$D834)</f>
        <v>146</v>
      </c>
      <c r="B834" s="138">
        <v>73152100</v>
      </c>
      <c r="C834" s="127" t="s">
        <v>168</v>
      </c>
      <c r="D834" s="138" t="s">
        <v>20</v>
      </c>
      <c r="E834" s="242">
        <v>1</v>
      </c>
      <c r="F834" s="325">
        <v>49756</v>
      </c>
      <c r="G834" s="51" t="s">
        <v>1267</v>
      </c>
      <c r="J834" s="52"/>
    </row>
    <row r="835" spans="1:10">
      <c r="A835" s="126">
        <f>+COUNT(B$672:$D835)</f>
        <v>147</v>
      </c>
      <c r="B835" s="138">
        <v>73152100</v>
      </c>
      <c r="C835" s="127" t="s">
        <v>169</v>
      </c>
      <c r="D835" s="138" t="s">
        <v>20</v>
      </c>
      <c r="E835" s="242">
        <v>1</v>
      </c>
      <c r="F835" s="325">
        <v>33710</v>
      </c>
      <c r="G835" s="51" t="s">
        <v>1267</v>
      </c>
      <c r="J835" s="52"/>
    </row>
    <row r="836" spans="1:10">
      <c r="A836" s="126">
        <f>+COUNT(B$672:$D836)</f>
        <v>148</v>
      </c>
      <c r="B836" s="138">
        <v>73152100</v>
      </c>
      <c r="C836" s="127" t="s">
        <v>170</v>
      </c>
      <c r="D836" s="138" t="s">
        <v>20</v>
      </c>
      <c r="E836" s="242">
        <v>1</v>
      </c>
      <c r="F836" s="325">
        <v>71083</v>
      </c>
      <c r="G836" s="51" t="s">
        <v>1267</v>
      </c>
      <c r="J836" s="52"/>
    </row>
    <row r="837" spans="1:10">
      <c r="A837" s="126">
        <f>+COUNT(B$672:$D837)</f>
        <v>149</v>
      </c>
      <c r="B837" s="138">
        <v>73152100</v>
      </c>
      <c r="C837" s="127" t="s">
        <v>171</v>
      </c>
      <c r="D837" s="138" t="s">
        <v>20</v>
      </c>
      <c r="E837" s="242">
        <v>1</v>
      </c>
      <c r="F837" s="325">
        <v>43613</v>
      </c>
      <c r="G837" s="51" t="s">
        <v>1267</v>
      </c>
      <c r="J837" s="52"/>
    </row>
    <row r="838" spans="1:10">
      <c r="A838" s="168"/>
      <c r="B838" s="168"/>
      <c r="C838" s="162" t="s">
        <v>1130</v>
      </c>
      <c r="D838" s="163"/>
      <c r="E838" s="163"/>
      <c r="F838" s="163"/>
      <c r="G838" s="163"/>
      <c r="J838" s="52"/>
    </row>
    <row r="839" spans="1:10">
      <c r="A839" s="172"/>
      <c r="B839" s="172"/>
      <c r="C839" s="259" t="s">
        <v>68</v>
      </c>
      <c r="D839" s="173"/>
      <c r="E839" s="173"/>
      <c r="F839" s="173"/>
      <c r="G839" s="173"/>
      <c r="J839" s="52"/>
    </row>
    <row r="840" spans="1:10" ht="24">
      <c r="A840" s="126">
        <f>+COUNT(B$672:$D840)</f>
        <v>150</v>
      </c>
      <c r="B840" s="138">
        <v>73152100</v>
      </c>
      <c r="C840" s="139" t="s">
        <v>785</v>
      </c>
      <c r="D840" s="138" t="s">
        <v>20</v>
      </c>
      <c r="E840" s="242">
        <v>1</v>
      </c>
      <c r="F840" s="325">
        <v>684480</v>
      </c>
      <c r="G840" s="51" t="s">
        <v>1267</v>
      </c>
      <c r="J840" s="52"/>
    </row>
    <row r="841" spans="1:10">
      <c r="A841" s="126">
        <f>+COUNT(B$672:$D841)</f>
        <v>151</v>
      </c>
      <c r="B841" s="138">
        <v>73152100</v>
      </c>
      <c r="C841" s="139" t="s">
        <v>226</v>
      </c>
      <c r="D841" s="138" t="s">
        <v>20</v>
      </c>
      <c r="E841" s="242">
        <v>1</v>
      </c>
      <c r="F841" s="325">
        <v>26220</v>
      </c>
      <c r="G841" s="51" t="s">
        <v>1270</v>
      </c>
      <c r="J841" s="52"/>
    </row>
    <row r="842" spans="1:10">
      <c r="A842" s="126">
        <f>+COUNT(B$672:$D842)</f>
        <v>152</v>
      </c>
      <c r="B842" s="138">
        <v>73152100</v>
      </c>
      <c r="C842" s="139" t="s">
        <v>786</v>
      </c>
      <c r="D842" s="138" t="s">
        <v>20</v>
      </c>
      <c r="E842" s="242">
        <v>1</v>
      </c>
      <c r="F842" s="325">
        <v>40046</v>
      </c>
      <c r="G842" s="51" t="s">
        <v>1267</v>
      </c>
      <c r="J842" s="52"/>
    </row>
    <row r="843" spans="1:10">
      <c r="A843" s="126">
        <f>+COUNT(B$672:$D843)</f>
        <v>153</v>
      </c>
      <c r="B843" s="138">
        <v>73152100</v>
      </c>
      <c r="C843" s="139" t="s">
        <v>787</v>
      </c>
      <c r="D843" s="138" t="s">
        <v>20</v>
      </c>
      <c r="E843" s="242">
        <v>1</v>
      </c>
      <c r="F843" s="325">
        <v>26936</v>
      </c>
      <c r="G843" s="51" t="s">
        <v>1267</v>
      </c>
      <c r="J843" s="52"/>
    </row>
    <row r="844" spans="1:10" ht="24">
      <c r="A844" s="126">
        <f>+COUNT(B$672:$D844)</f>
        <v>154</v>
      </c>
      <c r="B844" s="138">
        <v>73152100</v>
      </c>
      <c r="C844" s="139" t="s">
        <v>788</v>
      </c>
      <c r="D844" s="138" t="s">
        <v>20</v>
      </c>
      <c r="E844" s="242">
        <v>1</v>
      </c>
      <c r="F844" s="325">
        <v>529062</v>
      </c>
      <c r="G844" s="51" t="s">
        <v>1267</v>
      </c>
      <c r="J844" s="52"/>
    </row>
    <row r="845" spans="1:10" ht="60">
      <c r="A845" s="126">
        <f>+COUNT(B$672:$D845)</f>
        <v>155</v>
      </c>
      <c r="B845" s="138">
        <v>73152100</v>
      </c>
      <c r="C845" s="139" t="s">
        <v>789</v>
      </c>
      <c r="D845" s="138" t="s">
        <v>20</v>
      </c>
      <c r="E845" s="242">
        <v>1</v>
      </c>
      <c r="F845" s="325">
        <v>397511</v>
      </c>
      <c r="G845" s="51" t="s">
        <v>1270</v>
      </c>
      <c r="J845" s="52"/>
    </row>
    <row r="846" spans="1:10" ht="24">
      <c r="A846" s="126">
        <f>+COUNT(B$672:$D846)</f>
        <v>156</v>
      </c>
      <c r="B846" s="138">
        <v>73152100</v>
      </c>
      <c r="C846" s="139" t="s">
        <v>790</v>
      </c>
      <c r="D846" s="138" t="s">
        <v>20</v>
      </c>
      <c r="E846" s="242">
        <v>1</v>
      </c>
      <c r="F846" s="325">
        <v>377397</v>
      </c>
      <c r="G846" s="51" t="s">
        <v>1267</v>
      </c>
      <c r="J846" s="52"/>
    </row>
    <row r="847" spans="1:10" ht="24">
      <c r="A847" s="126">
        <f>+COUNT(B$672:$D847)</f>
        <v>157</v>
      </c>
      <c r="B847" s="138">
        <v>73152100</v>
      </c>
      <c r="C847" s="139" t="s">
        <v>227</v>
      </c>
      <c r="D847" s="138" t="s">
        <v>20</v>
      </c>
      <c r="E847" s="242">
        <v>1</v>
      </c>
      <c r="F847" s="325">
        <v>1116951</v>
      </c>
      <c r="G847" s="51" t="s">
        <v>1267</v>
      </c>
      <c r="J847" s="52"/>
    </row>
    <row r="848" spans="1:10" ht="48">
      <c r="A848" s="126">
        <f>+COUNT(B$672:$D848)</f>
        <v>158</v>
      </c>
      <c r="B848" s="138">
        <v>73152100</v>
      </c>
      <c r="C848" s="139" t="s">
        <v>879</v>
      </c>
      <c r="D848" s="138" t="s">
        <v>20</v>
      </c>
      <c r="E848" s="242">
        <v>1</v>
      </c>
      <c r="F848" s="325">
        <v>784873</v>
      </c>
      <c r="G848" s="51" t="s">
        <v>1267</v>
      </c>
      <c r="J848" s="52"/>
    </row>
    <row r="849" spans="1:10">
      <c r="A849" s="126">
        <f>+COUNT(B$672:$D849)</f>
        <v>159</v>
      </c>
      <c r="B849" s="138">
        <v>73152100</v>
      </c>
      <c r="C849" s="139" t="s">
        <v>228</v>
      </c>
      <c r="D849" s="138" t="s">
        <v>20</v>
      </c>
      <c r="E849" s="242">
        <v>1</v>
      </c>
      <c r="F849" s="325">
        <v>617722</v>
      </c>
      <c r="G849" s="51" t="s">
        <v>1267</v>
      </c>
      <c r="J849" s="52"/>
    </row>
    <row r="850" spans="1:10" ht="24">
      <c r="A850" s="126">
        <f>+COUNT(B$672:$D850)</f>
        <v>160</v>
      </c>
      <c r="B850" s="138">
        <v>73152100</v>
      </c>
      <c r="C850" s="139" t="s">
        <v>229</v>
      </c>
      <c r="D850" s="138" t="s">
        <v>20</v>
      </c>
      <c r="E850" s="242">
        <v>1</v>
      </c>
      <c r="F850" s="325">
        <v>2267495</v>
      </c>
      <c r="G850" s="51" t="s">
        <v>1270</v>
      </c>
      <c r="J850" s="52"/>
    </row>
    <row r="851" spans="1:10">
      <c r="A851" s="126">
        <f>+COUNT(B$672:$D851)</f>
        <v>161</v>
      </c>
      <c r="B851" s="138">
        <v>73152100</v>
      </c>
      <c r="C851" s="139" t="s">
        <v>148</v>
      </c>
      <c r="D851" s="138" t="s">
        <v>20</v>
      </c>
      <c r="E851" s="242">
        <v>1</v>
      </c>
      <c r="F851" s="325">
        <v>2585764</v>
      </c>
      <c r="G851" s="51" t="s">
        <v>1270</v>
      </c>
      <c r="J851" s="52"/>
    </row>
    <row r="852" spans="1:10">
      <c r="A852" s="126">
        <f>+COUNT(B$672:$D852)</f>
        <v>162</v>
      </c>
      <c r="B852" s="138">
        <v>73152100</v>
      </c>
      <c r="C852" s="139" t="s">
        <v>230</v>
      </c>
      <c r="D852" s="138" t="s">
        <v>20</v>
      </c>
      <c r="E852" s="242">
        <v>1</v>
      </c>
      <c r="F852" s="325">
        <v>1026550</v>
      </c>
      <c r="G852" s="51" t="s">
        <v>1267</v>
      </c>
      <c r="J852" s="52"/>
    </row>
    <row r="853" spans="1:10" ht="24">
      <c r="A853" s="126">
        <f>+COUNT(B$672:$D853)</f>
        <v>163</v>
      </c>
      <c r="B853" s="138">
        <v>73152100</v>
      </c>
      <c r="C853" s="127" t="s">
        <v>231</v>
      </c>
      <c r="D853" s="138" t="s">
        <v>20</v>
      </c>
      <c r="E853" s="242">
        <v>1</v>
      </c>
      <c r="F853" s="325">
        <v>68080</v>
      </c>
      <c r="G853" s="51" t="s">
        <v>1267</v>
      </c>
      <c r="J853" s="52"/>
    </row>
    <row r="854" spans="1:10" ht="24">
      <c r="A854" s="126">
        <f>+COUNT(B$672:$D854)</f>
        <v>164</v>
      </c>
      <c r="B854" s="138">
        <v>73152100</v>
      </c>
      <c r="C854" s="127" t="s">
        <v>232</v>
      </c>
      <c r="D854" s="138" t="s">
        <v>20</v>
      </c>
      <c r="E854" s="242">
        <v>1</v>
      </c>
      <c r="F854" s="325">
        <v>773458</v>
      </c>
      <c r="G854" s="51" t="s">
        <v>1267</v>
      </c>
      <c r="J854" s="52"/>
    </row>
    <row r="855" spans="1:10" ht="24">
      <c r="A855" s="126">
        <f>+COUNT(B$672:$D855)</f>
        <v>165</v>
      </c>
      <c r="B855" s="138">
        <v>73152100</v>
      </c>
      <c r="C855" s="139" t="s">
        <v>123</v>
      </c>
      <c r="D855" s="138" t="s">
        <v>20</v>
      </c>
      <c r="E855" s="242">
        <v>1</v>
      </c>
      <c r="F855" s="325">
        <v>756679</v>
      </c>
      <c r="G855" s="51" t="s">
        <v>1267</v>
      </c>
      <c r="J855" s="52"/>
    </row>
    <row r="856" spans="1:10">
      <c r="A856" s="172"/>
      <c r="B856" s="172"/>
      <c r="C856" s="259" t="s">
        <v>77</v>
      </c>
      <c r="D856" s="173"/>
      <c r="E856" s="173"/>
      <c r="F856" s="173"/>
      <c r="G856" s="173"/>
      <c r="J856" s="52"/>
    </row>
    <row r="857" spans="1:10" ht="24">
      <c r="A857" s="126">
        <f>+COUNT(B$672:$D857)</f>
        <v>166</v>
      </c>
      <c r="B857" s="138">
        <v>73152100</v>
      </c>
      <c r="C857" s="139" t="s">
        <v>785</v>
      </c>
      <c r="D857" s="138" t="s">
        <v>20</v>
      </c>
      <c r="E857" s="242">
        <v>1</v>
      </c>
      <c r="F857" s="325">
        <v>650694</v>
      </c>
      <c r="G857" s="51" t="s">
        <v>1267</v>
      </c>
      <c r="J857" s="52"/>
    </row>
    <row r="858" spans="1:10" ht="24">
      <c r="A858" s="126">
        <f>+COUNT(B$672:$D858)</f>
        <v>167</v>
      </c>
      <c r="B858" s="138">
        <v>73152100</v>
      </c>
      <c r="C858" s="139" t="s">
        <v>791</v>
      </c>
      <c r="D858" s="138" t="s">
        <v>20</v>
      </c>
      <c r="E858" s="242">
        <v>1</v>
      </c>
      <c r="F858" s="325">
        <v>32347</v>
      </c>
      <c r="G858" s="51" t="s">
        <v>1267</v>
      </c>
      <c r="J858" s="52"/>
    </row>
    <row r="859" spans="1:10">
      <c r="A859" s="126">
        <f>+COUNT(B$672:$D859)</f>
        <v>168</v>
      </c>
      <c r="B859" s="138">
        <v>73152100</v>
      </c>
      <c r="C859" s="139" t="s">
        <v>786</v>
      </c>
      <c r="D859" s="138" t="s">
        <v>20</v>
      </c>
      <c r="E859" s="242">
        <v>1</v>
      </c>
      <c r="F859" s="325">
        <v>27167</v>
      </c>
      <c r="G859" s="51" t="s">
        <v>1267</v>
      </c>
      <c r="J859" s="52"/>
    </row>
    <row r="860" spans="1:10">
      <c r="A860" s="126">
        <f>+COUNT(B$672:$D860)</f>
        <v>169</v>
      </c>
      <c r="B860" s="138">
        <v>73152100</v>
      </c>
      <c r="C860" s="139" t="s">
        <v>792</v>
      </c>
      <c r="D860" s="138" t="s">
        <v>20</v>
      </c>
      <c r="E860" s="242">
        <v>1</v>
      </c>
      <c r="F860" s="325">
        <v>27220</v>
      </c>
      <c r="G860" s="51" t="s">
        <v>1270</v>
      </c>
      <c r="J860" s="52"/>
    </row>
    <row r="861" spans="1:10" ht="24">
      <c r="A861" s="126">
        <f>+COUNT(B$672:$D861)</f>
        <v>170</v>
      </c>
      <c r="B861" s="138">
        <v>73152100</v>
      </c>
      <c r="C861" s="139" t="s">
        <v>788</v>
      </c>
      <c r="D861" s="138" t="s">
        <v>20</v>
      </c>
      <c r="E861" s="242">
        <v>1</v>
      </c>
      <c r="F861" s="325">
        <v>611815</v>
      </c>
      <c r="G861" s="51" t="s">
        <v>1270</v>
      </c>
      <c r="J861" s="52"/>
    </row>
    <row r="862" spans="1:10" ht="60">
      <c r="A862" s="126">
        <f>+COUNT(B$672:$D862)</f>
        <v>171</v>
      </c>
      <c r="B862" s="138">
        <v>73152100</v>
      </c>
      <c r="C862" s="139" t="s">
        <v>789</v>
      </c>
      <c r="D862" s="138" t="s">
        <v>20</v>
      </c>
      <c r="E862" s="242">
        <v>1</v>
      </c>
      <c r="F862" s="325">
        <v>445571</v>
      </c>
      <c r="G862" s="51" t="s">
        <v>1270</v>
      </c>
      <c r="J862" s="52"/>
    </row>
    <row r="863" spans="1:10" ht="24">
      <c r="A863" s="126">
        <f>+COUNT(B$672:$D863)</f>
        <v>172</v>
      </c>
      <c r="B863" s="138">
        <v>73152100</v>
      </c>
      <c r="C863" s="139" t="s">
        <v>790</v>
      </c>
      <c r="D863" s="138" t="s">
        <v>20</v>
      </c>
      <c r="E863" s="242">
        <v>1</v>
      </c>
      <c r="F863" s="325">
        <v>744197</v>
      </c>
      <c r="G863" s="51" t="s">
        <v>1267</v>
      </c>
      <c r="J863" s="52"/>
    </row>
    <row r="864" spans="1:10">
      <c r="A864" s="126">
        <f>+COUNT(B$672:$D864)</f>
        <v>173</v>
      </c>
      <c r="B864" s="138">
        <v>73152100</v>
      </c>
      <c r="C864" s="139" t="s">
        <v>233</v>
      </c>
      <c r="D864" s="138" t="s">
        <v>20</v>
      </c>
      <c r="E864" s="242">
        <v>1</v>
      </c>
      <c r="F864" s="325">
        <v>362343</v>
      </c>
      <c r="G864" s="51" t="s">
        <v>1267</v>
      </c>
      <c r="J864" s="52"/>
    </row>
    <row r="865" spans="1:10" ht="24">
      <c r="A865" s="126">
        <f>+COUNT(B$672:$D865)</f>
        <v>174</v>
      </c>
      <c r="B865" s="138">
        <v>73152100</v>
      </c>
      <c r="C865" s="139" t="s">
        <v>793</v>
      </c>
      <c r="D865" s="138" t="s">
        <v>20</v>
      </c>
      <c r="E865" s="242">
        <v>1</v>
      </c>
      <c r="F865" s="325">
        <v>745081</v>
      </c>
      <c r="G865" s="51" t="s">
        <v>1267</v>
      </c>
      <c r="J865" s="52"/>
    </row>
    <row r="866" spans="1:10" ht="24">
      <c r="A866" s="126">
        <f>+COUNT(B$672:$D866)</f>
        <v>175</v>
      </c>
      <c r="B866" s="138">
        <v>73152100</v>
      </c>
      <c r="C866" s="139" t="s">
        <v>794</v>
      </c>
      <c r="D866" s="138" t="s">
        <v>20</v>
      </c>
      <c r="E866" s="242">
        <v>1</v>
      </c>
      <c r="F866" s="325">
        <v>425551</v>
      </c>
      <c r="G866" s="51" t="s">
        <v>1267</v>
      </c>
      <c r="J866" s="52"/>
    </row>
    <row r="867" spans="1:10" ht="24">
      <c r="A867" s="126">
        <f>+COUNT(B$672:$D867)</f>
        <v>176</v>
      </c>
      <c r="B867" s="138">
        <v>73152100</v>
      </c>
      <c r="C867" s="139" t="s">
        <v>234</v>
      </c>
      <c r="D867" s="138" t="s">
        <v>20</v>
      </c>
      <c r="E867" s="242">
        <v>1</v>
      </c>
      <c r="F867" s="325">
        <v>783676</v>
      </c>
      <c r="G867" s="51" t="s">
        <v>1267</v>
      </c>
      <c r="J867" s="52"/>
    </row>
    <row r="868" spans="1:10" ht="24">
      <c r="A868" s="126">
        <f>+COUNT(B$672:$D868)</f>
        <v>177</v>
      </c>
      <c r="B868" s="138">
        <v>73152100</v>
      </c>
      <c r="C868" s="139" t="s">
        <v>123</v>
      </c>
      <c r="D868" s="138" t="s">
        <v>20</v>
      </c>
      <c r="E868" s="242">
        <v>1</v>
      </c>
      <c r="F868" s="325">
        <v>1013790</v>
      </c>
      <c r="G868" s="51" t="s">
        <v>1267</v>
      </c>
      <c r="J868" s="52"/>
    </row>
    <row r="869" spans="1:10">
      <c r="A869" s="126">
        <f>+COUNT(B$672:$D869)</f>
        <v>178</v>
      </c>
      <c r="B869" s="138">
        <v>73152100</v>
      </c>
      <c r="C869" s="139" t="s">
        <v>230</v>
      </c>
      <c r="D869" s="138" t="s">
        <v>20</v>
      </c>
      <c r="E869" s="242">
        <v>1</v>
      </c>
      <c r="F869" s="325">
        <v>986002</v>
      </c>
      <c r="G869" s="51" t="s">
        <v>1267</v>
      </c>
      <c r="J869" s="52"/>
    </row>
    <row r="870" spans="1:10">
      <c r="A870" s="126">
        <f>+COUNT(B$672:$D870)</f>
        <v>179</v>
      </c>
      <c r="B870" s="138">
        <v>73152100</v>
      </c>
      <c r="C870" s="127" t="s">
        <v>235</v>
      </c>
      <c r="D870" s="138" t="s">
        <v>20</v>
      </c>
      <c r="E870" s="242">
        <v>1</v>
      </c>
      <c r="F870" s="325">
        <v>971655</v>
      </c>
      <c r="G870" s="51" t="s">
        <v>1267</v>
      </c>
      <c r="J870" s="52"/>
    </row>
    <row r="871" spans="1:10">
      <c r="A871" s="126">
        <f>+COUNT(B$672:$D871)</f>
        <v>180</v>
      </c>
      <c r="B871" s="138">
        <v>73152100</v>
      </c>
      <c r="C871" s="127" t="s">
        <v>236</v>
      </c>
      <c r="D871" s="138" t="s">
        <v>20</v>
      </c>
      <c r="E871" s="242">
        <v>1</v>
      </c>
      <c r="F871" s="325">
        <v>420462</v>
      </c>
      <c r="G871" s="51" t="s">
        <v>1270</v>
      </c>
      <c r="J871" s="52"/>
    </row>
    <row r="872" spans="1:10" ht="24">
      <c r="A872" s="126">
        <f>+COUNT(B$672:$D872)</f>
        <v>181</v>
      </c>
      <c r="B872" s="138">
        <v>73152100</v>
      </c>
      <c r="C872" s="127" t="s">
        <v>237</v>
      </c>
      <c r="D872" s="138" t="s">
        <v>20</v>
      </c>
      <c r="E872" s="242">
        <v>1</v>
      </c>
      <c r="F872" s="325">
        <v>900858</v>
      </c>
      <c r="G872" s="51" t="s">
        <v>1270</v>
      </c>
      <c r="J872" s="52"/>
    </row>
    <row r="873" spans="1:10">
      <c r="A873" s="126">
        <f>+COUNT(B$672:$D873)</f>
        <v>182</v>
      </c>
      <c r="B873" s="138">
        <v>73152100</v>
      </c>
      <c r="C873" s="127" t="s">
        <v>238</v>
      </c>
      <c r="D873" s="138" t="s">
        <v>20</v>
      </c>
      <c r="E873" s="242">
        <v>1</v>
      </c>
      <c r="F873" s="325">
        <v>403997</v>
      </c>
      <c r="G873" s="51" t="s">
        <v>1267</v>
      </c>
      <c r="J873" s="52"/>
    </row>
    <row r="874" spans="1:10">
      <c r="A874" s="126">
        <f>+COUNT(B$672:$D874)</f>
        <v>183</v>
      </c>
      <c r="B874" s="138">
        <v>73152100</v>
      </c>
      <c r="C874" s="127" t="s">
        <v>239</v>
      </c>
      <c r="D874" s="138" t="s">
        <v>20</v>
      </c>
      <c r="E874" s="242">
        <v>1</v>
      </c>
      <c r="F874" s="325">
        <v>144576</v>
      </c>
      <c r="G874" s="51" t="s">
        <v>1267</v>
      </c>
      <c r="J874" s="52"/>
    </row>
    <row r="875" spans="1:10">
      <c r="A875" s="126">
        <f>+COUNT(B$672:$D875)</f>
        <v>184</v>
      </c>
      <c r="B875" s="138">
        <v>73152100</v>
      </c>
      <c r="C875" s="127" t="s">
        <v>240</v>
      </c>
      <c r="D875" s="138" t="s">
        <v>20</v>
      </c>
      <c r="E875" s="242">
        <v>1</v>
      </c>
      <c r="F875" s="325">
        <v>393937</v>
      </c>
      <c r="G875" s="51" t="s">
        <v>1267</v>
      </c>
      <c r="J875" s="52"/>
    </row>
    <row r="876" spans="1:10">
      <c r="A876" s="167"/>
      <c r="B876" s="167"/>
      <c r="C876" s="165" t="s">
        <v>89</v>
      </c>
      <c r="D876" s="166"/>
      <c r="E876" s="166"/>
      <c r="F876" s="166"/>
      <c r="G876" s="166"/>
      <c r="J876" s="52"/>
    </row>
    <row r="877" spans="1:10" ht="24">
      <c r="A877" s="126">
        <f>+COUNT(B$672:$D877)</f>
        <v>185</v>
      </c>
      <c r="B877" s="138">
        <v>73152100</v>
      </c>
      <c r="C877" s="139" t="s">
        <v>241</v>
      </c>
      <c r="D877" s="138" t="s">
        <v>20</v>
      </c>
      <c r="E877" s="242">
        <v>1</v>
      </c>
      <c r="F877" s="325">
        <v>175892</v>
      </c>
      <c r="G877" s="51" t="s">
        <v>1267</v>
      </c>
      <c r="J877" s="52"/>
    </row>
    <row r="878" spans="1:10">
      <c r="A878" s="126">
        <f>+COUNT(B$672:$D878)</f>
        <v>186</v>
      </c>
      <c r="B878" s="138">
        <v>73152100</v>
      </c>
      <c r="C878" s="139" t="s">
        <v>795</v>
      </c>
      <c r="D878" s="138" t="s">
        <v>20</v>
      </c>
      <c r="E878" s="242">
        <v>1</v>
      </c>
      <c r="F878" s="325">
        <v>752911</v>
      </c>
      <c r="G878" s="51" t="s">
        <v>1267</v>
      </c>
      <c r="J878" s="52"/>
    </row>
    <row r="879" spans="1:10" ht="24">
      <c r="A879" s="126">
        <f>+COUNT(B$672:$D879)</f>
        <v>187</v>
      </c>
      <c r="B879" s="138">
        <v>73152100</v>
      </c>
      <c r="C879" s="139" t="s">
        <v>880</v>
      </c>
      <c r="D879" s="138" t="s">
        <v>20</v>
      </c>
      <c r="E879" s="242">
        <v>1</v>
      </c>
      <c r="F879" s="325">
        <v>347342</v>
      </c>
      <c r="G879" s="51" t="s">
        <v>1267</v>
      </c>
      <c r="J879" s="52"/>
    </row>
    <row r="880" spans="1:10" ht="24">
      <c r="A880" s="126">
        <f>+COUNT(B$672:$D880)</f>
        <v>188</v>
      </c>
      <c r="B880" s="138">
        <v>73152100</v>
      </c>
      <c r="C880" s="139" t="s">
        <v>796</v>
      </c>
      <c r="D880" s="138" t="s">
        <v>20</v>
      </c>
      <c r="E880" s="242">
        <v>1</v>
      </c>
      <c r="F880" s="325">
        <v>403389</v>
      </c>
      <c r="G880" s="51" t="s">
        <v>1267</v>
      </c>
      <c r="J880" s="52"/>
    </row>
    <row r="881" spans="1:10" ht="24">
      <c r="A881" s="126">
        <f>+COUNT(B$672:$D881)</f>
        <v>189</v>
      </c>
      <c r="B881" s="138">
        <v>73152100</v>
      </c>
      <c r="C881" s="139" t="s">
        <v>797</v>
      </c>
      <c r="D881" s="138" t="s">
        <v>20</v>
      </c>
      <c r="E881" s="242">
        <v>1</v>
      </c>
      <c r="F881" s="325">
        <v>663083</v>
      </c>
      <c r="G881" s="51" t="s">
        <v>1267</v>
      </c>
      <c r="J881" s="52"/>
    </row>
    <row r="882" spans="1:10" ht="24">
      <c r="A882" s="126">
        <f>+COUNT(B$672:$D882)</f>
        <v>190</v>
      </c>
      <c r="B882" s="138">
        <v>73152100</v>
      </c>
      <c r="C882" s="139" t="s">
        <v>798</v>
      </c>
      <c r="D882" s="138" t="s">
        <v>20</v>
      </c>
      <c r="E882" s="242">
        <v>1</v>
      </c>
      <c r="F882" s="325">
        <v>879651</v>
      </c>
      <c r="G882" s="51" t="s">
        <v>1267</v>
      </c>
      <c r="J882" s="52"/>
    </row>
    <row r="883" spans="1:10" ht="24">
      <c r="A883" s="126">
        <f>+COUNT(B$672:$D883)</f>
        <v>191</v>
      </c>
      <c r="B883" s="138">
        <v>73152100</v>
      </c>
      <c r="C883" s="139" t="s">
        <v>799</v>
      </c>
      <c r="D883" s="138" t="s">
        <v>20</v>
      </c>
      <c r="E883" s="242">
        <v>1</v>
      </c>
      <c r="F883" s="325">
        <v>1845381</v>
      </c>
      <c r="G883" s="51" t="s">
        <v>1267</v>
      </c>
      <c r="J883" s="52"/>
    </row>
    <row r="884" spans="1:10" ht="24">
      <c r="A884" s="126">
        <f>+COUNT(B$672:$D884)</f>
        <v>192</v>
      </c>
      <c r="B884" s="138">
        <v>73152100</v>
      </c>
      <c r="C884" s="139" t="s">
        <v>242</v>
      </c>
      <c r="D884" s="138" t="s">
        <v>20</v>
      </c>
      <c r="E884" s="242">
        <v>1</v>
      </c>
      <c r="F884" s="325">
        <v>1044139</v>
      </c>
      <c r="G884" s="51" t="s">
        <v>1267</v>
      </c>
      <c r="J884" s="52"/>
    </row>
    <row r="885" spans="1:10" ht="24">
      <c r="A885" s="126">
        <f>+COUNT(B$672:$D885)</f>
        <v>193</v>
      </c>
      <c r="B885" s="138">
        <v>73152100</v>
      </c>
      <c r="C885" s="139" t="s">
        <v>123</v>
      </c>
      <c r="D885" s="138" t="s">
        <v>20</v>
      </c>
      <c r="E885" s="242">
        <v>1</v>
      </c>
      <c r="F885" s="325">
        <v>1201364</v>
      </c>
      <c r="G885" s="51" t="s">
        <v>1267</v>
      </c>
      <c r="J885" s="52"/>
    </row>
    <row r="886" spans="1:10">
      <c r="A886" s="126">
        <f>+COUNT(B$672:$D886)</f>
        <v>194</v>
      </c>
      <c r="B886" s="138">
        <v>73152100</v>
      </c>
      <c r="C886" s="127" t="s">
        <v>145</v>
      </c>
      <c r="D886" s="138" t="s">
        <v>20</v>
      </c>
      <c r="E886" s="242">
        <v>1</v>
      </c>
      <c r="F886" s="325">
        <v>1446060</v>
      </c>
      <c r="G886" s="51" t="s">
        <v>1267</v>
      </c>
      <c r="J886" s="52"/>
    </row>
    <row r="887" spans="1:10">
      <c r="A887" s="126">
        <f>+COUNT(B$672:$D887)</f>
        <v>195</v>
      </c>
      <c r="B887" s="138">
        <v>73152100</v>
      </c>
      <c r="C887" s="127" t="s">
        <v>243</v>
      </c>
      <c r="D887" s="138" t="s">
        <v>20</v>
      </c>
      <c r="E887" s="242">
        <v>1</v>
      </c>
      <c r="F887" s="325">
        <v>578467</v>
      </c>
      <c r="G887" s="51" t="s">
        <v>1270</v>
      </c>
      <c r="J887" s="52"/>
    </row>
    <row r="888" spans="1:10" ht="24">
      <c r="A888" s="126">
        <f>+COUNT(B$672:$D888)</f>
        <v>196</v>
      </c>
      <c r="B888" s="138">
        <v>73152100</v>
      </c>
      <c r="C888" s="127" t="s">
        <v>244</v>
      </c>
      <c r="D888" s="138" t="s">
        <v>20</v>
      </c>
      <c r="E888" s="242">
        <v>1</v>
      </c>
      <c r="F888" s="325">
        <v>422964</v>
      </c>
      <c r="G888" s="51" t="s">
        <v>1267</v>
      </c>
      <c r="J888" s="52"/>
    </row>
    <row r="889" spans="1:10">
      <c r="A889" s="126">
        <f>+COUNT(B$672:$D889)</f>
        <v>197</v>
      </c>
      <c r="B889" s="138">
        <v>73152100</v>
      </c>
      <c r="C889" s="127" t="s">
        <v>245</v>
      </c>
      <c r="D889" s="138" t="s">
        <v>20</v>
      </c>
      <c r="E889" s="242">
        <v>1</v>
      </c>
      <c r="F889" s="325">
        <v>595971</v>
      </c>
      <c r="G889" s="51" t="s">
        <v>1267</v>
      </c>
      <c r="J889" s="52"/>
    </row>
    <row r="890" spans="1:10" ht="24">
      <c r="A890" s="126">
        <f>+COUNT(B$672:$D890)</f>
        <v>198</v>
      </c>
      <c r="B890" s="138">
        <v>73152100</v>
      </c>
      <c r="C890" s="127" t="s">
        <v>246</v>
      </c>
      <c r="D890" s="138" t="s">
        <v>20</v>
      </c>
      <c r="E890" s="242">
        <v>1</v>
      </c>
      <c r="F890" s="325">
        <v>153652</v>
      </c>
      <c r="G890" s="51" t="s">
        <v>1267</v>
      </c>
      <c r="J890" s="52"/>
    </row>
    <row r="891" spans="1:10">
      <c r="A891" s="167"/>
      <c r="B891" s="167"/>
      <c r="C891" s="165" t="s">
        <v>247</v>
      </c>
      <c r="D891" s="166"/>
      <c r="E891" s="166"/>
      <c r="F891" s="166"/>
      <c r="G891" s="166"/>
      <c r="J891" s="52"/>
    </row>
    <row r="892" spans="1:10" ht="24">
      <c r="A892" s="126">
        <f>+COUNT(B$672:$D892)</f>
        <v>199</v>
      </c>
      <c r="B892" s="138">
        <v>73152100</v>
      </c>
      <c r="C892" s="139" t="s">
        <v>774</v>
      </c>
      <c r="D892" s="138" t="s">
        <v>20</v>
      </c>
      <c r="E892" s="242">
        <v>1</v>
      </c>
      <c r="F892" s="325">
        <v>325992</v>
      </c>
      <c r="G892" s="51" t="s">
        <v>1267</v>
      </c>
      <c r="J892" s="52"/>
    </row>
    <row r="893" spans="1:10" ht="24">
      <c r="A893" s="126">
        <f>+COUNT(B$672:$D893)</f>
        <v>200</v>
      </c>
      <c r="B893" s="138">
        <v>73152100</v>
      </c>
      <c r="C893" s="139" t="s">
        <v>800</v>
      </c>
      <c r="D893" s="138" t="s">
        <v>20</v>
      </c>
      <c r="E893" s="242">
        <v>1</v>
      </c>
      <c r="F893" s="325">
        <v>1028835</v>
      </c>
      <c r="G893" s="51" t="s">
        <v>1267</v>
      </c>
      <c r="J893" s="52"/>
    </row>
    <row r="894" spans="1:10" ht="24">
      <c r="A894" s="126">
        <f>+COUNT(B$672:$D894)</f>
        <v>201</v>
      </c>
      <c r="B894" s="138">
        <v>73152100</v>
      </c>
      <c r="C894" s="139" t="s">
        <v>248</v>
      </c>
      <c r="D894" s="138" t="s">
        <v>20</v>
      </c>
      <c r="E894" s="242">
        <v>1</v>
      </c>
      <c r="F894" s="325">
        <v>212435</v>
      </c>
      <c r="G894" s="51" t="s">
        <v>1267</v>
      </c>
      <c r="J894" s="52"/>
    </row>
    <row r="895" spans="1:10" ht="24">
      <c r="A895" s="126">
        <f>+COUNT(B$672:$D895)</f>
        <v>202</v>
      </c>
      <c r="B895" s="138">
        <v>73152100</v>
      </c>
      <c r="C895" s="139" t="s">
        <v>801</v>
      </c>
      <c r="D895" s="138" t="s">
        <v>20</v>
      </c>
      <c r="E895" s="242">
        <v>1</v>
      </c>
      <c r="F895" s="325">
        <v>459425</v>
      </c>
      <c r="G895" s="51" t="s">
        <v>1270</v>
      </c>
      <c r="J895" s="52"/>
    </row>
    <row r="896" spans="1:10" ht="24">
      <c r="A896" s="126">
        <f>+COUNT(B$672:$D896)</f>
        <v>203</v>
      </c>
      <c r="B896" s="138">
        <v>73152100</v>
      </c>
      <c r="C896" s="139" t="s">
        <v>241</v>
      </c>
      <c r="D896" s="138" t="s">
        <v>20</v>
      </c>
      <c r="E896" s="242">
        <v>1</v>
      </c>
      <c r="F896" s="325">
        <v>154488</v>
      </c>
      <c r="G896" s="51" t="s">
        <v>1267</v>
      </c>
      <c r="J896" s="52"/>
    </row>
    <row r="897" spans="1:10" ht="24">
      <c r="A897" s="126">
        <f>+COUNT(B$672:$D897)</f>
        <v>204</v>
      </c>
      <c r="B897" s="138">
        <v>73152100</v>
      </c>
      <c r="C897" s="139" t="s">
        <v>802</v>
      </c>
      <c r="D897" s="138" t="s">
        <v>20</v>
      </c>
      <c r="E897" s="242">
        <v>1</v>
      </c>
      <c r="F897" s="325">
        <v>475917</v>
      </c>
      <c r="G897" s="51" t="s">
        <v>1267</v>
      </c>
      <c r="J897" s="52"/>
    </row>
    <row r="898" spans="1:10">
      <c r="A898" s="126">
        <f>+COUNT(B$672:$D898)</f>
        <v>205</v>
      </c>
      <c r="B898" s="138">
        <v>73152100</v>
      </c>
      <c r="C898" s="127" t="s">
        <v>249</v>
      </c>
      <c r="D898" s="138" t="s">
        <v>20</v>
      </c>
      <c r="E898" s="242">
        <v>1</v>
      </c>
      <c r="F898" s="325">
        <v>1807554</v>
      </c>
      <c r="G898" s="51" t="s">
        <v>1267</v>
      </c>
      <c r="J898" s="52"/>
    </row>
    <row r="899" spans="1:10">
      <c r="A899" s="126">
        <f>+COUNT(B$672:$D899)</f>
        <v>206</v>
      </c>
      <c r="B899" s="138">
        <v>73152100</v>
      </c>
      <c r="C899" s="127" t="s">
        <v>250</v>
      </c>
      <c r="D899" s="138" t="s">
        <v>20</v>
      </c>
      <c r="E899" s="242">
        <v>1</v>
      </c>
      <c r="F899" s="325">
        <v>1117416</v>
      </c>
      <c r="G899" s="51" t="s">
        <v>1267</v>
      </c>
      <c r="J899" s="52"/>
    </row>
    <row r="900" spans="1:10">
      <c r="A900" s="126">
        <f>+COUNT(B$672:$D900)</f>
        <v>207</v>
      </c>
      <c r="B900" s="138">
        <v>73152100</v>
      </c>
      <c r="C900" s="127" t="s">
        <v>251</v>
      </c>
      <c r="D900" s="138" t="s">
        <v>20</v>
      </c>
      <c r="E900" s="242">
        <v>1</v>
      </c>
      <c r="F900" s="325">
        <v>684079</v>
      </c>
      <c r="G900" s="51" t="s">
        <v>1267</v>
      </c>
      <c r="J900" s="52"/>
    </row>
    <row r="901" spans="1:10">
      <c r="A901" s="126">
        <f>+COUNT(B$672:$D901)</f>
        <v>208</v>
      </c>
      <c r="B901" s="138">
        <v>73152100</v>
      </c>
      <c r="C901" s="127" t="s">
        <v>252</v>
      </c>
      <c r="D901" s="138" t="s">
        <v>20</v>
      </c>
      <c r="E901" s="242">
        <v>1</v>
      </c>
      <c r="F901" s="325">
        <v>2085213</v>
      </c>
      <c r="G901" s="51" t="s">
        <v>1270</v>
      </c>
      <c r="J901" s="52"/>
    </row>
    <row r="902" spans="1:10">
      <c r="A902" s="126">
        <f>+COUNT(B$672:$D902)</f>
        <v>209</v>
      </c>
      <c r="B902" s="138">
        <v>73152100</v>
      </c>
      <c r="C902" s="127" t="s">
        <v>253</v>
      </c>
      <c r="D902" s="138" t="s">
        <v>20</v>
      </c>
      <c r="E902" s="242">
        <v>1</v>
      </c>
      <c r="F902" s="325">
        <v>280085</v>
      </c>
      <c r="G902" s="51" t="s">
        <v>1267</v>
      </c>
      <c r="J902" s="52"/>
    </row>
    <row r="903" spans="1:10">
      <c r="A903" s="167"/>
      <c r="B903" s="167"/>
      <c r="C903" s="165" t="s">
        <v>58</v>
      </c>
      <c r="D903" s="166"/>
      <c r="E903" s="166"/>
      <c r="F903" s="166"/>
      <c r="G903" s="166"/>
      <c r="J903" s="52"/>
    </row>
    <row r="904" spans="1:10" ht="24">
      <c r="A904" s="126">
        <f>+COUNT(B$672:$D904)</f>
        <v>210</v>
      </c>
      <c r="B904" s="138">
        <v>73152100</v>
      </c>
      <c r="C904" s="139" t="s">
        <v>774</v>
      </c>
      <c r="D904" s="138" t="s">
        <v>20</v>
      </c>
      <c r="E904" s="242">
        <v>1</v>
      </c>
      <c r="F904" s="325">
        <v>329862</v>
      </c>
      <c r="G904" s="51" t="s">
        <v>1267</v>
      </c>
      <c r="J904" s="52"/>
    </row>
    <row r="905" spans="1:10">
      <c r="A905" s="126">
        <f>+COUNT(B$672:$D905)</f>
        <v>211</v>
      </c>
      <c r="B905" s="138">
        <v>73152100</v>
      </c>
      <c r="C905" s="139" t="s">
        <v>803</v>
      </c>
      <c r="D905" s="138" t="s">
        <v>20</v>
      </c>
      <c r="E905" s="242">
        <v>1</v>
      </c>
      <c r="F905" s="325">
        <v>177584</v>
      </c>
      <c r="G905" s="51" t="s">
        <v>1267</v>
      </c>
      <c r="J905" s="52"/>
    </row>
    <row r="906" spans="1:10" ht="24">
      <c r="A906" s="126">
        <f>+COUNT(B$672:$D906)</f>
        <v>212</v>
      </c>
      <c r="B906" s="138">
        <v>73152100</v>
      </c>
      <c r="C906" s="139" t="s">
        <v>804</v>
      </c>
      <c r="D906" s="138" t="s">
        <v>20</v>
      </c>
      <c r="E906" s="242">
        <v>1</v>
      </c>
      <c r="F906" s="325">
        <v>245543</v>
      </c>
      <c r="G906" s="51" t="s">
        <v>1267</v>
      </c>
      <c r="J906" s="52"/>
    </row>
    <row r="907" spans="1:10" ht="24">
      <c r="A907" s="126">
        <f>+COUNT(B$672:$D907)</f>
        <v>213</v>
      </c>
      <c r="B907" s="138">
        <v>73152100</v>
      </c>
      <c r="C907" s="139" t="s">
        <v>805</v>
      </c>
      <c r="D907" s="138" t="s">
        <v>20</v>
      </c>
      <c r="E907" s="242">
        <v>1</v>
      </c>
      <c r="F907" s="325">
        <v>776918</v>
      </c>
      <c r="G907" s="51" t="s">
        <v>1267</v>
      </c>
      <c r="J907" s="52"/>
    </row>
    <row r="908" spans="1:10" ht="24">
      <c r="A908" s="126">
        <f>+COUNT(B$672:$D908)</f>
        <v>214</v>
      </c>
      <c r="B908" s="138">
        <v>73152100</v>
      </c>
      <c r="C908" s="139" t="s">
        <v>248</v>
      </c>
      <c r="D908" s="138" t="s">
        <v>20</v>
      </c>
      <c r="E908" s="242">
        <v>1</v>
      </c>
      <c r="F908" s="325">
        <v>338038</v>
      </c>
      <c r="G908" s="51" t="s">
        <v>1270</v>
      </c>
      <c r="J908" s="52"/>
    </row>
    <row r="909" spans="1:10" ht="24">
      <c r="A909" s="126">
        <f>+COUNT(B$672:$D909)</f>
        <v>215</v>
      </c>
      <c r="B909" s="138">
        <v>73152100</v>
      </c>
      <c r="C909" s="139" t="s">
        <v>241</v>
      </c>
      <c r="D909" s="138" t="s">
        <v>20</v>
      </c>
      <c r="E909" s="242">
        <v>1</v>
      </c>
      <c r="F909" s="325">
        <v>81684</v>
      </c>
      <c r="G909" s="51" t="s">
        <v>1267</v>
      </c>
      <c r="J909" s="52"/>
    </row>
    <row r="910" spans="1:10" ht="36">
      <c r="A910" s="126">
        <f>+COUNT(B$672:$D910)</f>
        <v>216</v>
      </c>
      <c r="B910" s="138">
        <v>73152100</v>
      </c>
      <c r="C910" s="139" t="s">
        <v>806</v>
      </c>
      <c r="D910" s="138" t="s">
        <v>20</v>
      </c>
      <c r="E910" s="242">
        <v>1</v>
      </c>
      <c r="F910" s="325">
        <v>504430</v>
      </c>
      <c r="G910" s="51" t="s">
        <v>1270</v>
      </c>
      <c r="J910" s="52"/>
    </row>
    <row r="911" spans="1:10" ht="24">
      <c r="A911" s="126">
        <f>+COUNT(B$672:$D911)</f>
        <v>217</v>
      </c>
      <c r="B911" s="138">
        <v>73152100</v>
      </c>
      <c r="C911" s="139" t="s">
        <v>254</v>
      </c>
      <c r="D911" s="138" t="s">
        <v>20</v>
      </c>
      <c r="E911" s="242">
        <v>1</v>
      </c>
      <c r="F911" s="325">
        <v>515747</v>
      </c>
      <c r="G911" s="51" t="s">
        <v>1267</v>
      </c>
      <c r="J911" s="52"/>
    </row>
    <row r="912" spans="1:10" ht="24">
      <c r="A912" s="126">
        <f>+COUNT(B$672:$D912)</f>
        <v>218</v>
      </c>
      <c r="B912" s="138">
        <v>73152100</v>
      </c>
      <c r="C912" s="139" t="s">
        <v>255</v>
      </c>
      <c r="D912" s="138" t="s">
        <v>20</v>
      </c>
      <c r="E912" s="242">
        <v>1</v>
      </c>
      <c r="F912" s="325">
        <v>187694</v>
      </c>
      <c r="G912" s="51" t="s">
        <v>1267</v>
      </c>
      <c r="J912" s="52"/>
    </row>
    <row r="913" spans="1:10">
      <c r="A913" s="126">
        <f>+COUNT(B$672:$D913)</f>
        <v>219</v>
      </c>
      <c r="B913" s="138">
        <v>73152100</v>
      </c>
      <c r="C913" s="139" t="s">
        <v>148</v>
      </c>
      <c r="D913" s="138" t="s">
        <v>20</v>
      </c>
      <c r="E913" s="242">
        <v>1</v>
      </c>
      <c r="F913" s="325">
        <v>1061239</v>
      </c>
      <c r="G913" s="51" t="s">
        <v>1267</v>
      </c>
      <c r="J913" s="52"/>
    </row>
    <row r="914" spans="1:10">
      <c r="A914" s="126">
        <f>+COUNT(B$672:$D914)</f>
        <v>220</v>
      </c>
      <c r="B914" s="138">
        <v>73152100</v>
      </c>
      <c r="C914" s="127" t="s">
        <v>256</v>
      </c>
      <c r="D914" s="138" t="s">
        <v>20</v>
      </c>
      <c r="E914" s="242">
        <v>1</v>
      </c>
      <c r="F914" s="325">
        <v>128560</v>
      </c>
      <c r="G914" s="51" t="s">
        <v>1267</v>
      </c>
      <c r="J914" s="52"/>
    </row>
    <row r="915" spans="1:10" ht="24">
      <c r="A915" s="126">
        <f>+COUNT(B$672:$D915)</f>
        <v>221</v>
      </c>
      <c r="B915" s="138">
        <v>73152100</v>
      </c>
      <c r="C915" s="127" t="s">
        <v>257</v>
      </c>
      <c r="D915" s="138" t="s">
        <v>20</v>
      </c>
      <c r="E915" s="242">
        <v>1</v>
      </c>
      <c r="F915" s="325">
        <v>951971</v>
      </c>
      <c r="G915" s="51" t="s">
        <v>1267</v>
      </c>
      <c r="J915" s="52"/>
    </row>
    <row r="916" spans="1:10" ht="24">
      <c r="A916" s="126">
        <f>+COUNT(B$672:$D916)</f>
        <v>222</v>
      </c>
      <c r="B916" s="138">
        <v>73152100</v>
      </c>
      <c r="C916" s="139" t="s">
        <v>123</v>
      </c>
      <c r="D916" s="138" t="s">
        <v>20</v>
      </c>
      <c r="E916" s="242">
        <v>1</v>
      </c>
      <c r="F916" s="325">
        <v>768565</v>
      </c>
      <c r="G916" s="51" t="s">
        <v>1267</v>
      </c>
      <c r="J916" s="52"/>
    </row>
    <row r="917" spans="1:10">
      <c r="A917" s="168"/>
      <c r="B917" s="168"/>
      <c r="C917" s="162" t="s">
        <v>1131</v>
      </c>
      <c r="D917" s="163"/>
      <c r="E917" s="163"/>
      <c r="F917" s="163"/>
      <c r="G917" s="163"/>
      <c r="J917" s="52"/>
    </row>
    <row r="918" spans="1:10">
      <c r="A918" s="167"/>
      <c r="B918" s="167"/>
      <c r="C918" s="165" t="s">
        <v>35</v>
      </c>
      <c r="D918" s="166"/>
      <c r="E918" s="166"/>
      <c r="F918" s="166"/>
      <c r="G918" s="166"/>
      <c r="J918" s="52"/>
    </row>
    <row r="919" spans="1:10">
      <c r="A919" s="126">
        <f>+COUNT(B$672:$D919)</f>
        <v>223</v>
      </c>
      <c r="B919" s="138">
        <v>73152100</v>
      </c>
      <c r="C919" s="127" t="s">
        <v>199</v>
      </c>
      <c r="D919" s="138" t="s">
        <v>20</v>
      </c>
      <c r="E919" s="242">
        <v>1</v>
      </c>
      <c r="F919" s="325">
        <v>493866</v>
      </c>
      <c r="G919" s="51" t="s">
        <v>1267</v>
      </c>
      <c r="J919" s="52"/>
    </row>
    <row r="920" spans="1:10">
      <c r="A920" s="126">
        <f>+COUNT(B$672:$D920)</f>
        <v>224</v>
      </c>
      <c r="B920" s="138">
        <v>73152100</v>
      </c>
      <c r="C920" s="127" t="s">
        <v>200</v>
      </c>
      <c r="D920" s="138" t="s">
        <v>20</v>
      </c>
      <c r="E920" s="242">
        <v>1</v>
      </c>
      <c r="F920" s="325">
        <v>972335</v>
      </c>
      <c r="G920" s="51" t="s">
        <v>1267</v>
      </c>
      <c r="J920" s="52"/>
    </row>
    <row r="921" spans="1:10">
      <c r="A921" s="126">
        <f>+COUNT(B$672:$D921)</f>
        <v>225</v>
      </c>
      <c r="B921" s="138">
        <v>73152100</v>
      </c>
      <c r="C921" s="127" t="s">
        <v>201</v>
      </c>
      <c r="D921" s="138" t="s">
        <v>20</v>
      </c>
      <c r="E921" s="242">
        <v>1</v>
      </c>
      <c r="F921" s="325">
        <v>100922</v>
      </c>
      <c r="G921" s="51" t="s">
        <v>1267</v>
      </c>
      <c r="J921" s="52"/>
    </row>
    <row r="922" spans="1:10">
      <c r="A922" s="126">
        <f>+COUNT(B$672:$D922)</f>
        <v>226</v>
      </c>
      <c r="B922" s="138">
        <v>73152100</v>
      </c>
      <c r="C922" s="127" t="s">
        <v>202</v>
      </c>
      <c r="D922" s="138" t="s">
        <v>20</v>
      </c>
      <c r="E922" s="242">
        <v>1</v>
      </c>
      <c r="F922" s="325">
        <v>175251</v>
      </c>
      <c r="G922" s="51" t="s">
        <v>1270</v>
      </c>
      <c r="J922" s="52"/>
    </row>
    <row r="923" spans="1:10">
      <c r="A923" s="126">
        <f>+COUNT(B$672:$D923)</f>
        <v>227</v>
      </c>
      <c r="B923" s="138">
        <v>73152100</v>
      </c>
      <c r="C923" s="127" t="s">
        <v>203</v>
      </c>
      <c r="D923" s="138" t="s">
        <v>20</v>
      </c>
      <c r="E923" s="242">
        <v>1</v>
      </c>
      <c r="F923" s="325">
        <v>84644</v>
      </c>
      <c r="G923" s="51" t="s">
        <v>1267</v>
      </c>
      <c r="J923" s="52"/>
    </row>
    <row r="924" spans="1:10">
      <c r="A924" s="126">
        <f>+COUNT(B$672:$D924)</f>
        <v>228</v>
      </c>
      <c r="B924" s="138">
        <v>73152100</v>
      </c>
      <c r="C924" s="127" t="s">
        <v>204</v>
      </c>
      <c r="D924" s="138" t="s">
        <v>20</v>
      </c>
      <c r="E924" s="242">
        <v>1</v>
      </c>
      <c r="F924" s="325">
        <v>123272</v>
      </c>
      <c r="G924" s="51" t="s">
        <v>1270</v>
      </c>
      <c r="J924" s="52"/>
    </row>
    <row r="925" spans="1:10">
      <c r="A925" s="126">
        <f>+COUNT(B$672:$D925)</f>
        <v>229</v>
      </c>
      <c r="B925" s="138">
        <v>73152100</v>
      </c>
      <c r="C925" s="127" t="s">
        <v>205</v>
      </c>
      <c r="D925" s="138" t="s">
        <v>20</v>
      </c>
      <c r="E925" s="242">
        <v>1</v>
      </c>
      <c r="F925" s="325">
        <v>145307</v>
      </c>
      <c r="G925" s="51" t="s">
        <v>1267</v>
      </c>
      <c r="J925" s="52"/>
    </row>
    <row r="926" spans="1:10">
      <c r="A926" s="167"/>
      <c r="B926" s="167"/>
      <c r="C926" s="165" t="s">
        <v>56</v>
      </c>
      <c r="D926" s="166"/>
      <c r="E926" s="166"/>
      <c r="F926" s="166"/>
      <c r="G926" s="166"/>
      <c r="J926" s="52"/>
    </row>
    <row r="927" spans="1:10" ht="24">
      <c r="A927" s="126">
        <f>+COUNT(B$672:$D927)</f>
        <v>230</v>
      </c>
      <c r="B927" s="138">
        <v>73152100</v>
      </c>
      <c r="C927" s="139" t="s">
        <v>176</v>
      </c>
      <c r="D927" s="138" t="s">
        <v>20</v>
      </c>
      <c r="E927" s="242">
        <v>1</v>
      </c>
      <c r="F927" s="325">
        <v>270998</v>
      </c>
      <c r="G927" s="51" t="s">
        <v>1267</v>
      </c>
      <c r="J927" s="52"/>
    </row>
    <row r="928" spans="1:10" ht="24">
      <c r="A928" s="126">
        <f>+COUNT(B$672:$D928)</f>
        <v>231</v>
      </c>
      <c r="B928" s="138">
        <v>73152100</v>
      </c>
      <c r="C928" s="139" t="s">
        <v>178</v>
      </c>
      <c r="D928" s="138" t="s">
        <v>20</v>
      </c>
      <c r="E928" s="242">
        <v>1</v>
      </c>
      <c r="F928" s="325">
        <v>26863</v>
      </c>
      <c r="G928" s="51" t="s">
        <v>1267</v>
      </c>
      <c r="J928" s="52"/>
    </row>
    <row r="929" spans="1:10">
      <c r="A929" s="126">
        <f>+COUNT(B$672:$D929)</f>
        <v>232</v>
      </c>
      <c r="B929" s="138">
        <v>73152100</v>
      </c>
      <c r="C929" s="139" t="s">
        <v>807</v>
      </c>
      <c r="D929" s="138" t="s">
        <v>20</v>
      </c>
      <c r="E929" s="242">
        <v>1</v>
      </c>
      <c r="F929" s="325">
        <v>9016</v>
      </c>
      <c r="G929" s="51" t="s">
        <v>1267</v>
      </c>
      <c r="J929" s="52"/>
    </row>
    <row r="930" spans="1:10" ht="24">
      <c r="A930" s="126">
        <f>+COUNT(B$672:$D930)</f>
        <v>233</v>
      </c>
      <c r="B930" s="138">
        <v>73152100</v>
      </c>
      <c r="C930" s="139" t="s">
        <v>808</v>
      </c>
      <c r="D930" s="138" t="s">
        <v>20</v>
      </c>
      <c r="E930" s="242">
        <v>1</v>
      </c>
      <c r="F930" s="325">
        <v>76123</v>
      </c>
      <c r="G930" s="51" t="s">
        <v>1267</v>
      </c>
      <c r="J930" s="52"/>
    </row>
    <row r="931" spans="1:10">
      <c r="A931" s="126">
        <f>+COUNT(B$672:$D931)</f>
        <v>234</v>
      </c>
      <c r="B931" s="138">
        <v>73152100</v>
      </c>
      <c r="C931" s="139" t="s">
        <v>148</v>
      </c>
      <c r="D931" s="138" t="s">
        <v>20</v>
      </c>
      <c r="E931" s="242">
        <v>1</v>
      </c>
      <c r="F931" s="325">
        <v>169031</v>
      </c>
      <c r="G931" s="51" t="s">
        <v>1267</v>
      </c>
      <c r="J931" s="52"/>
    </row>
    <row r="932" spans="1:10" ht="24">
      <c r="A932" s="167"/>
      <c r="B932" s="167"/>
      <c r="C932" s="165" t="s">
        <v>175</v>
      </c>
      <c r="D932" s="166"/>
      <c r="E932" s="166"/>
      <c r="F932" s="166"/>
      <c r="G932" s="166"/>
      <c r="J932" s="52"/>
    </row>
    <row r="933" spans="1:10" ht="24">
      <c r="A933" s="126">
        <f>+COUNT(B$672:$D933)</f>
        <v>235</v>
      </c>
      <c r="B933" s="138">
        <v>73152100</v>
      </c>
      <c r="C933" s="139" t="s">
        <v>176</v>
      </c>
      <c r="D933" s="138" t="s">
        <v>20</v>
      </c>
      <c r="E933" s="242">
        <v>1</v>
      </c>
      <c r="F933" s="325">
        <v>299668</v>
      </c>
      <c r="G933" s="51" t="s">
        <v>1267</v>
      </c>
      <c r="J933" s="52"/>
    </row>
    <row r="934" spans="1:10">
      <c r="A934" s="126">
        <f>+COUNT(B$672:$D934)</f>
        <v>236</v>
      </c>
      <c r="B934" s="138">
        <v>73152100</v>
      </c>
      <c r="C934" s="139" t="s">
        <v>148</v>
      </c>
      <c r="D934" s="138" t="s">
        <v>20</v>
      </c>
      <c r="E934" s="242">
        <v>1</v>
      </c>
      <c r="F934" s="325">
        <v>356142</v>
      </c>
      <c r="G934" s="51" t="s">
        <v>1267</v>
      </c>
      <c r="J934" s="52"/>
    </row>
    <row r="935" spans="1:10" ht="24">
      <c r="A935" s="126">
        <f>+COUNT(B$672:$D935)</f>
        <v>237</v>
      </c>
      <c r="B935" s="138">
        <v>73152100</v>
      </c>
      <c r="C935" s="139" t="s">
        <v>177</v>
      </c>
      <c r="D935" s="138" t="s">
        <v>20</v>
      </c>
      <c r="E935" s="242">
        <v>1</v>
      </c>
      <c r="F935" s="325">
        <v>583115</v>
      </c>
      <c r="G935" s="51" t="s">
        <v>1267</v>
      </c>
      <c r="J935" s="52"/>
    </row>
    <row r="936" spans="1:10" ht="24">
      <c r="A936" s="126">
        <f>+COUNT(B$672:$D936)</f>
        <v>238</v>
      </c>
      <c r="B936" s="138">
        <v>73152100</v>
      </c>
      <c r="C936" s="139" t="s">
        <v>123</v>
      </c>
      <c r="D936" s="138" t="s">
        <v>20</v>
      </c>
      <c r="E936" s="242">
        <v>1</v>
      </c>
      <c r="F936" s="325">
        <v>703427</v>
      </c>
      <c r="G936" s="51" t="s">
        <v>1270</v>
      </c>
      <c r="J936" s="52"/>
    </row>
    <row r="937" spans="1:10">
      <c r="A937" s="167"/>
      <c r="B937" s="167"/>
      <c r="C937" s="165" t="s">
        <v>213</v>
      </c>
      <c r="D937" s="166"/>
      <c r="E937" s="166"/>
      <c r="F937" s="166"/>
      <c r="G937" s="166"/>
      <c r="J937" s="52"/>
    </row>
    <row r="938" spans="1:10">
      <c r="A938" s="126">
        <f>+COUNT(B$672:$D938)</f>
        <v>239</v>
      </c>
      <c r="B938" s="138">
        <v>73152100</v>
      </c>
      <c r="C938" s="127" t="s">
        <v>214</v>
      </c>
      <c r="D938" s="138" t="s">
        <v>20</v>
      </c>
      <c r="E938" s="242">
        <v>1</v>
      </c>
      <c r="F938" s="325">
        <v>113428</v>
      </c>
      <c r="G938" s="51" t="s">
        <v>1270</v>
      </c>
      <c r="J938" s="52"/>
    </row>
    <row r="939" spans="1:10">
      <c r="A939" s="126">
        <f>+COUNT(B$672:$D939)</f>
        <v>240</v>
      </c>
      <c r="B939" s="138">
        <v>73152100</v>
      </c>
      <c r="C939" s="127" t="s">
        <v>215</v>
      </c>
      <c r="D939" s="138" t="s">
        <v>20</v>
      </c>
      <c r="E939" s="242">
        <v>1</v>
      </c>
      <c r="F939" s="325">
        <v>114870</v>
      </c>
      <c r="G939" s="51" t="s">
        <v>1267</v>
      </c>
      <c r="J939" s="52"/>
    </row>
    <row r="940" spans="1:10">
      <c r="A940" s="126">
        <f>+COUNT(B$672:$D940)</f>
        <v>241</v>
      </c>
      <c r="B940" s="138">
        <v>73152100</v>
      </c>
      <c r="C940" s="127" t="s">
        <v>216</v>
      </c>
      <c r="D940" s="138" t="s">
        <v>20</v>
      </c>
      <c r="E940" s="242">
        <v>1</v>
      </c>
      <c r="F940" s="325">
        <v>89913</v>
      </c>
      <c r="G940" s="51" t="s">
        <v>1267</v>
      </c>
      <c r="J940" s="52"/>
    </row>
    <row r="941" spans="1:10">
      <c r="A941" s="126">
        <f>+COUNT(B$672:$D941)</f>
        <v>242</v>
      </c>
      <c r="B941" s="138">
        <v>73152100</v>
      </c>
      <c r="C941" s="127" t="s">
        <v>217</v>
      </c>
      <c r="D941" s="138" t="s">
        <v>20</v>
      </c>
      <c r="E941" s="242">
        <v>1</v>
      </c>
      <c r="F941" s="325">
        <v>54463</v>
      </c>
      <c r="G941" s="51" t="s">
        <v>1267</v>
      </c>
      <c r="J941" s="52"/>
    </row>
    <row r="942" spans="1:10" ht="24">
      <c r="A942" s="167"/>
      <c r="B942" s="167"/>
      <c r="C942" s="165" t="s">
        <v>156</v>
      </c>
      <c r="D942" s="166"/>
      <c r="E942" s="166"/>
      <c r="F942" s="166"/>
      <c r="G942" s="166"/>
      <c r="J942" s="52"/>
    </row>
    <row r="943" spans="1:10">
      <c r="A943" s="126">
        <f>+COUNT(B$672:$D943)</f>
        <v>243</v>
      </c>
      <c r="B943" s="138">
        <v>73152100</v>
      </c>
      <c r="C943" s="127" t="s">
        <v>157</v>
      </c>
      <c r="D943" s="138" t="s">
        <v>20</v>
      </c>
      <c r="E943" s="242">
        <v>1</v>
      </c>
      <c r="F943" s="325">
        <v>153118</v>
      </c>
      <c r="G943" s="51" t="s">
        <v>1267</v>
      </c>
      <c r="J943" s="52"/>
    </row>
    <row r="944" spans="1:10" ht="24">
      <c r="A944" s="126">
        <f>+COUNT(B$672:$D944)</f>
        <v>244</v>
      </c>
      <c r="B944" s="138">
        <v>73152100</v>
      </c>
      <c r="C944" s="127" t="s">
        <v>158</v>
      </c>
      <c r="D944" s="138" t="s">
        <v>20</v>
      </c>
      <c r="E944" s="242">
        <v>1</v>
      </c>
      <c r="F944" s="325">
        <v>278554</v>
      </c>
      <c r="G944" s="51" t="s">
        <v>1270</v>
      </c>
      <c r="J944" s="52"/>
    </row>
    <row r="945" spans="1:10">
      <c r="A945" s="126">
        <f>+COUNT(B$672:$D945)</f>
        <v>245</v>
      </c>
      <c r="B945" s="138">
        <v>73152100</v>
      </c>
      <c r="C945" s="127" t="s">
        <v>159</v>
      </c>
      <c r="D945" s="138" t="s">
        <v>20</v>
      </c>
      <c r="E945" s="242">
        <v>1</v>
      </c>
      <c r="F945" s="325">
        <v>154387</v>
      </c>
      <c r="G945" s="51" t="s">
        <v>1267</v>
      </c>
      <c r="J945" s="52"/>
    </row>
    <row r="946" spans="1:10" ht="24">
      <c r="A946" s="126">
        <f>+COUNT(B$672:$D946)</f>
        <v>246</v>
      </c>
      <c r="B946" s="138">
        <v>73152100</v>
      </c>
      <c r="C946" s="127" t="s">
        <v>160</v>
      </c>
      <c r="D946" s="138" t="s">
        <v>20</v>
      </c>
      <c r="E946" s="242">
        <v>1</v>
      </c>
      <c r="F946" s="325">
        <v>171453</v>
      </c>
      <c r="G946" s="51" t="s">
        <v>1267</v>
      </c>
      <c r="J946" s="52"/>
    </row>
    <row r="947" spans="1:10" ht="24">
      <c r="A947" s="126">
        <f>+COUNT(B$672:$D947)</f>
        <v>247</v>
      </c>
      <c r="B947" s="138">
        <v>73152100</v>
      </c>
      <c r="C947" s="127" t="s">
        <v>809</v>
      </c>
      <c r="D947" s="138" t="s">
        <v>20</v>
      </c>
      <c r="E947" s="242">
        <v>1</v>
      </c>
      <c r="F947" s="325">
        <v>21643</v>
      </c>
      <c r="G947" s="51" t="s">
        <v>1267</v>
      </c>
      <c r="J947" s="52"/>
    </row>
    <row r="948" spans="1:10" ht="24">
      <c r="A948" s="126">
        <f>+COUNT(B$672:$D948)</f>
        <v>248</v>
      </c>
      <c r="B948" s="138">
        <v>73152100</v>
      </c>
      <c r="C948" s="127" t="s">
        <v>810</v>
      </c>
      <c r="D948" s="138" t="s">
        <v>20</v>
      </c>
      <c r="E948" s="242">
        <v>1</v>
      </c>
      <c r="F948" s="325">
        <v>453101</v>
      </c>
      <c r="G948" s="51" t="s">
        <v>1267</v>
      </c>
      <c r="J948" s="52"/>
    </row>
    <row r="949" spans="1:10" ht="24">
      <c r="A949" s="126">
        <f>+COUNT(B$672:$D949)</f>
        <v>249</v>
      </c>
      <c r="B949" s="138">
        <v>73152100</v>
      </c>
      <c r="C949" s="127" t="s">
        <v>811</v>
      </c>
      <c r="D949" s="138" t="s">
        <v>20</v>
      </c>
      <c r="E949" s="242">
        <v>1</v>
      </c>
      <c r="F949" s="325">
        <v>569810</v>
      </c>
      <c r="G949" s="51" t="s">
        <v>1267</v>
      </c>
      <c r="J949" s="52"/>
    </row>
    <row r="950" spans="1:10">
      <c r="A950" s="167"/>
      <c r="B950" s="167"/>
      <c r="C950" s="165" t="s">
        <v>172</v>
      </c>
      <c r="D950" s="166"/>
      <c r="E950" s="166"/>
      <c r="F950" s="166"/>
      <c r="G950" s="166"/>
      <c r="J950" s="52"/>
    </row>
    <row r="951" spans="1:10">
      <c r="A951" s="126">
        <f>+COUNT(B$672:$D951)</f>
        <v>250</v>
      </c>
      <c r="B951" s="138">
        <v>73152100</v>
      </c>
      <c r="C951" s="139" t="s">
        <v>157</v>
      </c>
      <c r="D951" s="138" t="s">
        <v>20</v>
      </c>
      <c r="E951" s="242">
        <v>1</v>
      </c>
      <c r="F951" s="325">
        <v>667360</v>
      </c>
      <c r="G951" s="51" t="s">
        <v>1267</v>
      </c>
      <c r="J951" s="52"/>
    </row>
    <row r="952" spans="1:10" ht="24">
      <c r="A952" s="126">
        <f>+COUNT(B$672:$D952)</f>
        <v>251</v>
      </c>
      <c r="B952" s="138">
        <v>73152100</v>
      </c>
      <c r="C952" s="139" t="s">
        <v>158</v>
      </c>
      <c r="D952" s="138" t="s">
        <v>20</v>
      </c>
      <c r="E952" s="242">
        <v>1</v>
      </c>
      <c r="F952" s="325">
        <v>138043</v>
      </c>
      <c r="G952" s="51" t="s">
        <v>1267</v>
      </c>
      <c r="J952" s="52"/>
    </row>
    <row r="953" spans="1:10">
      <c r="A953" s="126">
        <f>+COUNT(B$672:$D953)</f>
        <v>252</v>
      </c>
      <c r="B953" s="138">
        <v>73152100</v>
      </c>
      <c r="C953" s="139" t="s">
        <v>173</v>
      </c>
      <c r="D953" s="138" t="s">
        <v>20</v>
      </c>
      <c r="E953" s="242">
        <v>1</v>
      </c>
      <c r="F953" s="325">
        <v>104891</v>
      </c>
      <c r="G953" s="51" t="s">
        <v>1267</v>
      </c>
      <c r="J953" s="52"/>
    </row>
    <row r="954" spans="1:10" ht="24">
      <c r="A954" s="126">
        <f>+COUNT(B$672:$D954)</f>
        <v>253</v>
      </c>
      <c r="B954" s="138">
        <v>73152100</v>
      </c>
      <c r="C954" s="139" t="s">
        <v>160</v>
      </c>
      <c r="D954" s="138" t="s">
        <v>20</v>
      </c>
      <c r="E954" s="242">
        <v>1</v>
      </c>
      <c r="F954" s="325">
        <v>554836</v>
      </c>
      <c r="G954" s="51" t="s">
        <v>1267</v>
      </c>
      <c r="J954" s="52"/>
    </row>
    <row r="955" spans="1:10">
      <c r="A955" s="126">
        <f>+COUNT(B$672:$D955)</f>
        <v>254</v>
      </c>
      <c r="B955" s="138">
        <v>73152100</v>
      </c>
      <c r="C955" s="139" t="s">
        <v>174</v>
      </c>
      <c r="D955" s="138" t="s">
        <v>20</v>
      </c>
      <c r="E955" s="242">
        <v>1</v>
      </c>
      <c r="F955" s="325">
        <v>487765</v>
      </c>
      <c r="G955" s="51" t="s">
        <v>1270</v>
      </c>
      <c r="J955" s="52"/>
    </row>
    <row r="956" spans="1:10" ht="24">
      <c r="A956" s="126">
        <f>+COUNT(B$672:$D956)</f>
        <v>255</v>
      </c>
      <c r="B956" s="138">
        <v>73152100</v>
      </c>
      <c r="C956" s="139" t="s">
        <v>123</v>
      </c>
      <c r="D956" s="138" t="s">
        <v>20</v>
      </c>
      <c r="E956" s="242">
        <v>1</v>
      </c>
      <c r="F956" s="325">
        <v>576070</v>
      </c>
      <c r="G956" s="51" t="s">
        <v>1267</v>
      </c>
      <c r="J956" s="52"/>
    </row>
    <row r="957" spans="1:10">
      <c r="A957" s="167"/>
      <c r="B957" s="167"/>
      <c r="C957" s="165" t="s">
        <v>57</v>
      </c>
      <c r="D957" s="166"/>
      <c r="E957" s="166"/>
      <c r="F957" s="166"/>
      <c r="G957" s="166"/>
      <c r="J957" s="52"/>
    </row>
    <row r="958" spans="1:10" ht="24">
      <c r="A958" s="126">
        <f>+COUNT(B$672:$D958)</f>
        <v>256</v>
      </c>
      <c r="B958" s="138">
        <v>73152100</v>
      </c>
      <c r="C958" s="127" t="s">
        <v>812</v>
      </c>
      <c r="D958" s="138" t="s">
        <v>20</v>
      </c>
      <c r="E958" s="242">
        <v>1</v>
      </c>
      <c r="F958" s="325">
        <v>45017</v>
      </c>
      <c r="G958" s="51" t="s">
        <v>1267</v>
      </c>
      <c r="J958" s="52"/>
    </row>
    <row r="959" spans="1:10" ht="24">
      <c r="A959" s="126">
        <f>+COUNT(B$672:$D959)</f>
        <v>257</v>
      </c>
      <c r="B959" s="138">
        <v>73152100</v>
      </c>
      <c r="C959" s="127" t="s">
        <v>813</v>
      </c>
      <c r="D959" s="138" t="s">
        <v>20</v>
      </c>
      <c r="E959" s="242">
        <v>1</v>
      </c>
      <c r="F959" s="325">
        <v>35571</v>
      </c>
      <c r="G959" s="51" t="s">
        <v>1267</v>
      </c>
      <c r="J959" s="52"/>
    </row>
    <row r="960" spans="1:10" ht="24">
      <c r="A960" s="126">
        <f>+COUNT(B$672:$D960)</f>
        <v>258</v>
      </c>
      <c r="B960" s="138">
        <v>73152100</v>
      </c>
      <c r="C960" s="127" t="s">
        <v>814</v>
      </c>
      <c r="D960" s="138" t="s">
        <v>20</v>
      </c>
      <c r="E960" s="242">
        <v>1</v>
      </c>
      <c r="F960" s="325">
        <v>214906</v>
      </c>
      <c r="G960" s="51" t="s">
        <v>1267</v>
      </c>
      <c r="J960" s="52"/>
    </row>
    <row r="961" spans="1:10">
      <c r="A961" s="167"/>
      <c r="B961" s="167"/>
      <c r="C961" s="165" t="s">
        <v>218</v>
      </c>
      <c r="D961" s="166"/>
      <c r="E961" s="166"/>
      <c r="F961" s="166"/>
      <c r="G961" s="166"/>
      <c r="J961" s="52"/>
    </row>
    <row r="962" spans="1:10" ht="24">
      <c r="A962" s="126">
        <f>+COUNT(B$672:$D962)</f>
        <v>259</v>
      </c>
      <c r="B962" s="138">
        <v>73152100</v>
      </c>
      <c r="C962" s="141" t="s">
        <v>815</v>
      </c>
      <c r="D962" s="138" t="s">
        <v>20</v>
      </c>
      <c r="E962" s="242">
        <v>1</v>
      </c>
      <c r="F962" s="325">
        <v>437701</v>
      </c>
      <c r="G962" s="51" t="s">
        <v>1267</v>
      </c>
      <c r="J962" s="52"/>
    </row>
    <row r="963" spans="1:10" ht="24">
      <c r="A963" s="126">
        <f>+COUNT(B$672:$D963)</f>
        <v>260</v>
      </c>
      <c r="B963" s="138">
        <v>73152100</v>
      </c>
      <c r="C963" s="141" t="s">
        <v>219</v>
      </c>
      <c r="D963" s="138" t="s">
        <v>20</v>
      </c>
      <c r="E963" s="242">
        <v>1</v>
      </c>
      <c r="F963" s="325">
        <v>44954</v>
      </c>
      <c r="G963" s="51" t="s">
        <v>1267</v>
      </c>
      <c r="J963" s="52"/>
    </row>
    <row r="964" spans="1:10" ht="24">
      <c r="A964" s="126">
        <f>+COUNT(B$672:$D964)</f>
        <v>261</v>
      </c>
      <c r="B964" s="138">
        <v>73152100</v>
      </c>
      <c r="C964" s="141" t="s">
        <v>220</v>
      </c>
      <c r="D964" s="138" t="s">
        <v>20</v>
      </c>
      <c r="E964" s="242">
        <v>1</v>
      </c>
      <c r="F964" s="325">
        <v>121770</v>
      </c>
      <c r="G964" s="51" t="s">
        <v>1267</v>
      </c>
      <c r="J964" s="52"/>
    </row>
    <row r="965" spans="1:10">
      <c r="A965" s="126">
        <f>+COUNT(B$672:$D965)</f>
        <v>262</v>
      </c>
      <c r="B965" s="138">
        <v>73152100</v>
      </c>
      <c r="C965" s="141" t="s">
        <v>221</v>
      </c>
      <c r="D965" s="138" t="s">
        <v>20</v>
      </c>
      <c r="E965" s="242">
        <v>1</v>
      </c>
      <c r="F965" s="325">
        <v>51922</v>
      </c>
      <c r="G965" s="51" t="s">
        <v>1267</v>
      </c>
      <c r="J965" s="52"/>
    </row>
    <row r="966" spans="1:10" ht="24">
      <c r="A966" s="126">
        <f>+COUNT(B$672:$D966)</f>
        <v>263</v>
      </c>
      <c r="B966" s="138">
        <v>73152100</v>
      </c>
      <c r="C966" s="141" t="s">
        <v>222</v>
      </c>
      <c r="D966" s="138" t="s">
        <v>20</v>
      </c>
      <c r="E966" s="242">
        <v>1</v>
      </c>
      <c r="F966" s="325">
        <v>108407</v>
      </c>
      <c r="G966" s="51" t="s">
        <v>1267</v>
      </c>
      <c r="J966" s="52"/>
    </row>
    <row r="967" spans="1:10" ht="24">
      <c r="A967" s="126">
        <f>+COUNT(B$672:$D967)</f>
        <v>264</v>
      </c>
      <c r="B967" s="138">
        <v>73152100</v>
      </c>
      <c r="C967" s="141" t="s">
        <v>223</v>
      </c>
      <c r="D967" s="138" t="s">
        <v>20</v>
      </c>
      <c r="E967" s="242">
        <v>1</v>
      </c>
      <c r="F967" s="325">
        <v>879158</v>
      </c>
      <c r="G967" s="51" t="s">
        <v>1267</v>
      </c>
      <c r="J967" s="52"/>
    </row>
    <row r="968" spans="1:10">
      <c r="A968" s="126">
        <f>+COUNT(B$672:$D968)</f>
        <v>265</v>
      </c>
      <c r="B968" s="138">
        <v>73152100</v>
      </c>
      <c r="C968" s="141" t="s">
        <v>224</v>
      </c>
      <c r="D968" s="138" t="s">
        <v>20</v>
      </c>
      <c r="E968" s="242">
        <v>1</v>
      </c>
      <c r="F968" s="325">
        <v>80722</v>
      </c>
      <c r="G968" s="51" t="s">
        <v>1267</v>
      </c>
      <c r="J968" s="52"/>
    </row>
    <row r="969" spans="1:10" ht="24">
      <c r="A969" s="126">
        <f>+COUNT(B$672:$D969)</f>
        <v>266</v>
      </c>
      <c r="B969" s="138">
        <v>73152100</v>
      </c>
      <c r="C969" s="141" t="s">
        <v>816</v>
      </c>
      <c r="D969" s="138" t="s">
        <v>20</v>
      </c>
      <c r="E969" s="242">
        <v>1</v>
      </c>
      <c r="F969" s="325">
        <v>223523</v>
      </c>
      <c r="G969" s="51" t="s">
        <v>1267</v>
      </c>
      <c r="J969" s="52"/>
    </row>
    <row r="970" spans="1:10" ht="48">
      <c r="A970" s="126">
        <f>+COUNT(B$672:$D970)</f>
        <v>267</v>
      </c>
      <c r="B970" s="138">
        <v>73152100</v>
      </c>
      <c r="C970" s="141" t="s">
        <v>817</v>
      </c>
      <c r="D970" s="138" t="s">
        <v>20</v>
      </c>
      <c r="E970" s="242">
        <v>1</v>
      </c>
      <c r="F970" s="325">
        <v>247596</v>
      </c>
      <c r="G970" s="51" t="s">
        <v>1267</v>
      </c>
      <c r="J970" s="52"/>
    </row>
    <row r="971" spans="1:10" ht="60">
      <c r="A971" s="126">
        <f>+COUNT(B$672:$D971)</f>
        <v>268</v>
      </c>
      <c r="B971" s="138">
        <v>73152100</v>
      </c>
      <c r="C971" s="141" t="s">
        <v>818</v>
      </c>
      <c r="D971" s="138" t="s">
        <v>20</v>
      </c>
      <c r="E971" s="242">
        <v>1</v>
      </c>
      <c r="F971" s="325">
        <v>563196</v>
      </c>
      <c r="G971" s="51" t="s">
        <v>1267</v>
      </c>
      <c r="J971" s="52"/>
    </row>
    <row r="972" spans="1:10" ht="24">
      <c r="A972" s="126">
        <f>+COUNT(B$672:$D972)</f>
        <v>269</v>
      </c>
      <c r="B972" s="138">
        <v>73152100</v>
      </c>
      <c r="C972" s="141" t="s">
        <v>819</v>
      </c>
      <c r="D972" s="138" t="s">
        <v>20</v>
      </c>
      <c r="E972" s="242">
        <v>1</v>
      </c>
      <c r="F972" s="325">
        <v>687320</v>
      </c>
      <c r="G972" s="51" t="s">
        <v>1267</v>
      </c>
      <c r="J972" s="52"/>
    </row>
    <row r="973" spans="1:10" ht="24">
      <c r="A973" s="126">
        <f>+COUNT(B$672:$D973)</f>
        <v>270</v>
      </c>
      <c r="B973" s="138">
        <v>73152100</v>
      </c>
      <c r="C973" s="141" t="s">
        <v>820</v>
      </c>
      <c r="D973" s="138" t="s">
        <v>20</v>
      </c>
      <c r="E973" s="242">
        <v>1</v>
      </c>
      <c r="F973" s="325">
        <v>219951</v>
      </c>
      <c r="G973" s="51" t="s">
        <v>1270</v>
      </c>
      <c r="J973" s="52"/>
    </row>
    <row r="974" spans="1:10" ht="24">
      <c r="A974" s="126">
        <f>+COUNT(B$672:$D974)</f>
        <v>271</v>
      </c>
      <c r="B974" s="138">
        <v>73152100</v>
      </c>
      <c r="C974" s="141" t="s">
        <v>821</v>
      </c>
      <c r="D974" s="138" t="s">
        <v>20</v>
      </c>
      <c r="E974" s="242">
        <v>1</v>
      </c>
      <c r="F974" s="325">
        <v>243614</v>
      </c>
      <c r="G974" s="51" t="s">
        <v>1267</v>
      </c>
      <c r="J974" s="52"/>
    </row>
    <row r="975" spans="1:10" ht="24">
      <c r="A975" s="126">
        <f>+COUNT(B$672:$D975)</f>
        <v>272</v>
      </c>
      <c r="B975" s="138">
        <v>73152100</v>
      </c>
      <c r="C975" s="141" t="s">
        <v>822</v>
      </c>
      <c r="D975" s="138" t="s">
        <v>20</v>
      </c>
      <c r="E975" s="242">
        <v>1</v>
      </c>
      <c r="F975" s="325">
        <v>229180</v>
      </c>
      <c r="G975" s="51" t="s">
        <v>1267</v>
      </c>
      <c r="J975" s="52"/>
    </row>
    <row r="976" spans="1:10" ht="24">
      <c r="A976" s="126">
        <f>+COUNT(B$672:$D976)</f>
        <v>273</v>
      </c>
      <c r="B976" s="138">
        <v>73152100</v>
      </c>
      <c r="C976" s="141" t="s">
        <v>823</v>
      </c>
      <c r="D976" s="138" t="s">
        <v>20</v>
      </c>
      <c r="E976" s="242">
        <v>1</v>
      </c>
      <c r="F976" s="325">
        <v>174010</v>
      </c>
      <c r="G976" s="51" t="s">
        <v>1267</v>
      </c>
      <c r="J976" s="52"/>
    </row>
    <row r="977" spans="1:10">
      <c r="A977" s="126">
        <f>+COUNT(B$672:$D977)</f>
        <v>274</v>
      </c>
      <c r="B977" s="138">
        <v>73152100</v>
      </c>
      <c r="C977" s="141" t="s">
        <v>824</v>
      </c>
      <c r="D977" s="138" t="s">
        <v>20</v>
      </c>
      <c r="E977" s="242">
        <v>1</v>
      </c>
      <c r="F977" s="325">
        <v>713875</v>
      </c>
      <c r="G977" s="51" t="s">
        <v>1267</v>
      </c>
      <c r="J977" s="52"/>
    </row>
    <row r="978" spans="1:10">
      <c r="A978" s="168"/>
      <c r="B978" s="168"/>
      <c r="C978" s="162" t="s">
        <v>1132</v>
      </c>
      <c r="D978" s="163"/>
      <c r="E978" s="163"/>
      <c r="F978" s="163"/>
      <c r="G978" s="163"/>
      <c r="J978" s="52"/>
    </row>
    <row r="979" spans="1:10" ht="24">
      <c r="A979" s="174"/>
      <c r="B979" s="174"/>
      <c r="C979" s="165" t="s">
        <v>825</v>
      </c>
      <c r="D979" s="175"/>
      <c r="E979" s="175"/>
      <c r="F979" s="175"/>
      <c r="G979" s="175"/>
      <c r="J979" s="52"/>
    </row>
    <row r="980" spans="1:10" ht="24">
      <c r="A980" s="126">
        <f>+COUNT(B$672:$D980)</f>
        <v>275</v>
      </c>
      <c r="B980" s="126">
        <v>72151800</v>
      </c>
      <c r="C980" s="127" t="s">
        <v>269</v>
      </c>
      <c r="D980" s="126" t="s">
        <v>826</v>
      </c>
      <c r="E980" s="242">
        <v>1</v>
      </c>
      <c r="F980" s="325">
        <v>794221</v>
      </c>
      <c r="G980" s="51" t="s">
        <v>1267</v>
      </c>
      <c r="J980" s="52"/>
    </row>
    <row r="981" spans="1:10">
      <c r="A981" s="126">
        <f>+COUNT(B$672:$D981)</f>
        <v>276</v>
      </c>
      <c r="B981" s="126">
        <v>72151800</v>
      </c>
      <c r="C981" s="127" t="s">
        <v>270</v>
      </c>
      <c r="D981" s="126" t="s">
        <v>826</v>
      </c>
      <c r="E981" s="242">
        <v>1</v>
      </c>
      <c r="F981" s="325">
        <v>384417</v>
      </c>
      <c r="G981" s="51" t="s">
        <v>1270</v>
      </c>
      <c r="J981" s="52"/>
    </row>
    <row r="982" spans="1:10" ht="24">
      <c r="A982" s="126">
        <f>+COUNT(B$672:$D982)</f>
        <v>277</v>
      </c>
      <c r="B982" s="126">
        <v>72151800</v>
      </c>
      <c r="C982" s="127" t="s">
        <v>271</v>
      </c>
      <c r="D982" s="126" t="s">
        <v>826</v>
      </c>
      <c r="E982" s="242">
        <v>1</v>
      </c>
      <c r="F982" s="325">
        <v>343547</v>
      </c>
      <c r="G982" s="51" t="s">
        <v>1270</v>
      </c>
      <c r="J982" s="52"/>
    </row>
    <row r="983" spans="1:10" ht="24">
      <c r="A983" s="126">
        <f>+COUNT(B$672:$D983)</f>
        <v>278</v>
      </c>
      <c r="B983" s="137">
        <v>31162906</v>
      </c>
      <c r="C983" s="127" t="s">
        <v>272</v>
      </c>
      <c r="D983" s="126" t="s">
        <v>826</v>
      </c>
      <c r="E983" s="242">
        <v>1</v>
      </c>
      <c r="F983" s="325">
        <v>476317</v>
      </c>
      <c r="G983" s="51" t="s">
        <v>1270</v>
      </c>
      <c r="J983" s="52"/>
    </row>
    <row r="984" spans="1:10" ht="24">
      <c r="A984" s="126">
        <f>+COUNT(B$672:$D984)</f>
        <v>279</v>
      </c>
      <c r="B984" s="126">
        <v>72151800</v>
      </c>
      <c r="C984" s="127" t="s">
        <v>273</v>
      </c>
      <c r="D984" s="126" t="s">
        <v>826</v>
      </c>
      <c r="E984" s="242">
        <v>1</v>
      </c>
      <c r="F984" s="325">
        <v>150941</v>
      </c>
      <c r="G984" s="51" t="s">
        <v>1267</v>
      </c>
      <c r="J984" s="52"/>
    </row>
    <row r="985" spans="1:10">
      <c r="A985" s="174"/>
      <c r="B985" s="174"/>
      <c r="C985" s="165" t="s">
        <v>827</v>
      </c>
      <c r="D985" s="175"/>
      <c r="E985" s="175"/>
      <c r="F985" s="175"/>
      <c r="G985" s="175"/>
      <c r="J985" s="52"/>
    </row>
    <row r="986" spans="1:10">
      <c r="A986" s="126">
        <f>+COUNT(B$672:$D986)</f>
        <v>280</v>
      </c>
      <c r="B986" s="126">
        <v>72151800</v>
      </c>
      <c r="C986" s="127" t="s">
        <v>828</v>
      </c>
      <c r="D986" s="126" t="s">
        <v>826</v>
      </c>
      <c r="E986" s="242">
        <v>1</v>
      </c>
      <c r="F986" s="325">
        <v>27451</v>
      </c>
      <c r="G986" s="51" t="s">
        <v>1267</v>
      </c>
      <c r="J986" s="52"/>
    </row>
    <row r="987" spans="1:10">
      <c r="A987" s="126">
        <f>+COUNT(B$672:$D987)</f>
        <v>281</v>
      </c>
      <c r="B987" s="126">
        <v>72151800</v>
      </c>
      <c r="C987" s="127" t="s">
        <v>829</v>
      </c>
      <c r="D987" s="126" t="s">
        <v>826</v>
      </c>
      <c r="E987" s="242">
        <v>1</v>
      </c>
      <c r="F987" s="325">
        <v>35913</v>
      </c>
      <c r="G987" s="51" t="s">
        <v>1267</v>
      </c>
      <c r="J987" s="52"/>
    </row>
    <row r="988" spans="1:10">
      <c r="A988" s="126">
        <f>+COUNT(B$672:$D988)</f>
        <v>282</v>
      </c>
      <c r="B988" s="126">
        <v>72151800</v>
      </c>
      <c r="C988" s="127" t="s">
        <v>830</v>
      </c>
      <c r="D988" s="126" t="s">
        <v>826</v>
      </c>
      <c r="E988" s="242">
        <v>1</v>
      </c>
      <c r="F988" s="325">
        <v>68929</v>
      </c>
      <c r="G988" s="51" t="s">
        <v>1270</v>
      </c>
      <c r="J988" s="52"/>
    </row>
    <row r="989" spans="1:10">
      <c r="A989" s="126">
        <f>+COUNT(B$672:$D989)</f>
        <v>283</v>
      </c>
      <c r="B989" s="126">
        <v>72151800</v>
      </c>
      <c r="C989" s="127" t="s">
        <v>831</v>
      </c>
      <c r="D989" s="126" t="s">
        <v>826</v>
      </c>
      <c r="E989" s="242">
        <v>1</v>
      </c>
      <c r="F989" s="325">
        <v>14891</v>
      </c>
      <c r="G989" s="51" t="s">
        <v>1267</v>
      </c>
      <c r="J989" s="52"/>
    </row>
    <row r="990" spans="1:10">
      <c r="A990" s="126">
        <f>+COUNT(B$672:$D990)</f>
        <v>284</v>
      </c>
      <c r="B990" s="126">
        <v>72151800</v>
      </c>
      <c r="C990" s="127" t="s">
        <v>832</v>
      </c>
      <c r="D990" s="126" t="s">
        <v>826</v>
      </c>
      <c r="E990" s="242">
        <v>1</v>
      </c>
      <c r="F990" s="325">
        <v>51622</v>
      </c>
      <c r="G990" s="51" t="s">
        <v>1267</v>
      </c>
      <c r="J990" s="52"/>
    </row>
    <row r="991" spans="1:10">
      <c r="A991" s="126">
        <f>+COUNT(B$672:$D991)</f>
        <v>285</v>
      </c>
      <c r="B991" s="126">
        <v>72151800</v>
      </c>
      <c r="C991" s="127" t="s">
        <v>833</v>
      </c>
      <c r="D991" s="126" t="s">
        <v>826</v>
      </c>
      <c r="E991" s="242">
        <v>1</v>
      </c>
      <c r="F991" s="325">
        <v>135210</v>
      </c>
      <c r="G991" s="51" t="s">
        <v>1267</v>
      </c>
      <c r="J991" s="52"/>
    </row>
    <row r="992" spans="1:10">
      <c r="A992" s="126">
        <f>+COUNT(B$672:$D992)</f>
        <v>286</v>
      </c>
      <c r="B992" s="126">
        <v>72151800</v>
      </c>
      <c r="C992" s="127" t="s">
        <v>278</v>
      </c>
      <c r="D992" s="126" t="s">
        <v>826</v>
      </c>
      <c r="E992" s="242">
        <v>1</v>
      </c>
      <c r="F992" s="325">
        <v>26963</v>
      </c>
      <c r="G992" s="51" t="s">
        <v>1270</v>
      </c>
      <c r="J992" s="52"/>
    </row>
    <row r="993" spans="1:10">
      <c r="A993" s="126">
        <f>+COUNT(B$672:$D993)</f>
        <v>287</v>
      </c>
      <c r="B993" s="126">
        <v>72151800</v>
      </c>
      <c r="C993" s="127" t="s">
        <v>834</v>
      </c>
      <c r="D993" s="126" t="s">
        <v>826</v>
      </c>
      <c r="E993" s="242">
        <v>1</v>
      </c>
      <c r="F993" s="325">
        <v>9244</v>
      </c>
      <c r="G993" s="51" t="s">
        <v>1267</v>
      </c>
      <c r="J993" s="52"/>
    </row>
    <row r="994" spans="1:10">
      <c r="A994" s="126">
        <f>+COUNT(B$672:$D994)</f>
        <v>288</v>
      </c>
      <c r="B994" s="126">
        <v>72151800</v>
      </c>
      <c r="C994" s="127" t="s">
        <v>835</v>
      </c>
      <c r="D994" s="126" t="s">
        <v>826</v>
      </c>
      <c r="E994" s="242">
        <v>1</v>
      </c>
      <c r="F994" s="325">
        <v>9286</v>
      </c>
      <c r="G994" s="51" t="s">
        <v>1267</v>
      </c>
      <c r="J994" s="52"/>
    </row>
    <row r="995" spans="1:10" ht="24">
      <c r="A995" s="126">
        <f>+COUNT(B$672:$D995)</f>
        <v>289</v>
      </c>
      <c r="B995" s="126">
        <v>72151800</v>
      </c>
      <c r="C995" s="127" t="s">
        <v>836</v>
      </c>
      <c r="D995" s="126" t="s">
        <v>826</v>
      </c>
      <c r="E995" s="242">
        <v>1</v>
      </c>
      <c r="F995" s="325">
        <v>343633</v>
      </c>
      <c r="G995" s="51" t="s">
        <v>1270</v>
      </c>
      <c r="J995" s="52"/>
    </row>
    <row r="996" spans="1:10">
      <c r="A996" s="167"/>
      <c r="B996" s="167"/>
      <c r="C996" s="165" t="s">
        <v>837</v>
      </c>
      <c r="D996" s="166"/>
      <c r="E996" s="166"/>
      <c r="F996" s="166"/>
      <c r="G996" s="166"/>
      <c r="J996" s="52"/>
    </row>
    <row r="997" spans="1:10" ht="36">
      <c r="A997" s="126">
        <f>+COUNT(B$672:$D997)</f>
        <v>290</v>
      </c>
      <c r="B997" s="126">
        <v>72151800</v>
      </c>
      <c r="C997" s="127" t="s">
        <v>770</v>
      </c>
      <c r="D997" s="126" t="s">
        <v>826</v>
      </c>
      <c r="E997" s="242">
        <v>1</v>
      </c>
      <c r="F997" s="325">
        <v>460234</v>
      </c>
      <c r="G997" s="51" t="s">
        <v>1267</v>
      </c>
      <c r="J997" s="52"/>
    </row>
    <row r="998" spans="1:10">
      <c r="A998" s="126">
        <f>+COUNT(B$672:$D998)</f>
        <v>291</v>
      </c>
      <c r="B998" s="126">
        <v>72151800</v>
      </c>
      <c r="C998" s="128" t="s">
        <v>291</v>
      </c>
      <c r="D998" s="126" t="s">
        <v>826</v>
      </c>
      <c r="E998" s="242">
        <v>1</v>
      </c>
      <c r="F998" s="325">
        <v>110725</v>
      </c>
      <c r="G998" s="51" t="s">
        <v>1267</v>
      </c>
      <c r="J998" s="52"/>
    </row>
    <row r="999" spans="1:10" ht="24">
      <c r="A999" s="126">
        <f>+COUNT(B$672:$D999)</f>
        <v>292</v>
      </c>
      <c r="B999" s="137">
        <v>31162906</v>
      </c>
      <c r="C999" s="141" t="s">
        <v>838</v>
      </c>
      <c r="D999" s="126" t="s">
        <v>826</v>
      </c>
      <c r="E999" s="242">
        <v>1</v>
      </c>
      <c r="F999" s="325">
        <v>18641</v>
      </c>
      <c r="G999" s="51" t="s">
        <v>1267</v>
      </c>
      <c r="J999" s="52"/>
    </row>
    <row r="1000" spans="1:10">
      <c r="A1000" s="126">
        <f>+COUNT(B$672:$D1000)</f>
        <v>293</v>
      </c>
      <c r="B1000" s="137">
        <v>73181104</v>
      </c>
      <c r="C1000" s="154" t="s">
        <v>839</v>
      </c>
      <c r="D1000" s="126" t="s">
        <v>826</v>
      </c>
      <c r="E1000" s="242">
        <v>1</v>
      </c>
      <c r="F1000" s="325">
        <v>92564</v>
      </c>
      <c r="G1000" s="51" t="s">
        <v>1267</v>
      </c>
      <c r="J1000" s="52"/>
    </row>
    <row r="1001" spans="1:10">
      <c r="A1001" s="126">
        <f>+COUNT(B$672:$D1001)</f>
        <v>294</v>
      </c>
      <c r="B1001" s="137">
        <v>73181104</v>
      </c>
      <c r="C1001" s="154" t="s">
        <v>840</v>
      </c>
      <c r="D1001" s="126" t="s">
        <v>826</v>
      </c>
      <c r="E1001" s="242">
        <v>1</v>
      </c>
      <c r="F1001" s="325">
        <v>90487</v>
      </c>
      <c r="G1001" s="51" t="s">
        <v>1267</v>
      </c>
      <c r="J1001" s="52"/>
    </row>
    <row r="1002" spans="1:10">
      <c r="A1002" s="126">
        <f>+COUNT(B$672:$D1002)</f>
        <v>295</v>
      </c>
      <c r="B1002" s="137">
        <v>73181104</v>
      </c>
      <c r="C1002" s="154" t="s">
        <v>841</v>
      </c>
      <c r="D1002" s="126" t="s">
        <v>826</v>
      </c>
      <c r="E1002" s="242">
        <v>1</v>
      </c>
      <c r="F1002" s="325">
        <v>91586</v>
      </c>
      <c r="G1002" s="51" t="s">
        <v>1267</v>
      </c>
      <c r="J1002" s="52"/>
    </row>
    <row r="1003" spans="1:10">
      <c r="A1003" s="126">
        <f>+COUNT(B$672:$D1003)</f>
        <v>296</v>
      </c>
      <c r="B1003" s="137">
        <v>73181104</v>
      </c>
      <c r="C1003" s="154" t="s">
        <v>842</v>
      </c>
      <c r="D1003" s="126" t="s">
        <v>826</v>
      </c>
      <c r="E1003" s="242">
        <v>1</v>
      </c>
      <c r="F1003" s="325">
        <v>56264</v>
      </c>
      <c r="G1003" s="51" t="s">
        <v>1270</v>
      </c>
      <c r="J1003" s="52"/>
    </row>
    <row r="1004" spans="1:10">
      <c r="A1004" s="126">
        <f>+COUNT(B$672:$D1004)</f>
        <v>297</v>
      </c>
      <c r="B1004" s="137">
        <v>73181104</v>
      </c>
      <c r="C1004" s="154" t="s">
        <v>843</v>
      </c>
      <c r="D1004" s="126" t="s">
        <v>826</v>
      </c>
      <c r="E1004" s="242">
        <v>1</v>
      </c>
      <c r="F1004" s="325">
        <v>64126</v>
      </c>
      <c r="G1004" s="51" t="s">
        <v>1267</v>
      </c>
      <c r="J1004" s="52"/>
    </row>
    <row r="1005" spans="1:10">
      <c r="A1005" s="126">
        <f>+COUNT(B$672:$D1005)</f>
        <v>298</v>
      </c>
      <c r="B1005" s="137">
        <v>73181104</v>
      </c>
      <c r="C1005" s="154" t="s">
        <v>844</v>
      </c>
      <c r="D1005" s="126" t="s">
        <v>826</v>
      </c>
      <c r="E1005" s="242">
        <v>1</v>
      </c>
      <c r="F1005" s="325">
        <v>18424</v>
      </c>
      <c r="G1005" s="51" t="s">
        <v>1267</v>
      </c>
      <c r="J1005" s="52"/>
    </row>
    <row r="1006" spans="1:10" ht="24">
      <c r="A1006" s="126">
        <f>+COUNT(B$672:$D1006)</f>
        <v>299</v>
      </c>
      <c r="B1006" s="137">
        <v>73181104</v>
      </c>
      <c r="C1006" s="155" t="s">
        <v>845</v>
      </c>
      <c r="D1006" s="126" t="s">
        <v>826</v>
      </c>
      <c r="E1006" s="242">
        <v>1</v>
      </c>
      <c r="F1006" s="325">
        <v>27208</v>
      </c>
      <c r="G1006" s="51" t="s">
        <v>1267</v>
      </c>
      <c r="J1006" s="52"/>
    </row>
    <row r="1007" spans="1:10">
      <c r="A1007" s="126">
        <f>+COUNT(B$672:$D1007)</f>
        <v>300</v>
      </c>
      <c r="B1007" s="137">
        <v>73181104</v>
      </c>
      <c r="C1007" s="154" t="s">
        <v>278</v>
      </c>
      <c r="D1007" s="126" t="s">
        <v>826</v>
      </c>
      <c r="E1007" s="242">
        <v>1</v>
      </c>
      <c r="F1007" s="325">
        <v>78542</v>
      </c>
      <c r="G1007" s="51" t="s">
        <v>1270</v>
      </c>
      <c r="J1007" s="52"/>
    </row>
    <row r="1008" spans="1:10">
      <c r="A1008" s="126">
        <f>+COUNT(B$672:$D1008)</f>
        <v>301</v>
      </c>
      <c r="B1008" s="137">
        <v>73181104</v>
      </c>
      <c r="C1008" s="154" t="s">
        <v>846</v>
      </c>
      <c r="D1008" s="126" t="s">
        <v>826</v>
      </c>
      <c r="E1008" s="242">
        <v>1</v>
      </c>
      <c r="F1008" s="325">
        <v>146596</v>
      </c>
      <c r="G1008" s="51" t="s">
        <v>1267</v>
      </c>
      <c r="J1008" s="52"/>
    </row>
    <row r="1009" spans="1:10">
      <c r="A1009" s="126">
        <f>+COUNT(B$672:$D1009)</f>
        <v>302</v>
      </c>
      <c r="B1009" s="137">
        <v>73181104</v>
      </c>
      <c r="C1009" s="155" t="s">
        <v>847</v>
      </c>
      <c r="D1009" s="126" t="s">
        <v>826</v>
      </c>
      <c r="E1009" s="242">
        <v>1</v>
      </c>
      <c r="F1009" s="325">
        <v>46287</v>
      </c>
      <c r="G1009" s="51" t="s">
        <v>1267</v>
      </c>
      <c r="J1009" s="52"/>
    </row>
    <row r="1010" spans="1:10">
      <c r="A1010" s="126">
        <f>+COUNT(B$672:$D1010)</f>
        <v>303</v>
      </c>
      <c r="B1010" s="137">
        <v>73181104</v>
      </c>
      <c r="C1010" s="155" t="s">
        <v>848</v>
      </c>
      <c r="D1010" s="126" t="s">
        <v>826</v>
      </c>
      <c r="E1010" s="242">
        <v>1</v>
      </c>
      <c r="F1010" s="325">
        <v>27308</v>
      </c>
      <c r="G1010" s="51" t="s">
        <v>1267</v>
      </c>
      <c r="J1010" s="52"/>
    </row>
    <row r="1011" spans="1:10">
      <c r="A1011" s="126">
        <f>+COUNT(B$672:$D1011)</f>
        <v>304</v>
      </c>
      <c r="B1011" s="137">
        <v>73181104</v>
      </c>
      <c r="C1011" s="154" t="s">
        <v>849</v>
      </c>
      <c r="D1011" s="126" t="s">
        <v>826</v>
      </c>
      <c r="E1011" s="242">
        <v>1</v>
      </c>
      <c r="F1011" s="325">
        <v>78307</v>
      </c>
      <c r="G1011" s="51" t="s">
        <v>1270</v>
      </c>
      <c r="J1011" s="52"/>
    </row>
    <row r="1012" spans="1:10">
      <c r="A1012" s="126">
        <f>+COUNT(B$672:$D1012)</f>
        <v>305</v>
      </c>
      <c r="B1012" s="137">
        <v>73181104</v>
      </c>
      <c r="C1012" s="154" t="s">
        <v>850</v>
      </c>
      <c r="D1012" s="126" t="s">
        <v>826</v>
      </c>
      <c r="E1012" s="242">
        <v>1</v>
      </c>
      <c r="F1012" s="325">
        <v>79945</v>
      </c>
      <c r="G1012" s="51" t="s">
        <v>1270</v>
      </c>
      <c r="J1012" s="52"/>
    </row>
    <row r="1013" spans="1:10">
      <c r="A1013" s="126">
        <f>+COUNT(B$672:$D1013)</f>
        <v>306</v>
      </c>
      <c r="B1013" s="137">
        <v>73181104</v>
      </c>
      <c r="C1013" s="155" t="s">
        <v>851</v>
      </c>
      <c r="D1013" s="126" t="s">
        <v>826</v>
      </c>
      <c r="E1013" s="242">
        <v>1</v>
      </c>
      <c r="F1013" s="325">
        <v>27076</v>
      </c>
      <c r="G1013" s="51" t="s">
        <v>1267</v>
      </c>
      <c r="J1013" s="52"/>
    </row>
    <row r="1014" spans="1:10">
      <c r="A1014" s="126">
        <f>+COUNT(B$672:$D1014)</f>
        <v>307</v>
      </c>
      <c r="B1014" s="137">
        <v>73181104</v>
      </c>
      <c r="C1014" s="155" t="s">
        <v>852</v>
      </c>
      <c r="D1014" s="126" t="s">
        <v>826</v>
      </c>
      <c r="E1014" s="242">
        <v>1</v>
      </c>
      <c r="F1014" s="325">
        <v>224069</v>
      </c>
      <c r="G1014" s="51" t="s">
        <v>1267</v>
      </c>
      <c r="J1014" s="52"/>
    </row>
    <row r="1015" spans="1:10">
      <c r="A1015" s="126">
        <f>+COUNT(B$672:$D1015)</f>
        <v>308</v>
      </c>
      <c r="B1015" s="137">
        <v>73181104</v>
      </c>
      <c r="C1015" s="127" t="s">
        <v>853</v>
      </c>
      <c r="D1015" s="126" t="s">
        <v>826</v>
      </c>
      <c r="E1015" s="242">
        <v>1</v>
      </c>
      <c r="F1015" s="325">
        <v>147310</v>
      </c>
      <c r="G1015" s="51" t="s">
        <v>1267</v>
      </c>
      <c r="J1015" s="52"/>
    </row>
    <row r="1016" spans="1:10" ht="24">
      <c r="A1016" s="174"/>
      <c r="B1016" s="174"/>
      <c r="C1016" s="165" t="s">
        <v>854</v>
      </c>
      <c r="D1016" s="175"/>
      <c r="E1016" s="175"/>
      <c r="F1016" s="175"/>
      <c r="G1016" s="175"/>
      <c r="J1016" s="52"/>
    </row>
    <row r="1017" spans="1:10">
      <c r="A1017" s="126">
        <f>+COUNT(B$672:$D1017)</f>
        <v>309</v>
      </c>
      <c r="B1017" s="126">
        <v>73152100</v>
      </c>
      <c r="C1017" s="141" t="s">
        <v>276</v>
      </c>
      <c r="D1017" s="126" t="s">
        <v>826</v>
      </c>
      <c r="E1017" s="242">
        <v>1</v>
      </c>
      <c r="F1017" s="325">
        <v>1721760</v>
      </c>
      <c r="G1017" s="51" t="s">
        <v>1267</v>
      </c>
      <c r="J1017" s="52"/>
    </row>
    <row r="1018" spans="1:10">
      <c r="A1018" s="126">
        <f>+COUNT(B$672:$D1018)</f>
        <v>310</v>
      </c>
      <c r="B1018" s="137">
        <v>26101700</v>
      </c>
      <c r="C1018" s="141" t="s">
        <v>277</v>
      </c>
      <c r="D1018" s="126" t="s">
        <v>826</v>
      </c>
      <c r="E1018" s="242">
        <v>1</v>
      </c>
      <c r="F1018" s="325">
        <v>2399498</v>
      </c>
      <c r="G1018" s="51" t="s">
        <v>1267</v>
      </c>
      <c r="J1018" s="52"/>
    </row>
    <row r="1019" spans="1:10">
      <c r="A1019" s="126">
        <f>+COUNT(B$672:$D1019)</f>
        <v>311</v>
      </c>
      <c r="B1019" s="126">
        <v>73152100</v>
      </c>
      <c r="C1019" s="141" t="s">
        <v>278</v>
      </c>
      <c r="D1019" s="126" t="s">
        <v>826</v>
      </c>
      <c r="E1019" s="242">
        <v>1</v>
      </c>
      <c r="F1019" s="325">
        <v>536767</v>
      </c>
      <c r="G1019" s="51" t="s">
        <v>1270</v>
      </c>
      <c r="J1019" s="52"/>
    </row>
    <row r="1020" spans="1:10">
      <c r="A1020" s="126">
        <f>+COUNT(B$672:$D1020)</f>
        <v>312</v>
      </c>
      <c r="B1020" s="126">
        <v>73152100</v>
      </c>
      <c r="C1020" s="141" t="s">
        <v>279</v>
      </c>
      <c r="D1020" s="126" t="s">
        <v>826</v>
      </c>
      <c r="E1020" s="242">
        <v>1</v>
      </c>
      <c r="F1020" s="325">
        <v>280793</v>
      </c>
      <c r="G1020" s="51" t="s">
        <v>1270</v>
      </c>
      <c r="J1020" s="52"/>
    </row>
    <row r="1021" spans="1:10">
      <c r="A1021" s="126">
        <f>+COUNT(B$672:$D1021)</f>
        <v>313</v>
      </c>
      <c r="B1021" s="126">
        <v>73152100</v>
      </c>
      <c r="C1021" s="141" t="s">
        <v>280</v>
      </c>
      <c r="D1021" s="126" t="s">
        <v>826</v>
      </c>
      <c r="E1021" s="242">
        <v>1</v>
      </c>
      <c r="F1021" s="325">
        <v>1170712</v>
      </c>
      <c r="G1021" s="51" t="s">
        <v>1267</v>
      </c>
      <c r="J1021" s="52"/>
    </row>
    <row r="1022" spans="1:10" ht="24">
      <c r="A1022" s="126">
        <f>+COUNT(B$672:$D1022)</f>
        <v>314</v>
      </c>
      <c r="B1022" s="137">
        <v>31162906</v>
      </c>
      <c r="C1022" s="141" t="s">
        <v>281</v>
      </c>
      <c r="D1022" s="126" t="s">
        <v>826</v>
      </c>
      <c r="E1022" s="242">
        <v>1</v>
      </c>
      <c r="F1022" s="325">
        <v>220869</v>
      </c>
      <c r="G1022" s="51" t="s">
        <v>1267</v>
      </c>
      <c r="J1022" s="52"/>
    </row>
    <row r="1023" spans="1:10">
      <c r="A1023" s="126">
        <f>+COUNT(B$672:$D1023)</f>
        <v>315</v>
      </c>
      <c r="B1023" s="137">
        <v>73181104</v>
      </c>
      <c r="C1023" s="141" t="s">
        <v>282</v>
      </c>
      <c r="D1023" s="126" t="s">
        <v>826</v>
      </c>
      <c r="E1023" s="242">
        <v>1</v>
      </c>
      <c r="F1023" s="325">
        <v>3395812</v>
      </c>
      <c r="G1023" s="51" t="s">
        <v>1267</v>
      </c>
      <c r="J1023" s="52"/>
    </row>
    <row r="1024" spans="1:10">
      <c r="A1024" s="126">
        <f>+COUNT(B$672:$D1024)</f>
        <v>316</v>
      </c>
      <c r="B1024" s="126">
        <v>72151800</v>
      </c>
      <c r="C1024" s="128" t="s">
        <v>283</v>
      </c>
      <c r="D1024" s="126" t="s">
        <v>826</v>
      </c>
      <c r="E1024" s="242">
        <v>1</v>
      </c>
      <c r="F1024" s="325">
        <v>1052456</v>
      </c>
      <c r="G1024" s="51" t="s">
        <v>1270</v>
      </c>
      <c r="J1024" s="52"/>
    </row>
    <row r="1025" spans="1:10">
      <c r="A1025" s="126">
        <f>+COUNT(B$672:$D1025)</f>
        <v>317</v>
      </c>
      <c r="B1025" s="126">
        <v>72151800</v>
      </c>
      <c r="C1025" s="128" t="s">
        <v>284</v>
      </c>
      <c r="D1025" s="126" t="s">
        <v>826</v>
      </c>
      <c r="E1025" s="242">
        <v>1</v>
      </c>
      <c r="F1025" s="325">
        <v>187169</v>
      </c>
      <c r="G1025" s="51" t="s">
        <v>1267</v>
      </c>
      <c r="J1025" s="52"/>
    </row>
    <row r="1026" spans="1:10" ht="48">
      <c r="A1026" s="126">
        <f>+COUNT(B$672:$D1026)</f>
        <v>318</v>
      </c>
      <c r="B1026" s="126">
        <v>72151800</v>
      </c>
      <c r="C1026" s="127" t="s">
        <v>285</v>
      </c>
      <c r="D1026" s="126" t="s">
        <v>826</v>
      </c>
      <c r="E1026" s="242">
        <v>1</v>
      </c>
      <c r="F1026" s="325">
        <v>556420</v>
      </c>
      <c r="G1026" s="51" t="s">
        <v>1267</v>
      </c>
      <c r="J1026" s="52"/>
    </row>
    <row r="1027" spans="1:10" ht="48">
      <c r="A1027" s="126">
        <f>+COUNT(B$672:$D1027)</f>
        <v>319</v>
      </c>
      <c r="B1027" s="126">
        <v>72151800</v>
      </c>
      <c r="C1027" s="127" t="s">
        <v>286</v>
      </c>
      <c r="D1027" s="126" t="s">
        <v>826</v>
      </c>
      <c r="E1027" s="242">
        <v>1</v>
      </c>
      <c r="F1027" s="325">
        <v>1674989</v>
      </c>
      <c r="G1027" s="51" t="s">
        <v>1267</v>
      </c>
      <c r="J1027" s="52"/>
    </row>
    <row r="1028" spans="1:10">
      <c r="A1028" s="126">
        <f>+COUNT(B$672:$D1028)</f>
        <v>320</v>
      </c>
      <c r="B1028" s="126">
        <v>72151800</v>
      </c>
      <c r="C1028" s="127" t="s">
        <v>287</v>
      </c>
      <c r="D1028" s="126" t="s">
        <v>826</v>
      </c>
      <c r="E1028" s="242">
        <v>1</v>
      </c>
      <c r="F1028" s="325">
        <v>284014</v>
      </c>
      <c r="G1028" s="51" t="s">
        <v>1270</v>
      </c>
      <c r="J1028" s="52"/>
    </row>
    <row r="1029" spans="1:10">
      <c r="A1029" s="126">
        <f>+COUNT(B$672:$D1029)</f>
        <v>321</v>
      </c>
      <c r="B1029" s="126">
        <v>72151800</v>
      </c>
      <c r="C1029" s="128" t="s">
        <v>288</v>
      </c>
      <c r="D1029" s="126" t="s">
        <v>826</v>
      </c>
      <c r="E1029" s="242">
        <v>1</v>
      </c>
      <c r="F1029" s="325">
        <v>253156</v>
      </c>
      <c r="G1029" s="51" t="s">
        <v>1267</v>
      </c>
      <c r="J1029" s="52"/>
    </row>
    <row r="1030" spans="1:10">
      <c r="A1030" s="126">
        <f>+COUNT(B$672:$D1030)</f>
        <v>322</v>
      </c>
      <c r="B1030" s="126">
        <v>72151800</v>
      </c>
      <c r="C1030" s="127" t="s">
        <v>289</v>
      </c>
      <c r="D1030" s="126" t="s">
        <v>826</v>
      </c>
      <c r="E1030" s="242">
        <v>1</v>
      </c>
      <c r="F1030" s="325">
        <v>369344</v>
      </c>
      <c r="G1030" s="51" t="s">
        <v>1267</v>
      </c>
      <c r="J1030" s="52"/>
    </row>
    <row r="1031" spans="1:10">
      <c r="A1031" s="126">
        <f>+COUNT(B$672:$D1031)</f>
        <v>323</v>
      </c>
      <c r="B1031" s="126">
        <v>72151801</v>
      </c>
      <c r="C1031" s="127" t="s">
        <v>290</v>
      </c>
      <c r="D1031" s="126" t="s">
        <v>826</v>
      </c>
      <c r="E1031" s="242">
        <v>1</v>
      </c>
      <c r="F1031" s="325">
        <v>1559148</v>
      </c>
      <c r="G1031" s="51" t="s">
        <v>1267</v>
      </c>
      <c r="J1031" s="52"/>
    </row>
    <row r="1032" spans="1:10" ht="24">
      <c r="A1032" s="167"/>
      <c r="B1032" s="167"/>
      <c r="C1032" s="165" t="s">
        <v>745</v>
      </c>
      <c r="D1032" s="166"/>
      <c r="E1032" s="166"/>
      <c r="F1032" s="166"/>
      <c r="G1032" s="166"/>
      <c r="J1032" s="52"/>
    </row>
    <row r="1033" spans="1:10">
      <c r="A1033" s="126">
        <f>+COUNT(B$672:$D1033)</f>
        <v>324</v>
      </c>
      <c r="B1033" s="126">
        <v>72151800</v>
      </c>
      <c r="C1033" s="128" t="s">
        <v>295</v>
      </c>
      <c r="D1033" s="126" t="s">
        <v>826</v>
      </c>
      <c r="E1033" s="242">
        <v>1</v>
      </c>
      <c r="F1033" s="325">
        <v>351258</v>
      </c>
      <c r="G1033" s="51" t="s">
        <v>1267</v>
      </c>
      <c r="J1033" s="52"/>
    </row>
    <row r="1034" spans="1:10">
      <c r="A1034" s="126">
        <f>+COUNT(B$672:$D1034)</f>
        <v>325</v>
      </c>
      <c r="B1034" s="126">
        <v>72151800</v>
      </c>
      <c r="C1034" s="128" t="s">
        <v>296</v>
      </c>
      <c r="D1034" s="126" t="s">
        <v>826</v>
      </c>
      <c r="E1034" s="242">
        <v>1</v>
      </c>
      <c r="F1034" s="325">
        <v>249657</v>
      </c>
      <c r="G1034" s="51" t="s">
        <v>1267</v>
      </c>
      <c r="J1034" s="52"/>
    </row>
    <row r="1035" spans="1:10">
      <c r="A1035" s="126">
        <f>+COUNT(B$672:$D1035)</f>
        <v>326</v>
      </c>
      <c r="B1035" s="126">
        <v>72151800</v>
      </c>
      <c r="C1035" s="128" t="s">
        <v>274</v>
      </c>
      <c r="D1035" s="126" t="s">
        <v>826</v>
      </c>
      <c r="E1035" s="242">
        <v>1</v>
      </c>
      <c r="F1035" s="325">
        <v>58265</v>
      </c>
      <c r="G1035" s="51" t="s">
        <v>1270</v>
      </c>
      <c r="J1035" s="52"/>
    </row>
    <row r="1036" spans="1:10" ht="24">
      <c r="A1036" s="126">
        <f>+COUNT(B$672:$D1036)</f>
        <v>327</v>
      </c>
      <c r="B1036" s="126">
        <v>72151800</v>
      </c>
      <c r="C1036" s="127" t="s">
        <v>855</v>
      </c>
      <c r="D1036" s="126" t="s">
        <v>826</v>
      </c>
      <c r="E1036" s="242">
        <v>1</v>
      </c>
      <c r="F1036" s="325">
        <v>351466</v>
      </c>
      <c r="G1036" s="51" t="s">
        <v>1267</v>
      </c>
      <c r="J1036" s="52"/>
    </row>
    <row r="1037" spans="1:10">
      <c r="A1037" s="169"/>
      <c r="B1037" s="169"/>
      <c r="C1037" s="170" t="s">
        <v>877</v>
      </c>
      <c r="D1037" s="171"/>
      <c r="E1037" s="171"/>
      <c r="F1037" s="171"/>
      <c r="G1037" s="171"/>
      <c r="J1037" s="52"/>
    </row>
    <row r="1038" spans="1:10" ht="24">
      <c r="A1038" s="126">
        <f>+COUNT(B$672:$D1038)</f>
        <v>328</v>
      </c>
      <c r="B1038" s="32">
        <v>72101511</v>
      </c>
      <c r="C1038" s="176" t="s">
        <v>856</v>
      </c>
      <c r="D1038" s="138" t="s">
        <v>20</v>
      </c>
      <c r="E1038" s="242">
        <v>1</v>
      </c>
      <c r="F1038" s="325">
        <v>403953</v>
      </c>
      <c r="G1038" s="51" t="s">
        <v>1267</v>
      </c>
      <c r="J1038" s="52"/>
    </row>
    <row r="1039" spans="1:10">
      <c r="A1039" s="126">
        <f>+COUNT(B$672:$D1039)</f>
        <v>329</v>
      </c>
      <c r="B1039" s="32">
        <v>72101511</v>
      </c>
      <c r="C1039" s="176" t="s">
        <v>857</v>
      </c>
      <c r="D1039" s="138" t="s">
        <v>20</v>
      </c>
      <c r="E1039" s="242">
        <v>1</v>
      </c>
      <c r="F1039" s="325">
        <v>309638</v>
      </c>
      <c r="G1039" s="51" t="s">
        <v>1267</v>
      </c>
      <c r="J1039" s="52"/>
    </row>
    <row r="1040" spans="1:10">
      <c r="A1040" s="126">
        <f>+COUNT(B$672:$D1040)</f>
        <v>330</v>
      </c>
      <c r="B1040" s="32">
        <v>72101511</v>
      </c>
      <c r="C1040" s="176" t="s">
        <v>858</v>
      </c>
      <c r="D1040" s="138" t="s">
        <v>20</v>
      </c>
      <c r="E1040" s="242">
        <v>1</v>
      </c>
      <c r="F1040" s="325">
        <v>252523</v>
      </c>
      <c r="G1040" s="51" t="s">
        <v>1267</v>
      </c>
      <c r="J1040" s="52"/>
    </row>
    <row r="1041" spans="1:10">
      <c r="A1041" s="126">
        <f>+COUNT(B$672:$D1041)</f>
        <v>331</v>
      </c>
      <c r="B1041" s="32">
        <v>72101511</v>
      </c>
      <c r="C1041" s="176" t="s">
        <v>859</v>
      </c>
      <c r="D1041" s="138" t="s">
        <v>20</v>
      </c>
      <c r="E1041" s="242">
        <v>1</v>
      </c>
      <c r="F1041" s="325">
        <v>218462</v>
      </c>
      <c r="G1041" s="51" t="s">
        <v>1267</v>
      </c>
      <c r="J1041" s="52"/>
    </row>
    <row r="1042" spans="1:10">
      <c r="A1042" s="126">
        <f>+COUNT(B$672:$D1042)</f>
        <v>332</v>
      </c>
      <c r="B1042" s="32">
        <v>72101511</v>
      </c>
      <c r="C1042" s="176" t="s">
        <v>860</v>
      </c>
      <c r="D1042" s="138" t="s">
        <v>20</v>
      </c>
      <c r="E1042" s="242">
        <v>1</v>
      </c>
      <c r="F1042" s="325">
        <v>213848</v>
      </c>
      <c r="G1042" s="51" t="s">
        <v>1267</v>
      </c>
      <c r="J1042" s="52"/>
    </row>
    <row r="1043" spans="1:10" ht="24">
      <c r="A1043" s="126">
        <f>+COUNT(B$672:$D1043)</f>
        <v>333</v>
      </c>
      <c r="B1043" s="32">
        <v>72101511</v>
      </c>
      <c r="C1043" s="176" t="s">
        <v>861</v>
      </c>
      <c r="D1043" s="138" t="s">
        <v>20</v>
      </c>
      <c r="E1043" s="242">
        <v>1</v>
      </c>
      <c r="F1043" s="325">
        <v>334698</v>
      </c>
      <c r="G1043" s="51" t="s">
        <v>1267</v>
      </c>
      <c r="J1043" s="52"/>
    </row>
    <row r="1044" spans="1:10" ht="24">
      <c r="A1044" s="126">
        <f>+COUNT(B$672:$D1044)</f>
        <v>334</v>
      </c>
      <c r="B1044" s="32">
        <v>72101511</v>
      </c>
      <c r="C1044" s="176" t="s">
        <v>862</v>
      </c>
      <c r="D1044" s="138" t="s">
        <v>20</v>
      </c>
      <c r="E1044" s="242">
        <v>1</v>
      </c>
      <c r="F1044" s="325">
        <v>501440</v>
      </c>
      <c r="G1044" s="51" t="s">
        <v>1267</v>
      </c>
      <c r="J1044" s="52"/>
    </row>
    <row r="1045" spans="1:10">
      <c r="A1045" s="126">
        <f>+COUNT(B$672:$D1045)</f>
        <v>335</v>
      </c>
      <c r="B1045" s="32">
        <v>72101511</v>
      </c>
      <c r="C1045" s="176" t="s">
        <v>863</v>
      </c>
      <c r="D1045" s="138" t="s">
        <v>20</v>
      </c>
      <c r="E1045" s="242">
        <v>1</v>
      </c>
      <c r="F1045" s="325">
        <v>696893</v>
      </c>
      <c r="G1045" s="51" t="s">
        <v>1267</v>
      </c>
      <c r="J1045" s="52"/>
    </row>
    <row r="1046" spans="1:10">
      <c r="A1046" s="126">
        <f>+COUNT(B$672:$D1046)</f>
        <v>336</v>
      </c>
      <c r="B1046" s="32">
        <v>72101511</v>
      </c>
      <c r="C1046" s="176" t="s">
        <v>864</v>
      </c>
      <c r="D1046" s="138" t="s">
        <v>20</v>
      </c>
      <c r="E1046" s="242">
        <v>1</v>
      </c>
      <c r="F1046" s="325">
        <v>484887</v>
      </c>
      <c r="G1046" s="51" t="s">
        <v>1267</v>
      </c>
      <c r="J1046" s="52"/>
    </row>
    <row r="1047" spans="1:10" ht="24">
      <c r="A1047" s="126">
        <f>+COUNT(B$672:$D1047)</f>
        <v>337</v>
      </c>
      <c r="B1047" s="32">
        <v>72101511</v>
      </c>
      <c r="C1047" s="176" t="s">
        <v>865</v>
      </c>
      <c r="D1047" s="138" t="s">
        <v>20</v>
      </c>
      <c r="E1047" s="242">
        <v>1</v>
      </c>
      <c r="F1047" s="325">
        <v>348620</v>
      </c>
      <c r="G1047" s="51" t="s">
        <v>1267</v>
      </c>
      <c r="J1047" s="52"/>
    </row>
    <row r="1048" spans="1:10" ht="24">
      <c r="A1048" s="177"/>
      <c r="B1048" s="177"/>
      <c r="C1048" s="178" t="s">
        <v>882</v>
      </c>
      <c r="D1048" s="179"/>
      <c r="E1048" s="179"/>
      <c r="F1048" s="179"/>
      <c r="G1048" s="179"/>
      <c r="J1048" s="52"/>
    </row>
    <row r="1049" spans="1:10" ht="24">
      <c r="A1049" s="126">
        <f>+COUNT(B$672:$D1049)</f>
        <v>338</v>
      </c>
      <c r="B1049" s="149">
        <v>72154302</v>
      </c>
      <c r="C1049" s="139" t="s">
        <v>936</v>
      </c>
      <c r="D1049" s="36" t="s">
        <v>109</v>
      </c>
      <c r="E1049" s="244">
        <v>1</v>
      </c>
      <c r="F1049" s="325">
        <v>515258</v>
      </c>
      <c r="G1049" s="51" t="s">
        <v>1268</v>
      </c>
      <c r="J1049" s="52"/>
    </row>
    <row r="1050" spans="1:10">
      <c r="A1050" s="126">
        <f>+COUNT(B$672:$D1050)</f>
        <v>339</v>
      </c>
      <c r="B1050" s="149">
        <v>72154302</v>
      </c>
      <c r="C1050" s="139" t="s">
        <v>937</v>
      </c>
      <c r="D1050" s="36" t="s">
        <v>109</v>
      </c>
      <c r="E1050" s="244">
        <v>1</v>
      </c>
      <c r="F1050" s="325">
        <v>1035461</v>
      </c>
      <c r="G1050" s="51" t="s">
        <v>1267</v>
      </c>
      <c r="J1050" s="52"/>
    </row>
    <row r="1051" spans="1:10">
      <c r="A1051" s="126">
        <f>+COUNT(B$672:$D1051)</f>
        <v>340</v>
      </c>
      <c r="B1051" s="149">
        <v>72154302</v>
      </c>
      <c r="C1051" s="139" t="s">
        <v>938</v>
      </c>
      <c r="D1051" s="36" t="s">
        <v>109</v>
      </c>
      <c r="E1051" s="244">
        <v>1</v>
      </c>
      <c r="F1051" s="325">
        <v>1072850</v>
      </c>
      <c r="G1051" s="51" t="s">
        <v>1267</v>
      </c>
      <c r="J1051" s="52"/>
    </row>
    <row r="1052" spans="1:10" ht="24">
      <c r="A1052" s="126">
        <f>+COUNT(B$672:$D1052)</f>
        <v>341</v>
      </c>
      <c r="B1052" s="149">
        <v>72154302</v>
      </c>
      <c r="C1052" s="139" t="s">
        <v>939</v>
      </c>
      <c r="D1052" s="36" t="s">
        <v>109</v>
      </c>
      <c r="E1052" s="244">
        <v>1</v>
      </c>
      <c r="F1052" s="325">
        <v>908344</v>
      </c>
      <c r="G1052" s="51" t="s">
        <v>1270</v>
      </c>
      <c r="J1052" s="52"/>
    </row>
    <row r="1053" spans="1:10" s="37" customFormat="1" ht="24">
      <c r="A1053" s="126">
        <f>+COUNT(B$672:$D1053)</f>
        <v>342</v>
      </c>
      <c r="B1053" s="149">
        <v>72154302</v>
      </c>
      <c r="C1053" s="139" t="s">
        <v>940</v>
      </c>
      <c r="D1053" s="36" t="s">
        <v>109</v>
      </c>
      <c r="E1053" s="244">
        <v>1</v>
      </c>
      <c r="F1053" s="325">
        <v>451657</v>
      </c>
      <c r="G1053" s="51" t="s">
        <v>1270</v>
      </c>
      <c r="J1053" s="52"/>
    </row>
    <row r="1054" spans="1:10">
      <c r="A1054" s="126">
        <f>+COUNT(B$672:$D1054)</f>
        <v>343</v>
      </c>
      <c r="B1054" s="149">
        <v>72154302</v>
      </c>
      <c r="C1054" s="139" t="s">
        <v>941</v>
      </c>
      <c r="D1054" s="36" t="s">
        <v>109</v>
      </c>
      <c r="E1054" s="244">
        <v>1</v>
      </c>
      <c r="F1054" s="325">
        <v>812003</v>
      </c>
      <c r="G1054" s="51" t="s">
        <v>1267</v>
      </c>
      <c r="J1054" s="52"/>
    </row>
    <row r="1055" spans="1:10" s="37" customFormat="1">
      <c r="A1055" s="126">
        <f>+COUNT(B$672:$D1055)</f>
        <v>344</v>
      </c>
      <c r="B1055" s="149">
        <v>72154302</v>
      </c>
      <c r="C1055" s="139" t="s">
        <v>942</v>
      </c>
      <c r="D1055" s="36" t="s">
        <v>109</v>
      </c>
      <c r="E1055" s="244">
        <v>1</v>
      </c>
      <c r="F1055" s="325">
        <v>2379783</v>
      </c>
      <c r="G1055" s="51" t="s">
        <v>1270</v>
      </c>
      <c r="J1055" s="52"/>
    </row>
    <row r="1056" spans="1:10">
      <c r="A1056" s="126">
        <f>+COUNT(B$672:$D1056)</f>
        <v>345</v>
      </c>
      <c r="B1056" s="149">
        <v>72154302</v>
      </c>
      <c r="C1056" s="139" t="s">
        <v>943</v>
      </c>
      <c r="D1056" s="36" t="s">
        <v>109</v>
      </c>
      <c r="E1056" s="244">
        <v>1</v>
      </c>
      <c r="F1056" s="325">
        <v>1680292</v>
      </c>
      <c r="G1056" s="51" t="s">
        <v>1270</v>
      </c>
    </row>
    <row r="1057" spans="1:7" ht="24">
      <c r="A1057" s="126">
        <f>+COUNT(B$672:$D1057)</f>
        <v>346</v>
      </c>
      <c r="B1057" s="149">
        <v>72154302</v>
      </c>
      <c r="C1057" s="139" t="s">
        <v>944</v>
      </c>
      <c r="D1057" s="36" t="s">
        <v>109</v>
      </c>
      <c r="E1057" s="244">
        <v>1</v>
      </c>
      <c r="F1057" s="325">
        <v>370831</v>
      </c>
      <c r="G1057" s="51" t="s">
        <v>1267</v>
      </c>
    </row>
    <row r="1058" spans="1:7">
      <c r="A1058" s="126">
        <f>+COUNT(B$672:$D1058)</f>
        <v>347</v>
      </c>
      <c r="B1058" s="149">
        <v>72154302</v>
      </c>
      <c r="C1058" s="139" t="s">
        <v>945</v>
      </c>
      <c r="D1058" s="36" t="s">
        <v>109</v>
      </c>
      <c r="E1058" s="244">
        <v>1</v>
      </c>
      <c r="F1058" s="325">
        <v>634101</v>
      </c>
      <c r="G1058" s="51" t="s">
        <v>1270</v>
      </c>
    </row>
    <row r="1059" spans="1:7">
      <c r="A1059" s="126">
        <f>+COUNT(B$672:$D1059)</f>
        <v>348</v>
      </c>
      <c r="B1059" s="149">
        <v>72154302</v>
      </c>
      <c r="C1059" s="139" t="s">
        <v>946</v>
      </c>
      <c r="D1059" s="36" t="s">
        <v>109</v>
      </c>
      <c r="E1059" s="244">
        <v>1</v>
      </c>
      <c r="F1059" s="325">
        <v>299205</v>
      </c>
      <c r="G1059" s="51" t="s">
        <v>1267</v>
      </c>
    </row>
    <row r="1060" spans="1:7">
      <c r="A1060" s="126">
        <f>+COUNT(B$672:$D1060)</f>
        <v>349</v>
      </c>
      <c r="B1060" s="149">
        <v>72154302</v>
      </c>
      <c r="C1060" s="139" t="s">
        <v>947</v>
      </c>
      <c r="D1060" s="36" t="s">
        <v>109</v>
      </c>
      <c r="E1060" s="244">
        <v>1</v>
      </c>
      <c r="F1060" s="325">
        <v>2909043</v>
      </c>
      <c r="G1060" s="51" t="s">
        <v>1270</v>
      </c>
    </row>
    <row r="1061" spans="1:7">
      <c r="A1061" s="126">
        <f>+COUNT(B$672:$D1061)</f>
        <v>350</v>
      </c>
      <c r="B1061" s="149">
        <v>72154302</v>
      </c>
      <c r="C1061" s="139" t="s">
        <v>948</v>
      </c>
      <c r="D1061" s="36" t="s">
        <v>109</v>
      </c>
      <c r="E1061" s="244">
        <v>1</v>
      </c>
      <c r="F1061" s="325">
        <v>422515</v>
      </c>
      <c r="G1061" s="51" t="s">
        <v>1270</v>
      </c>
    </row>
    <row r="1062" spans="1:7">
      <c r="A1062" s="126">
        <f>+COUNT(B$672:$D1062)</f>
        <v>351</v>
      </c>
      <c r="B1062" s="149">
        <v>72154302</v>
      </c>
      <c r="C1062" s="139" t="s">
        <v>949</v>
      </c>
      <c r="D1062" s="36" t="s">
        <v>109</v>
      </c>
      <c r="E1062" s="244">
        <v>1</v>
      </c>
      <c r="F1062" s="325">
        <v>277809</v>
      </c>
      <c r="G1062" s="51" t="s">
        <v>1267</v>
      </c>
    </row>
    <row r="1063" spans="1:7" ht="24.75" customHeight="1">
      <c r="A1063" s="126">
        <f>+COUNT(B$672:$D1063)</f>
        <v>352</v>
      </c>
      <c r="B1063" s="149">
        <v>72154302</v>
      </c>
      <c r="C1063" s="139" t="s">
        <v>950</v>
      </c>
      <c r="D1063" s="36" t="s">
        <v>109</v>
      </c>
      <c r="E1063" s="244">
        <v>1</v>
      </c>
      <c r="F1063" s="325">
        <v>886680</v>
      </c>
      <c r="G1063" s="51" t="s">
        <v>1267</v>
      </c>
    </row>
    <row r="1064" spans="1:7">
      <c r="A1064" s="126">
        <f>+COUNT(B$672:$D1064)</f>
        <v>353</v>
      </c>
      <c r="B1064" s="149">
        <v>72154302</v>
      </c>
      <c r="C1064" s="139" t="s">
        <v>951</v>
      </c>
      <c r="D1064" s="36" t="s">
        <v>109</v>
      </c>
      <c r="E1064" s="244">
        <v>1</v>
      </c>
      <c r="F1064" s="325">
        <v>930230</v>
      </c>
      <c r="G1064" s="51" t="s">
        <v>1267</v>
      </c>
    </row>
    <row r="1065" spans="1:7" ht="24.75" customHeight="1">
      <c r="A1065" s="126">
        <f>+COUNT(B$672:$D1065)</f>
        <v>354</v>
      </c>
      <c r="B1065" s="149">
        <v>72154302</v>
      </c>
      <c r="C1065" s="139" t="s">
        <v>952</v>
      </c>
      <c r="D1065" s="36" t="s">
        <v>109</v>
      </c>
      <c r="E1065" s="244">
        <v>1</v>
      </c>
      <c r="F1065" s="325">
        <v>2027828</v>
      </c>
      <c r="G1065" s="51" t="s">
        <v>1267</v>
      </c>
    </row>
    <row r="1066" spans="1:7">
      <c r="A1066" s="126">
        <f>+COUNT(B$672:$D1066)</f>
        <v>355</v>
      </c>
      <c r="B1066" s="149">
        <v>72154302</v>
      </c>
      <c r="C1066" s="139" t="s">
        <v>953</v>
      </c>
      <c r="D1066" s="36" t="s">
        <v>109</v>
      </c>
      <c r="E1066" s="244">
        <v>1</v>
      </c>
      <c r="F1066" s="325">
        <v>2136963</v>
      </c>
      <c r="G1066" s="51" t="s">
        <v>1267</v>
      </c>
    </row>
    <row r="1067" spans="1:7">
      <c r="A1067" s="177"/>
      <c r="B1067" s="177"/>
      <c r="C1067" s="178" t="s">
        <v>1140</v>
      </c>
      <c r="D1067" s="179"/>
      <c r="E1067" s="179"/>
      <c r="F1067" s="179"/>
      <c r="G1067" s="179"/>
    </row>
    <row r="1068" spans="1:7">
      <c r="A1068" s="126">
        <f>+COUNT(B$672:$D1068)</f>
        <v>356</v>
      </c>
      <c r="B1068" s="32">
        <v>72101511</v>
      </c>
      <c r="C1068" s="139" t="s">
        <v>276</v>
      </c>
      <c r="D1068" s="138" t="s">
        <v>20</v>
      </c>
      <c r="E1068" s="243">
        <v>1</v>
      </c>
      <c r="F1068" s="325">
        <v>1290014</v>
      </c>
      <c r="G1068" s="51" t="s">
        <v>1267</v>
      </c>
    </row>
    <row r="1069" spans="1:7">
      <c r="A1069" s="126">
        <f>+COUNT(B$672:$D1069)</f>
        <v>357</v>
      </c>
      <c r="B1069" s="32">
        <v>72101511</v>
      </c>
      <c r="C1069" s="139" t="s">
        <v>277</v>
      </c>
      <c r="D1069" s="138" t="s">
        <v>20</v>
      </c>
      <c r="E1069" s="243">
        <v>1</v>
      </c>
      <c r="F1069" s="325">
        <v>1643936</v>
      </c>
      <c r="G1069" s="51" t="s">
        <v>1269</v>
      </c>
    </row>
    <row r="1070" spans="1:7">
      <c r="A1070" s="126">
        <f>+COUNT(B$672:$D1070)</f>
        <v>358</v>
      </c>
      <c r="B1070" s="32">
        <v>72101511</v>
      </c>
      <c r="C1070" s="139" t="s">
        <v>278</v>
      </c>
      <c r="D1070" s="138" t="s">
        <v>20</v>
      </c>
      <c r="E1070" s="243">
        <v>1</v>
      </c>
      <c r="F1070" s="325">
        <v>265442</v>
      </c>
      <c r="G1070" s="51" t="s">
        <v>1268</v>
      </c>
    </row>
    <row r="1071" spans="1:7">
      <c r="A1071" s="126">
        <f>+COUNT(B$672:$D1071)</f>
        <v>359</v>
      </c>
      <c r="B1071" s="32">
        <v>72101511</v>
      </c>
      <c r="C1071" s="139" t="s">
        <v>279</v>
      </c>
      <c r="D1071" s="138" t="s">
        <v>20</v>
      </c>
      <c r="E1071" s="243">
        <v>1</v>
      </c>
      <c r="F1071" s="325">
        <v>265442</v>
      </c>
      <c r="G1071" s="51" t="s">
        <v>1268</v>
      </c>
    </row>
    <row r="1072" spans="1:7" ht="24">
      <c r="A1072" s="126">
        <f>+COUNT(B$672:$D1072)</f>
        <v>360</v>
      </c>
      <c r="B1072" s="32">
        <v>72101511</v>
      </c>
      <c r="C1072" s="139" t="s">
        <v>281</v>
      </c>
      <c r="D1072" s="138" t="s">
        <v>20</v>
      </c>
      <c r="E1072" s="243">
        <v>1</v>
      </c>
      <c r="F1072" s="325">
        <v>160394</v>
      </c>
      <c r="G1072" s="51" t="s">
        <v>1268</v>
      </c>
    </row>
    <row r="1073" spans="1:7">
      <c r="A1073" s="126">
        <f>+COUNT(B$672:$D1073)</f>
        <v>361</v>
      </c>
      <c r="B1073" s="32">
        <v>72101511</v>
      </c>
      <c r="C1073" s="139" t="s">
        <v>282</v>
      </c>
      <c r="D1073" s="138" t="s">
        <v>20</v>
      </c>
      <c r="E1073" s="243">
        <v>1</v>
      </c>
      <c r="F1073" s="325">
        <v>2431329</v>
      </c>
      <c r="G1073" s="51" t="s">
        <v>1269</v>
      </c>
    </row>
    <row r="1074" spans="1:7">
      <c r="A1074" s="126">
        <f>+COUNT(B$672:$D1074)</f>
        <v>362</v>
      </c>
      <c r="B1074" s="32">
        <v>72101511</v>
      </c>
      <c r="C1074" s="139" t="s">
        <v>283</v>
      </c>
      <c r="D1074" s="138" t="s">
        <v>20</v>
      </c>
      <c r="E1074" s="243">
        <v>1</v>
      </c>
      <c r="F1074" s="325">
        <v>210214</v>
      </c>
      <c r="G1074" s="51" t="s">
        <v>1268</v>
      </c>
    </row>
    <row r="1075" spans="1:7" ht="48">
      <c r="A1075" s="126">
        <f>+COUNT(B$672:$D1075)</f>
        <v>363</v>
      </c>
      <c r="B1075" s="32">
        <v>72101511</v>
      </c>
      <c r="C1075" s="139" t="s">
        <v>285</v>
      </c>
      <c r="D1075" s="138" t="s">
        <v>20</v>
      </c>
      <c r="E1075" s="243">
        <v>1</v>
      </c>
      <c r="F1075" s="325">
        <v>770368</v>
      </c>
      <c r="G1075" s="51" t="s">
        <v>1267</v>
      </c>
    </row>
    <row r="1076" spans="1:7" ht="48">
      <c r="A1076" s="126">
        <f>+COUNT(B$672:$D1076)</f>
        <v>364</v>
      </c>
      <c r="B1076" s="32">
        <v>72101511</v>
      </c>
      <c r="C1076" s="139" t="s">
        <v>286</v>
      </c>
      <c r="D1076" s="138" t="s">
        <v>20</v>
      </c>
      <c r="E1076" s="243">
        <v>1</v>
      </c>
      <c r="F1076" s="325">
        <v>1009542</v>
      </c>
      <c r="G1076" s="51" t="s">
        <v>1269</v>
      </c>
    </row>
    <row r="1077" spans="1:7">
      <c r="A1077" s="126">
        <f>+COUNT(B$672:$D1077)</f>
        <v>365</v>
      </c>
      <c r="B1077" s="32">
        <v>72101511</v>
      </c>
      <c r="C1077" s="139" t="s">
        <v>1085</v>
      </c>
      <c r="D1077" s="138" t="s">
        <v>20</v>
      </c>
      <c r="E1077" s="243">
        <v>1</v>
      </c>
      <c r="F1077" s="325">
        <v>2443248</v>
      </c>
      <c r="G1077" s="51" t="s">
        <v>1269</v>
      </c>
    </row>
    <row r="1078" spans="1:7">
      <c r="A1078" s="218"/>
      <c r="B1078" s="218"/>
      <c r="C1078" s="218" t="s">
        <v>302</v>
      </c>
      <c r="D1078" s="218"/>
      <c r="E1078" s="219"/>
      <c r="F1078" s="72">
        <v>261578472</v>
      </c>
      <c r="G1078" s="73"/>
    </row>
    <row r="1079" spans="1:7">
      <c r="A1079" s="234"/>
      <c r="B1079" s="234"/>
      <c r="C1079" s="235"/>
      <c r="D1079" s="234"/>
      <c r="E1079" s="234"/>
      <c r="F1079" s="327"/>
      <c r="G1079" s="82"/>
    </row>
    <row r="1080" spans="1:7" ht="21" customHeight="1">
      <c r="A1080" s="300"/>
      <c r="B1080" s="300"/>
      <c r="C1080" s="300" t="s">
        <v>866</v>
      </c>
      <c r="D1080" s="300"/>
      <c r="E1080" s="300"/>
      <c r="F1080" s="313">
        <v>609280447</v>
      </c>
      <c r="G1080" s="312"/>
    </row>
  </sheetData>
  <autoFilter ref="A1:G2"/>
  <mergeCells count="7">
    <mergeCell ref="F1:F2"/>
    <mergeCell ref="G1:G2"/>
    <mergeCell ref="E1:E2"/>
    <mergeCell ref="A1:A2"/>
    <mergeCell ref="B1:B2"/>
    <mergeCell ref="C1:C2"/>
    <mergeCell ref="D1:D2"/>
  </mergeCells>
  <conditionalFormatting sqref="C6:C43">
    <cfRule type="containsText" dxfId="1050" priority="1044" operator="containsText" text="RADIADOR">
      <formula>NOT(ISERROR(SEARCH("RADIADOR",C6)))</formula>
    </cfRule>
    <cfRule type="containsText" dxfId="1049" priority="1045" operator="containsText" text="BOMBA">
      <formula>NOT(ISERROR(SEARCH("BOMBA",C6)))</formula>
    </cfRule>
    <cfRule type="containsText" dxfId="1048" priority="1046" operator="containsText" text="CAJA">
      <formula>NOT(ISERROR(SEARCH("CAJA",C6)))</formula>
    </cfRule>
    <cfRule type="containsText" dxfId="1047" priority="1047" operator="containsText" text="RODAMIENTO">
      <formula>NOT(ISERROR(SEARCH("RODAMIENTO",C6)))</formula>
    </cfRule>
    <cfRule type="containsText" dxfId="1046" priority="1048" operator="containsText" text="FILTRO">
      <formula>NOT(ISERROR(SEARCH("FILTRO",C6)))</formula>
    </cfRule>
    <cfRule type="containsText" dxfId="1045" priority="1049" operator="containsText" text="ACEITE">
      <formula>NOT(ISERROR(SEARCH("ACEITE",C6)))</formula>
    </cfRule>
    <cfRule type="containsText" dxfId="1044" priority="1050" operator="containsText" text="MOTOR">
      <formula>NOT(ISERROR(SEARCH("MOTOR",C6)))</formula>
    </cfRule>
  </conditionalFormatting>
  <conditionalFormatting sqref="C6:C43">
    <cfRule type="containsText" dxfId="1043" priority="1037" operator="containsText" text="RADIADOR">
      <formula>NOT(ISERROR(SEARCH("RADIADOR",C6)))</formula>
    </cfRule>
    <cfRule type="containsText" dxfId="1042" priority="1038" operator="containsText" text="BOMBA">
      <formula>NOT(ISERROR(SEARCH("BOMBA",C6)))</formula>
    </cfRule>
    <cfRule type="containsText" dxfId="1041" priority="1039" operator="containsText" text="CAJA">
      <formula>NOT(ISERROR(SEARCH("CAJA",C6)))</formula>
    </cfRule>
    <cfRule type="containsText" dxfId="1040" priority="1040" operator="containsText" text="RODAMIENTO">
      <formula>NOT(ISERROR(SEARCH("RODAMIENTO",C6)))</formula>
    </cfRule>
    <cfRule type="containsText" dxfId="1039" priority="1041" operator="containsText" text="FILTRO">
      <formula>NOT(ISERROR(SEARCH("FILTRO",C6)))</formula>
    </cfRule>
    <cfRule type="containsText" dxfId="1038" priority="1042" operator="containsText" text="ACEITE">
      <formula>NOT(ISERROR(SEARCH("ACEITE",C6)))</formula>
    </cfRule>
    <cfRule type="containsText" dxfId="1037" priority="1043" operator="containsText" text="MOTOR">
      <formula>NOT(ISERROR(SEARCH("MOTOR",C6)))</formula>
    </cfRule>
  </conditionalFormatting>
  <conditionalFormatting sqref="C45:C88">
    <cfRule type="containsText" dxfId="1036" priority="1030" operator="containsText" text="RADIADOR">
      <formula>NOT(ISERROR(SEARCH("RADIADOR",C45)))</formula>
    </cfRule>
    <cfRule type="containsText" dxfId="1035" priority="1031" operator="containsText" text="BOMBA">
      <formula>NOT(ISERROR(SEARCH("BOMBA",C45)))</formula>
    </cfRule>
    <cfRule type="containsText" dxfId="1034" priority="1032" operator="containsText" text="CAJA">
      <formula>NOT(ISERROR(SEARCH("CAJA",C45)))</formula>
    </cfRule>
    <cfRule type="containsText" dxfId="1033" priority="1033" operator="containsText" text="RODAMIENTO">
      <formula>NOT(ISERROR(SEARCH("RODAMIENTO",C45)))</formula>
    </cfRule>
    <cfRule type="containsText" dxfId="1032" priority="1034" operator="containsText" text="FILTRO">
      <formula>NOT(ISERROR(SEARCH("FILTRO",C45)))</formula>
    </cfRule>
    <cfRule type="containsText" dxfId="1031" priority="1035" operator="containsText" text="ACEITE">
      <formula>NOT(ISERROR(SEARCH("ACEITE",C45)))</formula>
    </cfRule>
    <cfRule type="containsText" dxfId="1030" priority="1036" operator="containsText" text="MOTOR">
      <formula>NOT(ISERROR(SEARCH("MOTOR",C45)))</formula>
    </cfRule>
  </conditionalFormatting>
  <conditionalFormatting sqref="C45:C88">
    <cfRule type="containsText" dxfId="1029" priority="1023" operator="containsText" text="RADIADOR">
      <formula>NOT(ISERROR(SEARCH("RADIADOR",C45)))</formula>
    </cfRule>
    <cfRule type="containsText" dxfId="1028" priority="1024" operator="containsText" text="BOMBA">
      <formula>NOT(ISERROR(SEARCH("BOMBA",C45)))</formula>
    </cfRule>
    <cfRule type="containsText" dxfId="1027" priority="1025" operator="containsText" text="CAJA">
      <formula>NOT(ISERROR(SEARCH("CAJA",C45)))</formula>
    </cfRule>
    <cfRule type="containsText" dxfId="1026" priority="1026" operator="containsText" text="RODAMIENTO">
      <formula>NOT(ISERROR(SEARCH("RODAMIENTO",C45)))</formula>
    </cfRule>
    <cfRule type="containsText" dxfId="1025" priority="1027" operator="containsText" text="FILTRO">
      <formula>NOT(ISERROR(SEARCH("FILTRO",C45)))</formula>
    </cfRule>
    <cfRule type="containsText" dxfId="1024" priority="1028" operator="containsText" text="ACEITE">
      <formula>NOT(ISERROR(SEARCH("ACEITE",C45)))</formula>
    </cfRule>
    <cfRule type="containsText" dxfId="1023" priority="1029" operator="containsText" text="MOTOR">
      <formula>NOT(ISERROR(SEARCH("MOTOR",C45)))</formula>
    </cfRule>
  </conditionalFormatting>
  <conditionalFormatting sqref="C90:C97">
    <cfRule type="containsText" dxfId="1022" priority="1016" operator="containsText" text="RADIADOR">
      <formula>NOT(ISERROR(SEARCH("RADIADOR",C90)))</formula>
    </cfRule>
    <cfRule type="containsText" dxfId="1021" priority="1017" operator="containsText" text="BOMBA">
      <formula>NOT(ISERROR(SEARCH("BOMBA",C90)))</formula>
    </cfRule>
    <cfRule type="containsText" dxfId="1020" priority="1018" operator="containsText" text="CAJA">
      <formula>NOT(ISERROR(SEARCH("CAJA",C90)))</formula>
    </cfRule>
    <cfRule type="containsText" dxfId="1019" priority="1019" operator="containsText" text="RODAMIENTO">
      <formula>NOT(ISERROR(SEARCH("RODAMIENTO",C90)))</formula>
    </cfRule>
    <cfRule type="containsText" dxfId="1018" priority="1020" operator="containsText" text="FILTRO">
      <formula>NOT(ISERROR(SEARCH("FILTRO",C90)))</formula>
    </cfRule>
    <cfRule type="containsText" dxfId="1017" priority="1021" operator="containsText" text="ACEITE">
      <formula>NOT(ISERROR(SEARCH("ACEITE",C90)))</formula>
    </cfRule>
    <cfRule type="containsText" dxfId="1016" priority="1022" operator="containsText" text="MOTOR">
      <formula>NOT(ISERROR(SEARCH("MOTOR",C90)))</formula>
    </cfRule>
  </conditionalFormatting>
  <conditionalFormatting sqref="C90:C97">
    <cfRule type="containsText" dxfId="1015" priority="1009" operator="containsText" text="RADIADOR">
      <formula>NOT(ISERROR(SEARCH("RADIADOR",C90)))</formula>
    </cfRule>
    <cfRule type="containsText" dxfId="1014" priority="1010" operator="containsText" text="BOMBA">
      <formula>NOT(ISERROR(SEARCH("BOMBA",C90)))</formula>
    </cfRule>
    <cfRule type="containsText" dxfId="1013" priority="1011" operator="containsText" text="CAJA">
      <formula>NOT(ISERROR(SEARCH("CAJA",C90)))</formula>
    </cfRule>
    <cfRule type="containsText" dxfId="1012" priority="1012" operator="containsText" text="RODAMIENTO">
      <formula>NOT(ISERROR(SEARCH("RODAMIENTO",C90)))</formula>
    </cfRule>
    <cfRule type="containsText" dxfId="1011" priority="1013" operator="containsText" text="FILTRO">
      <formula>NOT(ISERROR(SEARCH("FILTRO",C90)))</formula>
    </cfRule>
    <cfRule type="containsText" dxfId="1010" priority="1014" operator="containsText" text="ACEITE">
      <formula>NOT(ISERROR(SEARCH("ACEITE",C90)))</formula>
    </cfRule>
    <cfRule type="containsText" dxfId="1009" priority="1015" operator="containsText" text="MOTOR">
      <formula>NOT(ISERROR(SEARCH("MOTOR",C90)))</formula>
    </cfRule>
  </conditionalFormatting>
  <conditionalFormatting sqref="C99:C112">
    <cfRule type="containsText" dxfId="1008" priority="1002" operator="containsText" text="RADIADOR">
      <formula>NOT(ISERROR(SEARCH("RADIADOR",C99)))</formula>
    </cfRule>
    <cfRule type="containsText" dxfId="1007" priority="1003" operator="containsText" text="BOMBA">
      <formula>NOT(ISERROR(SEARCH("BOMBA",C99)))</formula>
    </cfRule>
    <cfRule type="containsText" dxfId="1006" priority="1004" operator="containsText" text="CAJA">
      <formula>NOT(ISERROR(SEARCH("CAJA",C99)))</formula>
    </cfRule>
    <cfRule type="containsText" dxfId="1005" priority="1005" operator="containsText" text="RODAMIENTO">
      <formula>NOT(ISERROR(SEARCH("RODAMIENTO",C99)))</formula>
    </cfRule>
    <cfRule type="containsText" dxfId="1004" priority="1006" operator="containsText" text="FILTRO">
      <formula>NOT(ISERROR(SEARCH("FILTRO",C99)))</formula>
    </cfRule>
    <cfRule type="containsText" dxfId="1003" priority="1007" operator="containsText" text="ACEITE">
      <formula>NOT(ISERROR(SEARCH("ACEITE",C99)))</formula>
    </cfRule>
    <cfRule type="containsText" dxfId="1002" priority="1008" operator="containsText" text="MOTOR">
      <formula>NOT(ISERROR(SEARCH("MOTOR",C99)))</formula>
    </cfRule>
  </conditionalFormatting>
  <conditionalFormatting sqref="C99:C112">
    <cfRule type="containsText" dxfId="1001" priority="995" operator="containsText" text="RADIADOR">
      <formula>NOT(ISERROR(SEARCH("RADIADOR",C99)))</formula>
    </cfRule>
    <cfRule type="containsText" dxfId="1000" priority="996" operator="containsText" text="BOMBA">
      <formula>NOT(ISERROR(SEARCH("BOMBA",C99)))</formula>
    </cfRule>
    <cfRule type="containsText" dxfId="999" priority="997" operator="containsText" text="CAJA">
      <formula>NOT(ISERROR(SEARCH("CAJA",C99)))</formula>
    </cfRule>
    <cfRule type="containsText" dxfId="998" priority="998" operator="containsText" text="RODAMIENTO">
      <formula>NOT(ISERROR(SEARCH("RODAMIENTO",C99)))</formula>
    </cfRule>
    <cfRule type="containsText" dxfId="997" priority="999" operator="containsText" text="FILTRO">
      <formula>NOT(ISERROR(SEARCH("FILTRO",C99)))</formula>
    </cfRule>
    <cfRule type="containsText" dxfId="996" priority="1000" operator="containsText" text="ACEITE">
      <formula>NOT(ISERROR(SEARCH("ACEITE",C99)))</formula>
    </cfRule>
    <cfRule type="containsText" dxfId="995" priority="1001" operator="containsText" text="MOTOR">
      <formula>NOT(ISERROR(SEARCH("MOTOR",C99)))</formula>
    </cfRule>
  </conditionalFormatting>
  <conditionalFormatting sqref="C114:C149">
    <cfRule type="containsText" dxfId="994" priority="988" operator="containsText" text="RADIADOR">
      <formula>NOT(ISERROR(SEARCH("RADIADOR",C114)))</formula>
    </cfRule>
    <cfRule type="containsText" dxfId="993" priority="989" operator="containsText" text="BOMBA">
      <formula>NOT(ISERROR(SEARCH("BOMBA",C114)))</formula>
    </cfRule>
    <cfRule type="containsText" dxfId="992" priority="990" operator="containsText" text="CAJA">
      <formula>NOT(ISERROR(SEARCH("CAJA",C114)))</formula>
    </cfRule>
    <cfRule type="containsText" dxfId="991" priority="991" operator="containsText" text="RODAMIENTO">
      <formula>NOT(ISERROR(SEARCH("RODAMIENTO",C114)))</formula>
    </cfRule>
    <cfRule type="containsText" dxfId="990" priority="992" operator="containsText" text="FILTRO">
      <formula>NOT(ISERROR(SEARCH("FILTRO",C114)))</formula>
    </cfRule>
    <cfRule type="containsText" dxfId="989" priority="993" operator="containsText" text="ACEITE">
      <formula>NOT(ISERROR(SEARCH("ACEITE",C114)))</formula>
    </cfRule>
    <cfRule type="containsText" dxfId="988" priority="994" operator="containsText" text="MOTOR">
      <formula>NOT(ISERROR(SEARCH("MOTOR",C114)))</formula>
    </cfRule>
  </conditionalFormatting>
  <conditionalFormatting sqref="C114:C149">
    <cfRule type="containsText" dxfId="987" priority="981" operator="containsText" text="RADIADOR">
      <formula>NOT(ISERROR(SEARCH("RADIADOR",C114)))</formula>
    </cfRule>
    <cfRule type="containsText" dxfId="986" priority="982" operator="containsText" text="BOMBA">
      <formula>NOT(ISERROR(SEARCH("BOMBA",C114)))</formula>
    </cfRule>
    <cfRule type="containsText" dxfId="985" priority="983" operator="containsText" text="CAJA">
      <formula>NOT(ISERROR(SEARCH("CAJA",C114)))</formula>
    </cfRule>
    <cfRule type="containsText" dxfId="984" priority="984" operator="containsText" text="RODAMIENTO">
      <formula>NOT(ISERROR(SEARCH("RODAMIENTO",C114)))</formula>
    </cfRule>
    <cfRule type="containsText" dxfId="983" priority="985" operator="containsText" text="FILTRO">
      <formula>NOT(ISERROR(SEARCH("FILTRO",C114)))</formula>
    </cfRule>
    <cfRule type="containsText" dxfId="982" priority="986" operator="containsText" text="ACEITE">
      <formula>NOT(ISERROR(SEARCH("ACEITE",C114)))</formula>
    </cfRule>
    <cfRule type="containsText" dxfId="981" priority="987" operator="containsText" text="MOTOR">
      <formula>NOT(ISERROR(SEARCH("MOTOR",C114)))</formula>
    </cfRule>
  </conditionalFormatting>
  <conditionalFormatting sqref="C151:C159">
    <cfRule type="containsText" dxfId="980" priority="974" operator="containsText" text="RADIADOR">
      <formula>NOT(ISERROR(SEARCH("RADIADOR",C151)))</formula>
    </cfRule>
    <cfRule type="containsText" dxfId="979" priority="975" operator="containsText" text="BOMBA">
      <formula>NOT(ISERROR(SEARCH("BOMBA",C151)))</formula>
    </cfRule>
    <cfRule type="containsText" dxfId="978" priority="976" operator="containsText" text="CAJA">
      <formula>NOT(ISERROR(SEARCH("CAJA",C151)))</formula>
    </cfRule>
    <cfRule type="containsText" dxfId="977" priority="977" operator="containsText" text="RODAMIENTO">
      <formula>NOT(ISERROR(SEARCH("RODAMIENTO",C151)))</formula>
    </cfRule>
    <cfRule type="containsText" dxfId="976" priority="978" operator="containsText" text="FILTRO">
      <formula>NOT(ISERROR(SEARCH("FILTRO",C151)))</formula>
    </cfRule>
    <cfRule type="containsText" dxfId="975" priority="979" operator="containsText" text="ACEITE">
      <formula>NOT(ISERROR(SEARCH("ACEITE",C151)))</formula>
    </cfRule>
    <cfRule type="containsText" dxfId="974" priority="980" operator="containsText" text="MOTOR">
      <formula>NOT(ISERROR(SEARCH("MOTOR",C151)))</formula>
    </cfRule>
  </conditionalFormatting>
  <conditionalFormatting sqref="C151:C159">
    <cfRule type="containsText" dxfId="973" priority="967" operator="containsText" text="RADIADOR">
      <formula>NOT(ISERROR(SEARCH("RADIADOR",C151)))</formula>
    </cfRule>
    <cfRule type="containsText" dxfId="972" priority="968" operator="containsText" text="BOMBA">
      <formula>NOT(ISERROR(SEARCH("BOMBA",C151)))</formula>
    </cfRule>
    <cfRule type="containsText" dxfId="971" priority="969" operator="containsText" text="CAJA">
      <formula>NOT(ISERROR(SEARCH("CAJA",C151)))</formula>
    </cfRule>
    <cfRule type="containsText" dxfId="970" priority="970" operator="containsText" text="RODAMIENTO">
      <formula>NOT(ISERROR(SEARCH("RODAMIENTO",C151)))</formula>
    </cfRule>
    <cfRule type="containsText" dxfId="969" priority="971" operator="containsText" text="FILTRO">
      <formula>NOT(ISERROR(SEARCH("FILTRO",C151)))</formula>
    </cfRule>
    <cfRule type="containsText" dxfId="968" priority="972" operator="containsText" text="ACEITE">
      <formula>NOT(ISERROR(SEARCH("ACEITE",C151)))</formula>
    </cfRule>
    <cfRule type="containsText" dxfId="967" priority="973" operator="containsText" text="MOTOR">
      <formula>NOT(ISERROR(SEARCH("MOTOR",C151)))</formula>
    </cfRule>
  </conditionalFormatting>
  <conditionalFormatting sqref="C161:C165">
    <cfRule type="containsText" dxfId="966" priority="960" operator="containsText" text="RADIADOR">
      <formula>NOT(ISERROR(SEARCH("RADIADOR",C161)))</formula>
    </cfRule>
    <cfRule type="containsText" dxfId="965" priority="961" operator="containsText" text="BOMBA">
      <formula>NOT(ISERROR(SEARCH("BOMBA",C161)))</formula>
    </cfRule>
    <cfRule type="containsText" dxfId="964" priority="962" operator="containsText" text="CAJA">
      <formula>NOT(ISERROR(SEARCH("CAJA",C161)))</formula>
    </cfRule>
    <cfRule type="containsText" dxfId="963" priority="963" operator="containsText" text="RODAMIENTO">
      <formula>NOT(ISERROR(SEARCH("RODAMIENTO",C161)))</formula>
    </cfRule>
    <cfRule type="containsText" dxfId="962" priority="964" operator="containsText" text="FILTRO">
      <formula>NOT(ISERROR(SEARCH("FILTRO",C161)))</formula>
    </cfRule>
    <cfRule type="containsText" dxfId="961" priority="965" operator="containsText" text="ACEITE">
      <formula>NOT(ISERROR(SEARCH("ACEITE",C161)))</formula>
    </cfRule>
    <cfRule type="containsText" dxfId="960" priority="966" operator="containsText" text="MOTOR">
      <formula>NOT(ISERROR(SEARCH("MOTOR",C161)))</formula>
    </cfRule>
  </conditionalFormatting>
  <conditionalFormatting sqref="C161:C165">
    <cfRule type="containsText" dxfId="959" priority="953" operator="containsText" text="RADIADOR">
      <formula>NOT(ISERROR(SEARCH("RADIADOR",C161)))</formula>
    </cfRule>
    <cfRule type="containsText" dxfId="958" priority="954" operator="containsText" text="BOMBA">
      <formula>NOT(ISERROR(SEARCH("BOMBA",C161)))</formula>
    </cfRule>
    <cfRule type="containsText" dxfId="957" priority="955" operator="containsText" text="CAJA">
      <formula>NOT(ISERROR(SEARCH("CAJA",C161)))</formula>
    </cfRule>
    <cfRule type="containsText" dxfId="956" priority="956" operator="containsText" text="RODAMIENTO">
      <formula>NOT(ISERROR(SEARCH("RODAMIENTO",C161)))</formula>
    </cfRule>
    <cfRule type="containsText" dxfId="955" priority="957" operator="containsText" text="FILTRO">
      <formula>NOT(ISERROR(SEARCH("FILTRO",C161)))</formula>
    </cfRule>
    <cfRule type="containsText" dxfId="954" priority="958" operator="containsText" text="ACEITE">
      <formula>NOT(ISERROR(SEARCH("ACEITE",C161)))</formula>
    </cfRule>
    <cfRule type="containsText" dxfId="953" priority="959" operator="containsText" text="MOTOR">
      <formula>NOT(ISERROR(SEARCH("MOTOR",C161)))</formula>
    </cfRule>
  </conditionalFormatting>
  <conditionalFormatting sqref="C167:C199">
    <cfRule type="containsText" dxfId="952" priority="946" operator="containsText" text="RADIADOR">
      <formula>NOT(ISERROR(SEARCH("RADIADOR",C167)))</formula>
    </cfRule>
    <cfRule type="containsText" dxfId="951" priority="947" operator="containsText" text="BOMBA">
      <formula>NOT(ISERROR(SEARCH("BOMBA",C167)))</formula>
    </cfRule>
    <cfRule type="containsText" dxfId="950" priority="948" operator="containsText" text="CAJA">
      <formula>NOT(ISERROR(SEARCH("CAJA",C167)))</formula>
    </cfRule>
    <cfRule type="containsText" dxfId="949" priority="949" operator="containsText" text="RODAMIENTO">
      <formula>NOT(ISERROR(SEARCH("RODAMIENTO",C167)))</formula>
    </cfRule>
    <cfRule type="containsText" dxfId="948" priority="950" operator="containsText" text="FILTRO">
      <formula>NOT(ISERROR(SEARCH("FILTRO",C167)))</formula>
    </cfRule>
    <cfRule type="containsText" dxfId="947" priority="951" operator="containsText" text="ACEITE">
      <formula>NOT(ISERROR(SEARCH("ACEITE",C167)))</formula>
    </cfRule>
    <cfRule type="containsText" dxfId="946" priority="952" operator="containsText" text="MOTOR">
      <formula>NOT(ISERROR(SEARCH("MOTOR",C167)))</formula>
    </cfRule>
  </conditionalFormatting>
  <conditionalFormatting sqref="C167:C199">
    <cfRule type="containsText" dxfId="945" priority="939" operator="containsText" text="RADIADOR">
      <formula>NOT(ISERROR(SEARCH("RADIADOR",C167)))</formula>
    </cfRule>
    <cfRule type="containsText" dxfId="944" priority="940" operator="containsText" text="BOMBA">
      <formula>NOT(ISERROR(SEARCH("BOMBA",C167)))</formula>
    </cfRule>
    <cfRule type="containsText" dxfId="943" priority="941" operator="containsText" text="CAJA">
      <formula>NOT(ISERROR(SEARCH("CAJA",C167)))</formula>
    </cfRule>
    <cfRule type="containsText" dxfId="942" priority="942" operator="containsText" text="RODAMIENTO">
      <formula>NOT(ISERROR(SEARCH("RODAMIENTO",C167)))</formula>
    </cfRule>
    <cfRule type="containsText" dxfId="941" priority="943" operator="containsText" text="FILTRO">
      <formula>NOT(ISERROR(SEARCH("FILTRO",C167)))</formula>
    </cfRule>
    <cfRule type="containsText" dxfId="940" priority="944" operator="containsText" text="ACEITE">
      <formula>NOT(ISERROR(SEARCH("ACEITE",C167)))</formula>
    </cfRule>
    <cfRule type="containsText" dxfId="939" priority="945" operator="containsText" text="MOTOR">
      <formula>NOT(ISERROR(SEARCH("MOTOR",C167)))</formula>
    </cfRule>
  </conditionalFormatting>
  <conditionalFormatting sqref="C201:C229">
    <cfRule type="containsText" dxfId="938" priority="932" operator="containsText" text="RADIADOR">
      <formula>NOT(ISERROR(SEARCH("RADIADOR",C201)))</formula>
    </cfRule>
    <cfRule type="containsText" dxfId="937" priority="933" operator="containsText" text="BOMBA">
      <formula>NOT(ISERROR(SEARCH("BOMBA",C201)))</formula>
    </cfRule>
    <cfRule type="containsText" dxfId="936" priority="934" operator="containsText" text="CAJA">
      <formula>NOT(ISERROR(SEARCH("CAJA",C201)))</formula>
    </cfRule>
    <cfRule type="containsText" dxfId="935" priority="935" operator="containsText" text="RODAMIENTO">
      <formula>NOT(ISERROR(SEARCH("RODAMIENTO",C201)))</formula>
    </cfRule>
    <cfRule type="containsText" dxfId="934" priority="936" operator="containsText" text="FILTRO">
      <formula>NOT(ISERROR(SEARCH("FILTRO",C201)))</formula>
    </cfRule>
    <cfRule type="containsText" dxfId="933" priority="937" operator="containsText" text="ACEITE">
      <formula>NOT(ISERROR(SEARCH("ACEITE",C201)))</formula>
    </cfRule>
    <cfRule type="containsText" dxfId="932" priority="938" operator="containsText" text="MOTOR">
      <formula>NOT(ISERROR(SEARCH("MOTOR",C201)))</formula>
    </cfRule>
  </conditionalFormatting>
  <conditionalFormatting sqref="C201:C229">
    <cfRule type="containsText" dxfId="931" priority="925" operator="containsText" text="RADIADOR">
      <formula>NOT(ISERROR(SEARCH("RADIADOR",C201)))</formula>
    </cfRule>
    <cfRule type="containsText" dxfId="930" priority="926" operator="containsText" text="BOMBA">
      <formula>NOT(ISERROR(SEARCH("BOMBA",C201)))</formula>
    </cfRule>
    <cfRule type="containsText" dxfId="929" priority="927" operator="containsText" text="CAJA">
      <formula>NOT(ISERROR(SEARCH("CAJA",C201)))</formula>
    </cfRule>
    <cfRule type="containsText" dxfId="928" priority="928" operator="containsText" text="RODAMIENTO">
      <formula>NOT(ISERROR(SEARCH("RODAMIENTO",C201)))</formula>
    </cfRule>
    <cfRule type="containsText" dxfId="927" priority="929" operator="containsText" text="FILTRO">
      <formula>NOT(ISERROR(SEARCH("FILTRO",C201)))</formula>
    </cfRule>
    <cfRule type="containsText" dxfId="926" priority="930" operator="containsText" text="ACEITE">
      <formula>NOT(ISERROR(SEARCH("ACEITE",C201)))</formula>
    </cfRule>
    <cfRule type="containsText" dxfId="925" priority="931" operator="containsText" text="MOTOR">
      <formula>NOT(ISERROR(SEARCH("MOTOR",C201)))</formula>
    </cfRule>
  </conditionalFormatting>
  <conditionalFormatting sqref="C231 C233:C234">
    <cfRule type="containsText" dxfId="924" priority="918" operator="containsText" text="RADIADOR">
      <formula>NOT(ISERROR(SEARCH("RADIADOR",C231)))</formula>
    </cfRule>
    <cfRule type="containsText" dxfId="923" priority="919" operator="containsText" text="BOMBA">
      <formula>NOT(ISERROR(SEARCH("BOMBA",C231)))</formula>
    </cfRule>
    <cfRule type="containsText" dxfId="922" priority="920" operator="containsText" text="CAJA">
      <formula>NOT(ISERROR(SEARCH("CAJA",C231)))</formula>
    </cfRule>
    <cfRule type="containsText" dxfId="921" priority="921" operator="containsText" text="RODAMIENTO">
      <formula>NOT(ISERROR(SEARCH("RODAMIENTO",C231)))</formula>
    </cfRule>
    <cfRule type="containsText" dxfId="920" priority="922" operator="containsText" text="FILTRO">
      <formula>NOT(ISERROR(SEARCH("FILTRO",C231)))</formula>
    </cfRule>
    <cfRule type="containsText" dxfId="919" priority="923" operator="containsText" text="ACEITE">
      <formula>NOT(ISERROR(SEARCH("ACEITE",C231)))</formula>
    </cfRule>
    <cfRule type="containsText" dxfId="918" priority="924" operator="containsText" text="MOTOR">
      <formula>NOT(ISERROR(SEARCH("MOTOR",C231)))</formula>
    </cfRule>
  </conditionalFormatting>
  <conditionalFormatting sqref="C231 C233:C234">
    <cfRule type="containsText" dxfId="917" priority="911" operator="containsText" text="RADIADOR">
      <formula>NOT(ISERROR(SEARCH("RADIADOR",C231)))</formula>
    </cfRule>
    <cfRule type="containsText" dxfId="916" priority="912" operator="containsText" text="BOMBA">
      <formula>NOT(ISERROR(SEARCH("BOMBA",C231)))</formula>
    </cfRule>
    <cfRule type="containsText" dxfId="915" priority="913" operator="containsText" text="CAJA">
      <formula>NOT(ISERROR(SEARCH("CAJA",C231)))</formula>
    </cfRule>
    <cfRule type="containsText" dxfId="914" priority="914" operator="containsText" text="RODAMIENTO">
      <formula>NOT(ISERROR(SEARCH("RODAMIENTO",C231)))</formula>
    </cfRule>
    <cfRule type="containsText" dxfId="913" priority="915" operator="containsText" text="FILTRO">
      <formula>NOT(ISERROR(SEARCH("FILTRO",C231)))</formula>
    </cfRule>
    <cfRule type="containsText" dxfId="912" priority="916" operator="containsText" text="ACEITE">
      <formula>NOT(ISERROR(SEARCH("ACEITE",C231)))</formula>
    </cfRule>
    <cfRule type="containsText" dxfId="911" priority="917" operator="containsText" text="MOTOR">
      <formula>NOT(ISERROR(SEARCH("MOTOR",C231)))</formula>
    </cfRule>
  </conditionalFormatting>
  <conditionalFormatting sqref="C236:C241">
    <cfRule type="containsText" dxfId="910" priority="904" operator="containsText" text="RADIADOR">
      <formula>NOT(ISERROR(SEARCH("RADIADOR",C236)))</formula>
    </cfRule>
    <cfRule type="containsText" dxfId="909" priority="905" operator="containsText" text="BOMBA">
      <formula>NOT(ISERROR(SEARCH("BOMBA",C236)))</formula>
    </cfRule>
    <cfRule type="containsText" dxfId="908" priority="906" operator="containsText" text="CAJA">
      <formula>NOT(ISERROR(SEARCH("CAJA",C236)))</formula>
    </cfRule>
    <cfRule type="containsText" dxfId="907" priority="907" operator="containsText" text="RODAMIENTO">
      <formula>NOT(ISERROR(SEARCH("RODAMIENTO",C236)))</formula>
    </cfRule>
    <cfRule type="containsText" dxfId="906" priority="908" operator="containsText" text="FILTRO">
      <formula>NOT(ISERROR(SEARCH("FILTRO",C236)))</formula>
    </cfRule>
    <cfRule type="containsText" dxfId="905" priority="909" operator="containsText" text="ACEITE">
      <formula>NOT(ISERROR(SEARCH("ACEITE",C236)))</formula>
    </cfRule>
    <cfRule type="containsText" dxfId="904" priority="910" operator="containsText" text="MOTOR">
      <formula>NOT(ISERROR(SEARCH("MOTOR",C236)))</formula>
    </cfRule>
  </conditionalFormatting>
  <conditionalFormatting sqref="C236:C241">
    <cfRule type="containsText" dxfId="903" priority="897" operator="containsText" text="RADIADOR">
      <formula>NOT(ISERROR(SEARCH("RADIADOR",C236)))</formula>
    </cfRule>
    <cfRule type="containsText" dxfId="902" priority="898" operator="containsText" text="BOMBA">
      <formula>NOT(ISERROR(SEARCH("BOMBA",C236)))</formula>
    </cfRule>
    <cfRule type="containsText" dxfId="901" priority="899" operator="containsText" text="CAJA">
      <formula>NOT(ISERROR(SEARCH("CAJA",C236)))</formula>
    </cfRule>
    <cfRule type="containsText" dxfId="900" priority="900" operator="containsText" text="RODAMIENTO">
      <formula>NOT(ISERROR(SEARCH("RODAMIENTO",C236)))</formula>
    </cfRule>
    <cfRule type="containsText" dxfId="899" priority="901" operator="containsText" text="FILTRO">
      <formula>NOT(ISERROR(SEARCH("FILTRO",C236)))</formula>
    </cfRule>
    <cfRule type="containsText" dxfId="898" priority="902" operator="containsText" text="ACEITE">
      <formula>NOT(ISERROR(SEARCH("ACEITE",C236)))</formula>
    </cfRule>
    <cfRule type="containsText" dxfId="897" priority="903" operator="containsText" text="MOTOR">
      <formula>NOT(ISERROR(SEARCH("MOTOR",C236)))</formula>
    </cfRule>
  </conditionalFormatting>
  <conditionalFormatting sqref="C243:C248">
    <cfRule type="containsText" dxfId="896" priority="890" operator="containsText" text="RADIADOR">
      <formula>NOT(ISERROR(SEARCH("RADIADOR",C243)))</formula>
    </cfRule>
    <cfRule type="containsText" dxfId="895" priority="891" operator="containsText" text="BOMBA">
      <formula>NOT(ISERROR(SEARCH("BOMBA",C243)))</formula>
    </cfRule>
    <cfRule type="containsText" dxfId="894" priority="892" operator="containsText" text="CAJA">
      <formula>NOT(ISERROR(SEARCH("CAJA",C243)))</formula>
    </cfRule>
    <cfRule type="containsText" dxfId="893" priority="893" operator="containsText" text="RODAMIENTO">
      <formula>NOT(ISERROR(SEARCH("RODAMIENTO",C243)))</formula>
    </cfRule>
    <cfRule type="containsText" dxfId="892" priority="894" operator="containsText" text="FILTRO">
      <formula>NOT(ISERROR(SEARCH("FILTRO",C243)))</formula>
    </cfRule>
    <cfRule type="containsText" dxfId="891" priority="895" operator="containsText" text="ACEITE">
      <formula>NOT(ISERROR(SEARCH("ACEITE",C243)))</formula>
    </cfRule>
    <cfRule type="containsText" dxfId="890" priority="896" operator="containsText" text="MOTOR">
      <formula>NOT(ISERROR(SEARCH("MOTOR",C243)))</formula>
    </cfRule>
  </conditionalFormatting>
  <conditionalFormatting sqref="C243:C248">
    <cfRule type="containsText" dxfId="889" priority="883" operator="containsText" text="RADIADOR">
      <formula>NOT(ISERROR(SEARCH("RADIADOR",C243)))</formula>
    </cfRule>
    <cfRule type="containsText" dxfId="888" priority="884" operator="containsText" text="BOMBA">
      <formula>NOT(ISERROR(SEARCH("BOMBA",C243)))</formula>
    </cfRule>
    <cfRule type="containsText" dxfId="887" priority="885" operator="containsText" text="CAJA">
      <formula>NOT(ISERROR(SEARCH("CAJA",C243)))</formula>
    </cfRule>
    <cfRule type="containsText" dxfId="886" priority="886" operator="containsText" text="RODAMIENTO">
      <formula>NOT(ISERROR(SEARCH("RODAMIENTO",C243)))</formula>
    </cfRule>
    <cfRule type="containsText" dxfId="885" priority="887" operator="containsText" text="FILTRO">
      <formula>NOT(ISERROR(SEARCH("FILTRO",C243)))</formula>
    </cfRule>
    <cfRule type="containsText" dxfId="884" priority="888" operator="containsText" text="ACEITE">
      <formula>NOT(ISERROR(SEARCH("ACEITE",C243)))</formula>
    </cfRule>
    <cfRule type="containsText" dxfId="883" priority="889" operator="containsText" text="MOTOR">
      <formula>NOT(ISERROR(SEARCH("MOTOR",C243)))</formula>
    </cfRule>
  </conditionalFormatting>
  <conditionalFormatting sqref="C250:C265">
    <cfRule type="containsText" dxfId="882" priority="876" operator="containsText" text="RADIADOR">
      <formula>NOT(ISERROR(SEARCH("RADIADOR",C250)))</formula>
    </cfRule>
    <cfRule type="containsText" dxfId="881" priority="877" operator="containsText" text="BOMBA">
      <formula>NOT(ISERROR(SEARCH("BOMBA",C250)))</formula>
    </cfRule>
    <cfRule type="containsText" dxfId="880" priority="878" operator="containsText" text="CAJA">
      <formula>NOT(ISERROR(SEARCH("CAJA",C250)))</formula>
    </cfRule>
    <cfRule type="containsText" dxfId="879" priority="879" operator="containsText" text="RODAMIENTO">
      <formula>NOT(ISERROR(SEARCH("RODAMIENTO",C250)))</formula>
    </cfRule>
    <cfRule type="containsText" dxfId="878" priority="880" operator="containsText" text="FILTRO">
      <formula>NOT(ISERROR(SEARCH("FILTRO",C250)))</formula>
    </cfRule>
    <cfRule type="containsText" dxfId="877" priority="881" operator="containsText" text="ACEITE">
      <formula>NOT(ISERROR(SEARCH("ACEITE",C250)))</formula>
    </cfRule>
    <cfRule type="containsText" dxfId="876" priority="882" operator="containsText" text="MOTOR">
      <formula>NOT(ISERROR(SEARCH("MOTOR",C250)))</formula>
    </cfRule>
  </conditionalFormatting>
  <conditionalFormatting sqref="C250:C265">
    <cfRule type="containsText" dxfId="875" priority="869" operator="containsText" text="RADIADOR">
      <formula>NOT(ISERROR(SEARCH("RADIADOR",C250)))</formula>
    </cfRule>
    <cfRule type="containsText" dxfId="874" priority="870" operator="containsText" text="BOMBA">
      <formula>NOT(ISERROR(SEARCH("BOMBA",C250)))</formula>
    </cfRule>
    <cfRule type="containsText" dxfId="873" priority="871" operator="containsText" text="CAJA">
      <formula>NOT(ISERROR(SEARCH("CAJA",C250)))</formula>
    </cfRule>
    <cfRule type="containsText" dxfId="872" priority="872" operator="containsText" text="RODAMIENTO">
      <formula>NOT(ISERROR(SEARCH("RODAMIENTO",C250)))</formula>
    </cfRule>
    <cfRule type="containsText" dxfId="871" priority="873" operator="containsText" text="FILTRO">
      <formula>NOT(ISERROR(SEARCH("FILTRO",C250)))</formula>
    </cfRule>
    <cfRule type="containsText" dxfId="870" priority="874" operator="containsText" text="ACEITE">
      <formula>NOT(ISERROR(SEARCH("ACEITE",C250)))</formula>
    </cfRule>
    <cfRule type="containsText" dxfId="869" priority="875" operator="containsText" text="MOTOR">
      <formula>NOT(ISERROR(SEARCH("MOTOR",C250)))</formula>
    </cfRule>
  </conditionalFormatting>
  <conditionalFormatting sqref="C267 C269:C282">
    <cfRule type="containsText" dxfId="868" priority="862" operator="containsText" text="RADIADOR">
      <formula>NOT(ISERROR(SEARCH("RADIADOR",C267)))</formula>
    </cfRule>
    <cfRule type="containsText" dxfId="867" priority="863" operator="containsText" text="BOMBA">
      <formula>NOT(ISERROR(SEARCH("BOMBA",C267)))</formula>
    </cfRule>
    <cfRule type="containsText" dxfId="866" priority="864" operator="containsText" text="CAJA">
      <formula>NOT(ISERROR(SEARCH("CAJA",C267)))</formula>
    </cfRule>
    <cfRule type="containsText" dxfId="865" priority="865" operator="containsText" text="RODAMIENTO">
      <formula>NOT(ISERROR(SEARCH("RODAMIENTO",C267)))</formula>
    </cfRule>
    <cfRule type="containsText" dxfId="864" priority="866" operator="containsText" text="FILTRO">
      <formula>NOT(ISERROR(SEARCH("FILTRO",C267)))</formula>
    </cfRule>
    <cfRule type="containsText" dxfId="863" priority="867" operator="containsText" text="ACEITE">
      <formula>NOT(ISERROR(SEARCH("ACEITE",C267)))</formula>
    </cfRule>
    <cfRule type="containsText" dxfId="862" priority="868" operator="containsText" text="MOTOR">
      <formula>NOT(ISERROR(SEARCH("MOTOR",C267)))</formula>
    </cfRule>
  </conditionalFormatting>
  <conditionalFormatting sqref="C267 C269:C282">
    <cfRule type="containsText" dxfId="861" priority="855" operator="containsText" text="RADIADOR">
      <formula>NOT(ISERROR(SEARCH("RADIADOR",C267)))</formula>
    </cfRule>
    <cfRule type="containsText" dxfId="860" priority="856" operator="containsText" text="BOMBA">
      <formula>NOT(ISERROR(SEARCH("BOMBA",C267)))</formula>
    </cfRule>
    <cfRule type="containsText" dxfId="859" priority="857" operator="containsText" text="CAJA">
      <formula>NOT(ISERROR(SEARCH("CAJA",C267)))</formula>
    </cfRule>
    <cfRule type="containsText" dxfId="858" priority="858" operator="containsText" text="RODAMIENTO">
      <formula>NOT(ISERROR(SEARCH("RODAMIENTO",C267)))</formula>
    </cfRule>
    <cfRule type="containsText" dxfId="857" priority="859" operator="containsText" text="FILTRO">
      <formula>NOT(ISERROR(SEARCH("FILTRO",C267)))</formula>
    </cfRule>
    <cfRule type="containsText" dxfId="856" priority="860" operator="containsText" text="ACEITE">
      <formula>NOT(ISERROR(SEARCH("ACEITE",C267)))</formula>
    </cfRule>
    <cfRule type="containsText" dxfId="855" priority="861" operator="containsText" text="MOTOR">
      <formula>NOT(ISERROR(SEARCH("MOTOR",C267)))</formula>
    </cfRule>
  </conditionalFormatting>
  <conditionalFormatting sqref="C284:C298">
    <cfRule type="containsText" dxfId="854" priority="848" operator="containsText" text="RADIADOR">
      <formula>NOT(ISERROR(SEARCH("RADIADOR",C284)))</formula>
    </cfRule>
    <cfRule type="containsText" dxfId="853" priority="849" operator="containsText" text="BOMBA">
      <formula>NOT(ISERROR(SEARCH("BOMBA",C284)))</formula>
    </cfRule>
    <cfRule type="containsText" dxfId="852" priority="850" operator="containsText" text="CAJA">
      <formula>NOT(ISERROR(SEARCH("CAJA",C284)))</formula>
    </cfRule>
    <cfRule type="containsText" dxfId="851" priority="851" operator="containsText" text="RODAMIENTO">
      <formula>NOT(ISERROR(SEARCH("RODAMIENTO",C284)))</formula>
    </cfRule>
    <cfRule type="containsText" dxfId="850" priority="852" operator="containsText" text="FILTRO">
      <formula>NOT(ISERROR(SEARCH("FILTRO",C284)))</formula>
    </cfRule>
    <cfRule type="containsText" dxfId="849" priority="853" operator="containsText" text="ACEITE">
      <formula>NOT(ISERROR(SEARCH("ACEITE",C284)))</formula>
    </cfRule>
    <cfRule type="containsText" dxfId="848" priority="854" operator="containsText" text="MOTOR">
      <formula>NOT(ISERROR(SEARCH("MOTOR",C284)))</formula>
    </cfRule>
  </conditionalFormatting>
  <conditionalFormatting sqref="C284:C298">
    <cfRule type="containsText" dxfId="847" priority="841" operator="containsText" text="RADIADOR">
      <formula>NOT(ISERROR(SEARCH("RADIADOR",C284)))</formula>
    </cfRule>
    <cfRule type="containsText" dxfId="846" priority="842" operator="containsText" text="BOMBA">
      <formula>NOT(ISERROR(SEARCH("BOMBA",C284)))</formula>
    </cfRule>
    <cfRule type="containsText" dxfId="845" priority="843" operator="containsText" text="CAJA">
      <formula>NOT(ISERROR(SEARCH("CAJA",C284)))</formula>
    </cfRule>
    <cfRule type="containsText" dxfId="844" priority="844" operator="containsText" text="RODAMIENTO">
      <formula>NOT(ISERROR(SEARCH("RODAMIENTO",C284)))</formula>
    </cfRule>
    <cfRule type="containsText" dxfId="843" priority="845" operator="containsText" text="FILTRO">
      <formula>NOT(ISERROR(SEARCH("FILTRO",C284)))</formula>
    </cfRule>
    <cfRule type="containsText" dxfId="842" priority="846" operator="containsText" text="ACEITE">
      <formula>NOT(ISERROR(SEARCH("ACEITE",C284)))</formula>
    </cfRule>
    <cfRule type="containsText" dxfId="841" priority="847" operator="containsText" text="MOTOR">
      <formula>NOT(ISERROR(SEARCH("MOTOR",C284)))</formula>
    </cfRule>
  </conditionalFormatting>
  <conditionalFormatting sqref="C309:C316">
    <cfRule type="containsText" dxfId="840" priority="834" operator="containsText" text="RADIADOR">
      <formula>NOT(ISERROR(SEARCH("RADIADOR",C309)))</formula>
    </cfRule>
    <cfRule type="containsText" dxfId="839" priority="835" operator="containsText" text="BOMBA">
      <formula>NOT(ISERROR(SEARCH("BOMBA",C309)))</formula>
    </cfRule>
    <cfRule type="containsText" dxfId="838" priority="836" operator="containsText" text="CAJA">
      <formula>NOT(ISERROR(SEARCH("CAJA",C309)))</formula>
    </cfRule>
    <cfRule type="containsText" dxfId="837" priority="837" operator="containsText" text="RODAMIENTO">
      <formula>NOT(ISERROR(SEARCH("RODAMIENTO",C309)))</formula>
    </cfRule>
    <cfRule type="containsText" dxfId="836" priority="838" operator="containsText" text="FILTRO">
      <formula>NOT(ISERROR(SEARCH("FILTRO",C309)))</formula>
    </cfRule>
    <cfRule type="containsText" dxfId="835" priority="839" operator="containsText" text="ACEITE">
      <formula>NOT(ISERROR(SEARCH("ACEITE",C309)))</formula>
    </cfRule>
    <cfRule type="containsText" dxfId="834" priority="840" operator="containsText" text="MOTOR">
      <formula>NOT(ISERROR(SEARCH("MOTOR",C309)))</formula>
    </cfRule>
  </conditionalFormatting>
  <conditionalFormatting sqref="C309:C316">
    <cfRule type="containsText" dxfId="833" priority="827" operator="containsText" text="RADIADOR">
      <formula>NOT(ISERROR(SEARCH("RADIADOR",C309)))</formula>
    </cfRule>
    <cfRule type="containsText" dxfId="832" priority="828" operator="containsText" text="BOMBA">
      <formula>NOT(ISERROR(SEARCH("BOMBA",C309)))</formula>
    </cfRule>
    <cfRule type="containsText" dxfId="831" priority="829" operator="containsText" text="CAJA">
      <formula>NOT(ISERROR(SEARCH("CAJA",C309)))</formula>
    </cfRule>
    <cfRule type="containsText" dxfId="830" priority="830" operator="containsText" text="RODAMIENTO">
      <formula>NOT(ISERROR(SEARCH("RODAMIENTO",C309)))</formula>
    </cfRule>
    <cfRule type="containsText" dxfId="829" priority="831" operator="containsText" text="FILTRO">
      <formula>NOT(ISERROR(SEARCH("FILTRO",C309)))</formula>
    </cfRule>
    <cfRule type="containsText" dxfId="828" priority="832" operator="containsText" text="ACEITE">
      <formula>NOT(ISERROR(SEARCH("ACEITE",C309)))</formula>
    </cfRule>
    <cfRule type="containsText" dxfId="827" priority="833" operator="containsText" text="MOTOR">
      <formula>NOT(ISERROR(SEARCH("MOTOR",C309)))</formula>
    </cfRule>
  </conditionalFormatting>
  <conditionalFormatting sqref="C300:C307">
    <cfRule type="containsText" dxfId="826" priority="820" operator="containsText" text="RADIADOR">
      <formula>NOT(ISERROR(SEARCH("RADIADOR",C300)))</formula>
    </cfRule>
    <cfRule type="containsText" dxfId="825" priority="821" operator="containsText" text="BOMBA">
      <formula>NOT(ISERROR(SEARCH("BOMBA",C300)))</formula>
    </cfRule>
    <cfRule type="containsText" dxfId="824" priority="822" operator="containsText" text="CAJA">
      <formula>NOT(ISERROR(SEARCH("CAJA",C300)))</formula>
    </cfRule>
    <cfRule type="containsText" dxfId="823" priority="823" operator="containsText" text="RODAMIENTO">
      <formula>NOT(ISERROR(SEARCH("RODAMIENTO",C300)))</formula>
    </cfRule>
    <cfRule type="containsText" dxfId="822" priority="824" operator="containsText" text="FILTRO">
      <formula>NOT(ISERROR(SEARCH("FILTRO",C300)))</formula>
    </cfRule>
    <cfRule type="containsText" dxfId="821" priority="825" operator="containsText" text="ACEITE">
      <formula>NOT(ISERROR(SEARCH("ACEITE",C300)))</formula>
    </cfRule>
    <cfRule type="containsText" dxfId="820" priority="826" operator="containsText" text="MOTOR">
      <formula>NOT(ISERROR(SEARCH("MOTOR",C300)))</formula>
    </cfRule>
  </conditionalFormatting>
  <conditionalFormatting sqref="C300:C307">
    <cfRule type="containsText" dxfId="819" priority="813" operator="containsText" text="RADIADOR">
      <formula>NOT(ISERROR(SEARCH("RADIADOR",C300)))</formula>
    </cfRule>
    <cfRule type="containsText" dxfId="818" priority="814" operator="containsText" text="BOMBA">
      <formula>NOT(ISERROR(SEARCH("BOMBA",C300)))</formula>
    </cfRule>
    <cfRule type="containsText" dxfId="817" priority="815" operator="containsText" text="CAJA">
      <formula>NOT(ISERROR(SEARCH("CAJA",C300)))</formula>
    </cfRule>
    <cfRule type="containsText" dxfId="816" priority="816" operator="containsText" text="RODAMIENTO">
      <formula>NOT(ISERROR(SEARCH("RODAMIENTO",C300)))</formula>
    </cfRule>
    <cfRule type="containsText" dxfId="815" priority="817" operator="containsText" text="FILTRO">
      <formula>NOT(ISERROR(SEARCH("FILTRO",C300)))</formula>
    </cfRule>
    <cfRule type="containsText" dxfId="814" priority="818" operator="containsText" text="ACEITE">
      <formula>NOT(ISERROR(SEARCH("ACEITE",C300)))</formula>
    </cfRule>
    <cfRule type="containsText" dxfId="813" priority="819" operator="containsText" text="MOTOR">
      <formula>NOT(ISERROR(SEARCH("MOTOR",C300)))</formula>
    </cfRule>
  </conditionalFormatting>
  <conditionalFormatting sqref="C318:C322">
    <cfRule type="containsText" dxfId="812" priority="806" operator="containsText" text="RADIADOR">
      <formula>NOT(ISERROR(SEARCH("RADIADOR",C318)))</formula>
    </cfRule>
    <cfRule type="containsText" dxfId="811" priority="807" operator="containsText" text="BOMBA">
      <formula>NOT(ISERROR(SEARCH("BOMBA",C318)))</formula>
    </cfRule>
    <cfRule type="containsText" dxfId="810" priority="808" operator="containsText" text="CAJA">
      <formula>NOT(ISERROR(SEARCH("CAJA",C318)))</formula>
    </cfRule>
    <cfRule type="containsText" dxfId="809" priority="809" operator="containsText" text="RODAMIENTO">
      <formula>NOT(ISERROR(SEARCH("RODAMIENTO",C318)))</formula>
    </cfRule>
    <cfRule type="containsText" dxfId="808" priority="810" operator="containsText" text="FILTRO">
      <formula>NOT(ISERROR(SEARCH("FILTRO",C318)))</formula>
    </cfRule>
    <cfRule type="containsText" dxfId="807" priority="811" operator="containsText" text="ACEITE">
      <formula>NOT(ISERROR(SEARCH("ACEITE",C318)))</formula>
    </cfRule>
    <cfRule type="containsText" dxfId="806" priority="812" operator="containsText" text="MOTOR">
      <formula>NOT(ISERROR(SEARCH("MOTOR",C318)))</formula>
    </cfRule>
  </conditionalFormatting>
  <conditionalFormatting sqref="C318:C322">
    <cfRule type="containsText" dxfId="805" priority="799" operator="containsText" text="RADIADOR">
      <formula>NOT(ISERROR(SEARCH("RADIADOR",C318)))</formula>
    </cfRule>
    <cfRule type="containsText" dxfId="804" priority="800" operator="containsText" text="BOMBA">
      <formula>NOT(ISERROR(SEARCH("BOMBA",C318)))</formula>
    </cfRule>
    <cfRule type="containsText" dxfId="803" priority="801" operator="containsText" text="CAJA">
      <formula>NOT(ISERROR(SEARCH("CAJA",C318)))</formula>
    </cfRule>
    <cfRule type="containsText" dxfId="802" priority="802" operator="containsText" text="RODAMIENTO">
      <formula>NOT(ISERROR(SEARCH("RODAMIENTO",C318)))</formula>
    </cfRule>
    <cfRule type="containsText" dxfId="801" priority="803" operator="containsText" text="FILTRO">
      <formula>NOT(ISERROR(SEARCH("FILTRO",C318)))</formula>
    </cfRule>
    <cfRule type="containsText" dxfId="800" priority="804" operator="containsText" text="ACEITE">
      <formula>NOT(ISERROR(SEARCH("ACEITE",C318)))</formula>
    </cfRule>
    <cfRule type="containsText" dxfId="799" priority="805" operator="containsText" text="MOTOR">
      <formula>NOT(ISERROR(SEARCH("MOTOR",C318)))</formula>
    </cfRule>
  </conditionalFormatting>
  <conditionalFormatting sqref="C324:C335">
    <cfRule type="containsText" dxfId="798" priority="792" operator="containsText" text="RADIADOR">
      <formula>NOT(ISERROR(SEARCH("RADIADOR",C324)))</formula>
    </cfRule>
    <cfRule type="containsText" dxfId="797" priority="793" operator="containsText" text="BOMBA">
      <formula>NOT(ISERROR(SEARCH("BOMBA",C324)))</formula>
    </cfRule>
    <cfRule type="containsText" dxfId="796" priority="794" operator="containsText" text="CAJA">
      <formula>NOT(ISERROR(SEARCH("CAJA",C324)))</formula>
    </cfRule>
    <cfRule type="containsText" dxfId="795" priority="795" operator="containsText" text="RODAMIENTO">
      <formula>NOT(ISERROR(SEARCH("RODAMIENTO",C324)))</formula>
    </cfRule>
    <cfRule type="containsText" dxfId="794" priority="796" operator="containsText" text="FILTRO">
      <formula>NOT(ISERROR(SEARCH("FILTRO",C324)))</formula>
    </cfRule>
    <cfRule type="containsText" dxfId="793" priority="797" operator="containsText" text="ACEITE">
      <formula>NOT(ISERROR(SEARCH("ACEITE",C324)))</formula>
    </cfRule>
    <cfRule type="containsText" dxfId="792" priority="798" operator="containsText" text="MOTOR">
      <formula>NOT(ISERROR(SEARCH("MOTOR",C324)))</formula>
    </cfRule>
  </conditionalFormatting>
  <conditionalFormatting sqref="C324:C335">
    <cfRule type="containsText" dxfId="791" priority="785" operator="containsText" text="RADIADOR">
      <formula>NOT(ISERROR(SEARCH("RADIADOR",C324)))</formula>
    </cfRule>
    <cfRule type="containsText" dxfId="790" priority="786" operator="containsText" text="BOMBA">
      <formula>NOT(ISERROR(SEARCH("BOMBA",C324)))</formula>
    </cfRule>
    <cfRule type="containsText" dxfId="789" priority="787" operator="containsText" text="CAJA">
      <formula>NOT(ISERROR(SEARCH("CAJA",C324)))</formula>
    </cfRule>
    <cfRule type="containsText" dxfId="788" priority="788" operator="containsText" text="RODAMIENTO">
      <formula>NOT(ISERROR(SEARCH("RODAMIENTO",C324)))</formula>
    </cfRule>
    <cfRule type="containsText" dxfId="787" priority="789" operator="containsText" text="FILTRO">
      <formula>NOT(ISERROR(SEARCH("FILTRO",C324)))</formula>
    </cfRule>
    <cfRule type="containsText" dxfId="786" priority="790" operator="containsText" text="ACEITE">
      <formula>NOT(ISERROR(SEARCH("ACEITE",C324)))</formula>
    </cfRule>
    <cfRule type="containsText" dxfId="785" priority="791" operator="containsText" text="MOTOR">
      <formula>NOT(ISERROR(SEARCH("MOTOR",C324)))</formula>
    </cfRule>
  </conditionalFormatting>
  <conditionalFormatting sqref="C337:C347">
    <cfRule type="containsText" dxfId="784" priority="778" operator="containsText" text="RADIADOR">
      <formula>NOT(ISERROR(SEARCH("RADIADOR",C337)))</formula>
    </cfRule>
    <cfRule type="containsText" dxfId="783" priority="779" operator="containsText" text="BOMBA">
      <formula>NOT(ISERROR(SEARCH("BOMBA",C337)))</formula>
    </cfRule>
    <cfRule type="containsText" dxfId="782" priority="780" operator="containsText" text="CAJA">
      <formula>NOT(ISERROR(SEARCH("CAJA",C337)))</formula>
    </cfRule>
    <cfRule type="containsText" dxfId="781" priority="781" operator="containsText" text="RODAMIENTO">
      <formula>NOT(ISERROR(SEARCH("RODAMIENTO",C337)))</formula>
    </cfRule>
    <cfRule type="containsText" dxfId="780" priority="782" operator="containsText" text="FILTRO">
      <formula>NOT(ISERROR(SEARCH("FILTRO",C337)))</formula>
    </cfRule>
    <cfRule type="containsText" dxfId="779" priority="783" operator="containsText" text="ACEITE">
      <formula>NOT(ISERROR(SEARCH("ACEITE",C337)))</formula>
    </cfRule>
    <cfRule type="containsText" dxfId="778" priority="784" operator="containsText" text="MOTOR">
      <formula>NOT(ISERROR(SEARCH("MOTOR",C337)))</formula>
    </cfRule>
  </conditionalFormatting>
  <conditionalFormatting sqref="C337:C347">
    <cfRule type="containsText" dxfId="777" priority="771" operator="containsText" text="RADIADOR">
      <formula>NOT(ISERROR(SEARCH("RADIADOR",C337)))</formula>
    </cfRule>
    <cfRule type="containsText" dxfId="776" priority="772" operator="containsText" text="BOMBA">
      <formula>NOT(ISERROR(SEARCH("BOMBA",C337)))</formula>
    </cfRule>
    <cfRule type="containsText" dxfId="775" priority="773" operator="containsText" text="CAJA">
      <formula>NOT(ISERROR(SEARCH("CAJA",C337)))</formula>
    </cfRule>
    <cfRule type="containsText" dxfId="774" priority="774" operator="containsText" text="RODAMIENTO">
      <formula>NOT(ISERROR(SEARCH("RODAMIENTO",C337)))</formula>
    </cfRule>
    <cfRule type="containsText" dxfId="773" priority="775" operator="containsText" text="FILTRO">
      <formula>NOT(ISERROR(SEARCH("FILTRO",C337)))</formula>
    </cfRule>
    <cfRule type="containsText" dxfId="772" priority="776" operator="containsText" text="ACEITE">
      <formula>NOT(ISERROR(SEARCH("ACEITE",C337)))</formula>
    </cfRule>
    <cfRule type="containsText" dxfId="771" priority="777" operator="containsText" text="MOTOR">
      <formula>NOT(ISERROR(SEARCH("MOTOR",C337)))</formula>
    </cfRule>
  </conditionalFormatting>
  <conditionalFormatting sqref="C349:C368">
    <cfRule type="containsText" dxfId="770" priority="764" operator="containsText" text="RADIADOR">
      <formula>NOT(ISERROR(SEARCH("RADIADOR",C349)))</formula>
    </cfRule>
    <cfRule type="containsText" dxfId="769" priority="765" operator="containsText" text="BOMBA">
      <formula>NOT(ISERROR(SEARCH("BOMBA",C349)))</formula>
    </cfRule>
    <cfRule type="containsText" dxfId="768" priority="766" operator="containsText" text="CAJA">
      <formula>NOT(ISERROR(SEARCH("CAJA",C349)))</formula>
    </cfRule>
    <cfRule type="containsText" dxfId="767" priority="767" operator="containsText" text="RODAMIENTO">
      <formula>NOT(ISERROR(SEARCH("RODAMIENTO",C349)))</formula>
    </cfRule>
    <cfRule type="containsText" dxfId="766" priority="768" operator="containsText" text="FILTRO">
      <formula>NOT(ISERROR(SEARCH("FILTRO",C349)))</formula>
    </cfRule>
    <cfRule type="containsText" dxfId="765" priority="769" operator="containsText" text="ACEITE">
      <formula>NOT(ISERROR(SEARCH("ACEITE",C349)))</formula>
    </cfRule>
    <cfRule type="containsText" dxfId="764" priority="770" operator="containsText" text="MOTOR">
      <formula>NOT(ISERROR(SEARCH("MOTOR",C349)))</formula>
    </cfRule>
  </conditionalFormatting>
  <conditionalFormatting sqref="C349:C368">
    <cfRule type="containsText" dxfId="763" priority="757" operator="containsText" text="RADIADOR">
      <formula>NOT(ISERROR(SEARCH("RADIADOR",C349)))</formula>
    </cfRule>
    <cfRule type="containsText" dxfId="762" priority="758" operator="containsText" text="BOMBA">
      <formula>NOT(ISERROR(SEARCH("BOMBA",C349)))</formula>
    </cfRule>
    <cfRule type="containsText" dxfId="761" priority="759" operator="containsText" text="CAJA">
      <formula>NOT(ISERROR(SEARCH("CAJA",C349)))</formula>
    </cfRule>
    <cfRule type="containsText" dxfId="760" priority="760" operator="containsText" text="RODAMIENTO">
      <formula>NOT(ISERROR(SEARCH("RODAMIENTO",C349)))</formula>
    </cfRule>
    <cfRule type="containsText" dxfId="759" priority="761" operator="containsText" text="FILTRO">
      <formula>NOT(ISERROR(SEARCH("FILTRO",C349)))</formula>
    </cfRule>
    <cfRule type="containsText" dxfId="758" priority="762" operator="containsText" text="ACEITE">
      <formula>NOT(ISERROR(SEARCH("ACEITE",C349)))</formula>
    </cfRule>
    <cfRule type="containsText" dxfId="757" priority="763" operator="containsText" text="MOTOR">
      <formula>NOT(ISERROR(SEARCH("MOTOR",C349)))</formula>
    </cfRule>
  </conditionalFormatting>
  <conditionalFormatting sqref="C370:C386">
    <cfRule type="containsText" dxfId="756" priority="750" operator="containsText" text="RADIADOR">
      <formula>NOT(ISERROR(SEARCH("RADIADOR",C370)))</formula>
    </cfRule>
    <cfRule type="containsText" dxfId="755" priority="751" operator="containsText" text="BOMBA">
      <formula>NOT(ISERROR(SEARCH("BOMBA",C370)))</formula>
    </cfRule>
    <cfRule type="containsText" dxfId="754" priority="752" operator="containsText" text="CAJA">
      <formula>NOT(ISERROR(SEARCH("CAJA",C370)))</formula>
    </cfRule>
    <cfRule type="containsText" dxfId="753" priority="753" operator="containsText" text="RODAMIENTO">
      <formula>NOT(ISERROR(SEARCH("RODAMIENTO",C370)))</formula>
    </cfRule>
    <cfRule type="containsText" dxfId="752" priority="754" operator="containsText" text="FILTRO">
      <formula>NOT(ISERROR(SEARCH("FILTRO",C370)))</formula>
    </cfRule>
    <cfRule type="containsText" dxfId="751" priority="755" operator="containsText" text="ACEITE">
      <formula>NOT(ISERROR(SEARCH("ACEITE",C370)))</formula>
    </cfRule>
    <cfRule type="containsText" dxfId="750" priority="756" operator="containsText" text="MOTOR">
      <formula>NOT(ISERROR(SEARCH("MOTOR",C370)))</formula>
    </cfRule>
  </conditionalFormatting>
  <conditionalFormatting sqref="C370:C386">
    <cfRule type="containsText" dxfId="749" priority="743" operator="containsText" text="RADIADOR">
      <formula>NOT(ISERROR(SEARCH("RADIADOR",C370)))</formula>
    </cfRule>
    <cfRule type="containsText" dxfId="748" priority="744" operator="containsText" text="BOMBA">
      <formula>NOT(ISERROR(SEARCH("BOMBA",C370)))</formula>
    </cfRule>
    <cfRule type="containsText" dxfId="747" priority="745" operator="containsText" text="CAJA">
      <formula>NOT(ISERROR(SEARCH("CAJA",C370)))</formula>
    </cfRule>
    <cfRule type="containsText" dxfId="746" priority="746" operator="containsText" text="RODAMIENTO">
      <formula>NOT(ISERROR(SEARCH("RODAMIENTO",C370)))</formula>
    </cfRule>
    <cfRule type="containsText" dxfId="745" priority="747" operator="containsText" text="FILTRO">
      <formula>NOT(ISERROR(SEARCH("FILTRO",C370)))</formula>
    </cfRule>
    <cfRule type="containsText" dxfId="744" priority="748" operator="containsText" text="ACEITE">
      <formula>NOT(ISERROR(SEARCH("ACEITE",C370)))</formula>
    </cfRule>
    <cfRule type="containsText" dxfId="743" priority="749" operator="containsText" text="MOTOR">
      <formula>NOT(ISERROR(SEARCH("MOTOR",C370)))</formula>
    </cfRule>
  </conditionalFormatting>
  <conditionalFormatting sqref="C388:C409">
    <cfRule type="containsText" dxfId="742" priority="736" operator="containsText" text="RADIADOR">
      <formula>NOT(ISERROR(SEARCH("RADIADOR",C388)))</formula>
    </cfRule>
    <cfRule type="containsText" dxfId="741" priority="737" operator="containsText" text="BOMBA">
      <formula>NOT(ISERROR(SEARCH("BOMBA",C388)))</formula>
    </cfRule>
    <cfRule type="containsText" dxfId="740" priority="738" operator="containsText" text="CAJA">
      <formula>NOT(ISERROR(SEARCH("CAJA",C388)))</formula>
    </cfRule>
    <cfRule type="containsText" dxfId="739" priority="739" operator="containsText" text="RODAMIENTO">
      <formula>NOT(ISERROR(SEARCH("RODAMIENTO",C388)))</formula>
    </cfRule>
    <cfRule type="containsText" dxfId="738" priority="740" operator="containsText" text="FILTRO">
      <formula>NOT(ISERROR(SEARCH("FILTRO",C388)))</formula>
    </cfRule>
    <cfRule type="containsText" dxfId="737" priority="741" operator="containsText" text="ACEITE">
      <formula>NOT(ISERROR(SEARCH("ACEITE",C388)))</formula>
    </cfRule>
    <cfRule type="containsText" dxfId="736" priority="742" operator="containsText" text="MOTOR">
      <formula>NOT(ISERROR(SEARCH("MOTOR",C388)))</formula>
    </cfRule>
  </conditionalFormatting>
  <conditionalFormatting sqref="C388:C409">
    <cfRule type="containsText" dxfId="735" priority="729" operator="containsText" text="RADIADOR">
      <formula>NOT(ISERROR(SEARCH("RADIADOR",C388)))</formula>
    </cfRule>
    <cfRule type="containsText" dxfId="734" priority="730" operator="containsText" text="BOMBA">
      <formula>NOT(ISERROR(SEARCH("BOMBA",C388)))</formula>
    </cfRule>
    <cfRule type="containsText" dxfId="733" priority="731" operator="containsText" text="CAJA">
      <formula>NOT(ISERROR(SEARCH("CAJA",C388)))</formula>
    </cfRule>
    <cfRule type="containsText" dxfId="732" priority="732" operator="containsText" text="RODAMIENTO">
      <formula>NOT(ISERROR(SEARCH("RODAMIENTO",C388)))</formula>
    </cfRule>
    <cfRule type="containsText" dxfId="731" priority="733" operator="containsText" text="FILTRO">
      <formula>NOT(ISERROR(SEARCH("FILTRO",C388)))</formula>
    </cfRule>
    <cfRule type="containsText" dxfId="730" priority="734" operator="containsText" text="ACEITE">
      <formula>NOT(ISERROR(SEARCH("ACEITE",C388)))</formula>
    </cfRule>
    <cfRule type="containsText" dxfId="729" priority="735" operator="containsText" text="MOTOR">
      <formula>NOT(ISERROR(SEARCH("MOTOR",C388)))</formula>
    </cfRule>
  </conditionalFormatting>
  <conditionalFormatting sqref="C411:C419">
    <cfRule type="containsText" dxfId="728" priority="722" operator="containsText" text="RADIADOR">
      <formula>NOT(ISERROR(SEARCH("RADIADOR",C411)))</formula>
    </cfRule>
    <cfRule type="containsText" dxfId="727" priority="723" operator="containsText" text="BOMBA">
      <formula>NOT(ISERROR(SEARCH("BOMBA",C411)))</formula>
    </cfRule>
    <cfRule type="containsText" dxfId="726" priority="724" operator="containsText" text="CAJA">
      <formula>NOT(ISERROR(SEARCH("CAJA",C411)))</formula>
    </cfRule>
    <cfRule type="containsText" dxfId="725" priority="725" operator="containsText" text="RODAMIENTO">
      <formula>NOT(ISERROR(SEARCH("RODAMIENTO",C411)))</formula>
    </cfRule>
    <cfRule type="containsText" dxfId="724" priority="726" operator="containsText" text="FILTRO">
      <formula>NOT(ISERROR(SEARCH("FILTRO",C411)))</formula>
    </cfRule>
    <cfRule type="containsText" dxfId="723" priority="727" operator="containsText" text="ACEITE">
      <formula>NOT(ISERROR(SEARCH("ACEITE",C411)))</formula>
    </cfRule>
    <cfRule type="containsText" dxfId="722" priority="728" operator="containsText" text="MOTOR">
      <formula>NOT(ISERROR(SEARCH("MOTOR",C411)))</formula>
    </cfRule>
  </conditionalFormatting>
  <conditionalFormatting sqref="C411:C419">
    <cfRule type="containsText" dxfId="721" priority="715" operator="containsText" text="RADIADOR">
      <formula>NOT(ISERROR(SEARCH("RADIADOR",C411)))</formula>
    </cfRule>
    <cfRule type="containsText" dxfId="720" priority="716" operator="containsText" text="BOMBA">
      <formula>NOT(ISERROR(SEARCH("BOMBA",C411)))</formula>
    </cfRule>
    <cfRule type="containsText" dxfId="719" priority="717" operator="containsText" text="CAJA">
      <formula>NOT(ISERROR(SEARCH("CAJA",C411)))</formula>
    </cfRule>
    <cfRule type="containsText" dxfId="718" priority="718" operator="containsText" text="RODAMIENTO">
      <formula>NOT(ISERROR(SEARCH("RODAMIENTO",C411)))</formula>
    </cfRule>
    <cfRule type="containsText" dxfId="717" priority="719" operator="containsText" text="FILTRO">
      <formula>NOT(ISERROR(SEARCH("FILTRO",C411)))</formula>
    </cfRule>
    <cfRule type="containsText" dxfId="716" priority="720" operator="containsText" text="ACEITE">
      <formula>NOT(ISERROR(SEARCH("ACEITE",C411)))</formula>
    </cfRule>
    <cfRule type="containsText" dxfId="715" priority="721" operator="containsText" text="MOTOR">
      <formula>NOT(ISERROR(SEARCH("MOTOR",C411)))</formula>
    </cfRule>
  </conditionalFormatting>
  <conditionalFormatting sqref="C421:C433">
    <cfRule type="containsText" dxfId="714" priority="708" operator="containsText" text="RADIADOR">
      <formula>NOT(ISERROR(SEARCH("RADIADOR",C421)))</formula>
    </cfRule>
    <cfRule type="containsText" dxfId="713" priority="709" operator="containsText" text="BOMBA">
      <formula>NOT(ISERROR(SEARCH("BOMBA",C421)))</formula>
    </cfRule>
    <cfRule type="containsText" dxfId="712" priority="710" operator="containsText" text="CAJA">
      <formula>NOT(ISERROR(SEARCH("CAJA",C421)))</formula>
    </cfRule>
    <cfRule type="containsText" dxfId="711" priority="711" operator="containsText" text="RODAMIENTO">
      <formula>NOT(ISERROR(SEARCH("RODAMIENTO",C421)))</formula>
    </cfRule>
    <cfRule type="containsText" dxfId="710" priority="712" operator="containsText" text="FILTRO">
      <formula>NOT(ISERROR(SEARCH("FILTRO",C421)))</formula>
    </cfRule>
    <cfRule type="containsText" dxfId="709" priority="713" operator="containsText" text="ACEITE">
      <formula>NOT(ISERROR(SEARCH("ACEITE",C421)))</formula>
    </cfRule>
    <cfRule type="containsText" dxfId="708" priority="714" operator="containsText" text="MOTOR">
      <formula>NOT(ISERROR(SEARCH("MOTOR",C421)))</formula>
    </cfRule>
  </conditionalFormatting>
  <conditionalFormatting sqref="C421:C433">
    <cfRule type="containsText" dxfId="707" priority="701" operator="containsText" text="RADIADOR">
      <formula>NOT(ISERROR(SEARCH("RADIADOR",C421)))</formula>
    </cfRule>
    <cfRule type="containsText" dxfId="706" priority="702" operator="containsText" text="BOMBA">
      <formula>NOT(ISERROR(SEARCH("BOMBA",C421)))</formula>
    </cfRule>
    <cfRule type="containsText" dxfId="705" priority="703" operator="containsText" text="CAJA">
      <formula>NOT(ISERROR(SEARCH("CAJA",C421)))</formula>
    </cfRule>
    <cfRule type="containsText" dxfId="704" priority="704" operator="containsText" text="RODAMIENTO">
      <formula>NOT(ISERROR(SEARCH("RODAMIENTO",C421)))</formula>
    </cfRule>
    <cfRule type="containsText" dxfId="703" priority="705" operator="containsText" text="FILTRO">
      <formula>NOT(ISERROR(SEARCH("FILTRO",C421)))</formula>
    </cfRule>
    <cfRule type="containsText" dxfId="702" priority="706" operator="containsText" text="ACEITE">
      <formula>NOT(ISERROR(SEARCH("ACEITE",C421)))</formula>
    </cfRule>
    <cfRule type="containsText" dxfId="701" priority="707" operator="containsText" text="MOTOR">
      <formula>NOT(ISERROR(SEARCH("MOTOR",C421)))</formula>
    </cfRule>
  </conditionalFormatting>
  <conditionalFormatting sqref="C435:C444">
    <cfRule type="containsText" dxfId="700" priority="694" operator="containsText" text="RADIADOR">
      <formula>NOT(ISERROR(SEARCH("RADIADOR",C435)))</formula>
    </cfRule>
    <cfRule type="containsText" dxfId="699" priority="695" operator="containsText" text="BOMBA">
      <formula>NOT(ISERROR(SEARCH("BOMBA",C435)))</formula>
    </cfRule>
    <cfRule type="containsText" dxfId="698" priority="696" operator="containsText" text="CAJA">
      <formula>NOT(ISERROR(SEARCH("CAJA",C435)))</formula>
    </cfRule>
    <cfRule type="containsText" dxfId="697" priority="697" operator="containsText" text="RODAMIENTO">
      <formula>NOT(ISERROR(SEARCH("RODAMIENTO",C435)))</formula>
    </cfRule>
    <cfRule type="containsText" dxfId="696" priority="698" operator="containsText" text="FILTRO">
      <formula>NOT(ISERROR(SEARCH("FILTRO",C435)))</formula>
    </cfRule>
    <cfRule type="containsText" dxfId="695" priority="699" operator="containsText" text="ACEITE">
      <formula>NOT(ISERROR(SEARCH("ACEITE",C435)))</formula>
    </cfRule>
    <cfRule type="containsText" dxfId="694" priority="700" operator="containsText" text="MOTOR">
      <formula>NOT(ISERROR(SEARCH("MOTOR",C435)))</formula>
    </cfRule>
  </conditionalFormatting>
  <conditionalFormatting sqref="C435:C444">
    <cfRule type="containsText" dxfId="693" priority="687" operator="containsText" text="RADIADOR">
      <formula>NOT(ISERROR(SEARCH("RADIADOR",C435)))</formula>
    </cfRule>
    <cfRule type="containsText" dxfId="692" priority="688" operator="containsText" text="BOMBA">
      <formula>NOT(ISERROR(SEARCH("BOMBA",C435)))</formula>
    </cfRule>
    <cfRule type="containsText" dxfId="691" priority="689" operator="containsText" text="CAJA">
      <formula>NOT(ISERROR(SEARCH("CAJA",C435)))</formula>
    </cfRule>
    <cfRule type="containsText" dxfId="690" priority="690" operator="containsText" text="RODAMIENTO">
      <formula>NOT(ISERROR(SEARCH("RODAMIENTO",C435)))</formula>
    </cfRule>
    <cfRule type="containsText" dxfId="689" priority="691" operator="containsText" text="FILTRO">
      <formula>NOT(ISERROR(SEARCH("FILTRO",C435)))</formula>
    </cfRule>
    <cfRule type="containsText" dxfId="688" priority="692" operator="containsText" text="ACEITE">
      <formula>NOT(ISERROR(SEARCH("ACEITE",C435)))</formula>
    </cfRule>
    <cfRule type="containsText" dxfId="687" priority="693" operator="containsText" text="MOTOR">
      <formula>NOT(ISERROR(SEARCH("MOTOR",C435)))</formula>
    </cfRule>
  </conditionalFormatting>
  <conditionalFormatting sqref="C446:C448">
    <cfRule type="containsText" dxfId="686" priority="680" operator="containsText" text="RADIADOR">
      <formula>NOT(ISERROR(SEARCH("RADIADOR",C446)))</formula>
    </cfRule>
    <cfRule type="containsText" dxfId="685" priority="681" operator="containsText" text="BOMBA">
      <formula>NOT(ISERROR(SEARCH("BOMBA",C446)))</formula>
    </cfRule>
    <cfRule type="containsText" dxfId="684" priority="682" operator="containsText" text="CAJA">
      <formula>NOT(ISERROR(SEARCH("CAJA",C446)))</formula>
    </cfRule>
    <cfRule type="containsText" dxfId="683" priority="683" operator="containsText" text="RODAMIENTO">
      <formula>NOT(ISERROR(SEARCH("RODAMIENTO",C446)))</formula>
    </cfRule>
    <cfRule type="containsText" dxfId="682" priority="684" operator="containsText" text="FILTRO">
      <formula>NOT(ISERROR(SEARCH("FILTRO",C446)))</formula>
    </cfRule>
    <cfRule type="containsText" dxfId="681" priority="685" operator="containsText" text="ACEITE">
      <formula>NOT(ISERROR(SEARCH("ACEITE",C446)))</formula>
    </cfRule>
    <cfRule type="containsText" dxfId="680" priority="686" operator="containsText" text="MOTOR">
      <formula>NOT(ISERROR(SEARCH("MOTOR",C446)))</formula>
    </cfRule>
  </conditionalFormatting>
  <conditionalFormatting sqref="C446:C448">
    <cfRule type="containsText" dxfId="679" priority="673" operator="containsText" text="RADIADOR">
      <formula>NOT(ISERROR(SEARCH("RADIADOR",C446)))</formula>
    </cfRule>
    <cfRule type="containsText" dxfId="678" priority="674" operator="containsText" text="BOMBA">
      <formula>NOT(ISERROR(SEARCH("BOMBA",C446)))</formula>
    </cfRule>
    <cfRule type="containsText" dxfId="677" priority="675" operator="containsText" text="CAJA">
      <formula>NOT(ISERROR(SEARCH("CAJA",C446)))</formula>
    </cfRule>
    <cfRule type="containsText" dxfId="676" priority="676" operator="containsText" text="RODAMIENTO">
      <formula>NOT(ISERROR(SEARCH("RODAMIENTO",C446)))</formula>
    </cfRule>
    <cfRule type="containsText" dxfId="675" priority="677" operator="containsText" text="FILTRO">
      <formula>NOT(ISERROR(SEARCH("FILTRO",C446)))</formula>
    </cfRule>
    <cfRule type="containsText" dxfId="674" priority="678" operator="containsText" text="ACEITE">
      <formula>NOT(ISERROR(SEARCH("ACEITE",C446)))</formula>
    </cfRule>
    <cfRule type="containsText" dxfId="673" priority="679" operator="containsText" text="MOTOR">
      <formula>NOT(ISERROR(SEARCH("MOTOR",C446)))</formula>
    </cfRule>
  </conditionalFormatting>
  <conditionalFormatting sqref="C450:C456">
    <cfRule type="containsText" dxfId="672" priority="666" operator="containsText" text="RADIADOR">
      <formula>NOT(ISERROR(SEARCH("RADIADOR",C450)))</formula>
    </cfRule>
    <cfRule type="containsText" dxfId="671" priority="667" operator="containsText" text="BOMBA">
      <formula>NOT(ISERROR(SEARCH("BOMBA",C450)))</formula>
    </cfRule>
    <cfRule type="containsText" dxfId="670" priority="668" operator="containsText" text="CAJA">
      <formula>NOT(ISERROR(SEARCH("CAJA",C450)))</formula>
    </cfRule>
    <cfRule type="containsText" dxfId="669" priority="669" operator="containsText" text="RODAMIENTO">
      <formula>NOT(ISERROR(SEARCH("RODAMIENTO",C450)))</formula>
    </cfRule>
    <cfRule type="containsText" dxfId="668" priority="670" operator="containsText" text="FILTRO">
      <formula>NOT(ISERROR(SEARCH("FILTRO",C450)))</formula>
    </cfRule>
    <cfRule type="containsText" dxfId="667" priority="671" operator="containsText" text="ACEITE">
      <formula>NOT(ISERROR(SEARCH("ACEITE",C450)))</formula>
    </cfRule>
    <cfRule type="containsText" dxfId="666" priority="672" operator="containsText" text="MOTOR">
      <formula>NOT(ISERROR(SEARCH("MOTOR",C450)))</formula>
    </cfRule>
  </conditionalFormatting>
  <conditionalFormatting sqref="C450:C456">
    <cfRule type="containsText" dxfId="665" priority="659" operator="containsText" text="RADIADOR">
      <formula>NOT(ISERROR(SEARCH("RADIADOR",C450)))</formula>
    </cfRule>
    <cfRule type="containsText" dxfId="664" priority="660" operator="containsText" text="BOMBA">
      <formula>NOT(ISERROR(SEARCH("BOMBA",C450)))</formula>
    </cfRule>
    <cfRule type="containsText" dxfId="663" priority="661" operator="containsText" text="CAJA">
      <formula>NOT(ISERROR(SEARCH("CAJA",C450)))</formula>
    </cfRule>
    <cfRule type="containsText" dxfId="662" priority="662" operator="containsText" text="RODAMIENTO">
      <formula>NOT(ISERROR(SEARCH("RODAMIENTO",C450)))</formula>
    </cfRule>
    <cfRule type="containsText" dxfId="661" priority="663" operator="containsText" text="FILTRO">
      <formula>NOT(ISERROR(SEARCH("FILTRO",C450)))</formula>
    </cfRule>
    <cfRule type="containsText" dxfId="660" priority="664" operator="containsText" text="ACEITE">
      <formula>NOT(ISERROR(SEARCH("ACEITE",C450)))</formula>
    </cfRule>
    <cfRule type="containsText" dxfId="659" priority="665" operator="containsText" text="MOTOR">
      <formula>NOT(ISERROR(SEARCH("MOTOR",C450)))</formula>
    </cfRule>
  </conditionalFormatting>
  <conditionalFormatting sqref="C458:C466">
    <cfRule type="containsText" dxfId="658" priority="652" operator="containsText" text="RADIADOR">
      <formula>NOT(ISERROR(SEARCH("RADIADOR",C458)))</formula>
    </cfRule>
    <cfRule type="containsText" dxfId="657" priority="653" operator="containsText" text="BOMBA">
      <formula>NOT(ISERROR(SEARCH("BOMBA",C458)))</formula>
    </cfRule>
    <cfRule type="containsText" dxfId="656" priority="654" operator="containsText" text="CAJA">
      <formula>NOT(ISERROR(SEARCH("CAJA",C458)))</formula>
    </cfRule>
    <cfRule type="containsText" dxfId="655" priority="655" operator="containsText" text="RODAMIENTO">
      <formula>NOT(ISERROR(SEARCH("RODAMIENTO",C458)))</formula>
    </cfRule>
    <cfRule type="containsText" dxfId="654" priority="656" operator="containsText" text="FILTRO">
      <formula>NOT(ISERROR(SEARCH("FILTRO",C458)))</formula>
    </cfRule>
    <cfRule type="containsText" dxfId="653" priority="657" operator="containsText" text="ACEITE">
      <formula>NOT(ISERROR(SEARCH("ACEITE",C458)))</formula>
    </cfRule>
    <cfRule type="containsText" dxfId="652" priority="658" operator="containsText" text="MOTOR">
      <formula>NOT(ISERROR(SEARCH("MOTOR",C458)))</formula>
    </cfRule>
  </conditionalFormatting>
  <conditionalFormatting sqref="C458:C466">
    <cfRule type="containsText" dxfId="651" priority="645" operator="containsText" text="RADIADOR">
      <formula>NOT(ISERROR(SEARCH("RADIADOR",C458)))</formula>
    </cfRule>
    <cfRule type="containsText" dxfId="650" priority="646" operator="containsText" text="BOMBA">
      <formula>NOT(ISERROR(SEARCH("BOMBA",C458)))</formula>
    </cfRule>
    <cfRule type="containsText" dxfId="649" priority="647" operator="containsText" text="CAJA">
      <formula>NOT(ISERROR(SEARCH("CAJA",C458)))</formula>
    </cfRule>
    <cfRule type="containsText" dxfId="648" priority="648" operator="containsText" text="RODAMIENTO">
      <formula>NOT(ISERROR(SEARCH("RODAMIENTO",C458)))</formula>
    </cfRule>
    <cfRule type="containsText" dxfId="647" priority="649" operator="containsText" text="FILTRO">
      <formula>NOT(ISERROR(SEARCH("FILTRO",C458)))</formula>
    </cfRule>
    <cfRule type="containsText" dxfId="646" priority="650" operator="containsText" text="ACEITE">
      <formula>NOT(ISERROR(SEARCH("ACEITE",C458)))</formula>
    </cfRule>
    <cfRule type="containsText" dxfId="645" priority="651" operator="containsText" text="MOTOR">
      <formula>NOT(ISERROR(SEARCH("MOTOR",C458)))</formula>
    </cfRule>
  </conditionalFormatting>
  <conditionalFormatting sqref="C468:C486">
    <cfRule type="containsText" dxfId="644" priority="638" operator="containsText" text="RADIADOR">
      <formula>NOT(ISERROR(SEARCH("RADIADOR",C468)))</formula>
    </cfRule>
    <cfRule type="containsText" dxfId="643" priority="639" operator="containsText" text="BOMBA">
      <formula>NOT(ISERROR(SEARCH("BOMBA",C468)))</formula>
    </cfRule>
    <cfRule type="containsText" dxfId="642" priority="640" operator="containsText" text="CAJA">
      <formula>NOT(ISERROR(SEARCH("CAJA",C468)))</formula>
    </cfRule>
    <cfRule type="containsText" dxfId="641" priority="641" operator="containsText" text="RODAMIENTO">
      <formula>NOT(ISERROR(SEARCH("RODAMIENTO",C468)))</formula>
    </cfRule>
    <cfRule type="containsText" dxfId="640" priority="642" operator="containsText" text="FILTRO">
      <formula>NOT(ISERROR(SEARCH("FILTRO",C468)))</formula>
    </cfRule>
    <cfRule type="containsText" dxfId="639" priority="643" operator="containsText" text="ACEITE">
      <formula>NOT(ISERROR(SEARCH("ACEITE",C468)))</formula>
    </cfRule>
    <cfRule type="containsText" dxfId="638" priority="644" operator="containsText" text="MOTOR">
      <formula>NOT(ISERROR(SEARCH("MOTOR",C468)))</formula>
    </cfRule>
  </conditionalFormatting>
  <conditionalFormatting sqref="C468:C486">
    <cfRule type="containsText" dxfId="637" priority="631" operator="containsText" text="RADIADOR">
      <formula>NOT(ISERROR(SEARCH("RADIADOR",C468)))</formula>
    </cfRule>
    <cfRule type="containsText" dxfId="636" priority="632" operator="containsText" text="BOMBA">
      <formula>NOT(ISERROR(SEARCH("BOMBA",C468)))</formula>
    </cfRule>
    <cfRule type="containsText" dxfId="635" priority="633" operator="containsText" text="CAJA">
      <formula>NOT(ISERROR(SEARCH("CAJA",C468)))</formula>
    </cfRule>
    <cfRule type="containsText" dxfId="634" priority="634" operator="containsText" text="RODAMIENTO">
      <formula>NOT(ISERROR(SEARCH("RODAMIENTO",C468)))</formula>
    </cfRule>
    <cfRule type="containsText" dxfId="633" priority="635" operator="containsText" text="FILTRO">
      <formula>NOT(ISERROR(SEARCH("FILTRO",C468)))</formula>
    </cfRule>
    <cfRule type="containsText" dxfId="632" priority="636" operator="containsText" text="ACEITE">
      <formula>NOT(ISERROR(SEARCH("ACEITE",C468)))</formula>
    </cfRule>
    <cfRule type="containsText" dxfId="631" priority="637" operator="containsText" text="MOTOR">
      <formula>NOT(ISERROR(SEARCH("MOTOR",C468)))</formula>
    </cfRule>
  </conditionalFormatting>
  <conditionalFormatting sqref="C488:C492">
    <cfRule type="containsText" dxfId="630" priority="624" operator="containsText" text="RADIADOR">
      <formula>NOT(ISERROR(SEARCH("RADIADOR",C488)))</formula>
    </cfRule>
    <cfRule type="containsText" dxfId="629" priority="625" operator="containsText" text="BOMBA">
      <formula>NOT(ISERROR(SEARCH("BOMBA",C488)))</formula>
    </cfRule>
    <cfRule type="containsText" dxfId="628" priority="626" operator="containsText" text="CAJA">
      <formula>NOT(ISERROR(SEARCH("CAJA",C488)))</formula>
    </cfRule>
    <cfRule type="containsText" dxfId="627" priority="627" operator="containsText" text="RODAMIENTO">
      <formula>NOT(ISERROR(SEARCH("RODAMIENTO",C488)))</formula>
    </cfRule>
    <cfRule type="containsText" dxfId="626" priority="628" operator="containsText" text="FILTRO">
      <formula>NOT(ISERROR(SEARCH("FILTRO",C488)))</formula>
    </cfRule>
    <cfRule type="containsText" dxfId="625" priority="629" operator="containsText" text="ACEITE">
      <formula>NOT(ISERROR(SEARCH("ACEITE",C488)))</formula>
    </cfRule>
    <cfRule type="containsText" dxfId="624" priority="630" operator="containsText" text="MOTOR">
      <formula>NOT(ISERROR(SEARCH("MOTOR",C488)))</formula>
    </cfRule>
  </conditionalFormatting>
  <conditionalFormatting sqref="C488:C492">
    <cfRule type="containsText" dxfId="623" priority="617" operator="containsText" text="RADIADOR">
      <formula>NOT(ISERROR(SEARCH("RADIADOR",C488)))</formula>
    </cfRule>
    <cfRule type="containsText" dxfId="622" priority="618" operator="containsText" text="BOMBA">
      <formula>NOT(ISERROR(SEARCH("BOMBA",C488)))</formula>
    </cfRule>
    <cfRule type="containsText" dxfId="621" priority="619" operator="containsText" text="CAJA">
      <formula>NOT(ISERROR(SEARCH("CAJA",C488)))</formula>
    </cfRule>
    <cfRule type="containsText" dxfId="620" priority="620" operator="containsText" text="RODAMIENTO">
      <formula>NOT(ISERROR(SEARCH("RODAMIENTO",C488)))</formula>
    </cfRule>
    <cfRule type="containsText" dxfId="619" priority="621" operator="containsText" text="FILTRO">
      <formula>NOT(ISERROR(SEARCH("FILTRO",C488)))</formula>
    </cfRule>
    <cfRule type="containsText" dxfId="618" priority="622" operator="containsText" text="ACEITE">
      <formula>NOT(ISERROR(SEARCH("ACEITE",C488)))</formula>
    </cfRule>
    <cfRule type="containsText" dxfId="617" priority="623" operator="containsText" text="MOTOR">
      <formula>NOT(ISERROR(SEARCH("MOTOR",C488)))</formula>
    </cfRule>
  </conditionalFormatting>
  <conditionalFormatting sqref="C494:C495">
    <cfRule type="containsText" dxfId="616" priority="610" operator="containsText" text="RADIADOR">
      <formula>NOT(ISERROR(SEARCH("RADIADOR",C494)))</formula>
    </cfRule>
    <cfRule type="containsText" dxfId="615" priority="611" operator="containsText" text="BOMBA">
      <formula>NOT(ISERROR(SEARCH("BOMBA",C494)))</formula>
    </cfRule>
    <cfRule type="containsText" dxfId="614" priority="612" operator="containsText" text="CAJA">
      <formula>NOT(ISERROR(SEARCH("CAJA",C494)))</formula>
    </cfRule>
    <cfRule type="containsText" dxfId="613" priority="613" operator="containsText" text="RODAMIENTO">
      <formula>NOT(ISERROR(SEARCH("RODAMIENTO",C494)))</formula>
    </cfRule>
    <cfRule type="containsText" dxfId="612" priority="614" operator="containsText" text="FILTRO">
      <formula>NOT(ISERROR(SEARCH("FILTRO",C494)))</formula>
    </cfRule>
    <cfRule type="containsText" dxfId="611" priority="615" operator="containsText" text="ACEITE">
      <formula>NOT(ISERROR(SEARCH("ACEITE",C494)))</formula>
    </cfRule>
    <cfRule type="containsText" dxfId="610" priority="616" operator="containsText" text="MOTOR">
      <formula>NOT(ISERROR(SEARCH("MOTOR",C494)))</formula>
    </cfRule>
  </conditionalFormatting>
  <conditionalFormatting sqref="C494:C495">
    <cfRule type="containsText" dxfId="609" priority="603" operator="containsText" text="RADIADOR">
      <formula>NOT(ISERROR(SEARCH("RADIADOR",C494)))</formula>
    </cfRule>
    <cfRule type="containsText" dxfId="608" priority="604" operator="containsText" text="BOMBA">
      <formula>NOT(ISERROR(SEARCH("BOMBA",C494)))</formula>
    </cfRule>
    <cfRule type="containsText" dxfId="607" priority="605" operator="containsText" text="CAJA">
      <formula>NOT(ISERROR(SEARCH("CAJA",C494)))</formula>
    </cfRule>
    <cfRule type="containsText" dxfId="606" priority="606" operator="containsText" text="RODAMIENTO">
      <formula>NOT(ISERROR(SEARCH("RODAMIENTO",C494)))</formula>
    </cfRule>
    <cfRule type="containsText" dxfId="605" priority="607" operator="containsText" text="FILTRO">
      <formula>NOT(ISERROR(SEARCH("FILTRO",C494)))</formula>
    </cfRule>
    <cfRule type="containsText" dxfId="604" priority="608" operator="containsText" text="ACEITE">
      <formula>NOT(ISERROR(SEARCH("ACEITE",C494)))</formula>
    </cfRule>
    <cfRule type="containsText" dxfId="603" priority="609" operator="containsText" text="MOTOR">
      <formula>NOT(ISERROR(SEARCH("MOTOR",C494)))</formula>
    </cfRule>
  </conditionalFormatting>
  <conditionalFormatting sqref="C497:C498">
    <cfRule type="containsText" dxfId="602" priority="596" operator="containsText" text="RADIADOR">
      <formula>NOT(ISERROR(SEARCH("RADIADOR",C497)))</formula>
    </cfRule>
    <cfRule type="containsText" dxfId="601" priority="597" operator="containsText" text="BOMBA">
      <formula>NOT(ISERROR(SEARCH("BOMBA",C497)))</formula>
    </cfRule>
    <cfRule type="containsText" dxfId="600" priority="598" operator="containsText" text="CAJA">
      <formula>NOT(ISERROR(SEARCH("CAJA",C497)))</formula>
    </cfRule>
    <cfRule type="containsText" dxfId="599" priority="599" operator="containsText" text="RODAMIENTO">
      <formula>NOT(ISERROR(SEARCH("RODAMIENTO",C497)))</formula>
    </cfRule>
    <cfRule type="containsText" dxfId="598" priority="600" operator="containsText" text="FILTRO">
      <formula>NOT(ISERROR(SEARCH("FILTRO",C497)))</formula>
    </cfRule>
    <cfRule type="containsText" dxfId="597" priority="601" operator="containsText" text="ACEITE">
      <formula>NOT(ISERROR(SEARCH("ACEITE",C497)))</formula>
    </cfRule>
    <cfRule type="containsText" dxfId="596" priority="602" operator="containsText" text="MOTOR">
      <formula>NOT(ISERROR(SEARCH("MOTOR",C497)))</formula>
    </cfRule>
  </conditionalFormatting>
  <conditionalFormatting sqref="C497:C498">
    <cfRule type="containsText" dxfId="595" priority="589" operator="containsText" text="RADIADOR">
      <formula>NOT(ISERROR(SEARCH("RADIADOR",C497)))</formula>
    </cfRule>
    <cfRule type="containsText" dxfId="594" priority="590" operator="containsText" text="BOMBA">
      <formula>NOT(ISERROR(SEARCH("BOMBA",C497)))</formula>
    </cfRule>
    <cfRule type="containsText" dxfId="593" priority="591" operator="containsText" text="CAJA">
      <formula>NOT(ISERROR(SEARCH("CAJA",C497)))</formula>
    </cfRule>
    <cfRule type="containsText" dxfId="592" priority="592" operator="containsText" text="RODAMIENTO">
      <formula>NOT(ISERROR(SEARCH("RODAMIENTO",C497)))</formula>
    </cfRule>
    <cfRule type="containsText" dxfId="591" priority="593" operator="containsText" text="FILTRO">
      <formula>NOT(ISERROR(SEARCH("FILTRO",C497)))</formula>
    </cfRule>
    <cfRule type="containsText" dxfId="590" priority="594" operator="containsText" text="ACEITE">
      <formula>NOT(ISERROR(SEARCH("ACEITE",C497)))</formula>
    </cfRule>
    <cfRule type="containsText" dxfId="589" priority="595" operator="containsText" text="MOTOR">
      <formula>NOT(ISERROR(SEARCH("MOTOR",C497)))</formula>
    </cfRule>
  </conditionalFormatting>
  <conditionalFormatting sqref="C506:C516">
    <cfRule type="containsText" dxfId="588" priority="582" operator="containsText" text="RADIADOR">
      <formula>NOT(ISERROR(SEARCH("RADIADOR",C506)))</formula>
    </cfRule>
    <cfRule type="containsText" dxfId="587" priority="583" operator="containsText" text="BOMBA">
      <formula>NOT(ISERROR(SEARCH("BOMBA",C506)))</formula>
    </cfRule>
    <cfRule type="containsText" dxfId="586" priority="584" operator="containsText" text="CAJA">
      <formula>NOT(ISERROR(SEARCH("CAJA",C506)))</formula>
    </cfRule>
    <cfRule type="containsText" dxfId="585" priority="585" operator="containsText" text="RODAMIENTO">
      <formula>NOT(ISERROR(SEARCH("RODAMIENTO",C506)))</formula>
    </cfRule>
    <cfRule type="containsText" dxfId="584" priority="586" operator="containsText" text="FILTRO">
      <formula>NOT(ISERROR(SEARCH("FILTRO",C506)))</formula>
    </cfRule>
    <cfRule type="containsText" dxfId="583" priority="587" operator="containsText" text="ACEITE">
      <formula>NOT(ISERROR(SEARCH("ACEITE",C506)))</formula>
    </cfRule>
    <cfRule type="containsText" dxfId="582" priority="588" operator="containsText" text="MOTOR">
      <formula>NOT(ISERROR(SEARCH("MOTOR",C506)))</formula>
    </cfRule>
  </conditionalFormatting>
  <conditionalFormatting sqref="C506:C516">
    <cfRule type="containsText" dxfId="581" priority="575" operator="containsText" text="RADIADOR">
      <formula>NOT(ISERROR(SEARCH("RADIADOR",C506)))</formula>
    </cfRule>
    <cfRule type="containsText" dxfId="580" priority="576" operator="containsText" text="BOMBA">
      <formula>NOT(ISERROR(SEARCH("BOMBA",C506)))</formula>
    </cfRule>
    <cfRule type="containsText" dxfId="579" priority="577" operator="containsText" text="CAJA">
      <formula>NOT(ISERROR(SEARCH("CAJA",C506)))</formula>
    </cfRule>
    <cfRule type="containsText" dxfId="578" priority="578" operator="containsText" text="RODAMIENTO">
      <formula>NOT(ISERROR(SEARCH("RODAMIENTO",C506)))</formula>
    </cfRule>
    <cfRule type="containsText" dxfId="577" priority="579" operator="containsText" text="FILTRO">
      <formula>NOT(ISERROR(SEARCH("FILTRO",C506)))</formula>
    </cfRule>
    <cfRule type="containsText" dxfId="576" priority="580" operator="containsText" text="ACEITE">
      <formula>NOT(ISERROR(SEARCH("ACEITE",C506)))</formula>
    </cfRule>
    <cfRule type="containsText" dxfId="575" priority="581" operator="containsText" text="MOTOR">
      <formula>NOT(ISERROR(SEARCH("MOTOR",C506)))</formula>
    </cfRule>
  </conditionalFormatting>
  <conditionalFormatting sqref="C518:C529">
    <cfRule type="containsText" dxfId="574" priority="568" operator="containsText" text="RADIADOR">
      <formula>NOT(ISERROR(SEARCH("RADIADOR",C518)))</formula>
    </cfRule>
    <cfRule type="containsText" dxfId="573" priority="569" operator="containsText" text="BOMBA">
      <formula>NOT(ISERROR(SEARCH("BOMBA",C518)))</formula>
    </cfRule>
    <cfRule type="containsText" dxfId="572" priority="570" operator="containsText" text="CAJA">
      <formula>NOT(ISERROR(SEARCH("CAJA",C518)))</formula>
    </cfRule>
    <cfRule type="containsText" dxfId="571" priority="571" operator="containsText" text="RODAMIENTO">
      <formula>NOT(ISERROR(SEARCH("RODAMIENTO",C518)))</formula>
    </cfRule>
    <cfRule type="containsText" dxfId="570" priority="572" operator="containsText" text="FILTRO">
      <formula>NOT(ISERROR(SEARCH("FILTRO",C518)))</formula>
    </cfRule>
    <cfRule type="containsText" dxfId="569" priority="573" operator="containsText" text="ACEITE">
      <formula>NOT(ISERROR(SEARCH("ACEITE",C518)))</formula>
    </cfRule>
    <cfRule type="containsText" dxfId="568" priority="574" operator="containsText" text="MOTOR">
      <formula>NOT(ISERROR(SEARCH("MOTOR",C518)))</formula>
    </cfRule>
  </conditionalFormatting>
  <conditionalFormatting sqref="C518:C529">
    <cfRule type="containsText" dxfId="567" priority="561" operator="containsText" text="RADIADOR">
      <formula>NOT(ISERROR(SEARCH("RADIADOR",C518)))</formula>
    </cfRule>
    <cfRule type="containsText" dxfId="566" priority="562" operator="containsText" text="BOMBA">
      <formula>NOT(ISERROR(SEARCH("BOMBA",C518)))</formula>
    </cfRule>
    <cfRule type="containsText" dxfId="565" priority="563" operator="containsText" text="CAJA">
      <formula>NOT(ISERROR(SEARCH("CAJA",C518)))</formula>
    </cfRule>
    <cfRule type="containsText" dxfId="564" priority="564" operator="containsText" text="RODAMIENTO">
      <formula>NOT(ISERROR(SEARCH("RODAMIENTO",C518)))</formula>
    </cfRule>
    <cfRule type="containsText" dxfId="563" priority="565" operator="containsText" text="FILTRO">
      <formula>NOT(ISERROR(SEARCH("FILTRO",C518)))</formula>
    </cfRule>
    <cfRule type="containsText" dxfId="562" priority="566" operator="containsText" text="ACEITE">
      <formula>NOT(ISERROR(SEARCH("ACEITE",C518)))</formula>
    </cfRule>
    <cfRule type="containsText" dxfId="561" priority="567" operator="containsText" text="MOTOR">
      <formula>NOT(ISERROR(SEARCH("MOTOR",C518)))</formula>
    </cfRule>
  </conditionalFormatting>
  <conditionalFormatting sqref="C531:C541">
    <cfRule type="containsText" dxfId="560" priority="554" operator="containsText" text="RADIADOR">
      <formula>NOT(ISERROR(SEARCH("RADIADOR",C531)))</formula>
    </cfRule>
    <cfRule type="containsText" dxfId="559" priority="555" operator="containsText" text="BOMBA">
      <formula>NOT(ISERROR(SEARCH("BOMBA",C531)))</formula>
    </cfRule>
    <cfRule type="containsText" dxfId="558" priority="556" operator="containsText" text="CAJA">
      <formula>NOT(ISERROR(SEARCH("CAJA",C531)))</formula>
    </cfRule>
    <cfRule type="containsText" dxfId="557" priority="557" operator="containsText" text="RODAMIENTO">
      <formula>NOT(ISERROR(SEARCH("RODAMIENTO",C531)))</formula>
    </cfRule>
    <cfRule type="containsText" dxfId="556" priority="558" operator="containsText" text="FILTRO">
      <formula>NOT(ISERROR(SEARCH("FILTRO",C531)))</formula>
    </cfRule>
    <cfRule type="containsText" dxfId="555" priority="559" operator="containsText" text="ACEITE">
      <formula>NOT(ISERROR(SEARCH("ACEITE",C531)))</formula>
    </cfRule>
    <cfRule type="containsText" dxfId="554" priority="560" operator="containsText" text="MOTOR">
      <formula>NOT(ISERROR(SEARCH("MOTOR",C531)))</formula>
    </cfRule>
  </conditionalFormatting>
  <conditionalFormatting sqref="C531:C541">
    <cfRule type="containsText" dxfId="553" priority="547" operator="containsText" text="RADIADOR">
      <formula>NOT(ISERROR(SEARCH("RADIADOR",C531)))</formula>
    </cfRule>
    <cfRule type="containsText" dxfId="552" priority="548" operator="containsText" text="BOMBA">
      <formula>NOT(ISERROR(SEARCH("BOMBA",C531)))</formula>
    </cfRule>
    <cfRule type="containsText" dxfId="551" priority="549" operator="containsText" text="CAJA">
      <formula>NOT(ISERROR(SEARCH("CAJA",C531)))</formula>
    </cfRule>
    <cfRule type="containsText" dxfId="550" priority="550" operator="containsText" text="RODAMIENTO">
      <formula>NOT(ISERROR(SEARCH("RODAMIENTO",C531)))</formula>
    </cfRule>
    <cfRule type="containsText" dxfId="549" priority="551" operator="containsText" text="FILTRO">
      <formula>NOT(ISERROR(SEARCH("FILTRO",C531)))</formula>
    </cfRule>
    <cfRule type="containsText" dxfId="548" priority="552" operator="containsText" text="ACEITE">
      <formula>NOT(ISERROR(SEARCH("ACEITE",C531)))</formula>
    </cfRule>
    <cfRule type="containsText" dxfId="547" priority="553" operator="containsText" text="MOTOR">
      <formula>NOT(ISERROR(SEARCH("MOTOR",C531)))</formula>
    </cfRule>
  </conditionalFormatting>
  <conditionalFormatting sqref="C543:C547 C549:C562">
    <cfRule type="containsText" dxfId="546" priority="540" operator="containsText" text="RADIADOR">
      <formula>NOT(ISERROR(SEARCH("RADIADOR",C543)))</formula>
    </cfRule>
    <cfRule type="containsText" dxfId="545" priority="541" operator="containsText" text="BOMBA">
      <formula>NOT(ISERROR(SEARCH("BOMBA",C543)))</formula>
    </cfRule>
    <cfRule type="containsText" dxfId="544" priority="542" operator="containsText" text="CAJA">
      <formula>NOT(ISERROR(SEARCH("CAJA",C543)))</formula>
    </cfRule>
    <cfRule type="containsText" dxfId="543" priority="543" operator="containsText" text="RODAMIENTO">
      <formula>NOT(ISERROR(SEARCH("RODAMIENTO",C543)))</formula>
    </cfRule>
    <cfRule type="containsText" dxfId="542" priority="544" operator="containsText" text="FILTRO">
      <formula>NOT(ISERROR(SEARCH("FILTRO",C543)))</formula>
    </cfRule>
    <cfRule type="containsText" dxfId="541" priority="545" operator="containsText" text="ACEITE">
      <formula>NOT(ISERROR(SEARCH("ACEITE",C543)))</formula>
    </cfRule>
    <cfRule type="containsText" dxfId="540" priority="546" operator="containsText" text="MOTOR">
      <formula>NOT(ISERROR(SEARCH("MOTOR",C543)))</formula>
    </cfRule>
  </conditionalFormatting>
  <conditionalFormatting sqref="C543:C547 C549:C562">
    <cfRule type="containsText" dxfId="539" priority="533" operator="containsText" text="RADIADOR">
      <formula>NOT(ISERROR(SEARCH("RADIADOR",C543)))</formula>
    </cfRule>
    <cfRule type="containsText" dxfId="538" priority="534" operator="containsText" text="BOMBA">
      <formula>NOT(ISERROR(SEARCH("BOMBA",C543)))</formula>
    </cfRule>
    <cfRule type="containsText" dxfId="537" priority="535" operator="containsText" text="CAJA">
      <formula>NOT(ISERROR(SEARCH("CAJA",C543)))</formula>
    </cfRule>
    <cfRule type="containsText" dxfId="536" priority="536" operator="containsText" text="RODAMIENTO">
      <formula>NOT(ISERROR(SEARCH("RODAMIENTO",C543)))</formula>
    </cfRule>
    <cfRule type="containsText" dxfId="535" priority="537" operator="containsText" text="FILTRO">
      <formula>NOT(ISERROR(SEARCH("FILTRO",C543)))</formula>
    </cfRule>
    <cfRule type="containsText" dxfId="534" priority="538" operator="containsText" text="ACEITE">
      <formula>NOT(ISERROR(SEARCH("ACEITE",C543)))</formula>
    </cfRule>
    <cfRule type="containsText" dxfId="533" priority="539" operator="containsText" text="MOTOR">
      <formula>NOT(ISERROR(SEARCH("MOTOR",C543)))</formula>
    </cfRule>
  </conditionalFormatting>
  <conditionalFormatting sqref="C564:C568 C570:C579">
    <cfRule type="containsText" dxfId="532" priority="526" operator="containsText" text="RADIADOR">
      <formula>NOT(ISERROR(SEARCH("RADIADOR",C564)))</formula>
    </cfRule>
    <cfRule type="containsText" dxfId="531" priority="527" operator="containsText" text="BOMBA">
      <formula>NOT(ISERROR(SEARCH("BOMBA",C564)))</formula>
    </cfRule>
    <cfRule type="containsText" dxfId="530" priority="528" operator="containsText" text="CAJA">
      <formula>NOT(ISERROR(SEARCH("CAJA",C564)))</formula>
    </cfRule>
    <cfRule type="containsText" dxfId="529" priority="529" operator="containsText" text="RODAMIENTO">
      <formula>NOT(ISERROR(SEARCH("RODAMIENTO",C564)))</formula>
    </cfRule>
    <cfRule type="containsText" dxfId="528" priority="530" operator="containsText" text="FILTRO">
      <formula>NOT(ISERROR(SEARCH("FILTRO",C564)))</formula>
    </cfRule>
    <cfRule type="containsText" dxfId="527" priority="531" operator="containsText" text="ACEITE">
      <formula>NOT(ISERROR(SEARCH("ACEITE",C564)))</formula>
    </cfRule>
    <cfRule type="containsText" dxfId="526" priority="532" operator="containsText" text="MOTOR">
      <formula>NOT(ISERROR(SEARCH("MOTOR",C564)))</formula>
    </cfRule>
  </conditionalFormatting>
  <conditionalFormatting sqref="C564:C568 C570:C579">
    <cfRule type="containsText" dxfId="525" priority="519" operator="containsText" text="RADIADOR">
      <formula>NOT(ISERROR(SEARCH("RADIADOR",C564)))</formula>
    </cfRule>
    <cfRule type="containsText" dxfId="524" priority="520" operator="containsText" text="BOMBA">
      <formula>NOT(ISERROR(SEARCH("BOMBA",C564)))</formula>
    </cfRule>
    <cfRule type="containsText" dxfId="523" priority="521" operator="containsText" text="CAJA">
      <formula>NOT(ISERROR(SEARCH("CAJA",C564)))</formula>
    </cfRule>
    <cfRule type="containsText" dxfId="522" priority="522" operator="containsText" text="RODAMIENTO">
      <formula>NOT(ISERROR(SEARCH("RODAMIENTO",C564)))</formula>
    </cfRule>
    <cfRule type="containsText" dxfId="521" priority="523" operator="containsText" text="FILTRO">
      <formula>NOT(ISERROR(SEARCH("FILTRO",C564)))</formula>
    </cfRule>
    <cfRule type="containsText" dxfId="520" priority="524" operator="containsText" text="ACEITE">
      <formula>NOT(ISERROR(SEARCH("ACEITE",C564)))</formula>
    </cfRule>
    <cfRule type="containsText" dxfId="519" priority="525" operator="containsText" text="MOTOR">
      <formula>NOT(ISERROR(SEARCH("MOTOR",C564)))</formula>
    </cfRule>
  </conditionalFormatting>
  <conditionalFormatting sqref="C581:C591">
    <cfRule type="containsText" dxfId="518" priority="512" operator="containsText" text="RADIADOR">
      <formula>NOT(ISERROR(SEARCH("RADIADOR",C581)))</formula>
    </cfRule>
    <cfRule type="containsText" dxfId="517" priority="513" operator="containsText" text="BOMBA">
      <formula>NOT(ISERROR(SEARCH("BOMBA",C581)))</formula>
    </cfRule>
    <cfRule type="containsText" dxfId="516" priority="514" operator="containsText" text="CAJA">
      <formula>NOT(ISERROR(SEARCH("CAJA",C581)))</formula>
    </cfRule>
    <cfRule type="containsText" dxfId="515" priority="515" operator="containsText" text="RODAMIENTO">
      <formula>NOT(ISERROR(SEARCH("RODAMIENTO",C581)))</formula>
    </cfRule>
    <cfRule type="containsText" dxfId="514" priority="516" operator="containsText" text="FILTRO">
      <formula>NOT(ISERROR(SEARCH("FILTRO",C581)))</formula>
    </cfRule>
    <cfRule type="containsText" dxfId="513" priority="517" operator="containsText" text="ACEITE">
      <formula>NOT(ISERROR(SEARCH("ACEITE",C581)))</formula>
    </cfRule>
    <cfRule type="containsText" dxfId="512" priority="518" operator="containsText" text="MOTOR">
      <formula>NOT(ISERROR(SEARCH("MOTOR",C581)))</formula>
    </cfRule>
  </conditionalFormatting>
  <conditionalFormatting sqref="C581:C591">
    <cfRule type="containsText" dxfId="511" priority="505" operator="containsText" text="RADIADOR">
      <formula>NOT(ISERROR(SEARCH("RADIADOR",C581)))</formula>
    </cfRule>
    <cfRule type="containsText" dxfId="510" priority="506" operator="containsText" text="BOMBA">
      <formula>NOT(ISERROR(SEARCH("BOMBA",C581)))</formula>
    </cfRule>
    <cfRule type="containsText" dxfId="509" priority="507" operator="containsText" text="CAJA">
      <formula>NOT(ISERROR(SEARCH("CAJA",C581)))</formula>
    </cfRule>
    <cfRule type="containsText" dxfId="508" priority="508" operator="containsText" text="RODAMIENTO">
      <formula>NOT(ISERROR(SEARCH("RODAMIENTO",C581)))</formula>
    </cfRule>
    <cfRule type="containsText" dxfId="507" priority="509" operator="containsText" text="FILTRO">
      <formula>NOT(ISERROR(SEARCH("FILTRO",C581)))</formula>
    </cfRule>
    <cfRule type="containsText" dxfId="506" priority="510" operator="containsText" text="ACEITE">
      <formula>NOT(ISERROR(SEARCH("ACEITE",C581)))</formula>
    </cfRule>
    <cfRule type="containsText" dxfId="505" priority="511" operator="containsText" text="MOTOR">
      <formula>NOT(ISERROR(SEARCH("MOTOR",C581)))</formula>
    </cfRule>
  </conditionalFormatting>
  <conditionalFormatting sqref="C593:C597 C599:C651 C653:C659">
    <cfRule type="containsText" dxfId="504" priority="498" operator="containsText" text="RADIADOR">
      <formula>NOT(ISERROR(SEARCH("RADIADOR",C593)))</formula>
    </cfRule>
    <cfRule type="containsText" dxfId="503" priority="499" operator="containsText" text="BOMBA">
      <formula>NOT(ISERROR(SEARCH("BOMBA",C593)))</formula>
    </cfRule>
    <cfRule type="containsText" dxfId="502" priority="500" operator="containsText" text="CAJA">
      <formula>NOT(ISERROR(SEARCH("CAJA",C593)))</formula>
    </cfRule>
    <cfRule type="containsText" dxfId="501" priority="501" operator="containsText" text="RODAMIENTO">
      <formula>NOT(ISERROR(SEARCH("RODAMIENTO",C593)))</formula>
    </cfRule>
    <cfRule type="containsText" dxfId="500" priority="502" operator="containsText" text="FILTRO">
      <formula>NOT(ISERROR(SEARCH("FILTRO",C593)))</formula>
    </cfRule>
    <cfRule type="containsText" dxfId="499" priority="503" operator="containsText" text="ACEITE">
      <formula>NOT(ISERROR(SEARCH("ACEITE",C593)))</formula>
    </cfRule>
    <cfRule type="containsText" dxfId="498" priority="504" operator="containsText" text="MOTOR">
      <formula>NOT(ISERROR(SEARCH("MOTOR",C593)))</formula>
    </cfRule>
  </conditionalFormatting>
  <conditionalFormatting sqref="C593:C597 C599:C651 C653:C659">
    <cfRule type="containsText" dxfId="497" priority="491" operator="containsText" text="RADIADOR">
      <formula>NOT(ISERROR(SEARCH("RADIADOR",C593)))</formula>
    </cfRule>
    <cfRule type="containsText" dxfId="496" priority="492" operator="containsText" text="BOMBA">
      <formula>NOT(ISERROR(SEARCH("BOMBA",C593)))</formula>
    </cfRule>
    <cfRule type="containsText" dxfId="495" priority="493" operator="containsText" text="CAJA">
      <formula>NOT(ISERROR(SEARCH("CAJA",C593)))</formula>
    </cfRule>
    <cfRule type="containsText" dxfId="494" priority="494" operator="containsText" text="RODAMIENTO">
      <formula>NOT(ISERROR(SEARCH("RODAMIENTO",C593)))</formula>
    </cfRule>
    <cfRule type="containsText" dxfId="493" priority="495" operator="containsText" text="FILTRO">
      <formula>NOT(ISERROR(SEARCH("FILTRO",C593)))</formula>
    </cfRule>
    <cfRule type="containsText" dxfId="492" priority="496" operator="containsText" text="ACEITE">
      <formula>NOT(ISERROR(SEARCH("ACEITE",C593)))</formula>
    </cfRule>
    <cfRule type="containsText" dxfId="491" priority="497" operator="containsText" text="MOTOR">
      <formula>NOT(ISERROR(SEARCH("MOTOR",C593)))</formula>
    </cfRule>
  </conditionalFormatting>
  <conditionalFormatting sqref="C697:C708">
    <cfRule type="containsText" dxfId="490" priority="442" operator="containsText" text="RADIADOR">
      <formula>NOT(ISERROR(SEARCH("RADIADOR",C697)))</formula>
    </cfRule>
    <cfRule type="containsText" dxfId="489" priority="443" operator="containsText" text="BOMBA">
      <formula>NOT(ISERROR(SEARCH("BOMBA",C697)))</formula>
    </cfRule>
    <cfRule type="containsText" dxfId="488" priority="444" operator="containsText" text="CAJA">
      <formula>NOT(ISERROR(SEARCH("CAJA",C697)))</formula>
    </cfRule>
    <cfRule type="containsText" dxfId="487" priority="445" operator="containsText" text="RODAMIENTO">
      <formula>NOT(ISERROR(SEARCH("RODAMIENTO",C697)))</formula>
    </cfRule>
    <cfRule type="containsText" dxfId="486" priority="446" operator="containsText" text="FILTRO">
      <formula>NOT(ISERROR(SEARCH("FILTRO",C697)))</formula>
    </cfRule>
    <cfRule type="containsText" dxfId="485" priority="447" operator="containsText" text="ACEITE">
      <formula>NOT(ISERROR(SEARCH("ACEITE",C697)))</formula>
    </cfRule>
    <cfRule type="containsText" dxfId="484" priority="448" operator="containsText" text="MOTOR">
      <formula>NOT(ISERROR(SEARCH("MOTOR",C697)))</formula>
    </cfRule>
  </conditionalFormatting>
  <conditionalFormatting sqref="C697:C708">
    <cfRule type="containsText" dxfId="483" priority="435" operator="containsText" text="RADIADOR">
      <formula>NOT(ISERROR(SEARCH("RADIADOR",C697)))</formula>
    </cfRule>
    <cfRule type="containsText" dxfId="482" priority="436" operator="containsText" text="BOMBA">
      <formula>NOT(ISERROR(SEARCH("BOMBA",C697)))</formula>
    </cfRule>
    <cfRule type="containsText" dxfId="481" priority="437" operator="containsText" text="CAJA">
      <formula>NOT(ISERROR(SEARCH("CAJA",C697)))</formula>
    </cfRule>
    <cfRule type="containsText" dxfId="480" priority="438" operator="containsText" text="RODAMIENTO">
      <formula>NOT(ISERROR(SEARCH("RODAMIENTO",C697)))</formula>
    </cfRule>
    <cfRule type="containsText" dxfId="479" priority="439" operator="containsText" text="FILTRO">
      <formula>NOT(ISERROR(SEARCH("FILTRO",C697)))</formula>
    </cfRule>
    <cfRule type="containsText" dxfId="478" priority="440" operator="containsText" text="ACEITE">
      <formula>NOT(ISERROR(SEARCH("ACEITE",C697)))</formula>
    </cfRule>
    <cfRule type="containsText" dxfId="477" priority="441" operator="containsText" text="MOTOR">
      <formula>NOT(ISERROR(SEARCH("MOTOR",C697)))</formula>
    </cfRule>
  </conditionalFormatting>
  <conditionalFormatting sqref="C664:C666 C668:C682">
    <cfRule type="containsText" dxfId="476" priority="484" operator="containsText" text="RADIADOR">
      <formula>NOT(ISERROR(SEARCH("RADIADOR",C664)))</formula>
    </cfRule>
    <cfRule type="containsText" dxfId="475" priority="485" operator="containsText" text="BOMBA">
      <formula>NOT(ISERROR(SEARCH("BOMBA",C664)))</formula>
    </cfRule>
    <cfRule type="containsText" dxfId="474" priority="486" operator="containsText" text="CAJA">
      <formula>NOT(ISERROR(SEARCH("CAJA",C664)))</formula>
    </cfRule>
    <cfRule type="containsText" dxfId="473" priority="487" operator="containsText" text="RODAMIENTO">
      <formula>NOT(ISERROR(SEARCH("RODAMIENTO",C664)))</formula>
    </cfRule>
    <cfRule type="containsText" dxfId="472" priority="488" operator="containsText" text="FILTRO">
      <formula>NOT(ISERROR(SEARCH("FILTRO",C664)))</formula>
    </cfRule>
    <cfRule type="containsText" dxfId="471" priority="489" operator="containsText" text="ACEITE">
      <formula>NOT(ISERROR(SEARCH("ACEITE",C664)))</formula>
    </cfRule>
    <cfRule type="containsText" dxfId="470" priority="490" operator="containsText" text="MOTOR">
      <formula>NOT(ISERROR(SEARCH("MOTOR",C664)))</formula>
    </cfRule>
  </conditionalFormatting>
  <conditionalFormatting sqref="C664:C666 C668:C682">
    <cfRule type="containsText" dxfId="469" priority="477" operator="containsText" text="RADIADOR">
      <formula>NOT(ISERROR(SEARCH("RADIADOR",C664)))</formula>
    </cfRule>
    <cfRule type="containsText" dxfId="468" priority="478" operator="containsText" text="BOMBA">
      <formula>NOT(ISERROR(SEARCH("BOMBA",C664)))</formula>
    </cfRule>
    <cfRule type="containsText" dxfId="467" priority="479" operator="containsText" text="CAJA">
      <formula>NOT(ISERROR(SEARCH("CAJA",C664)))</formula>
    </cfRule>
    <cfRule type="containsText" dxfId="466" priority="480" operator="containsText" text="RODAMIENTO">
      <formula>NOT(ISERROR(SEARCH("RODAMIENTO",C664)))</formula>
    </cfRule>
    <cfRule type="containsText" dxfId="465" priority="481" operator="containsText" text="FILTRO">
      <formula>NOT(ISERROR(SEARCH("FILTRO",C664)))</formula>
    </cfRule>
    <cfRule type="containsText" dxfId="464" priority="482" operator="containsText" text="ACEITE">
      <formula>NOT(ISERROR(SEARCH("ACEITE",C664)))</formula>
    </cfRule>
    <cfRule type="containsText" dxfId="463" priority="483" operator="containsText" text="MOTOR">
      <formula>NOT(ISERROR(SEARCH("MOTOR",C664)))</formula>
    </cfRule>
  </conditionalFormatting>
  <conditionalFormatting sqref="C684:C689">
    <cfRule type="containsText" dxfId="462" priority="470" operator="containsText" text="RADIADOR">
      <formula>NOT(ISERROR(SEARCH("RADIADOR",C684)))</formula>
    </cfRule>
    <cfRule type="containsText" dxfId="461" priority="471" operator="containsText" text="BOMBA">
      <formula>NOT(ISERROR(SEARCH("BOMBA",C684)))</formula>
    </cfRule>
    <cfRule type="containsText" dxfId="460" priority="472" operator="containsText" text="CAJA">
      <formula>NOT(ISERROR(SEARCH("CAJA",C684)))</formula>
    </cfRule>
    <cfRule type="containsText" dxfId="459" priority="473" operator="containsText" text="RODAMIENTO">
      <formula>NOT(ISERROR(SEARCH("RODAMIENTO",C684)))</formula>
    </cfRule>
    <cfRule type="containsText" dxfId="458" priority="474" operator="containsText" text="FILTRO">
      <formula>NOT(ISERROR(SEARCH("FILTRO",C684)))</formula>
    </cfRule>
    <cfRule type="containsText" dxfId="457" priority="475" operator="containsText" text="ACEITE">
      <formula>NOT(ISERROR(SEARCH("ACEITE",C684)))</formula>
    </cfRule>
    <cfRule type="containsText" dxfId="456" priority="476" operator="containsText" text="MOTOR">
      <formula>NOT(ISERROR(SEARCH("MOTOR",C684)))</formula>
    </cfRule>
  </conditionalFormatting>
  <conditionalFormatting sqref="C684:C689">
    <cfRule type="containsText" dxfId="455" priority="463" operator="containsText" text="RADIADOR">
      <formula>NOT(ISERROR(SEARCH("RADIADOR",C684)))</formula>
    </cfRule>
    <cfRule type="containsText" dxfId="454" priority="464" operator="containsText" text="BOMBA">
      <formula>NOT(ISERROR(SEARCH("BOMBA",C684)))</formula>
    </cfRule>
    <cfRule type="containsText" dxfId="453" priority="465" operator="containsText" text="CAJA">
      <formula>NOT(ISERROR(SEARCH("CAJA",C684)))</formula>
    </cfRule>
    <cfRule type="containsText" dxfId="452" priority="466" operator="containsText" text="RODAMIENTO">
      <formula>NOT(ISERROR(SEARCH("RODAMIENTO",C684)))</formula>
    </cfRule>
    <cfRule type="containsText" dxfId="451" priority="467" operator="containsText" text="FILTRO">
      <formula>NOT(ISERROR(SEARCH("FILTRO",C684)))</formula>
    </cfRule>
    <cfRule type="containsText" dxfId="450" priority="468" operator="containsText" text="ACEITE">
      <formula>NOT(ISERROR(SEARCH("ACEITE",C684)))</formula>
    </cfRule>
    <cfRule type="containsText" dxfId="449" priority="469" operator="containsText" text="MOTOR">
      <formula>NOT(ISERROR(SEARCH("MOTOR",C684)))</formula>
    </cfRule>
  </conditionalFormatting>
  <conditionalFormatting sqref="C691:C695">
    <cfRule type="containsText" dxfId="448" priority="456" operator="containsText" text="RADIADOR">
      <formula>NOT(ISERROR(SEARCH("RADIADOR",C691)))</formula>
    </cfRule>
    <cfRule type="containsText" dxfId="447" priority="457" operator="containsText" text="BOMBA">
      <formula>NOT(ISERROR(SEARCH("BOMBA",C691)))</formula>
    </cfRule>
    <cfRule type="containsText" dxfId="446" priority="458" operator="containsText" text="CAJA">
      <formula>NOT(ISERROR(SEARCH("CAJA",C691)))</formula>
    </cfRule>
    <cfRule type="containsText" dxfId="445" priority="459" operator="containsText" text="RODAMIENTO">
      <formula>NOT(ISERROR(SEARCH("RODAMIENTO",C691)))</formula>
    </cfRule>
    <cfRule type="containsText" dxfId="444" priority="460" operator="containsText" text="FILTRO">
      <formula>NOT(ISERROR(SEARCH("FILTRO",C691)))</formula>
    </cfRule>
    <cfRule type="containsText" dxfId="443" priority="461" operator="containsText" text="ACEITE">
      <formula>NOT(ISERROR(SEARCH("ACEITE",C691)))</formula>
    </cfRule>
    <cfRule type="containsText" dxfId="442" priority="462" operator="containsText" text="MOTOR">
      <formula>NOT(ISERROR(SEARCH("MOTOR",C691)))</formula>
    </cfRule>
  </conditionalFormatting>
  <conditionalFormatting sqref="C691:C695">
    <cfRule type="containsText" dxfId="441" priority="449" operator="containsText" text="RADIADOR">
      <formula>NOT(ISERROR(SEARCH("RADIADOR",C691)))</formula>
    </cfRule>
    <cfRule type="containsText" dxfId="440" priority="450" operator="containsText" text="BOMBA">
      <formula>NOT(ISERROR(SEARCH("BOMBA",C691)))</formula>
    </cfRule>
    <cfRule type="containsText" dxfId="439" priority="451" operator="containsText" text="CAJA">
      <formula>NOT(ISERROR(SEARCH("CAJA",C691)))</formula>
    </cfRule>
    <cfRule type="containsText" dxfId="438" priority="452" operator="containsText" text="RODAMIENTO">
      <formula>NOT(ISERROR(SEARCH("RODAMIENTO",C691)))</formula>
    </cfRule>
    <cfRule type="containsText" dxfId="437" priority="453" operator="containsText" text="FILTRO">
      <formula>NOT(ISERROR(SEARCH("FILTRO",C691)))</formula>
    </cfRule>
    <cfRule type="containsText" dxfId="436" priority="454" operator="containsText" text="ACEITE">
      <formula>NOT(ISERROR(SEARCH("ACEITE",C691)))</formula>
    </cfRule>
    <cfRule type="containsText" dxfId="435" priority="455" operator="containsText" text="MOTOR">
      <formula>NOT(ISERROR(SEARCH("MOTOR",C691)))</formula>
    </cfRule>
  </conditionalFormatting>
  <conditionalFormatting sqref="C710:C718">
    <cfRule type="containsText" dxfId="434" priority="428" operator="containsText" text="RADIADOR">
      <formula>NOT(ISERROR(SEARCH("RADIADOR",C710)))</formula>
    </cfRule>
    <cfRule type="containsText" dxfId="433" priority="429" operator="containsText" text="BOMBA">
      <formula>NOT(ISERROR(SEARCH("BOMBA",C710)))</formula>
    </cfRule>
    <cfRule type="containsText" dxfId="432" priority="430" operator="containsText" text="CAJA">
      <formula>NOT(ISERROR(SEARCH("CAJA",C710)))</formula>
    </cfRule>
    <cfRule type="containsText" dxfId="431" priority="431" operator="containsText" text="RODAMIENTO">
      <formula>NOT(ISERROR(SEARCH("RODAMIENTO",C710)))</formula>
    </cfRule>
    <cfRule type="containsText" dxfId="430" priority="432" operator="containsText" text="FILTRO">
      <formula>NOT(ISERROR(SEARCH("FILTRO",C710)))</formula>
    </cfRule>
    <cfRule type="containsText" dxfId="429" priority="433" operator="containsText" text="ACEITE">
      <formula>NOT(ISERROR(SEARCH("ACEITE",C710)))</formula>
    </cfRule>
    <cfRule type="containsText" dxfId="428" priority="434" operator="containsText" text="MOTOR">
      <formula>NOT(ISERROR(SEARCH("MOTOR",C710)))</formula>
    </cfRule>
  </conditionalFormatting>
  <conditionalFormatting sqref="C710:C718">
    <cfRule type="containsText" dxfId="427" priority="421" operator="containsText" text="RADIADOR">
      <formula>NOT(ISERROR(SEARCH("RADIADOR",C710)))</formula>
    </cfRule>
    <cfRule type="containsText" dxfId="426" priority="422" operator="containsText" text="BOMBA">
      <formula>NOT(ISERROR(SEARCH("BOMBA",C710)))</formula>
    </cfRule>
    <cfRule type="containsText" dxfId="425" priority="423" operator="containsText" text="CAJA">
      <formula>NOT(ISERROR(SEARCH("CAJA",C710)))</formula>
    </cfRule>
    <cfRule type="containsText" dxfId="424" priority="424" operator="containsText" text="RODAMIENTO">
      <formula>NOT(ISERROR(SEARCH("RODAMIENTO",C710)))</formula>
    </cfRule>
    <cfRule type="containsText" dxfId="423" priority="425" operator="containsText" text="FILTRO">
      <formula>NOT(ISERROR(SEARCH("FILTRO",C710)))</formula>
    </cfRule>
    <cfRule type="containsText" dxfId="422" priority="426" operator="containsText" text="ACEITE">
      <formula>NOT(ISERROR(SEARCH("ACEITE",C710)))</formula>
    </cfRule>
    <cfRule type="containsText" dxfId="421" priority="427" operator="containsText" text="MOTOR">
      <formula>NOT(ISERROR(SEARCH("MOTOR",C710)))</formula>
    </cfRule>
  </conditionalFormatting>
  <conditionalFormatting sqref="C720:C733">
    <cfRule type="containsText" dxfId="420" priority="414" operator="containsText" text="RADIADOR">
      <formula>NOT(ISERROR(SEARCH("RADIADOR",C720)))</formula>
    </cfRule>
    <cfRule type="containsText" dxfId="419" priority="415" operator="containsText" text="BOMBA">
      <formula>NOT(ISERROR(SEARCH("BOMBA",C720)))</formula>
    </cfRule>
    <cfRule type="containsText" dxfId="418" priority="416" operator="containsText" text="CAJA">
      <formula>NOT(ISERROR(SEARCH("CAJA",C720)))</formula>
    </cfRule>
    <cfRule type="containsText" dxfId="417" priority="417" operator="containsText" text="RODAMIENTO">
      <formula>NOT(ISERROR(SEARCH("RODAMIENTO",C720)))</formula>
    </cfRule>
    <cfRule type="containsText" dxfId="416" priority="418" operator="containsText" text="FILTRO">
      <formula>NOT(ISERROR(SEARCH("FILTRO",C720)))</formula>
    </cfRule>
    <cfRule type="containsText" dxfId="415" priority="419" operator="containsText" text="ACEITE">
      <formula>NOT(ISERROR(SEARCH("ACEITE",C720)))</formula>
    </cfRule>
    <cfRule type="containsText" dxfId="414" priority="420" operator="containsText" text="MOTOR">
      <formula>NOT(ISERROR(SEARCH("MOTOR",C720)))</formula>
    </cfRule>
  </conditionalFormatting>
  <conditionalFormatting sqref="C720:C733">
    <cfRule type="containsText" dxfId="413" priority="407" operator="containsText" text="RADIADOR">
      <formula>NOT(ISERROR(SEARCH("RADIADOR",C720)))</formula>
    </cfRule>
    <cfRule type="containsText" dxfId="412" priority="408" operator="containsText" text="BOMBA">
      <formula>NOT(ISERROR(SEARCH("BOMBA",C720)))</formula>
    </cfRule>
    <cfRule type="containsText" dxfId="411" priority="409" operator="containsText" text="CAJA">
      <formula>NOT(ISERROR(SEARCH("CAJA",C720)))</formula>
    </cfRule>
    <cfRule type="containsText" dxfId="410" priority="410" operator="containsText" text="RODAMIENTO">
      <formula>NOT(ISERROR(SEARCH("RODAMIENTO",C720)))</formula>
    </cfRule>
    <cfRule type="containsText" dxfId="409" priority="411" operator="containsText" text="FILTRO">
      <formula>NOT(ISERROR(SEARCH("FILTRO",C720)))</formula>
    </cfRule>
    <cfRule type="containsText" dxfId="408" priority="412" operator="containsText" text="ACEITE">
      <formula>NOT(ISERROR(SEARCH("ACEITE",C720)))</formula>
    </cfRule>
    <cfRule type="containsText" dxfId="407" priority="413" operator="containsText" text="MOTOR">
      <formula>NOT(ISERROR(SEARCH("MOTOR",C720)))</formula>
    </cfRule>
  </conditionalFormatting>
  <conditionalFormatting sqref="C735:C736">
    <cfRule type="containsText" dxfId="406" priority="400" operator="containsText" text="RADIADOR">
      <formula>NOT(ISERROR(SEARCH("RADIADOR",C735)))</formula>
    </cfRule>
    <cfRule type="containsText" dxfId="405" priority="401" operator="containsText" text="BOMBA">
      <formula>NOT(ISERROR(SEARCH("BOMBA",C735)))</formula>
    </cfRule>
    <cfRule type="containsText" dxfId="404" priority="402" operator="containsText" text="CAJA">
      <formula>NOT(ISERROR(SEARCH("CAJA",C735)))</formula>
    </cfRule>
    <cfRule type="containsText" dxfId="403" priority="403" operator="containsText" text="RODAMIENTO">
      <formula>NOT(ISERROR(SEARCH("RODAMIENTO",C735)))</formula>
    </cfRule>
    <cfRule type="containsText" dxfId="402" priority="404" operator="containsText" text="FILTRO">
      <formula>NOT(ISERROR(SEARCH("FILTRO",C735)))</formula>
    </cfRule>
    <cfRule type="containsText" dxfId="401" priority="405" operator="containsText" text="ACEITE">
      <formula>NOT(ISERROR(SEARCH("ACEITE",C735)))</formula>
    </cfRule>
    <cfRule type="containsText" dxfId="400" priority="406" operator="containsText" text="MOTOR">
      <formula>NOT(ISERROR(SEARCH("MOTOR",C735)))</formula>
    </cfRule>
  </conditionalFormatting>
  <conditionalFormatting sqref="C735:C736">
    <cfRule type="containsText" dxfId="399" priority="393" operator="containsText" text="RADIADOR">
      <formula>NOT(ISERROR(SEARCH("RADIADOR",C735)))</formula>
    </cfRule>
    <cfRule type="containsText" dxfId="398" priority="394" operator="containsText" text="BOMBA">
      <formula>NOT(ISERROR(SEARCH("BOMBA",C735)))</formula>
    </cfRule>
    <cfRule type="containsText" dxfId="397" priority="395" operator="containsText" text="CAJA">
      <formula>NOT(ISERROR(SEARCH("CAJA",C735)))</formula>
    </cfRule>
    <cfRule type="containsText" dxfId="396" priority="396" operator="containsText" text="RODAMIENTO">
      <formula>NOT(ISERROR(SEARCH("RODAMIENTO",C735)))</formula>
    </cfRule>
    <cfRule type="containsText" dxfId="395" priority="397" operator="containsText" text="FILTRO">
      <formula>NOT(ISERROR(SEARCH("FILTRO",C735)))</formula>
    </cfRule>
    <cfRule type="containsText" dxfId="394" priority="398" operator="containsText" text="ACEITE">
      <formula>NOT(ISERROR(SEARCH("ACEITE",C735)))</formula>
    </cfRule>
    <cfRule type="containsText" dxfId="393" priority="399" operator="containsText" text="MOTOR">
      <formula>NOT(ISERROR(SEARCH("MOTOR",C735)))</formula>
    </cfRule>
  </conditionalFormatting>
  <conditionalFormatting sqref="C738:C742 C744:C747">
    <cfRule type="containsText" dxfId="392" priority="386" operator="containsText" text="RADIADOR">
      <formula>NOT(ISERROR(SEARCH("RADIADOR",C738)))</formula>
    </cfRule>
    <cfRule type="containsText" dxfId="391" priority="387" operator="containsText" text="BOMBA">
      <formula>NOT(ISERROR(SEARCH("BOMBA",C738)))</formula>
    </cfRule>
    <cfRule type="containsText" dxfId="390" priority="388" operator="containsText" text="CAJA">
      <formula>NOT(ISERROR(SEARCH("CAJA",C738)))</formula>
    </cfRule>
    <cfRule type="containsText" dxfId="389" priority="389" operator="containsText" text="RODAMIENTO">
      <formula>NOT(ISERROR(SEARCH("RODAMIENTO",C738)))</formula>
    </cfRule>
    <cfRule type="containsText" dxfId="388" priority="390" operator="containsText" text="FILTRO">
      <formula>NOT(ISERROR(SEARCH("FILTRO",C738)))</formula>
    </cfRule>
    <cfRule type="containsText" dxfId="387" priority="391" operator="containsText" text="ACEITE">
      <formula>NOT(ISERROR(SEARCH("ACEITE",C738)))</formula>
    </cfRule>
    <cfRule type="containsText" dxfId="386" priority="392" operator="containsText" text="MOTOR">
      <formula>NOT(ISERROR(SEARCH("MOTOR",C738)))</formula>
    </cfRule>
  </conditionalFormatting>
  <conditionalFormatting sqref="C738:C742 C744:C747">
    <cfRule type="containsText" dxfId="385" priority="379" operator="containsText" text="RADIADOR">
      <formula>NOT(ISERROR(SEARCH("RADIADOR",C738)))</formula>
    </cfRule>
    <cfRule type="containsText" dxfId="384" priority="380" operator="containsText" text="BOMBA">
      <formula>NOT(ISERROR(SEARCH("BOMBA",C738)))</formula>
    </cfRule>
    <cfRule type="containsText" dxfId="383" priority="381" operator="containsText" text="CAJA">
      <formula>NOT(ISERROR(SEARCH("CAJA",C738)))</formula>
    </cfRule>
    <cfRule type="containsText" dxfId="382" priority="382" operator="containsText" text="RODAMIENTO">
      <formula>NOT(ISERROR(SEARCH("RODAMIENTO",C738)))</formula>
    </cfRule>
    <cfRule type="containsText" dxfId="381" priority="383" operator="containsText" text="FILTRO">
      <formula>NOT(ISERROR(SEARCH("FILTRO",C738)))</formula>
    </cfRule>
    <cfRule type="containsText" dxfId="380" priority="384" operator="containsText" text="ACEITE">
      <formula>NOT(ISERROR(SEARCH("ACEITE",C738)))</formula>
    </cfRule>
    <cfRule type="containsText" dxfId="379" priority="385" operator="containsText" text="MOTOR">
      <formula>NOT(ISERROR(SEARCH("MOTOR",C738)))</formula>
    </cfRule>
  </conditionalFormatting>
  <conditionalFormatting sqref="C749:C757">
    <cfRule type="containsText" dxfId="378" priority="372" operator="containsText" text="RADIADOR">
      <formula>NOT(ISERROR(SEARCH("RADIADOR",C749)))</formula>
    </cfRule>
    <cfRule type="containsText" dxfId="377" priority="373" operator="containsText" text="BOMBA">
      <formula>NOT(ISERROR(SEARCH("BOMBA",C749)))</formula>
    </cfRule>
    <cfRule type="containsText" dxfId="376" priority="374" operator="containsText" text="CAJA">
      <formula>NOT(ISERROR(SEARCH("CAJA",C749)))</formula>
    </cfRule>
    <cfRule type="containsText" dxfId="375" priority="375" operator="containsText" text="RODAMIENTO">
      <formula>NOT(ISERROR(SEARCH("RODAMIENTO",C749)))</formula>
    </cfRule>
    <cfRule type="containsText" dxfId="374" priority="376" operator="containsText" text="FILTRO">
      <formula>NOT(ISERROR(SEARCH("FILTRO",C749)))</formula>
    </cfRule>
    <cfRule type="containsText" dxfId="373" priority="377" operator="containsText" text="ACEITE">
      <formula>NOT(ISERROR(SEARCH("ACEITE",C749)))</formula>
    </cfRule>
    <cfRule type="containsText" dxfId="372" priority="378" operator="containsText" text="MOTOR">
      <formula>NOT(ISERROR(SEARCH("MOTOR",C749)))</formula>
    </cfRule>
  </conditionalFormatting>
  <conditionalFormatting sqref="C749:C757">
    <cfRule type="containsText" dxfId="371" priority="365" operator="containsText" text="RADIADOR">
      <formula>NOT(ISERROR(SEARCH("RADIADOR",C749)))</formula>
    </cfRule>
    <cfRule type="containsText" dxfId="370" priority="366" operator="containsText" text="BOMBA">
      <formula>NOT(ISERROR(SEARCH("BOMBA",C749)))</formula>
    </cfRule>
    <cfRule type="containsText" dxfId="369" priority="367" operator="containsText" text="CAJA">
      <formula>NOT(ISERROR(SEARCH("CAJA",C749)))</formula>
    </cfRule>
    <cfRule type="containsText" dxfId="368" priority="368" operator="containsText" text="RODAMIENTO">
      <formula>NOT(ISERROR(SEARCH("RODAMIENTO",C749)))</formula>
    </cfRule>
    <cfRule type="containsText" dxfId="367" priority="369" operator="containsText" text="FILTRO">
      <formula>NOT(ISERROR(SEARCH("FILTRO",C749)))</formula>
    </cfRule>
    <cfRule type="containsText" dxfId="366" priority="370" operator="containsText" text="ACEITE">
      <formula>NOT(ISERROR(SEARCH("ACEITE",C749)))</formula>
    </cfRule>
    <cfRule type="containsText" dxfId="365" priority="371" operator="containsText" text="MOTOR">
      <formula>NOT(ISERROR(SEARCH("MOTOR",C749)))</formula>
    </cfRule>
  </conditionalFormatting>
  <conditionalFormatting sqref="C759:C766 C768:C778">
    <cfRule type="containsText" dxfId="364" priority="358" operator="containsText" text="RADIADOR">
      <formula>NOT(ISERROR(SEARCH("RADIADOR",C759)))</formula>
    </cfRule>
    <cfRule type="containsText" dxfId="363" priority="359" operator="containsText" text="BOMBA">
      <formula>NOT(ISERROR(SEARCH("BOMBA",C759)))</formula>
    </cfRule>
    <cfRule type="containsText" dxfId="362" priority="360" operator="containsText" text="CAJA">
      <formula>NOT(ISERROR(SEARCH("CAJA",C759)))</formula>
    </cfRule>
    <cfRule type="containsText" dxfId="361" priority="361" operator="containsText" text="RODAMIENTO">
      <formula>NOT(ISERROR(SEARCH("RODAMIENTO",C759)))</formula>
    </cfRule>
    <cfRule type="containsText" dxfId="360" priority="362" operator="containsText" text="FILTRO">
      <formula>NOT(ISERROR(SEARCH("FILTRO",C759)))</formula>
    </cfRule>
    <cfRule type="containsText" dxfId="359" priority="363" operator="containsText" text="ACEITE">
      <formula>NOT(ISERROR(SEARCH("ACEITE",C759)))</formula>
    </cfRule>
    <cfRule type="containsText" dxfId="358" priority="364" operator="containsText" text="MOTOR">
      <formula>NOT(ISERROR(SEARCH("MOTOR",C759)))</formula>
    </cfRule>
  </conditionalFormatting>
  <conditionalFormatting sqref="C759:C766 C768:C778">
    <cfRule type="containsText" dxfId="357" priority="351" operator="containsText" text="RADIADOR">
      <formula>NOT(ISERROR(SEARCH("RADIADOR",C759)))</formula>
    </cfRule>
    <cfRule type="containsText" dxfId="356" priority="352" operator="containsText" text="BOMBA">
      <formula>NOT(ISERROR(SEARCH("BOMBA",C759)))</formula>
    </cfRule>
    <cfRule type="containsText" dxfId="355" priority="353" operator="containsText" text="CAJA">
      <formula>NOT(ISERROR(SEARCH("CAJA",C759)))</formula>
    </cfRule>
    <cfRule type="containsText" dxfId="354" priority="354" operator="containsText" text="RODAMIENTO">
      <formula>NOT(ISERROR(SEARCH("RODAMIENTO",C759)))</formula>
    </cfRule>
    <cfRule type="containsText" dxfId="353" priority="355" operator="containsText" text="FILTRO">
      <formula>NOT(ISERROR(SEARCH("FILTRO",C759)))</formula>
    </cfRule>
    <cfRule type="containsText" dxfId="352" priority="356" operator="containsText" text="ACEITE">
      <formula>NOT(ISERROR(SEARCH("ACEITE",C759)))</formula>
    </cfRule>
    <cfRule type="containsText" dxfId="351" priority="357" operator="containsText" text="MOTOR">
      <formula>NOT(ISERROR(SEARCH("MOTOR",C759)))</formula>
    </cfRule>
  </conditionalFormatting>
  <conditionalFormatting sqref="C780:C786">
    <cfRule type="containsText" dxfId="350" priority="344" operator="containsText" text="RADIADOR">
      <formula>NOT(ISERROR(SEARCH("RADIADOR",C780)))</formula>
    </cfRule>
    <cfRule type="containsText" dxfId="349" priority="345" operator="containsText" text="BOMBA">
      <formula>NOT(ISERROR(SEARCH("BOMBA",C780)))</formula>
    </cfRule>
    <cfRule type="containsText" dxfId="348" priority="346" operator="containsText" text="CAJA">
      <formula>NOT(ISERROR(SEARCH("CAJA",C780)))</formula>
    </cfRule>
    <cfRule type="containsText" dxfId="347" priority="347" operator="containsText" text="RODAMIENTO">
      <formula>NOT(ISERROR(SEARCH("RODAMIENTO",C780)))</formula>
    </cfRule>
    <cfRule type="containsText" dxfId="346" priority="348" operator="containsText" text="FILTRO">
      <formula>NOT(ISERROR(SEARCH("FILTRO",C780)))</formula>
    </cfRule>
    <cfRule type="containsText" dxfId="345" priority="349" operator="containsText" text="ACEITE">
      <formula>NOT(ISERROR(SEARCH("ACEITE",C780)))</formula>
    </cfRule>
    <cfRule type="containsText" dxfId="344" priority="350" operator="containsText" text="MOTOR">
      <formula>NOT(ISERROR(SEARCH("MOTOR",C780)))</formula>
    </cfRule>
  </conditionalFormatting>
  <conditionalFormatting sqref="C780:C786">
    <cfRule type="containsText" dxfId="343" priority="337" operator="containsText" text="RADIADOR">
      <formula>NOT(ISERROR(SEARCH("RADIADOR",C780)))</formula>
    </cfRule>
    <cfRule type="containsText" dxfId="342" priority="338" operator="containsText" text="BOMBA">
      <formula>NOT(ISERROR(SEARCH("BOMBA",C780)))</formula>
    </cfRule>
    <cfRule type="containsText" dxfId="341" priority="339" operator="containsText" text="CAJA">
      <formula>NOT(ISERROR(SEARCH("CAJA",C780)))</formula>
    </cfRule>
    <cfRule type="containsText" dxfId="340" priority="340" operator="containsText" text="RODAMIENTO">
      <formula>NOT(ISERROR(SEARCH("RODAMIENTO",C780)))</formula>
    </cfRule>
    <cfRule type="containsText" dxfId="339" priority="341" operator="containsText" text="FILTRO">
      <formula>NOT(ISERROR(SEARCH("FILTRO",C780)))</formula>
    </cfRule>
    <cfRule type="containsText" dxfId="338" priority="342" operator="containsText" text="ACEITE">
      <formula>NOT(ISERROR(SEARCH("ACEITE",C780)))</formula>
    </cfRule>
    <cfRule type="containsText" dxfId="337" priority="343" operator="containsText" text="MOTOR">
      <formula>NOT(ISERROR(SEARCH("MOTOR",C780)))</formula>
    </cfRule>
  </conditionalFormatting>
  <conditionalFormatting sqref="C788:C794">
    <cfRule type="containsText" dxfId="336" priority="330" operator="containsText" text="RADIADOR">
      <formula>NOT(ISERROR(SEARCH("RADIADOR",C788)))</formula>
    </cfRule>
    <cfRule type="containsText" dxfId="335" priority="331" operator="containsText" text="BOMBA">
      <formula>NOT(ISERROR(SEARCH("BOMBA",C788)))</formula>
    </cfRule>
    <cfRule type="containsText" dxfId="334" priority="332" operator="containsText" text="CAJA">
      <formula>NOT(ISERROR(SEARCH("CAJA",C788)))</formula>
    </cfRule>
    <cfRule type="containsText" dxfId="333" priority="333" operator="containsText" text="RODAMIENTO">
      <formula>NOT(ISERROR(SEARCH("RODAMIENTO",C788)))</formula>
    </cfRule>
    <cfRule type="containsText" dxfId="332" priority="334" operator="containsText" text="FILTRO">
      <formula>NOT(ISERROR(SEARCH("FILTRO",C788)))</formula>
    </cfRule>
    <cfRule type="containsText" dxfId="331" priority="335" operator="containsText" text="ACEITE">
      <formula>NOT(ISERROR(SEARCH("ACEITE",C788)))</formula>
    </cfRule>
    <cfRule type="containsText" dxfId="330" priority="336" operator="containsText" text="MOTOR">
      <formula>NOT(ISERROR(SEARCH("MOTOR",C788)))</formula>
    </cfRule>
  </conditionalFormatting>
  <conditionalFormatting sqref="C788:C794">
    <cfRule type="containsText" dxfId="329" priority="323" operator="containsText" text="RADIADOR">
      <formula>NOT(ISERROR(SEARCH("RADIADOR",C788)))</formula>
    </cfRule>
    <cfRule type="containsText" dxfId="328" priority="324" operator="containsText" text="BOMBA">
      <formula>NOT(ISERROR(SEARCH("BOMBA",C788)))</formula>
    </cfRule>
    <cfRule type="containsText" dxfId="327" priority="325" operator="containsText" text="CAJA">
      <formula>NOT(ISERROR(SEARCH("CAJA",C788)))</formula>
    </cfRule>
    <cfRule type="containsText" dxfId="326" priority="326" operator="containsText" text="RODAMIENTO">
      <formula>NOT(ISERROR(SEARCH("RODAMIENTO",C788)))</formula>
    </cfRule>
    <cfRule type="containsText" dxfId="325" priority="327" operator="containsText" text="FILTRO">
      <formula>NOT(ISERROR(SEARCH("FILTRO",C788)))</formula>
    </cfRule>
    <cfRule type="containsText" dxfId="324" priority="328" operator="containsText" text="ACEITE">
      <formula>NOT(ISERROR(SEARCH("ACEITE",C788)))</formula>
    </cfRule>
    <cfRule type="containsText" dxfId="323" priority="329" operator="containsText" text="MOTOR">
      <formula>NOT(ISERROR(SEARCH("MOTOR",C788)))</formula>
    </cfRule>
  </conditionalFormatting>
  <conditionalFormatting sqref="C796:C799">
    <cfRule type="containsText" dxfId="322" priority="316" operator="containsText" text="RADIADOR">
      <formula>NOT(ISERROR(SEARCH("RADIADOR",C796)))</formula>
    </cfRule>
    <cfRule type="containsText" dxfId="321" priority="317" operator="containsText" text="BOMBA">
      <formula>NOT(ISERROR(SEARCH("BOMBA",C796)))</formula>
    </cfRule>
    <cfRule type="containsText" dxfId="320" priority="318" operator="containsText" text="CAJA">
      <formula>NOT(ISERROR(SEARCH("CAJA",C796)))</formula>
    </cfRule>
    <cfRule type="containsText" dxfId="319" priority="319" operator="containsText" text="RODAMIENTO">
      <formula>NOT(ISERROR(SEARCH("RODAMIENTO",C796)))</formula>
    </cfRule>
    <cfRule type="containsText" dxfId="318" priority="320" operator="containsText" text="FILTRO">
      <formula>NOT(ISERROR(SEARCH("FILTRO",C796)))</formula>
    </cfRule>
    <cfRule type="containsText" dxfId="317" priority="321" operator="containsText" text="ACEITE">
      <formula>NOT(ISERROR(SEARCH("ACEITE",C796)))</formula>
    </cfRule>
    <cfRule type="containsText" dxfId="316" priority="322" operator="containsText" text="MOTOR">
      <formula>NOT(ISERROR(SEARCH("MOTOR",C796)))</formula>
    </cfRule>
  </conditionalFormatting>
  <conditionalFormatting sqref="C796:C799">
    <cfRule type="containsText" dxfId="315" priority="309" operator="containsText" text="RADIADOR">
      <formula>NOT(ISERROR(SEARCH("RADIADOR",C796)))</formula>
    </cfRule>
    <cfRule type="containsText" dxfId="314" priority="310" operator="containsText" text="BOMBA">
      <formula>NOT(ISERROR(SEARCH("BOMBA",C796)))</formula>
    </cfRule>
    <cfRule type="containsText" dxfId="313" priority="311" operator="containsText" text="CAJA">
      <formula>NOT(ISERROR(SEARCH("CAJA",C796)))</formula>
    </cfRule>
    <cfRule type="containsText" dxfId="312" priority="312" operator="containsText" text="RODAMIENTO">
      <formula>NOT(ISERROR(SEARCH("RODAMIENTO",C796)))</formula>
    </cfRule>
    <cfRule type="containsText" dxfId="311" priority="313" operator="containsText" text="FILTRO">
      <formula>NOT(ISERROR(SEARCH("FILTRO",C796)))</formula>
    </cfRule>
    <cfRule type="containsText" dxfId="310" priority="314" operator="containsText" text="ACEITE">
      <formula>NOT(ISERROR(SEARCH("ACEITE",C796)))</formula>
    </cfRule>
    <cfRule type="containsText" dxfId="309" priority="315" operator="containsText" text="MOTOR">
      <formula>NOT(ISERROR(SEARCH("MOTOR",C796)))</formula>
    </cfRule>
  </conditionalFormatting>
  <conditionalFormatting sqref="C801:C816">
    <cfRule type="containsText" dxfId="308" priority="302" operator="containsText" text="RADIADOR">
      <formula>NOT(ISERROR(SEARCH("RADIADOR",C801)))</formula>
    </cfRule>
    <cfRule type="containsText" dxfId="307" priority="303" operator="containsText" text="BOMBA">
      <formula>NOT(ISERROR(SEARCH("BOMBA",C801)))</formula>
    </cfRule>
    <cfRule type="containsText" dxfId="306" priority="304" operator="containsText" text="CAJA">
      <formula>NOT(ISERROR(SEARCH("CAJA",C801)))</formula>
    </cfRule>
    <cfRule type="containsText" dxfId="305" priority="305" operator="containsText" text="RODAMIENTO">
      <formula>NOT(ISERROR(SEARCH("RODAMIENTO",C801)))</formula>
    </cfRule>
    <cfRule type="containsText" dxfId="304" priority="306" operator="containsText" text="FILTRO">
      <formula>NOT(ISERROR(SEARCH("FILTRO",C801)))</formula>
    </cfRule>
    <cfRule type="containsText" dxfId="303" priority="307" operator="containsText" text="ACEITE">
      <formula>NOT(ISERROR(SEARCH("ACEITE",C801)))</formula>
    </cfRule>
    <cfRule type="containsText" dxfId="302" priority="308" operator="containsText" text="MOTOR">
      <formula>NOT(ISERROR(SEARCH("MOTOR",C801)))</formula>
    </cfRule>
  </conditionalFormatting>
  <conditionalFormatting sqref="C801:C816">
    <cfRule type="containsText" dxfId="301" priority="295" operator="containsText" text="RADIADOR">
      <formula>NOT(ISERROR(SEARCH("RADIADOR",C801)))</formula>
    </cfRule>
    <cfRule type="containsText" dxfId="300" priority="296" operator="containsText" text="BOMBA">
      <formula>NOT(ISERROR(SEARCH("BOMBA",C801)))</formula>
    </cfRule>
    <cfRule type="containsText" dxfId="299" priority="297" operator="containsText" text="CAJA">
      <formula>NOT(ISERROR(SEARCH("CAJA",C801)))</formula>
    </cfRule>
    <cfRule type="containsText" dxfId="298" priority="298" operator="containsText" text="RODAMIENTO">
      <formula>NOT(ISERROR(SEARCH("RODAMIENTO",C801)))</formula>
    </cfRule>
    <cfRule type="containsText" dxfId="297" priority="299" operator="containsText" text="FILTRO">
      <formula>NOT(ISERROR(SEARCH("FILTRO",C801)))</formula>
    </cfRule>
    <cfRule type="containsText" dxfId="296" priority="300" operator="containsText" text="ACEITE">
      <formula>NOT(ISERROR(SEARCH("ACEITE",C801)))</formula>
    </cfRule>
    <cfRule type="containsText" dxfId="295" priority="301" operator="containsText" text="MOTOR">
      <formula>NOT(ISERROR(SEARCH("MOTOR",C801)))</formula>
    </cfRule>
  </conditionalFormatting>
  <conditionalFormatting sqref="C818:C827">
    <cfRule type="containsText" dxfId="294" priority="288" operator="containsText" text="RADIADOR">
      <formula>NOT(ISERROR(SEARCH("RADIADOR",C818)))</formula>
    </cfRule>
    <cfRule type="containsText" dxfId="293" priority="289" operator="containsText" text="BOMBA">
      <formula>NOT(ISERROR(SEARCH("BOMBA",C818)))</formula>
    </cfRule>
    <cfRule type="containsText" dxfId="292" priority="290" operator="containsText" text="CAJA">
      <formula>NOT(ISERROR(SEARCH("CAJA",C818)))</formula>
    </cfRule>
    <cfRule type="containsText" dxfId="291" priority="291" operator="containsText" text="RODAMIENTO">
      <formula>NOT(ISERROR(SEARCH("RODAMIENTO",C818)))</formula>
    </cfRule>
    <cfRule type="containsText" dxfId="290" priority="292" operator="containsText" text="FILTRO">
      <formula>NOT(ISERROR(SEARCH("FILTRO",C818)))</formula>
    </cfRule>
    <cfRule type="containsText" dxfId="289" priority="293" operator="containsText" text="ACEITE">
      <formula>NOT(ISERROR(SEARCH("ACEITE",C818)))</formula>
    </cfRule>
    <cfRule type="containsText" dxfId="288" priority="294" operator="containsText" text="MOTOR">
      <formula>NOT(ISERROR(SEARCH("MOTOR",C818)))</formula>
    </cfRule>
  </conditionalFormatting>
  <conditionalFormatting sqref="C818:C827">
    <cfRule type="containsText" dxfId="287" priority="281" operator="containsText" text="RADIADOR">
      <formula>NOT(ISERROR(SEARCH("RADIADOR",C818)))</formula>
    </cfRule>
    <cfRule type="containsText" dxfId="286" priority="282" operator="containsText" text="BOMBA">
      <formula>NOT(ISERROR(SEARCH("BOMBA",C818)))</formula>
    </cfRule>
    <cfRule type="containsText" dxfId="285" priority="283" operator="containsText" text="CAJA">
      <formula>NOT(ISERROR(SEARCH("CAJA",C818)))</formula>
    </cfRule>
    <cfRule type="containsText" dxfId="284" priority="284" operator="containsText" text="RODAMIENTO">
      <formula>NOT(ISERROR(SEARCH("RODAMIENTO",C818)))</formula>
    </cfRule>
    <cfRule type="containsText" dxfId="283" priority="285" operator="containsText" text="FILTRO">
      <formula>NOT(ISERROR(SEARCH("FILTRO",C818)))</formula>
    </cfRule>
    <cfRule type="containsText" dxfId="282" priority="286" operator="containsText" text="ACEITE">
      <formula>NOT(ISERROR(SEARCH("ACEITE",C818)))</formula>
    </cfRule>
    <cfRule type="containsText" dxfId="281" priority="287" operator="containsText" text="MOTOR">
      <formula>NOT(ISERROR(SEARCH("MOTOR",C818)))</formula>
    </cfRule>
  </conditionalFormatting>
  <conditionalFormatting sqref="C829:C844">
    <cfRule type="containsText" dxfId="280" priority="274" operator="containsText" text="RADIADOR">
      <formula>NOT(ISERROR(SEARCH("RADIADOR",C829)))</formula>
    </cfRule>
    <cfRule type="containsText" dxfId="279" priority="275" operator="containsText" text="BOMBA">
      <formula>NOT(ISERROR(SEARCH("BOMBA",C829)))</formula>
    </cfRule>
    <cfRule type="containsText" dxfId="278" priority="276" operator="containsText" text="CAJA">
      <formula>NOT(ISERROR(SEARCH("CAJA",C829)))</formula>
    </cfRule>
    <cfRule type="containsText" dxfId="277" priority="277" operator="containsText" text="RODAMIENTO">
      <formula>NOT(ISERROR(SEARCH("RODAMIENTO",C829)))</formula>
    </cfRule>
    <cfRule type="containsText" dxfId="276" priority="278" operator="containsText" text="FILTRO">
      <formula>NOT(ISERROR(SEARCH("FILTRO",C829)))</formula>
    </cfRule>
    <cfRule type="containsText" dxfId="275" priority="279" operator="containsText" text="ACEITE">
      <formula>NOT(ISERROR(SEARCH("ACEITE",C829)))</formula>
    </cfRule>
    <cfRule type="containsText" dxfId="274" priority="280" operator="containsText" text="MOTOR">
      <formula>NOT(ISERROR(SEARCH("MOTOR",C829)))</formula>
    </cfRule>
  </conditionalFormatting>
  <conditionalFormatting sqref="C829:C844">
    <cfRule type="containsText" dxfId="273" priority="267" operator="containsText" text="RADIADOR">
      <formula>NOT(ISERROR(SEARCH("RADIADOR",C829)))</formula>
    </cfRule>
    <cfRule type="containsText" dxfId="272" priority="268" operator="containsText" text="BOMBA">
      <formula>NOT(ISERROR(SEARCH("BOMBA",C829)))</formula>
    </cfRule>
    <cfRule type="containsText" dxfId="271" priority="269" operator="containsText" text="CAJA">
      <formula>NOT(ISERROR(SEARCH("CAJA",C829)))</formula>
    </cfRule>
    <cfRule type="containsText" dxfId="270" priority="270" operator="containsText" text="RODAMIENTO">
      <formula>NOT(ISERROR(SEARCH("RODAMIENTO",C829)))</formula>
    </cfRule>
    <cfRule type="containsText" dxfId="269" priority="271" operator="containsText" text="FILTRO">
      <formula>NOT(ISERROR(SEARCH("FILTRO",C829)))</formula>
    </cfRule>
    <cfRule type="containsText" dxfId="268" priority="272" operator="containsText" text="ACEITE">
      <formula>NOT(ISERROR(SEARCH("ACEITE",C829)))</formula>
    </cfRule>
    <cfRule type="containsText" dxfId="267" priority="273" operator="containsText" text="MOTOR">
      <formula>NOT(ISERROR(SEARCH("MOTOR",C829)))</formula>
    </cfRule>
  </conditionalFormatting>
  <conditionalFormatting sqref="C846:C864">
    <cfRule type="containsText" dxfId="266" priority="260" operator="containsText" text="RADIADOR">
      <formula>NOT(ISERROR(SEARCH("RADIADOR",C846)))</formula>
    </cfRule>
    <cfRule type="containsText" dxfId="265" priority="261" operator="containsText" text="BOMBA">
      <formula>NOT(ISERROR(SEARCH("BOMBA",C846)))</formula>
    </cfRule>
    <cfRule type="containsText" dxfId="264" priority="262" operator="containsText" text="CAJA">
      <formula>NOT(ISERROR(SEARCH("CAJA",C846)))</formula>
    </cfRule>
    <cfRule type="containsText" dxfId="263" priority="263" operator="containsText" text="RODAMIENTO">
      <formula>NOT(ISERROR(SEARCH("RODAMIENTO",C846)))</formula>
    </cfRule>
    <cfRule type="containsText" dxfId="262" priority="264" operator="containsText" text="FILTRO">
      <formula>NOT(ISERROR(SEARCH("FILTRO",C846)))</formula>
    </cfRule>
    <cfRule type="containsText" dxfId="261" priority="265" operator="containsText" text="ACEITE">
      <formula>NOT(ISERROR(SEARCH("ACEITE",C846)))</formula>
    </cfRule>
    <cfRule type="containsText" dxfId="260" priority="266" operator="containsText" text="MOTOR">
      <formula>NOT(ISERROR(SEARCH("MOTOR",C846)))</formula>
    </cfRule>
  </conditionalFormatting>
  <conditionalFormatting sqref="C846:C864">
    <cfRule type="containsText" dxfId="259" priority="253" operator="containsText" text="RADIADOR">
      <formula>NOT(ISERROR(SEARCH("RADIADOR",C846)))</formula>
    </cfRule>
    <cfRule type="containsText" dxfId="258" priority="254" operator="containsText" text="BOMBA">
      <formula>NOT(ISERROR(SEARCH("BOMBA",C846)))</formula>
    </cfRule>
    <cfRule type="containsText" dxfId="257" priority="255" operator="containsText" text="CAJA">
      <formula>NOT(ISERROR(SEARCH("CAJA",C846)))</formula>
    </cfRule>
    <cfRule type="containsText" dxfId="256" priority="256" operator="containsText" text="RODAMIENTO">
      <formula>NOT(ISERROR(SEARCH("RODAMIENTO",C846)))</formula>
    </cfRule>
    <cfRule type="containsText" dxfId="255" priority="257" operator="containsText" text="FILTRO">
      <formula>NOT(ISERROR(SEARCH("FILTRO",C846)))</formula>
    </cfRule>
    <cfRule type="containsText" dxfId="254" priority="258" operator="containsText" text="ACEITE">
      <formula>NOT(ISERROR(SEARCH("ACEITE",C846)))</formula>
    </cfRule>
    <cfRule type="containsText" dxfId="253" priority="259" operator="containsText" text="MOTOR">
      <formula>NOT(ISERROR(SEARCH("MOTOR",C846)))</formula>
    </cfRule>
  </conditionalFormatting>
  <conditionalFormatting sqref="C866:C879">
    <cfRule type="containsText" dxfId="252" priority="246" operator="containsText" text="RADIADOR">
      <formula>NOT(ISERROR(SEARCH("RADIADOR",C866)))</formula>
    </cfRule>
    <cfRule type="containsText" dxfId="251" priority="247" operator="containsText" text="BOMBA">
      <formula>NOT(ISERROR(SEARCH("BOMBA",C866)))</formula>
    </cfRule>
    <cfRule type="containsText" dxfId="250" priority="248" operator="containsText" text="CAJA">
      <formula>NOT(ISERROR(SEARCH("CAJA",C866)))</formula>
    </cfRule>
    <cfRule type="containsText" dxfId="249" priority="249" operator="containsText" text="RODAMIENTO">
      <formula>NOT(ISERROR(SEARCH("RODAMIENTO",C866)))</formula>
    </cfRule>
    <cfRule type="containsText" dxfId="248" priority="250" operator="containsText" text="FILTRO">
      <formula>NOT(ISERROR(SEARCH("FILTRO",C866)))</formula>
    </cfRule>
    <cfRule type="containsText" dxfId="247" priority="251" operator="containsText" text="ACEITE">
      <formula>NOT(ISERROR(SEARCH("ACEITE",C866)))</formula>
    </cfRule>
    <cfRule type="containsText" dxfId="246" priority="252" operator="containsText" text="MOTOR">
      <formula>NOT(ISERROR(SEARCH("MOTOR",C866)))</formula>
    </cfRule>
  </conditionalFormatting>
  <conditionalFormatting sqref="C866:C879">
    <cfRule type="containsText" dxfId="245" priority="239" operator="containsText" text="RADIADOR">
      <formula>NOT(ISERROR(SEARCH("RADIADOR",C866)))</formula>
    </cfRule>
    <cfRule type="containsText" dxfId="244" priority="240" operator="containsText" text="BOMBA">
      <formula>NOT(ISERROR(SEARCH("BOMBA",C866)))</formula>
    </cfRule>
    <cfRule type="containsText" dxfId="243" priority="241" operator="containsText" text="CAJA">
      <formula>NOT(ISERROR(SEARCH("CAJA",C866)))</formula>
    </cfRule>
    <cfRule type="containsText" dxfId="242" priority="242" operator="containsText" text="RODAMIENTO">
      <formula>NOT(ISERROR(SEARCH("RODAMIENTO",C866)))</formula>
    </cfRule>
    <cfRule type="containsText" dxfId="241" priority="243" operator="containsText" text="FILTRO">
      <formula>NOT(ISERROR(SEARCH("FILTRO",C866)))</formula>
    </cfRule>
    <cfRule type="containsText" dxfId="240" priority="244" operator="containsText" text="ACEITE">
      <formula>NOT(ISERROR(SEARCH("ACEITE",C866)))</formula>
    </cfRule>
    <cfRule type="containsText" dxfId="239" priority="245" operator="containsText" text="MOTOR">
      <formula>NOT(ISERROR(SEARCH("MOTOR",C866)))</formula>
    </cfRule>
  </conditionalFormatting>
  <conditionalFormatting sqref="C881:C891">
    <cfRule type="containsText" dxfId="238" priority="232" operator="containsText" text="RADIADOR">
      <formula>NOT(ISERROR(SEARCH("RADIADOR",C881)))</formula>
    </cfRule>
    <cfRule type="containsText" dxfId="237" priority="233" operator="containsText" text="BOMBA">
      <formula>NOT(ISERROR(SEARCH("BOMBA",C881)))</formula>
    </cfRule>
    <cfRule type="containsText" dxfId="236" priority="234" operator="containsText" text="CAJA">
      <formula>NOT(ISERROR(SEARCH("CAJA",C881)))</formula>
    </cfRule>
    <cfRule type="containsText" dxfId="235" priority="235" operator="containsText" text="RODAMIENTO">
      <formula>NOT(ISERROR(SEARCH("RODAMIENTO",C881)))</formula>
    </cfRule>
    <cfRule type="containsText" dxfId="234" priority="236" operator="containsText" text="FILTRO">
      <formula>NOT(ISERROR(SEARCH("FILTRO",C881)))</formula>
    </cfRule>
    <cfRule type="containsText" dxfId="233" priority="237" operator="containsText" text="ACEITE">
      <formula>NOT(ISERROR(SEARCH("ACEITE",C881)))</formula>
    </cfRule>
    <cfRule type="containsText" dxfId="232" priority="238" operator="containsText" text="MOTOR">
      <formula>NOT(ISERROR(SEARCH("MOTOR",C881)))</formula>
    </cfRule>
  </conditionalFormatting>
  <conditionalFormatting sqref="C881:C891">
    <cfRule type="containsText" dxfId="231" priority="225" operator="containsText" text="RADIADOR">
      <formula>NOT(ISERROR(SEARCH("RADIADOR",C881)))</formula>
    </cfRule>
    <cfRule type="containsText" dxfId="230" priority="226" operator="containsText" text="BOMBA">
      <formula>NOT(ISERROR(SEARCH("BOMBA",C881)))</formula>
    </cfRule>
    <cfRule type="containsText" dxfId="229" priority="227" operator="containsText" text="CAJA">
      <formula>NOT(ISERROR(SEARCH("CAJA",C881)))</formula>
    </cfRule>
    <cfRule type="containsText" dxfId="228" priority="228" operator="containsText" text="RODAMIENTO">
      <formula>NOT(ISERROR(SEARCH("RODAMIENTO",C881)))</formula>
    </cfRule>
    <cfRule type="containsText" dxfId="227" priority="229" operator="containsText" text="FILTRO">
      <formula>NOT(ISERROR(SEARCH("FILTRO",C881)))</formula>
    </cfRule>
    <cfRule type="containsText" dxfId="226" priority="230" operator="containsText" text="ACEITE">
      <formula>NOT(ISERROR(SEARCH("ACEITE",C881)))</formula>
    </cfRule>
    <cfRule type="containsText" dxfId="225" priority="231" operator="containsText" text="MOTOR">
      <formula>NOT(ISERROR(SEARCH("MOTOR",C881)))</formula>
    </cfRule>
  </conditionalFormatting>
  <conditionalFormatting sqref="C893:C905">
    <cfRule type="containsText" dxfId="224" priority="218" operator="containsText" text="RADIADOR">
      <formula>NOT(ISERROR(SEARCH("RADIADOR",C893)))</formula>
    </cfRule>
    <cfRule type="containsText" dxfId="223" priority="219" operator="containsText" text="BOMBA">
      <formula>NOT(ISERROR(SEARCH("BOMBA",C893)))</formula>
    </cfRule>
    <cfRule type="containsText" dxfId="222" priority="220" operator="containsText" text="CAJA">
      <formula>NOT(ISERROR(SEARCH("CAJA",C893)))</formula>
    </cfRule>
    <cfRule type="containsText" dxfId="221" priority="221" operator="containsText" text="RODAMIENTO">
      <formula>NOT(ISERROR(SEARCH("RODAMIENTO",C893)))</formula>
    </cfRule>
    <cfRule type="containsText" dxfId="220" priority="222" operator="containsText" text="FILTRO">
      <formula>NOT(ISERROR(SEARCH("FILTRO",C893)))</formula>
    </cfRule>
    <cfRule type="containsText" dxfId="219" priority="223" operator="containsText" text="ACEITE">
      <formula>NOT(ISERROR(SEARCH("ACEITE",C893)))</formula>
    </cfRule>
    <cfRule type="containsText" dxfId="218" priority="224" operator="containsText" text="MOTOR">
      <formula>NOT(ISERROR(SEARCH("MOTOR",C893)))</formula>
    </cfRule>
  </conditionalFormatting>
  <conditionalFormatting sqref="C893:C905">
    <cfRule type="containsText" dxfId="217" priority="211" operator="containsText" text="RADIADOR">
      <formula>NOT(ISERROR(SEARCH("RADIADOR",C893)))</formula>
    </cfRule>
    <cfRule type="containsText" dxfId="216" priority="212" operator="containsText" text="BOMBA">
      <formula>NOT(ISERROR(SEARCH("BOMBA",C893)))</formula>
    </cfRule>
    <cfRule type="containsText" dxfId="215" priority="213" operator="containsText" text="CAJA">
      <formula>NOT(ISERROR(SEARCH("CAJA",C893)))</formula>
    </cfRule>
    <cfRule type="containsText" dxfId="214" priority="214" operator="containsText" text="RODAMIENTO">
      <formula>NOT(ISERROR(SEARCH("RODAMIENTO",C893)))</formula>
    </cfRule>
    <cfRule type="containsText" dxfId="213" priority="215" operator="containsText" text="FILTRO">
      <formula>NOT(ISERROR(SEARCH("FILTRO",C893)))</formula>
    </cfRule>
    <cfRule type="containsText" dxfId="212" priority="216" operator="containsText" text="ACEITE">
      <formula>NOT(ISERROR(SEARCH("ACEITE",C893)))</formula>
    </cfRule>
    <cfRule type="containsText" dxfId="211" priority="217" operator="containsText" text="MOTOR">
      <formula>NOT(ISERROR(SEARCH("MOTOR",C893)))</formula>
    </cfRule>
  </conditionalFormatting>
  <conditionalFormatting sqref="C907:C913">
    <cfRule type="containsText" dxfId="210" priority="204" operator="containsText" text="RADIADOR">
      <formula>NOT(ISERROR(SEARCH("RADIADOR",C907)))</formula>
    </cfRule>
    <cfRule type="containsText" dxfId="209" priority="205" operator="containsText" text="BOMBA">
      <formula>NOT(ISERROR(SEARCH("BOMBA",C907)))</formula>
    </cfRule>
    <cfRule type="containsText" dxfId="208" priority="206" operator="containsText" text="CAJA">
      <formula>NOT(ISERROR(SEARCH("CAJA",C907)))</formula>
    </cfRule>
    <cfRule type="containsText" dxfId="207" priority="207" operator="containsText" text="RODAMIENTO">
      <formula>NOT(ISERROR(SEARCH("RODAMIENTO",C907)))</formula>
    </cfRule>
    <cfRule type="containsText" dxfId="206" priority="208" operator="containsText" text="FILTRO">
      <formula>NOT(ISERROR(SEARCH("FILTRO",C907)))</formula>
    </cfRule>
    <cfRule type="containsText" dxfId="205" priority="209" operator="containsText" text="ACEITE">
      <formula>NOT(ISERROR(SEARCH("ACEITE",C907)))</formula>
    </cfRule>
    <cfRule type="containsText" dxfId="204" priority="210" operator="containsText" text="MOTOR">
      <formula>NOT(ISERROR(SEARCH("MOTOR",C907)))</formula>
    </cfRule>
  </conditionalFormatting>
  <conditionalFormatting sqref="C907:C913">
    <cfRule type="containsText" dxfId="203" priority="197" operator="containsText" text="RADIADOR">
      <formula>NOT(ISERROR(SEARCH("RADIADOR",C907)))</formula>
    </cfRule>
    <cfRule type="containsText" dxfId="202" priority="198" operator="containsText" text="BOMBA">
      <formula>NOT(ISERROR(SEARCH("BOMBA",C907)))</formula>
    </cfRule>
    <cfRule type="containsText" dxfId="201" priority="199" operator="containsText" text="CAJA">
      <formula>NOT(ISERROR(SEARCH("CAJA",C907)))</formula>
    </cfRule>
    <cfRule type="containsText" dxfId="200" priority="200" operator="containsText" text="RODAMIENTO">
      <formula>NOT(ISERROR(SEARCH("RODAMIENTO",C907)))</formula>
    </cfRule>
    <cfRule type="containsText" dxfId="199" priority="201" operator="containsText" text="FILTRO">
      <formula>NOT(ISERROR(SEARCH("FILTRO",C907)))</formula>
    </cfRule>
    <cfRule type="containsText" dxfId="198" priority="202" operator="containsText" text="ACEITE">
      <formula>NOT(ISERROR(SEARCH("ACEITE",C907)))</formula>
    </cfRule>
    <cfRule type="containsText" dxfId="197" priority="203" operator="containsText" text="MOTOR">
      <formula>NOT(ISERROR(SEARCH("MOTOR",C907)))</formula>
    </cfRule>
  </conditionalFormatting>
  <conditionalFormatting sqref="C915:C919">
    <cfRule type="containsText" dxfId="196" priority="190" operator="containsText" text="RADIADOR">
      <formula>NOT(ISERROR(SEARCH("RADIADOR",C915)))</formula>
    </cfRule>
    <cfRule type="containsText" dxfId="195" priority="191" operator="containsText" text="BOMBA">
      <formula>NOT(ISERROR(SEARCH("BOMBA",C915)))</formula>
    </cfRule>
    <cfRule type="containsText" dxfId="194" priority="192" operator="containsText" text="CAJA">
      <formula>NOT(ISERROR(SEARCH("CAJA",C915)))</formula>
    </cfRule>
    <cfRule type="containsText" dxfId="193" priority="193" operator="containsText" text="RODAMIENTO">
      <formula>NOT(ISERROR(SEARCH("RODAMIENTO",C915)))</formula>
    </cfRule>
    <cfRule type="containsText" dxfId="192" priority="194" operator="containsText" text="FILTRO">
      <formula>NOT(ISERROR(SEARCH("FILTRO",C915)))</formula>
    </cfRule>
    <cfRule type="containsText" dxfId="191" priority="195" operator="containsText" text="ACEITE">
      <formula>NOT(ISERROR(SEARCH("ACEITE",C915)))</formula>
    </cfRule>
    <cfRule type="containsText" dxfId="190" priority="196" operator="containsText" text="MOTOR">
      <formula>NOT(ISERROR(SEARCH("MOTOR",C915)))</formula>
    </cfRule>
  </conditionalFormatting>
  <conditionalFormatting sqref="C915:C919">
    <cfRule type="containsText" dxfId="189" priority="183" operator="containsText" text="RADIADOR">
      <formula>NOT(ISERROR(SEARCH("RADIADOR",C915)))</formula>
    </cfRule>
    <cfRule type="containsText" dxfId="188" priority="184" operator="containsText" text="BOMBA">
      <formula>NOT(ISERROR(SEARCH("BOMBA",C915)))</formula>
    </cfRule>
    <cfRule type="containsText" dxfId="187" priority="185" operator="containsText" text="CAJA">
      <formula>NOT(ISERROR(SEARCH("CAJA",C915)))</formula>
    </cfRule>
    <cfRule type="containsText" dxfId="186" priority="186" operator="containsText" text="RODAMIENTO">
      <formula>NOT(ISERROR(SEARCH("RODAMIENTO",C915)))</formula>
    </cfRule>
    <cfRule type="containsText" dxfId="185" priority="187" operator="containsText" text="FILTRO">
      <formula>NOT(ISERROR(SEARCH("FILTRO",C915)))</formula>
    </cfRule>
    <cfRule type="containsText" dxfId="184" priority="188" operator="containsText" text="ACEITE">
      <formula>NOT(ISERROR(SEARCH("ACEITE",C915)))</formula>
    </cfRule>
    <cfRule type="containsText" dxfId="183" priority="189" operator="containsText" text="MOTOR">
      <formula>NOT(ISERROR(SEARCH("MOTOR",C915)))</formula>
    </cfRule>
  </conditionalFormatting>
  <conditionalFormatting sqref="C921:C924">
    <cfRule type="containsText" dxfId="182" priority="176" operator="containsText" text="RADIADOR">
      <formula>NOT(ISERROR(SEARCH("RADIADOR",C921)))</formula>
    </cfRule>
    <cfRule type="containsText" dxfId="181" priority="177" operator="containsText" text="BOMBA">
      <formula>NOT(ISERROR(SEARCH("BOMBA",C921)))</formula>
    </cfRule>
    <cfRule type="containsText" dxfId="180" priority="178" operator="containsText" text="CAJA">
      <formula>NOT(ISERROR(SEARCH("CAJA",C921)))</formula>
    </cfRule>
    <cfRule type="containsText" dxfId="179" priority="179" operator="containsText" text="RODAMIENTO">
      <formula>NOT(ISERROR(SEARCH("RODAMIENTO",C921)))</formula>
    </cfRule>
    <cfRule type="containsText" dxfId="178" priority="180" operator="containsText" text="FILTRO">
      <formula>NOT(ISERROR(SEARCH("FILTRO",C921)))</formula>
    </cfRule>
    <cfRule type="containsText" dxfId="177" priority="181" operator="containsText" text="ACEITE">
      <formula>NOT(ISERROR(SEARCH("ACEITE",C921)))</formula>
    </cfRule>
    <cfRule type="containsText" dxfId="176" priority="182" operator="containsText" text="MOTOR">
      <formula>NOT(ISERROR(SEARCH("MOTOR",C921)))</formula>
    </cfRule>
  </conditionalFormatting>
  <conditionalFormatting sqref="C921:C924">
    <cfRule type="containsText" dxfId="175" priority="169" operator="containsText" text="RADIADOR">
      <formula>NOT(ISERROR(SEARCH("RADIADOR",C921)))</formula>
    </cfRule>
    <cfRule type="containsText" dxfId="174" priority="170" operator="containsText" text="BOMBA">
      <formula>NOT(ISERROR(SEARCH("BOMBA",C921)))</formula>
    </cfRule>
    <cfRule type="containsText" dxfId="173" priority="171" operator="containsText" text="CAJA">
      <formula>NOT(ISERROR(SEARCH("CAJA",C921)))</formula>
    </cfRule>
    <cfRule type="containsText" dxfId="172" priority="172" operator="containsText" text="RODAMIENTO">
      <formula>NOT(ISERROR(SEARCH("RODAMIENTO",C921)))</formula>
    </cfRule>
    <cfRule type="containsText" dxfId="171" priority="173" operator="containsText" text="FILTRO">
      <formula>NOT(ISERROR(SEARCH("FILTRO",C921)))</formula>
    </cfRule>
    <cfRule type="containsText" dxfId="170" priority="174" operator="containsText" text="ACEITE">
      <formula>NOT(ISERROR(SEARCH("ACEITE",C921)))</formula>
    </cfRule>
    <cfRule type="containsText" dxfId="169" priority="175" operator="containsText" text="MOTOR">
      <formula>NOT(ISERROR(SEARCH("MOTOR",C921)))</formula>
    </cfRule>
  </conditionalFormatting>
  <conditionalFormatting sqref="C926:C929">
    <cfRule type="containsText" dxfId="168" priority="162" operator="containsText" text="RADIADOR">
      <formula>NOT(ISERROR(SEARCH("RADIADOR",C926)))</formula>
    </cfRule>
    <cfRule type="containsText" dxfId="167" priority="163" operator="containsText" text="BOMBA">
      <formula>NOT(ISERROR(SEARCH("BOMBA",C926)))</formula>
    </cfRule>
    <cfRule type="containsText" dxfId="166" priority="164" operator="containsText" text="CAJA">
      <formula>NOT(ISERROR(SEARCH("CAJA",C926)))</formula>
    </cfRule>
    <cfRule type="containsText" dxfId="165" priority="165" operator="containsText" text="RODAMIENTO">
      <formula>NOT(ISERROR(SEARCH("RODAMIENTO",C926)))</formula>
    </cfRule>
    <cfRule type="containsText" dxfId="164" priority="166" operator="containsText" text="FILTRO">
      <formula>NOT(ISERROR(SEARCH("FILTRO",C926)))</formula>
    </cfRule>
    <cfRule type="containsText" dxfId="163" priority="167" operator="containsText" text="ACEITE">
      <formula>NOT(ISERROR(SEARCH("ACEITE",C926)))</formula>
    </cfRule>
    <cfRule type="containsText" dxfId="162" priority="168" operator="containsText" text="MOTOR">
      <formula>NOT(ISERROR(SEARCH("MOTOR",C926)))</formula>
    </cfRule>
  </conditionalFormatting>
  <conditionalFormatting sqref="C926:C929">
    <cfRule type="containsText" dxfId="161" priority="155" operator="containsText" text="RADIADOR">
      <formula>NOT(ISERROR(SEARCH("RADIADOR",C926)))</formula>
    </cfRule>
    <cfRule type="containsText" dxfId="160" priority="156" operator="containsText" text="BOMBA">
      <formula>NOT(ISERROR(SEARCH("BOMBA",C926)))</formula>
    </cfRule>
    <cfRule type="containsText" dxfId="159" priority="157" operator="containsText" text="CAJA">
      <formula>NOT(ISERROR(SEARCH("CAJA",C926)))</formula>
    </cfRule>
    <cfRule type="containsText" dxfId="158" priority="158" operator="containsText" text="RODAMIENTO">
      <formula>NOT(ISERROR(SEARCH("RODAMIENTO",C926)))</formula>
    </cfRule>
    <cfRule type="containsText" dxfId="157" priority="159" operator="containsText" text="FILTRO">
      <formula>NOT(ISERROR(SEARCH("FILTRO",C926)))</formula>
    </cfRule>
    <cfRule type="containsText" dxfId="156" priority="160" operator="containsText" text="ACEITE">
      <formula>NOT(ISERROR(SEARCH("ACEITE",C926)))</formula>
    </cfRule>
    <cfRule type="containsText" dxfId="155" priority="161" operator="containsText" text="MOTOR">
      <formula>NOT(ISERROR(SEARCH("MOTOR",C926)))</formula>
    </cfRule>
  </conditionalFormatting>
  <conditionalFormatting sqref="C931:C937">
    <cfRule type="containsText" dxfId="154" priority="148" operator="containsText" text="RADIADOR">
      <formula>NOT(ISERROR(SEARCH("RADIADOR",C931)))</formula>
    </cfRule>
    <cfRule type="containsText" dxfId="153" priority="149" operator="containsText" text="BOMBA">
      <formula>NOT(ISERROR(SEARCH("BOMBA",C931)))</formula>
    </cfRule>
    <cfRule type="containsText" dxfId="152" priority="150" operator="containsText" text="CAJA">
      <formula>NOT(ISERROR(SEARCH("CAJA",C931)))</formula>
    </cfRule>
    <cfRule type="containsText" dxfId="151" priority="151" operator="containsText" text="RODAMIENTO">
      <formula>NOT(ISERROR(SEARCH("RODAMIENTO",C931)))</formula>
    </cfRule>
    <cfRule type="containsText" dxfId="150" priority="152" operator="containsText" text="FILTRO">
      <formula>NOT(ISERROR(SEARCH("FILTRO",C931)))</formula>
    </cfRule>
    <cfRule type="containsText" dxfId="149" priority="153" operator="containsText" text="ACEITE">
      <formula>NOT(ISERROR(SEARCH("ACEITE",C931)))</formula>
    </cfRule>
    <cfRule type="containsText" dxfId="148" priority="154" operator="containsText" text="MOTOR">
      <formula>NOT(ISERROR(SEARCH("MOTOR",C931)))</formula>
    </cfRule>
  </conditionalFormatting>
  <conditionalFormatting sqref="C931:C937">
    <cfRule type="containsText" dxfId="147" priority="141" operator="containsText" text="RADIADOR">
      <formula>NOT(ISERROR(SEARCH("RADIADOR",C931)))</formula>
    </cfRule>
    <cfRule type="containsText" dxfId="146" priority="142" operator="containsText" text="BOMBA">
      <formula>NOT(ISERROR(SEARCH("BOMBA",C931)))</formula>
    </cfRule>
    <cfRule type="containsText" dxfId="145" priority="143" operator="containsText" text="CAJA">
      <formula>NOT(ISERROR(SEARCH("CAJA",C931)))</formula>
    </cfRule>
    <cfRule type="containsText" dxfId="144" priority="144" operator="containsText" text="RODAMIENTO">
      <formula>NOT(ISERROR(SEARCH("RODAMIENTO",C931)))</formula>
    </cfRule>
    <cfRule type="containsText" dxfId="143" priority="145" operator="containsText" text="FILTRO">
      <formula>NOT(ISERROR(SEARCH("FILTRO",C931)))</formula>
    </cfRule>
    <cfRule type="containsText" dxfId="142" priority="146" operator="containsText" text="ACEITE">
      <formula>NOT(ISERROR(SEARCH("ACEITE",C931)))</formula>
    </cfRule>
    <cfRule type="containsText" dxfId="141" priority="147" operator="containsText" text="MOTOR">
      <formula>NOT(ISERROR(SEARCH("MOTOR",C931)))</formula>
    </cfRule>
  </conditionalFormatting>
  <conditionalFormatting sqref="C939:C944">
    <cfRule type="containsText" dxfId="140" priority="134" operator="containsText" text="RADIADOR">
      <formula>NOT(ISERROR(SEARCH("RADIADOR",C939)))</formula>
    </cfRule>
    <cfRule type="containsText" dxfId="139" priority="135" operator="containsText" text="BOMBA">
      <formula>NOT(ISERROR(SEARCH("BOMBA",C939)))</formula>
    </cfRule>
    <cfRule type="containsText" dxfId="138" priority="136" operator="containsText" text="CAJA">
      <formula>NOT(ISERROR(SEARCH("CAJA",C939)))</formula>
    </cfRule>
    <cfRule type="containsText" dxfId="137" priority="137" operator="containsText" text="RODAMIENTO">
      <formula>NOT(ISERROR(SEARCH("RODAMIENTO",C939)))</formula>
    </cfRule>
    <cfRule type="containsText" dxfId="136" priority="138" operator="containsText" text="FILTRO">
      <formula>NOT(ISERROR(SEARCH("FILTRO",C939)))</formula>
    </cfRule>
    <cfRule type="containsText" dxfId="135" priority="139" operator="containsText" text="ACEITE">
      <formula>NOT(ISERROR(SEARCH("ACEITE",C939)))</formula>
    </cfRule>
    <cfRule type="containsText" dxfId="134" priority="140" operator="containsText" text="MOTOR">
      <formula>NOT(ISERROR(SEARCH("MOTOR",C939)))</formula>
    </cfRule>
  </conditionalFormatting>
  <conditionalFormatting sqref="C939:C944">
    <cfRule type="containsText" dxfId="133" priority="127" operator="containsText" text="RADIADOR">
      <formula>NOT(ISERROR(SEARCH("RADIADOR",C939)))</formula>
    </cfRule>
    <cfRule type="containsText" dxfId="132" priority="128" operator="containsText" text="BOMBA">
      <formula>NOT(ISERROR(SEARCH("BOMBA",C939)))</formula>
    </cfRule>
    <cfRule type="containsText" dxfId="131" priority="129" operator="containsText" text="CAJA">
      <formula>NOT(ISERROR(SEARCH("CAJA",C939)))</formula>
    </cfRule>
    <cfRule type="containsText" dxfId="130" priority="130" operator="containsText" text="RODAMIENTO">
      <formula>NOT(ISERROR(SEARCH("RODAMIENTO",C939)))</formula>
    </cfRule>
    <cfRule type="containsText" dxfId="129" priority="131" operator="containsText" text="FILTRO">
      <formula>NOT(ISERROR(SEARCH("FILTRO",C939)))</formula>
    </cfRule>
    <cfRule type="containsText" dxfId="128" priority="132" operator="containsText" text="ACEITE">
      <formula>NOT(ISERROR(SEARCH("ACEITE",C939)))</formula>
    </cfRule>
    <cfRule type="containsText" dxfId="127" priority="133" operator="containsText" text="MOTOR">
      <formula>NOT(ISERROR(SEARCH("MOTOR",C939)))</formula>
    </cfRule>
  </conditionalFormatting>
  <conditionalFormatting sqref="C946:C948">
    <cfRule type="containsText" dxfId="126" priority="120" operator="containsText" text="RADIADOR">
      <formula>NOT(ISERROR(SEARCH("RADIADOR",C946)))</formula>
    </cfRule>
    <cfRule type="containsText" dxfId="125" priority="121" operator="containsText" text="BOMBA">
      <formula>NOT(ISERROR(SEARCH("BOMBA",C946)))</formula>
    </cfRule>
    <cfRule type="containsText" dxfId="124" priority="122" operator="containsText" text="CAJA">
      <formula>NOT(ISERROR(SEARCH("CAJA",C946)))</formula>
    </cfRule>
    <cfRule type="containsText" dxfId="123" priority="123" operator="containsText" text="RODAMIENTO">
      <formula>NOT(ISERROR(SEARCH("RODAMIENTO",C946)))</formula>
    </cfRule>
    <cfRule type="containsText" dxfId="122" priority="124" operator="containsText" text="FILTRO">
      <formula>NOT(ISERROR(SEARCH("FILTRO",C946)))</formula>
    </cfRule>
    <cfRule type="containsText" dxfId="121" priority="125" operator="containsText" text="ACEITE">
      <formula>NOT(ISERROR(SEARCH("ACEITE",C946)))</formula>
    </cfRule>
    <cfRule type="containsText" dxfId="120" priority="126" operator="containsText" text="MOTOR">
      <formula>NOT(ISERROR(SEARCH("MOTOR",C946)))</formula>
    </cfRule>
  </conditionalFormatting>
  <conditionalFormatting sqref="C946:C948">
    <cfRule type="containsText" dxfId="119" priority="113" operator="containsText" text="RADIADOR">
      <formula>NOT(ISERROR(SEARCH("RADIADOR",C946)))</formula>
    </cfRule>
    <cfRule type="containsText" dxfId="118" priority="114" operator="containsText" text="BOMBA">
      <formula>NOT(ISERROR(SEARCH("BOMBA",C946)))</formula>
    </cfRule>
    <cfRule type="containsText" dxfId="117" priority="115" operator="containsText" text="CAJA">
      <formula>NOT(ISERROR(SEARCH("CAJA",C946)))</formula>
    </cfRule>
    <cfRule type="containsText" dxfId="116" priority="116" operator="containsText" text="RODAMIENTO">
      <formula>NOT(ISERROR(SEARCH("RODAMIENTO",C946)))</formula>
    </cfRule>
    <cfRule type="containsText" dxfId="115" priority="117" operator="containsText" text="FILTRO">
      <formula>NOT(ISERROR(SEARCH("FILTRO",C946)))</formula>
    </cfRule>
    <cfRule type="containsText" dxfId="114" priority="118" operator="containsText" text="ACEITE">
      <formula>NOT(ISERROR(SEARCH("ACEITE",C946)))</formula>
    </cfRule>
    <cfRule type="containsText" dxfId="113" priority="119" operator="containsText" text="MOTOR">
      <formula>NOT(ISERROR(SEARCH("MOTOR",C946)))</formula>
    </cfRule>
  </conditionalFormatting>
  <conditionalFormatting sqref="C950:C965">
    <cfRule type="containsText" dxfId="112" priority="106" operator="containsText" text="RADIADOR">
      <formula>NOT(ISERROR(SEARCH("RADIADOR",C950)))</formula>
    </cfRule>
    <cfRule type="containsText" dxfId="111" priority="107" operator="containsText" text="BOMBA">
      <formula>NOT(ISERROR(SEARCH("BOMBA",C950)))</formula>
    </cfRule>
    <cfRule type="containsText" dxfId="110" priority="108" operator="containsText" text="CAJA">
      <formula>NOT(ISERROR(SEARCH("CAJA",C950)))</formula>
    </cfRule>
    <cfRule type="containsText" dxfId="109" priority="109" operator="containsText" text="RODAMIENTO">
      <formula>NOT(ISERROR(SEARCH("RODAMIENTO",C950)))</formula>
    </cfRule>
    <cfRule type="containsText" dxfId="108" priority="110" operator="containsText" text="FILTRO">
      <formula>NOT(ISERROR(SEARCH("FILTRO",C950)))</formula>
    </cfRule>
    <cfRule type="containsText" dxfId="107" priority="111" operator="containsText" text="ACEITE">
      <formula>NOT(ISERROR(SEARCH("ACEITE",C950)))</formula>
    </cfRule>
    <cfRule type="containsText" dxfId="106" priority="112" operator="containsText" text="MOTOR">
      <formula>NOT(ISERROR(SEARCH("MOTOR",C950)))</formula>
    </cfRule>
  </conditionalFormatting>
  <conditionalFormatting sqref="C950:C965">
    <cfRule type="containsText" dxfId="105" priority="99" operator="containsText" text="RADIADOR">
      <formula>NOT(ISERROR(SEARCH("RADIADOR",C950)))</formula>
    </cfRule>
    <cfRule type="containsText" dxfId="104" priority="100" operator="containsText" text="BOMBA">
      <formula>NOT(ISERROR(SEARCH("BOMBA",C950)))</formula>
    </cfRule>
    <cfRule type="containsText" dxfId="103" priority="101" operator="containsText" text="CAJA">
      <formula>NOT(ISERROR(SEARCH("CAJA",C950)))</formula>
    </cfRule>
    <cfRule type="containsText" dxfId="102" priority="102" operator="containsText" text="RODAMIENTO">
      <formula>NOT(ISERROR(SEARCH("RODAMIENTO",C950)))</formula>
    </cfRule>
    <cfRule type="containsText" dxfId="101" priority="103" operator="containsText" text="FILTRO">
      <formula>NOT(ISERROR(SEARCH("FILTRO",C950)))</formula>
    </cfRule>
    <cfRule type="containsText" dxfId="100" priority="104" operator="containsText" text="ACEITE">
      <formula>NOT(ISERROR(SEARCH("ACEITE",C950)))</formula>
    </cfRule>
    <cfRule type="containsText" dxfId="99" priority="105" operator="containsText" text="MOTOR">
      <formula>NOT(ISERROR(SEARCH("MOTOR",C950)))</formula>
    </cfRule>
  </conditionalFormatting>
  <conditionalFormatting sqref="C967:C971">
    <cfRule type="containsText" dxfId="98" priority="92" operator="containsText" text="RADIADOR">
      <formula>NOT(ISERROR(SEARCH("RADIADOR",C967)))</formula>
    </cfRule>
    <cfRule type="containsText" dxfId="97" priority="93" operator="containsText" text="BOMBA">
      <formula>NOT(ISERROR(SEARCH("BOMBA",C967)))</formula>
    </cfRule>
    <cfRule type="containsText" dxfId="96" priority="94" operator="containsText" text="CAJA">
      <formula>NOT(ISERROR(SEARCH("CAJA",C967)))</formula>
    </cfRule>
    <cfRule type="containsText" dxfId="95" priority="95" operator="containsText" text="RODAMIENTO">
      <formula>NOT(ISERROR(SEARCH("RODAMIENTO",C967)))</formula>
    </cfRule>
    <cfRule type="containsText" dxfId="94" priority="96" operator="containsText" text="FILTRO">
      <formula>NOT(ISERROR(SEARCH("FILTRO",C967)))</formula>
    </cfRule>
    <cfRule type="containsText" dxfId="93" priority="97" operator="containsText" text="ACEITE">
      <formula>NOT(ISERROR(SEARCH("ACEITE",C967)))</formula>
    </cfRule>
    <cfRule type="containsText" dxfId="92" priority="98" operator="containsText" text="MOTOR">
      <formula>NOT(ISERROR(SEARCH("MOTOR",C967)))</formula>
    </cfRule>
  </conditionalFormatting>
  <conditionalFormatting sqref="C967:C971">
    <cfRule type="containsText" dxfId="91" priority="85" operator="containsText" text="RADIADOR">
      <formula>NOT(ISERROR(SEARCH("RADIADOR",C967)))</formula>
    </cfRule>
    <cfRule type="containsText" dxfId="90" priority="86" operator="containsText" text="BOMBA">
      <formula>NOT(ISERROR(SEARCH("BOMBA",C967)))</formula>
    </cfRule>
    <cfRule type="containsText" dxfId="89" priority="87" operator="containsText" text="CAJA">
      <formula>NOT(ISERROR(SEARCH("CAJA",C967)))</formula>
    </cfRule>
    <cfRule type="containsText" dxfId="88" priority="88" operator="containsText" text="RODAMIENTO">
      <formula>NOT(ISERROR(SEARCH("RODAMIENTO",C967)))</formula>
    </cfRule>
    <cfRule type="containsText" dxfId="87" priority="89" operator="containsText" text="FILTRO">
      <formula>NOT(ISERROR(SEARCH("FILTRO",C967)))</formula>
    </cfRule>
    <cfRule type="containsText" dxfId="86" priority="90" operator="containsText" text="ACEITE">
      <formula>NOT(ISERROR(SEARCH("ACEITE",C967)))</formula>
    </cfRule>
    <cfRule type="containsText" dxfId="85" priority="91" operator="containsText" text="MOTOR">
      <formula>NOT(ISERROR(SEARCH("MOTOR",C967)))</formula>
    </cfRule>
  </conditionalFormatting>
  <conditionalFormatting sqref="C973:C982">
    <cfRule type="containsText" dxfId="84" priority="78" operator="containsText" text="RADIADOR">
      <formula>NOT(ISERROR(SEARCH("RADIADOR",C973)))</formula>
    </cfRule>
    <cfRule type="containsText" dxfId="83" priority="79" operator="containsText" text="BOMBA">
      <formula>NOT(ISERROR(SEARCH("BOMBA",C973)))</formula>
    </cfRule>
    <cfRule type="containsText" dxfId="82" priority="80" operator="containsText" text="CAJA">
      <formula>NOT(ISERROR(SEARCH("CAJA",C973)))</formula>
    </cfRule>
    <cfRule type="containsText" dxfId="81" priority="81" operator="containsText" text="RODAMIENTO">
      <formula>NOT(ISERROR(SEARCH("RODAMIENTO",C973)))</formula>
    </cfRule>
    <cfRule type="containsText" dxfId="80" priority="82" operator="containsText" text="FILTRO">
      <formula>NOT(ISERROR(SEARCH("FILTRO",C973)))</formula>
    </cfRule>
    <cfRule type="containsText" dxfId="79" priority="83" operator="containsText" text="ACEITE">
      <formula>NOT(ISERROR(SEARCH("ACEITE",C973)))</formula>
    </cfRule>
    <cfRule type="containsText" dxfId="78" priority="84" operator="containsText" text="MOTOR">
      <formula>NOT(ISERROR(SEARCH("MOTOR",C973)))</formula>
    </cfRule>
  </conditionalFormatting>
  <conditionalFormatting sqref="C973:C982">
    <cfRule type="containsText" dxfId="77" priority="71" operator="containsText" text="RADIADOR">
      <formula>NOT(ISERROR(SEARCH("RADIADOR",C973)))</formula>
    </cfRule>
    <cfRule type="containsText" dxfId="76" priority="72" operator="containsText" text="BOMBA">
      <formula>NOT(ISERROR(SEARCH("BOMBA",C973)))</formula>
    </cfRule>
    <cfRule type="containsText" dxfId="75" priority="73" operator="containsText" text="CAJA">
      <formula>NOT(ISERROR(SEARCH("CAJA",C973)))</formula>
    </cfRule>
    <cfRule type="containsText" dxfId="74" priority="74" operator="containsText" text="RODAMIENTO">
      <formula>NOT(ISERROR(SEARCH("RODAMIENTO",C973)))</formula>
    </cfRule>
    <cfRule type="containsText" dxfId="73" priority="75" operator="containsText" text="FILTRO">
      <formula>NOT(ISERROR(SEARCH("FILTRO",C973)))</formula>
    </cfRule>
    <cfRule type="containsText" dxfId="72" priority="76" operator="containsText" text="ACEITE">
      <formula>NOT(ISERROR(SEARCH("ACEITE",C973)))</formula>
    </cfRule>
    <cfRule type="containsText" dxfId="71" priority="77" operator="containsText" text="MOTOR">
      <formula>NOT(ISERROR(SEARCH("MOTOR",C973)))</formula>
    </cfRule>
  </conditionalFormatting>
  <conditionalFormatting sqref="C984:C995 C997:C1002">
    <cfRule type="containsText" dxfId="70" priority="64" operator="containsText" text="RADIADOR">
      <formula>NOT(ISERROR(SEARCH("RADIADOR",C984)))</formula>
    </cfRule>
    <cfRule type="containsText" dxfId="69" priority="65" operator="containsText" text="BOMBA">
      <formula>NOT(ISERROR(SEARCH("BOMBA",C984)))</formula>
    </cfRule>
    <cfRule type="containsText" dxfId="68" priority="66" operator="containsText" text="CAJA">
      <formula>NOT(ISERROR(SEARCH("CAJA",C984)))</formula>
    </cfRule>
    <cfRule type="containsText" dxfId="67" priority="67" operator="containsText" text="RODAMIENTO">
      <formula>NOT(ISERROR(SEARCH("RODAMIENTO",C984)))</formula>
    </cfRule>
    <cfRule type="containsText" dxfId="66" priority="68" operator="containsText" text="FILTRO">
      <formula>NOT(ISERROR(SEARCH("FILTRO",C984)))</formula>
    </cfRule>
    <cfRule type="containsText" dxfId="65" priority="69" operator="containsText" text="ACEITE">
      <formula>NOT(ISERROR(SEARCH("ACEITE",C984)))</formula>
    </cfRule>
    <cfRule type="containsText" dxfId="64" priority="70" operator="containsText" text="MOTOR">
      <formula>NOT(ISERROR(SEARCH("MOTOR",C984)))</formula>
    </cfRule>
  </conditionalFormatting>
  <conditionalFormatting sqref="C984:C995 C997:C1002">
    <cfRule type="containsText" dxfId="63" priority="57" operator="containsText" text="RADIADOR">
      <formula>NOT(ISERROR(SEARCH("RADIADOR",C984)))</formula>
    </cfRule>
    <cfRule type="containsText" dxfId="62" priority="58" operator="containsText" text="BOMBA">
      <formula>NOT(ISERROR(SEARCH("BOMBA",C984)))</formula>
    </cfRule>
    <cfRule type="containsText" dxfId="61" priority="59" operator="containsText" text="CAJA">
      <formula>NOT(ISERROR(SEARCH("CAJA",C984)))</formula>
    </cfRule>
    <cfRule type="containsText" dxfId="60" priority="60" operator="containsText" text="RODAMIENTO">
      <formula>NOT(ISERROR(SEARCH("RODAMIENTO",C984)))</formula>
    </cfRule>
    <cfRule type="containsText" dxfId="59" priority="61" operator="containsText" text="FILTRO">
      <formula>NOT(ISERROR(SEARCH("FILTRO",C984)))</formula>
    </cfRule>
    <cfRule type="containsText" dxfId="58" priority="62" operator="containsText" text="ACEITE">
      <formula>NOT(ISERROR(SEARCH("ACEITE",C984)))</formula>
    </cfRule>
    <cfRule type="containsText" dxfId="57" priority="63" operator="containsText" text="MOTOR">
      <formula>NOT(ISERROR(SEARCH("MOTOR",C984)))</formula>
    </cfRule>
  </conditionalFormatting>
  <conditionalFormatting sqref="C1004:C1015 C1017:C1018">
    <cfRule type="containsText" dxfId="56" priority="50" operator="containsText" text="RADIADOR">
      <formula>NOT(ISERROR(SEARCH("RADIADOR",C1004)))</formula>
    </cfRule>
    <cfRule type="containsText" dxfId="55" priority="51" operator="containsText" text="BOMBA">
      <formula>NOT(ISERROR(SEARCH("BOMBA",C1004)))</formula>
    </cfRule>
    <cfRule type="containsText" dxfId="54" priority="52" operator="containsText" text="CAJA">
      <formula>NOT(ISERROR(SEARCH("CAJA",C1004)))</formula>
    </cfRule>
    <cfRule type="containsText" dxfId="53" priority="53" operator="containsText" text="RODAMIENTO">
      <formula>NOT(ISERROR(SEARCH("RODAMIENTO",C1004)))</formula>
    </cfRule>
    <cfRule type="containsText" dxfId="52" priority="54" operator="containsText" text="FILTRO">
      <formula>NOT(ISERROR(SEARCH("FILTRO",C1004)))</formula>
    </cfRule>
    <cfRule type="containsText" dxfId="51" priority="55" operator="containsText" text="ACEITE">
      <formula>NOT(ISERROR(SEARCH("ACEITE",C1004)))</formula>
    </cfRule>
    <cfRule type="containsText" dxfId="50" priority="56" operator="containsText" text="MOTOR">
      <formula>NOT(ISERROR(SEARCH("MOTOR",C1004)))</formula>
    </cfRule>
  </conditionalFormatting>
  <conditionalFormatting sqref="C1004:C1015 C1017:C1018">
    <cfRule type="containsText" dxfId="49" priority="43" operator="containsText" text="RADIADOR">
      <formula>NOT(ISERROR(SEARCH("RADIADOR",C1004)))</formula>
    </cfRule>
    <cfRule type="containsText" dxfId="48" priority="44" operator="containsText" text="BOMBA">
      <formula>NOT(ISERROR(SEARCH("BOMBA",C1004)))</formula>
    </cfRule>
    <cfRule type="containsText" dxfId="47" priority="45" operator="containsText" text="CAJA">
      <formula>NOT(ISERROR(SEARCH("CAJA",C1004)))</formula>
    </cfRule>
    <cfRule type="containsText" dxfId="46" priority="46" operator="containsText" text="RODAMIENTO">
      <formula>NOT(ISERROR(SEARCH("RODAMIENTO",C1004)))</formula>
    </cfRule>
    <cfRule type="containsText" dxfId="45" priority="47" operator="containsText" text="FILTRO">
      <formula>NOT(ISERROR(SEARCH("FILTRO",C1004)))</formula>
    </cfRule>
    <cfRule type="containsText" dxfId="44" priority="48" operator="containsText" text="ACEITE">
      <formula>NOT(ISERROR(SEARCH("ACEITE",C1004)))</formula>
    </cfRule>
    <cfRule type="containsText" dxfId="43" priority="49" operator="containsText" text="MOTOR">
      <formula>NOT(ISERROR(SEARCH("MOTOR",C1004)))</formula>
    </cfRule>
  </conditionalFormatting>
  <conditionalFormatting sqref="C1020:C1023">
    <cfRule type="containsText" dxfId="42" priority="36" operator="containsText" text="RADIADOR">
      <formula>NOT(ISERROR(SEARCH("RADIADOR",C1020)))</formula>
    </cfRule>
    <cfRule type="containsText" dxfId="41" priority="37" operator="containsText" text="BOMBA">
      <formula>NOT(ISERROR(SEARCH("BOMBA",C1020)))</formula>
    </cfRule>
    <cfRule type="containsText" dxfId="40" priority="38" operator="containsText" text="CAJA">
      <formula>NOT(ISERROR(SEARCH("CAJA",C1020)))</formula>
    </cfRule>
    <cfRule type="containsText" dxfId="39" priority="39" operator="containsText" text="RODAMIENTO">
      <formula>NOT(ISERROR(SEARCH("RODAMIENTO",C1020)))</formula>
    </cfRule>
    <cfRule type="containsText" dxfId="38" priority="40" operator="containsText" text="FILTRO">
      <formula>NOT(ISERROR(SEARCH("FILTRO",C1020)))</formula>
    </cfRule>
    <cfRule type="containsText" dxfId="37" priority="41" operator="containsText" text="ACEITE">
      <formula>NOT(ISERROR(SEARCH("ACEITE",C1020)))</formula>
    </cfRule>
    <cfRule type="containsText" dxfId="36" priority="42" operator="containsText" text="MOTOR">
      <formula>NOT(ISERROR(SEARCH("MOTOR",C1020)))</formula>
    </cfRule>
  </conditionalFormatting>
  <conditionalFormatting sqref="C1020:C1023">
    <cfRule type="containsText" dxfId="35" priority="29" operator="containsText" text="RADIADOR">
      <formula>NOT(ISERROR(SEARCH("RADIADOR",C1020)))</formula>
    </cfRule>
    <cfRule type="containsText" dxfId="34" priority="30" operator="containsText" text="BOMBA">
      <formula>NOT(ISERROR(SEARCH("BOMBA",C1020)))</formula>
    </cfRule>
    <cfRule type="containsText" dxfId="33" priority="31" operator="containsText" text="CAJA">
      <formula>NOT(ISERROR(SEARCH("CAJA",C1020)))</formula>
    </cfRule>
    <cfRule type="containsText" dxfId="32" priority="32" operator="containsText" text="RODAMIENTO">
      <formula>NOT(ISERROR(SEARCH("RODAMIENTO",C1020)))</formula>
    </cfRule>
    <cfRule type="containsText" dxfId="31" priority="33" operator="containsText" text="FILTRO">
      <formula>NOT(ISERROR(SEARCH("FILTRO",C1020)))</formula>
    </cfRule>
    <cfRule type="containsText" dxfId="30" priority="34" operator="containsText" text="ACEITE">
      <formula>NOT(ISERROR(SEARCH("ACEITE",C1020)))</formula>
    </cfRule>
    <cfRule type="containsText" dxfId="29" priority="35" operator="containsText" text="MOTOR">
      <formula>NOT(ISERROR(SEARCH("MOTOR",C1020)))</formula>
    </cfRule>
  </conditionalFormatting>
  <conditionalFormatting sqref="C1025:C1034">
    <cfRule type="containsText" dxfId="28" priority="22" operator="containsText" text="RADIADOR">
      <formula>NOT(ISERROR(SEARCH("RADIADOR",C1025)))</formula>
    </cfRule>
    <cfRule type="containsText" dxfId="27" priority="23" operator="containsText" text="BOMBA">
      <formula>NOT(ISERROR(SEARCH("BOMBA",C1025)))</formula>
    </cfRule>
    <cfRule type="containsText" dxfId="26" priority="24" operator="containsText" text="CAJA">
      <formula>NOT(ISERROR(SEARCH("CAJA",C1025)))</formula>
    </cfRule>
    <cfRule type="containsText" dxfId="25" priority="25" operator="containsText" text="RODAMIENTO">
      <formula>NOT(ISERROR(SEARCH("RODAMIENTO",C1025)))</formula>
    </cfRule>
    <cfRule type="containsText" dxfId="24" priority="26" operator="containsText" text="FILTRO">
      <formula>NOT(ISERROR(SEARCH("FILTRO",C1025)))</formula>
    </cfRule>
    <cfRule type="containsText" dxfId="23" priority="27" operator="containsText" text="ACEITE">
      <formula>NOT(ISERROR(SEARCH("ACEITE",C1025)))</formula>
    </cfRule>
    <cfRule type="containsText" dxfId="22" priority="28" operator="containsText" text="MOTOR">
      <formula>NOT(ISERROR(SEARCH("MOTOR",C1025)))</formula>
    </cfRule>
  </conditionalFormatting>
  <conditionalFormatting sqref="C1025:C1034">
    <cfRule type="containsText" dxfId="21" priority="15" operator="containsText" text="RADIADOR">
      <formula>NOT(ISERROR(SEARCH("RADIADOR",C1025)))</formula>
    </cfRule>
    <cfRule type="containsText" dxfId="20" priority="16" operator="containsText" text="BOMBA">
      <formula>NOT(ISERROR(SEARCH("BOMBA",C1025)))</formula>
    </cfRule>
    <cfRule type="containsText" dxfId="19" priority="17" operator="containsText" text="CAJA">
      <formula>NOT(ISERROR(SEARCH("CAJA",C1025)))</formula>
    </cfRule>
    <cfRule type="containsText" dxfId="18" priority="18" operator="containsText" text="RODAMIENTO">
      <formula>NOT(ISERROR(SEARCH("RODAMIENTO",C1025)))</formula>
    </cfRule>
    <cfRule type="containsText" dxfId="17" priority="19" operator="containsText" text="FILTRO">
      <formula>NOT(ISERROR(SEARCH("FILTRO",C1025)))</formula>
    </cfRule>
    <cfRule type="containsText" dxfId="16" priority="20" operator="containsText" text="ACEITE">
      <formula>NOT(ISERROR(SEARCH("ACEITE",C1025)))</formula>
    </cfRule>
    <cfRule type="containsText" dxfId="15" priority="21" operator="containsText" text="MOTOR">
      <formula>NOT(ISERROR(SEARCH("MOTOR",C1025)))</formula>
    </cfRule>
  </conditionalFormatting>
  <conditionalFormatting sqref="A6:A43 A45:A88 A90:A97 A99:A112 A114:A149 A151:A159 A161:A165 A167:A199 A201:A229 A231:A234 A236:A241 A243:A248 A250:A265 A267:A282 A284:A298 A300:A307 A309:A316 A318:A322 A324:A335 A337:A347 A349:A368 A370:A386 A388:A409 A411:A419 A421:A433 A435:A444 A446:A448 A450:A456 A458:A466 A468:A486 A488:A492 A494:A495 A497:A498 A500 A502:A504 A506:A516 A518:A529 A531:A541 A543:A562 A564:A579 A581:A591 A593:A659">
    <cfRule type="duplicateValues" dxfId="14" priority="1051"/>
  </conditionalFormatting>
  <conditionalFormatting sqref="C1036:C1047 C1049:C1063">
    <cfRule type="containsText" dxfId="13" priority="8" operator="containsText" text="RADIADOR">
      <formula>NOT(ISERROR(SEARCH("RADIADOR",C1036)))</formula>
    </cfRule>
    <cfRule type="containsText" dxfId="12" priority="9" operator="containsText" text="BOMBA">
      <formula>NOT(ISERROR(SEARCH("BOMBA",C1036)))</formula>
    </cfRule>
    <cfRule type="containsText" dxfId="11" priority="10" operator="containsText" text="CAJA">
      <formula>NOT(ISERROR(SEARCH("CAJA",C1036)))</formula>
    </cfRule>
    <cfRule type="containsText" dxfId="10" priority="11" operator="containsText" text="RODAMIENTO">
      <formula>NOT(ISERROR(SEARCH("RODAMIENTO",C1036)))</formula>
    </cfRule>
    <cfRule type="containsText" dxfId="9" priority="12" operator="containsText" text="FILTRO">
      <formula>NOT(ISERROR(SEARCH("FILTRO",C1036)))</formula>
    </cfRule>
    <cfRule type="containsText" dxfId="8" priority="13" operator="containsText" text="ACEITE">
      <formula>NOT(ISERROR(SEARCH("ACEITE",C1036)))</formula>
    </cfRule>
    <cfRule type="containsText" dxfId="7" priority="14" operator="containsText" text="MOTOR">
      <formula>NOT(ISERROR(SEARCH("MOTOR",C1036)))</formula>
    </cfRule>
  </conditionalFormatting>
  <conditionalFormatting sqref="C1036:C1047 C1049:C1063">
    <cfRule type="containsText" dxfId="6" priority="1" operator="containsText" text="RADIADOR">
      <formula>NOT(ISERROR(SEARCH("RADIADOR",C1036)))</formula>
    </cfRule>
    <cfRule type="containsText" dxfId="5" priority="2" operator="containsText" text="BOMBA">
      <formula>NOT(ISERROR(SEARCH("BOMBA",C1036)))</formula>
    </cfRule>
    <cfRule type="containsText" dxfId="4" priority="3" operator="containsText" text="CAJA">
      <formula>NOT(ISERROR(SEARCH("CAJA",C1036)))</formula>
    </cfRule>
    <cfRule type="containsText" dxfId="3" priority="4" operator="containsText" text="RODAMIENTO">
      <formula>NOT(ISERROR(SEARCH("RODAMIENTO",C1036)))</formula>
    </cfRule>
    <cfRule type="containsText" dxfId="2" priority="5" operator="containsText" text="FILTRO">
      <formula>NOT(ISERROR(SEARCH("FILTRO",C1036)))</formula>
    </cfRule>
    <cfRule type="containsText" dxfId="1" priority="6" operator="containsText" text="ACEITE">
      <formula>NOT(ISERROR(SEARCH("ACEITE",C1036)))</formula>
    </cfRule>
    <cfRule type="containsText" dxfId="0" priority="7" operator="containsText" text="MOTOR">
      <formula>NOT(ISERROR(SEARCH("MOTOR",C1036)))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G10"/>
  <sheetViews>
    <sheetView workbookViewId="0">
      <selection activeCell="F8" sqref="F8"/>
    </sheetView>
  </sheetViews>
  <sheetFormatPr baseColWidth="10" defaultRowHeight="15"/>
  <cols>
    <col min="1" max="1" width="5" customWidth="1"/>
    <col min="2" max="2" width="18.140625" customWidth="1"/>
    <col min="3" max="3" width="19.7109375" customWidth="1"/>
    <col min="4" max="4" width="45.42578125" customWidth="1"/>
    <col min="6" max="6" width="17.7109375" customWidth="1"/>
    <col min="7" max="7" width="17" customWidth="1"/>
  </cols>
  <sheetData>
    <row r="2" spans="2:7" ht="15.75" thickBot="1">
      <c r="B2" s="99" t="s">
        <v>958</v>
      </c>
      <c r="C2" s="99" t="s">
        <v>959</v>
      </c>
      <c r="D2" s="99" t="s">
        <v>318</v>
      </c>
      <c r="E2" s="100" t="s">
        <v>960</v>
      </c>
      <c r="F2" s="99" t="s">
        <v>1087</v>
      </c>
      <c r="G2" s="99" t="s">
        <v>1088</v>
      </c>
    </row>
    <row r="3" spans="2:7" ht="46.5" thickTop="1" thickBot="1">
      <c r="B3" s="101" t="s">
        <v>1089</v>
      </c>
      <c r="C3" s="101" t="s">
        <v>1090</v>
      </c>
      <c r="D3" s="101" t="s">
        <v>1091</v>
      </c>
      <c r="E3" s="101" t="s">
        <v>961</v>
      </c>
      <c r="F3" s="101" t="s">
        <v>1092</v>
      </c>
      <c r="G3" s="101" t="s">
        <v>1093</v>
      </c>
    </row>
    <row r="4" spans="2:7" ht="35.25" thickTop="1" thickBot="1">
      <c r="B4" s="102" t="s">
        <v>1089</v>
      </c>
      <c r="C4" s="102" t="s">
        <v>1094</v>
      </c>
      <c r="D4" s="102" t="s">
        <v>1095</v>
      </c>
      <c r="E4" s="102" t="s">
        <v>961</v>
      </c>
      <c r="F4" s="102" t="s">
        <v>1096</v>
      </c>
      <c r="G4" s="102" t="s">
        <v>1093</v>
      </c>
    </row>
    <row r="5" spans="2:7" ht="35.25" thickTop="1" thickBot="1">
      <c r="B5" s="101" t="s">
        <v>1089</v>
      </c>
      <c r="C5" s="101" t="s">
        <v>1097</v>
      </c>
      <c r="D5" s="101" t="s">
        <v>1098</v>
      </c>
      <c r="E5" s="101" t="s">
        <v>961</v>
      </c>
      <c r="F5" s="101" t="s">
        <v>1099</v>
      </c>
      <c r="G5" s="101" t="s">
        <v>1100</v>
      </c>
    </row>
    <row r="6" spans="2:7" ht="46.5" thickTop="1" thickBot="1">
      <c r="B6" s="102" t="s">
        <v>1089</v>
      </c>
      <c r="C6" s="102" t="s">
        <v>1101</v>
      </c>
      <c r="D6" s="102" t="s">
        <v>1102</v>
      </c>
      <c r="E6" s="102" t="s">
        <v>961</v>
      </c>
      <c r="F6" s="102" t="s">
        <v>1103</v>
      </c>
      <c r="G6" s="102" t="s">
        <v>1100</v>
      </c>
    </row>
    <row r="7" spans="2:7" ht="57.75" thickTop="1" thickBot="1">
      <c r="B7" s="101" t="s">
        <v>962</v>
      </c>
      <c r="C7" s="101" t="s">
        <v>1104</v>
      </c>
      <c r="D7" s="101" t="s">
        <v>1105</v>
      </c>
      <c r="E7" s="101" t="s">
        <v>961</v>
      </c>
      <c r="F7" s="101" t="s">
        <v>1106</v>
      </c>
      <c r="G7" s="101" t="s">
        <v>1107</v>
      </c>
    </row>
    <row r="8" spans="2:7" ht="57.75" thickTop="1" thickBot="1">
      <c r="B8" s="102" t="s">
        <v>1108</v>
      </c>
      <c r="C8" s="102" t="s">
        <v>1109</v>
      </c>
      <c r="D8" s="102" t="s">
        <v>1110</v>
      </c>
      <c r="E8" s="102" t="s">
        <v>961</v>
      </c>
      <c r="F8" s="102" t="s">
        <v>1111</v>
      </c>
      <c r="G8" s="102" t="s">
        <v>1112</v>
      </c>
    </row>
    <row r="9" spans="2:7" ht="35.25" thickTop="1" thickBot="1">
      <c r="B9" s="101" t="s">
        <v>1089</v>
      </c>
      <c r="C9" s="101" t="s">
        <v>1113</v>
      </c>
      <c r="D9" s="101" t="s">
        <v>1114</v>
      </c>
      <c r="E9" s="101" t="s">
        <v>961</v>
      </c>
      <c r="F9" s="101" t="s">
        <v>1115</v>
      </c>
      <c r="G9" s="101" t="s">
        <v>1116</v>
      </c>
    </row>
    <row r="10" spans="2:7" ht="34.5" thickTop="1">
      <c r="B10" s="102" t="s">
        <v>1089</v>
      </c>
      <c r="C10" s="102" t="s">
        <v>1117</v>
      </c>
      <c r="D10" s="102" t="s">
        <v>1118</v>
      </c>
      <c r="E10" s="102" t="s">
        <v>961</v>
      </c>
      <c r="F10" s="102" t="s">
        <v>1119</v>
      </c>
      <c r="G10" s="102" t="s">
        <v>1116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PLANES - HISTORICO</vt:lpstr>
      <vt:lpstr>RELACION ACTIVOS</vt:lpstr>
      <vt:lpstr>PRESUPUESTO</vt:lpstr>
      <vt:lpstr>ANALISIS ECONOMICO COT.</vt:lpstr>
      <vt:lpstr>PRECIO REF. UNITARIO</vt:lpstr>
      <vt:lpstr>VARIOS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CENACPASTO</cp:lastModifiedBy>
  <cp:lastPrinted>2021-06-24T04:34:28Z</cp:lastPrinted>
  <dcterms:created xsi:type="dcterms:W3CDTF">2019-07-31T20:03:57Z</dcterms:created>
  <dcterms:modified xsi:type="dcterms:W3CDTF">2026-08-21T19:58:01Z</dcterms:modified>
</cp:coreProperties>
</file>