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SANDRA LILIANA\CONCEJO 2026\10. TECNOLOGIA SEGUNDO PROCESO\"/>
    </mc:Choice>
  </mc:AlternateContent>
  <xr:revisionPtr revIDLastSave="0" documentId="13_ncr:1_{A0B5F1B8-C5A8-4499-9B73-71FF56F40B6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O5" i="1" l="1"/>
  <c r="O19" i="1"/>
  <c r="O4" i="1"/>
  <c r="O14" i="1"/>
  <c r="O15" i="1"/>
  <c r="O16" i="1"/>
  <c r="O8" i="1"/>
  <c r="P8" i="1" s="1"/>
  <c r="O9" i="1"/>
  <c r="O10" i="1"/>
  <c r="P10" i="1" s="1"/>
  <c r="O11" i="1"/>
  <c r="O12" i="1"/>
  <c r="P12" i="1" s="1"/>
  <c r="Q12" i="1" s="1"/>
  <c r="O13" i="1"/>
  <c r="O17" i="1"/>
  <c r="O18" i="1"/>
  <c r="P18" i="1" s="1"/>
  <c r="M16" i="1"/>
  <c r="N16" i="1" s="1"/>
  <c r="M17" i="1"/>
  <c r="N17" i="1" s="1"/>
  <c r="M18" i="1"/>
  <c r="N18" i="1"/>
  <c r="M19" i="1"/>
  <c r="N19" i="1" s="1"/>
  <c r="N20" i="1"/>
  <c r="M4" i="1"/>
  <c r="N4" i="1" s="1"/>
  <c r="M5" i="1"/>
  <c r="N5" i="1" s="1"/>
  <c r="M6" i="1"/>
  <c r="N6" i="1" s="1"/>
  <c r="M7" i="1"/>
  <c r="N7" i="1" s="1"/>
  <c r="M8" i="1"/>
  <c r="N8" i="1" s="1"/>
  <c r="M9" i="1"/>
  <c r="N9" i="1"/>
  <c r="M10" i="1"/>
  <c r="N10" i="1" s="1"/>
  <c r="M11" i="1"/>
  <c r="N11" i="1" s="1"/>
  <c r="M12" i="1"/>
  <c r="N12" i="1" s="1"/>
  <c r="M13" i="1"/>
  <c r="N13" i="1"/>
  <c r="M14" i="1"/>
  <c r="N14" i="1"/>
  <c r="M15" i="1"/>
  <c r="N15" i="1" s="1"/>
  <c r="M3" i="1"/>
  <c r="N3" i="1" s="1"/>
  <c r="J4" i="1"/>
  <c r="K4" i="1" s="1"/>
  <c r="J5" i="1"/>
  <c r="K5" i="1"/>
  <c r="J6" i="1"/>
  <c r="K6" i="1" s="1"/>
  <c r="J7" i="1"/>
  <c r="K7" i="1" s="1"/>
  <c r="J8" i="1"/>
  <c r="K8" i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/>
  <c r="J17" i="1"/>
  <c r="K17" i="1" s="1"/>
  <c r="J18" i="1"/>
  <c r="K18" i="1"/>
  <c r="J19" i="1"/>
  <c r="K19" i="1" s="1"/>
  <c r="K20" i="1"/>
  <c r="J3" i="1"/>
  <c r="K3" i="1" s="1"/>
  <c r="O7" i="1" l="1"/>
  <c r="P7" i="1" s="1"/>
  <c r="N21" i="1"/>
  <c r="P5" i="1"/>
  <c r="Q5" i="1" s="1"/>
  <c r="K21" i="1"/>
  <c r="P17" i="1"/>
  <c r="Q17" i="1" s="1"/>
  <c r="P19" i="1"/>
  <c r="Q19" i="1" s="1"/>
  <c r="Q18" i="1"/>
  <c r="P15" i="1"/>
  <c r="Q15" i="1" s="1"/>
  <c r="P14" i="1"/>
  <c r="Q14" i="1" s="1"/>
  <c r="P16" i="1"/>
  <c r="Q16" i="1" s="1"/>
  <c r="P4" i="1"/>
  <c r="Q4" i="1" s="1"/>
  <c r="P11" i="1"/>
  <c r="Q11" i="1" s="1"/>
  <c r="Q10" i="1"/>
  <c r="P9" i="1"/>
  <c r="Q9" i="1" s="1"/>
  <c r="Q8" i="1"/>
  <c r="P13" i="1"/>
  <c r="Q13" i="1" s="1"/>
  <c r="Q7" i="1" l="1"/>
  <c r="G4" i="1" l="1"/>
  <c r="H4" i="1" s="1"/>
  <c r="G5" i="1"/>
  <c r="H5" i="1" s="1"/>
  <c r="G7" i="1"/>
  <c r="H7" i="1" s="1"/>
  <c r="G8" i="1"/>
  <c r="H8" i="1" s="1"/>
  <c r="G9" i="1"/>
  <c r="H9" i="1" s="1"/>
  <c r="G10" i="1"/>
  <c r="H10" i="1" s="1"/>
  <c r="G12" i="1"/>
  <c r="H12" i="1" s="1"/>
  <c r="G14" i="1"/>
  <c r="H14" i="1" s="1"/>
  <c r="G16" i="1"/>
  <c r="H16" i="1"/>
  <c r="G19" i="1"/>
  <c r="H19" i="1" s="1"/>
  <c r="G11" i="1"/>
  <c r="G17" i="1"/>
  <c r="G18" i="1"/>
  <c r="P3" i="1" l="1"/>
  <c r="Q3" i="1" s="1"/>
  <c r="G3" i="1"/>
  <c r="H3" i="1" s="1"/>
  <c r="H20" i="1"/>
  <c r="O20" i="1"/>
  <c r="Q20" i="1" s="1"/>
  <c r="H18" i="1"/>
  <c r="H17" i="1"/>
  <c r="G15" i="1"/>
  <c r="H15" i="1" s="1"/>
  <c r="G13" i="1"/>
  <c r="H13" i="1" s="1"/>
  <c r="H11" i="1"/>
  <c r="O6" i="1" l="1"/>
  <c r="P6" i="1" s="1"/>
  <c r="Q6" i="1" s="1"/>
  <c r="Q21" i="1" s="1"/>
  <c r="Q24" i="1" s="1"/>
  <c r="G6" i="1"/>
  <c r="H6" i="1" s="1"/>
  <c r="H21" i="1" s="1"/>
</calcChain>
</file>

<file path=xl/sharedStrings.xml><?xml version="1.0" encoding="utf-8"?>
<sst xmlns="http://schemas.openxmlformats.org/spreadsheetml/2006/main" count="77" uniqueCount="33">
  <si>
    <t>#</t>
  </si>
  <si>
    <t>Ref. Artículo</t>
  </si>
  <si>
    <t>CANTIDAD</t>
  </si>
  <si>
    <t>UNIDAD DE MEDIDA</t>
  </si>
  <si>
    <t>DISCO SÓLIDO EXTERNO DE 1 TERA</t>
  </si>
  <si>
    <t>UN</t>
  </si>
  <si>
    <t>TELÉFONO MÓVIL (CELULAR)</t>
  </si>
  <si>
    <t>MOUSE INALAMBRICO</t>
  </si>
  <si>
    <t>LICENCIAS ANTIVIRUS (13) Y PUESTA EN FUNCIONAMIENTO.</t>
  </si>
  <si>
    <t xml:space="preserve">TOTAL </t>
  </si>
  <si>
    <t>TOTAL</t>
  </si>
  <si>
    <t>VL UNI</t>
  </si>
  <si>
    <t>IVA</t>
  </si>
  <si>
    <t>PROMEDIO</t>
  </si>
  <si>
    <t>VL UNIT</t>
  </si>
  <si>
    <t>presupuesto</t>
  </si>
  <si>
    <t>COTIZACIÓN 3- STAR</t>
  </si>
  <si>
    <t>COTIZACION 1- ARGE</t>
  </si>
  <si>
    <t>COTIZACIÓN 2 - STRATECH</t>
  </si>
  <si>
    <t xml:space="preserve">CAJA DE ALMACENAMIENTO DE HERRAMIENTAS MALETA IMPERMEABLE
</t>
  </si>
  <si>
    <t>COMPUTADOR ALL IN ONE CON LICENCIA DE ANTIVIRUS</t>
  </si>
  <si>
    <t>MULTIPUERTO USB 4 PUERTOS 3.0 5GBPS</t>
  </si>
  <si>
    <t>CABLE USB TIPO A MACHO A TIPO A HEMBRA 3 M</t>
  </si>
  <si>
    <t>PRESENTADOR LÁSER INALÁMBRICO</t>
  </si>
  <si>
    <t>MEMORIA  256GB DE 200MB/S EXTREME PRO</t>
  </si>
  <si>
    <t>SOPORTE PARA TV GIRATORIO</t>
  </si>
  <si>
    <t>PARLANTE CON MICRÓFONO INALÁMBRICO</t>
  </si>
  <si>
    <t>BASES REFRIGERANTES</t>
  </si>
  <si>
    <t xml:space="preserve">VIDEO BEAM </t>
  </si>
  <si>
    <t xml:space="preserve">TELÓN ELÉCTRICO </t>
  </si>
  <si>
    <t xml:space="preserve">CABLE HDMI DE 7METROS </t>
  </si>
  <si>
    <t>CAPTURADORA USB VIDEO AUDIO STREAMING LIVES 4K 2K 1080P</t>
  </si>
  <si>
    <t xml:space="preserve">CAFETERA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</si>
</sst>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10"/>
      <color rgb="FF000000"/>
      <name val="Verdana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7"/>
      <color rgb="FF000000"/>
      <name val="Arial"/>
      <family val="2"/>
    </font>
    <font>
      <sz val="11"/>
      <color rgb="FF9C5700"/>
      <name val="Aptos Narrow"/>
      <family val="2"/>
      <scheme val="minor"/>
    </font>
    <font>
      <b/>
      <sz val="7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4" fillId="3" borderId="0" applyNumberFormat="0" applyBorder="0" applyProtection="0">
      <alignment horizontal="center" vertical="center"/>
    </xf>
    <xf numFmtId="0" fontId="6" fillId="0" borderId="0">
      <alignment vertic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4" borderId="0" applyNumberFormat="0" applyBorder="0" applyAlignment="0" applyProtection="0"/>
  </cellStyleXfs>
  <cellXfs count="62">
    <xf numFmtId="0" fontId="0" fillId="0" borderId="0" xfId="0"/>
    <xf numFmtId="0" fontId="7" fillId="2" borderId="1" xfId="0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164" fontId="0" fillId="0" borderId="0" xfId="0" applyNumberFormat="1"/>
    <xf numFmtId="164" fontId="0" fillId="0" borderId="1" xfId="0" applyNumberFormat="1" applyBorder="1"/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164" fontId="0" fillId="0" borderId="0" xfId="4" applyNumberFormat="1" applyFont="1"/>
    <xf numFmtId="164" fontId="8" fillId="4" borderId="1" xfId="5" applyNumberFormat="1" applyBorder="1"/>
    <xf numFmtId="164" fontId="0" fillId="0" borderId="8" xfId="0" applyNumberFormat="1" applyBorder="1"/>
    <xf numFmtId="164" fontId="0" fillId="0" borderId="9" xfId="0" applyNumberFormat="1" applyBorder="1"/>
    <xf numFmtId="0" fontId="5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164" fontId="0" fillId="6" borderId="18" xfId="0" applyNumberFormat="1" applyFill="1" applyBorder="1"/>
    <xf numFmtId="0" fontId="5" fillId="7" borderId="8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164" fontId="0" fillId="7" borderId="18" xfId="0" applyNumberFormat="1" applyFill="1" applyBorder="1"/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164" fontId="0" fillId="5" borderId="18" xfId="0" applyNumberFormat="1" applyFill="1" applyBorder="1"/>
    <xf numFmtId="0" fontId="2" fillId="8" borderId="8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164" fontId="0" fillId="8" borderId="12" xfId="0" applyNumberFormat="1" applyFill="1" applyBorder="1"/>
    <xf numFmtId="0" fontId="0" fillId="0" borderId="0" xfId="0" applyAlignment="1">
      <alignment horizontal="center"/>
    </xf>
    <xf numFmtId="0" fontId="9" fillId="9" borderId="1" xfId="1" applyFont="1" applyFill="1" applyBorder="1">
      <alignment horizontal="center" vertical="center"/>
    </xf>
    <xf numFmtId="0" fontId="9" fillId="9" borderId="1" xfId="1" applyFont="1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7" fillId="2" borderId="2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justify" vertical="center" wrapText="1"/>
    </xf>
    <xf numFmtId="0" fontId="9" fillId="9" borderId="2" xfId="1" applyFont="1" applyFill="1" applyBorder="1">
      <alignment horizontal="center" vertical="center"/>
    </xf>
    <xf numFmtId="0" fontId="9" fillId="9" borderId="3" xfId="1" applyFont="1" applyFill="1" applyBorder="1">
      <alignment horizontal="center" vertical="center"/>
    </xf>
    <xf numFmtId="0" fontId="7" fillId="2" borderId="2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</cellXfs>
  <cellStyles count="6">
    <cellStyle name="HeaderStyle" xfId="1" xr:uid="{00000000-0005-0000-0000-000000000000}"/>
    <cellStyle name="Moneda" xfId="4" builtinId="4"/>
    <cellStyle name="Moneda 3" xfId="3" xr:uid="{00000000-0005-0000-0000-000002000000}"/>
    <cellStyle name="Neutral" xfId="5" builtinId="28"/>
    <cellStyle name="Normal" xfId="0" builtinId="0"/>
    <cellStyle name="Normal 2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4"/>
  <sheetViews>
    <sheetView tabSelected="1" zoomScale="130" zoomScaleNormal="130" workbookViewId="0">
      <selection activeCell="A4" sqref="A4"/>
    </sheetView>
  </sheetViews>
  <sheetFormatPr baseColWidth="10" defaultRowHeight="14.4" x14ac:dyDescent="0.3"/>
  <cols>
    <col min="1" max="1" width="11.33203125" style="25"/>
    <col min="3" max="3" width="30.88671875" customWidth="1"/>
    <col min="4" max="4" width="6.33203125" customWidth="1"/>
    <col min="5" max="5" width="11.33203125" customWidth="1"/>
    <col min="6" max="7" width="12.77734375" customWidth="1"/>
    <col min="8" max="9" width="13.77734375" customWidth="1"/>
    <col min="10" max="10" width="12.77734375" customWidth="1"/>
    <col min="11" max="11" width="13.77734375" customWidth="1"/>
    <col min="12" max="13" width="12.77734375" bestFit="1" customWidth="1"/>
    <col min="14" max="14" width="16.6640625" bestFit="1" customWidth="1"/>
    <col min="15" max="16" width="12.77734375" bestFit="1" customWidth="1"/>
    <col min="17" max="17" width="16.6640625" bestFit="1" customWidth="1"/>
  </cols>
  <sheetData>
    <row r="1" spans="1:17" ht="18.75" customHeight="1" x14ac:dyDescent="0.3">
      <c r="A1" s="57"/>
      <c r="B1" s="57"/>
      <c r="C1" s="57"/>
      <c r="D1" s="57"/>
      <c r="E1" s="57"/>
      <c r="F1" s="28" t="s">
        <v>17</v>
      </c>
      <c r="G1" s="29"/>
      <c r="H1" s="30"/>
      <c r="I1" s="36" t="s">
        <v>18</v>
      </c>
      <c r="J1" s="37"/>
      <c r="K1" s="38"/>
      <c r="L1" s="39" t="s">
        <v>16</v>
      </c>
      <c r="M1" s="40"/>
      <c r="N1" s="41"/>
      <c r="O1" s="31" t="s">
        <v>13</v>
      </c>
      <c r="P1" s="32"/>
      <c r="Q1" s="33"/>
    </row>
    <row r="2" spans="1:17" ht="19.2" x14ac:dyDescent="0.3">
      <c r="A2" s="26" t="s">
        <v>0</v>
      </c>
      <c r="B2" s="58" t="s">
        <v>1</v>
      </c>
      <c r="C2" s="59"/>
      <c r="D2" s="26" t="s">
        <v>2</v>
      </c>
      <c r="E2" s="27" t="s">
        <v>3</v>
      </c>
      <c r="F2" s="21" t="s">
        <v>11</v>
      </c>
      <c r="G2" s="22" t="s">
        <v>12</v>
      </c>
      <c r="H2" s="23" t="s">
        <v>10</v>
      </c>
      <c r="I2" s="12" t="s">
        <v>14</v>
      </c>
      <c r="J2" s="6" t="s">
        <v>12</v>
      </c>
      <c r="K2" s="13" t="s">
        <v>10</v>
      </c>
      <c r="L2" s="15" t="s">
        <v>14</v>
      </c>
      <c r="M2" s="7" t="s">
        <v>12</v>
      </c>
      <c r="N2" s="16" t="s">
        <v>10</v>
      </c>
      <c r="O2" s="18" t="s">
        <v>11</v>
      </c>
      <c r="P2" s="5" t="s">
        <v>12</v>
      </c>
      <c r="Q2" s="19" t="s">
        <v>10</v>
      </c>
    </row>
    <row r="3" spans="1:17" x14ac:dyDescent="0.3">
      <c r="A3" s="2">
        <v>1</v>
      </c>
      <c r="B3" s="50" t="s">
        <v>4</v>
      </c>
      <c r="C3" s="51" t="s">
        <v>4</v>
      </c>
      <c r="D3" s="1">
        <v>1</v>
      </c>
      <c r="E3" s="2" t="s">
        <v>5</v>
      </c>
      <c r="F3" s="10">
        <v>909142.85714285728</v>
      </c>
      <c r="G3" s="4">
        <f>F3*0.19</f>
        <v>172737.1428571429</v>
      </c>
      <c r="H3" s="11">
        <f t="shared" ref="H3:H20" si="0">(F3+G3)*D3</f>
        <v>1081880.0000000002</v>
      </c>
      <c r="I3" s="10">
        <v>906643</v>
      </c>
      <c r="J3" s="4">
        <f>I3*0.19</f>
        <v>172262.17</v>
      </c>
      <c r="K3" s="11">
        <f t="shared" ref="K3:K20" si="1">(I3+J3)*D3</f>
        <v>1078905.17</v>
      </c>
      <c r="L3" s="10">
        <v>929430</v>
      </c>
      <c r="M3" s="4">
        <f>L3*0.19</f>
        <v>176591.7</v>
      </c>
      <c r="N3" s="11">
        <f t="shared" ref="N3:N20" si="2">(L3+M3)*D3</f>
        <v>1106021.7</v>
      </c>
      <c r="O3" s="10">
        <f>(F3+I3+L3)/3</f>
        <v>915071.95238095243</v>
      </c>
      <c r="P3" s="4">
        <f>O3*0.19</f>
        <v>173863.67095238095</v>
      </c>
      <c r="Q3" s="11">
        <f t="shared" ref="Q3:Q20" si="3">(O3+P3)*D3</f>
        <v>1088935.6233333333</v>
      </c>
    </row>
    <row r="4" spans="1:17" x14ac:dyDescent="0.3">
      <c r="A4" s="2">
        <v>2</v>
      </c>
      <c r="B4" s="55" t="s">
        <v>6</v>
      </c>
      <c r="C4" s="56" t="s">
        <v>6</v>
      </c>
      <c r="D4" s="1">
        <v>1</v>
      </c>
      <c r="E4" s="2" t="s">
        <v>5</v>
      </c>
      <c r="F4" s="10">
        <v>3145000</v>
      </c>
      <c r="G4" s="4">
        <f t="shared" ref="G4:G19" si="4">F4*0.19</f>
        <v>597550</v>
      </c>
      <c r="H4" s="11">
        <f t="shared" si="0"/>
        <v>3742550</v>
      </c>
      <c r="I4" s="10">
        <v>3806800</v>
      </c>
      <c r="J4" s="4">
        <f t="shared" ref="J4:J19" si="5">I4*0.19</f>
        <v>723292</v>
      </c>
      <c r="K4" s="11">
        <f t="shared" si="1"/>
        <v>4530092</v>
      </c>
      <c r="L4" s="10">
        <v>3486900</v>
      </c>
      <c r="M4" s="4">
        <f t="shared" ref="M4:M19" si="6">L4*0.19</f>
        <v>662511</v>
      </c>
      <c r="N4" s="11">
        <f t="shared" si="2"/>
        <v>4149411</v>
      </c>
      <c r="O4" s="10">
        <f t="shared" ref="O4:O20" si="7">(F4+I4+L4)/3</f>
        <v>3479566.6666666665</v>
      </c>
      <c r="P4" s="4">
        <f t="shared" ref="P4:P19" si="8">O4*0.19</f>
        <v>661117.66666666663</v>
      </c>
      <c r="Q4" s="11">
        <f t="shared" si="3"/>
        <v>4140684.333333333</v>
      </c>
    </row>
    <row r="5" spans="1:17" ht="18.600000000000001" customHeight="1" x14ac:dyDescent="0.3">
      <c r="A5" s="2">
        <v>3</v>
      </c>
      <c r="B5" s="60" t="s">
        <v>19</v>
      </c>
      <c r="C5" s="61" t="s">
        <v>19</v>
      </c>
      <c r="D5" s="1">
        <v>1</v>
      </c>
      <c r="E5" s="2" t="s">
        <v>5</v>
      </c>
      <c r="F5" s="10">
        <v>572800</v>
      </c>
      <c r="G5" s="4">
        <f t="shared" si="4"/>
        <v>108832</v>
      </c>
      <c r="H5" s="11">
        <f t="shared" si="0"/>
        <v>681632</v>
      </c>
      <c r="I5" s="10">
        <v>592639</v>
      </c>
      <c r="J5" s="4">
        <f t="shared" si="5"/>
        <v>112601.41</v>
      </c>
      <c r="K5" s="11">
        <f t="shared" si="1"/>
        <v>705240.41</v>
      </c>
      <c r="L5" s="10">
        <v>585306</v>
      </c>
      <c r="M5" s="4">
        <f t="shared" si="6"/>
        <v>111208.14</v>
      </c>
      <c r="N5" s="11">
        <f t="shared" si="2"/>
        <v>696514.14</v>
      </c>
      <c r="O5" s="10">
        <f t="shared" si="7"/>
        <v>583581.66666666663</v>
      </c>
      <c r="P5" s="4">
        <f t="shared" si="8"/>
        <v>110880.51666666666</v>
      </c>
      <c r="Q5" s="11">
        <f t="shared" si="3"/>
        <v>694462.18333333335</v>
      </c>
    </row>
    <row r="6" spans="1:17" x14ac:dyDescent="0.3">
      <c r="A6" s="2">
        <v>4</v>
      </c>
      <c r="B6" s="50" t="s">
        <v>20</v>
      </c>
      <c r="C6" s="51" t="s">
        <v>20</v>
      </c>
      <c r="D6" s="1">
        <v>1</v>
      </c>
      <c r="E6" s="2" t="s">
        <v>5</v>
      </c>
      <c r="F6" s="10">
        <v>8965000</v>
      </c>
      <c r="G6" s="4">
        <f t="shared" si="4"/>
        <v>1703350</v>
      </c>
      <c r="H6" s="11">
        <f t="shared" si="0"/>
        <v>10668350</v>
      </c>
      <c r="I6" s="10">
        <v>9385001</v>
      </c>
      <c r="J6" s="4">
        <f t="shared" si="5"/>
        <v>1783150.19</v>
      </c>
      <c r="K6" s="11">
        <f t="shared" si="1"/>
        <v>11168151.189999999</v>
      </c>
      <c r="L6" s="10">
        <v>9765400</v>
      </c>
      <c r="M6" s="4">
        <f t="shared" si="6"/>
        <v>1855426</v>
      </c>
      <c r="N6" s="11">
        <f t="shared" si="2"/>
        <v>11620826</v>
      </c>
      <c r="O6" s="10">
        <f t="shared" si="7"/>
        <v>9371800.333333334</v>
      </c>
      <c r="P6" s="4">
        <f t="shared" si="8"/>
        <v>1780642.0633333335</v>
      </c>
      <c r="Q6" s="11">
        <f t="shared" si="3"/>
        <v>11152442.396666668</v>
      </c>
    </row>
    <row r="7" spans="1:17" x14ac:dyDescent="0.3">
      <c r="A7" s="2">
        <v>5</v>
      </c>
      <c r="B7" s="50" t="s">
        <v>7</v>
      </c>
      <c r="C7" s="51" t="s">
        <v>7</v>
      </c>
      <c r="D7" s="1">
        <v>1</v>
      </c>
      <c r="E7" s="2" t="s">
        <v>5</v>
      </c>
      <c r="F7" s="10">
        <v>60300</v>
      </c>
      <c r="G7" s="4">
        <f t="shared" si="4"/>
        <v>11457</v>
      </c>
      <c r="H7" s="11">
        <f t="shared" si="0"/>
        <v>71757</v>
      </c>
      <c r="I7" s="10">
        <v>61993</v>
      </c>
      <c r="J7" s="4">
        <f t="shared" si="5"/>
        <v>11778.67</v>
      </c>
      <c r="K7" s="11">
        <f t="shared" si="1"/>
        <v>73771.67</v>
      </c>
      <c r="L7" s="10">
        <v>63280</v>
      </c>
      <c r="M7" s="4">
        <f t="shared" si="6"/>
        <v>12023.2</v>
      </c>
      <c r="N7" s="11">
        <f t="shared" si="2"/>
        <v>75303.199999999997</v>
      </c>
      <c r="O7" s="10">
        <f t="shared" si="7"/>
        <v>61857.666666666664</v>
      </c>
      <c r="P7" s="4">
        <f t="shared" si="8"/>
        <v>11752.956666666667</v>
      </c>
      <c r="Q7" s="11">
        <f t="shared" si="3"/>
        <v>73610.623333333337</v>
      </c>
    </row>
    <row r="8" spans="1:17" x14ac:dyDescent="0.3">
      <c r="A8" s="2">
        <v>6</v>
      </c>
      <c r="B8" s="50" t="s">
        <v>21</v>
      </c>
      <c r="C8" s="51" t="s">
        <v>21</v>
      </c>
      <c r="D8" s="1">
        <v>1</v>
      </c>
      <c r="E8" s="2" t="s">
        <v>5</v>
      </c>
      <c r="F8" s="10">
        <v>120400</v>
      </c>
      <c r="G8" s="4">
        <f t="shared" si="4"/>
        <v>22876</v>
      </c>
      <c r="H8" s="11">
        <f t="shared" si="0"/>
        <v>143276</v>
      </c>
      <c r="I8" s="10">
        <v>121669</v>
      </c>
      <c r="J8" s="4">
        <f t="shared" si="5"/>
        <v>23117.11</v>
      </c>
      <c r="K8" s="11">
        <f t="shared" si="1"/>
        <v>144786.10999999999</v>
      </c>
      <c r="L8" s="10">
        <v>130729</v>
      </c>
      <c r="M8" s="4">
        <f t="shared" si="6"/>
        <v>24838.510000000002</v>
      </c>
      <c r="N8" s="11">
        <f t="shared" si="2"/>
        <v>155567.51</v>
      </c>
      <c r="O8" s="10">
        <f t="shared" si="7"/>
        <v>124266</v>
      </c>
      <c r="P8" s="4">
        <f t="shared" si="8"/>
        <v>23610.54</v>
      </c>
      <c r="Q8" s="11">
        <f t="shared" si="3"/>
        <v>147876.54</v>
      </c>
    </row>
    <row r="9" spans="1:17" x14ac:dyDescent="0.3">
      <c r="A9" s="2">
        <v>7</v>
      </c>
      <c r="B9" s="50" t="s">
        <v>22</v>
      </c>
      <c r="C9" s="51" t="s">
        <v>22</v>
      </c>
      <c r="D9" s="1">
        <v>1</v>
      </c>
      <c r="E9" s="2" t="s">
        <v>5</v>
      </c>
      <c r="F9" s="10">
        <v>39560</v>
      </c>
      <c r="G9" s="4">
        <f t="shared" si="4"/>
        <v>7516.4</v>
      </c>
      <c r="H9" s="11">
        <f t="shared" si="0"/>
        <v>47076.4</v>
      </c>
      <c r="I9" s="10">
        <v>42921</v>
      </c>
      <c r="J9" s="4">
        <f t="shared" si="5"/>
        <v>8154.99</v>
      </c>
      <c r="K9" s="11">
        <f t="shared" si="1"/>
        <v>51075.99</v>
      </c>
      <c r="L9" s="10">
        <v>41811</v>
      </c>
      <c r="M9" s="4">
        <f t="shared" si="6"/>
        <v>7944.09</v>
      </c>
      <c r="N9" s="11">
        <f t="shared" si="2"/>
        <v>49755.09</v>
      </c>
      <c r="O9" s="10">
        <f t="shared" si="7"/>
        <v>41430.666666666664</v>
      </c>
      <c r="P9" s="4">
        <f t="shared" si="8"/>
        <v>7871.8266666666659</v>
      </c>
      <c r="Q9" s="11">
        <f t="shared" si="3"/>
        <v>49302.493333333332</v>
      </c>
    </row>
    <row r="10" spans="1:17" x14ac:dyDescent="0.3">
      <c r="A10" s="2">
        <v>8</v>
      </c>
      <c r="B10" s="50" t="s">
        <v>23</v>
      </c>
      <c r="C10" s="51" t="s">
        <v>23</v>
      </c>
      <c r="D10" s="1">
        <v>1</v>
      </c>
      <c r="E10" s="2" t="s">
        <v>5</v>
      </c>
      <c r="F10" s="10">
        <v>177900</v>
      </c>
      <c r="G10" s="4">
        <f t="shared" si="4"/>
        <v>33801</v>
      </c>
      <c r="H10" s="11">
        <f t="shared" si="0"/>
        <v>211701</v>
      </c>
      <c r="I10" s="10">
        <v>174733</v>
      </c>
      <c r="J10" s="4">
        <f t="shared" si="5"/>
        <v>33199.269999999997</v>
      </c>
      <c r="K10" s="11">
        <f t="shared" si="1"/>
        <v>207932.27</v>
      </c>
      <c r="L10" s="10">
        <v>190434</v>
      </c>
      <c r="M10" s="4">
        <f t="shared" si="6"/>
        <v>36182.46</v>
      </c>
      <c r="N10" s="11">
        <f t="shared" si="2"/>
        <v>226616.46</v>
      </c>
      <c r="O10" s="10">
        <f t="shared" si="7"/>
        <v>181022.33333333334</v>
      </c>
      <c r="P10" s="4">
        <f t="shared" si="8"/>
        <v>34394.243333333332</v>
      </c>
      <c r="Q10" s="11">
        <f t="shared" si="3"/>
        <v>215416.57666666666</v>
      </c>
    </row>
    <row r="11" spans="1:17" x14ac:dyDescent="0.3">
      <c r="A11" s="2">
        <v>9</v>
      </c>
      <c r="B11" s="50" t="s">
        <v>24</v>
      </c>
      <c r="C11" s="51" t="s">
        <v>24</v>
      </c>
      <c r="D11" s="1">
        <v>1</v>
      </c>
      <c r="E11" s="2" t="s">
        <v>5</v>
      </c>
      <c r="F11" s="10">
        <v>602000</v>
      </c>
      <c r="G11" s="4">
        <f t="shared" si="4"/>
        <v>114380</v>
      </c>
      <c r="H11" s="11">
        <f t="shared" si="0"/>
        <v>716380</v>
      </c>
      <c r="I11" s="10">
        <v>604945</v>
      </c>
      <c r="J11" s="4">
        <f t="shared" si="5"/>
        <v>114939.55</v>
      </c>
      <c r="K11" s="11">
        <f t="shared" si="1"/>
        <v>719884.55</v>
      </c>
      <c r="L11" s="10">
        <v>647511</v>
      </c>
      <c r="M11" s="4">
        <f t="shared" si="6"/>
        <v>123027.09</v>
      </c>
      <c r="N11" s="11">
        <f t="shared" si="2"/>
        <v>770538.09</v>
      </c>
      <c r="O11" s="10">
        <f t="shared" si="7"/>
        <v>618152</v>
      </c>
      <c r="P11" s="4">
        <f t="shared" si="8"/>
        <v>117448.88</v>
      </c>
      <c r="Q11" s="11">
        <f t="shared" si="3"/>
        <v>735600.88</v>
      </c>
    </row>
    <row r="12" spans="1:17" x14ac:dyDescent="0.3">
      <c r="A12" s="2">
        <v>10</v>
      </c>
      <c r="B12" s="48" t="s">
        <v>25</v>
      </c>
      <c r="C12" s="49" t="s">
        <v>25</v>
      </c>
      <c r="D12" s="1">
        <v>1</v>
      </c>
      <c r="E12" s="2" t="s">
        <v>5</v>
      </c>
      <c r="F12" s="10">
        <v>361200</v>
      </c>
      <c r="G12" s="4">
        <f t="shared" si="4"/>
        <v>68628</v>
      </c>
      <c r="H12" s="11">
        <f t="shared" si="0"/>
        <v>429828</v>
      </c>
      <c r="I12" s="10">
        <v>375989</v>
      </c>
      <c r="J12" s="4">
        <f t="shared" si="5"/>
        <v>71437.91</v>
      </c>
      <c r="K12" s="11">
        <f t="shared" si="1"/>
        <v>447426.91000000003</v>
      </c>
      <c r="L12" s="10">
        <v>396941</v>
      </c>
      <c r="M12" s="4">
        <f t="shared" si="6"/>
        <v>75418.790000000008</v>
      </c>
      <c r="N12" s="11">
        <f t="shared" si="2"/>
        <v>472359.79000000004</v>
      </c>
      <c r="O12" s="10">
        <f t="shared" si="7"/>
        <v>378043.33333333331</v>
      </c>
      <c r="P12" s="4">
        <f t="shared" si="8"/>
        <v>71828.233333333337</v>
      </c>
      <c r="Q12" s="11">
        <f t="shared" si="3"/>
        <v>449871.56666666665</v>
      </c>
    </row>
    <row r="13" spans="1:17" x14ac:dyDescent="0.3">
      <c r="A13" s="2">
        <v>11</v>
      </c>
      <c r="B13" s="48" t="s">
        <v>26</v>
      </c>
      <c r="C13" s="49" t="s">
        <v>26</v>
      </c>
      <c r="D13" s="1">
        <v>1</v>
      </c>
      <c r="E13" s="2" t="s">
        <v>5</v>
      </c>
      <c r="F13" s="10">
        <v>1720000</v>
      </c>
      <c r="G13" s="4">
        <f t="shared" si="4"/>
        <v>326800</v>
      </c>
      <c r="H13" s="11">
        <f t="shared" si="0"/>
        <v>2046800</v>
      </c>
      <c r="I13" s="10">
        <v>1796451</v>
      </c>
      <c r="J13" s="4">
        <f t="shared" si="5"/>
        <v>341325.69</v>
      </c>
      <c r="K13" s="11">
        <f t="shared" si="1"/>
        <v>2137776.69</v>
      </c>
      <c r="L13" s="10">
        <v>1881419</v>
      </c>
      <c r="M13" s="4">
        <f t="shared" si="6"/>
        <v>357469.61</v>
      </c>
      <c r="N13" s="11">
        <f t="shared" si="2"/>
        <v>2238888.61</v>
      </c>
      <c r="O13" s="10">
        <f t="shared" si="7"/>
        <v>1799290</v>
      </c>
      <c r="P13" s="4">
        <f t="shared" si="8"/>
        <v>341865.1</v>
      </c>
      <c r="Q13" s="11">
        <f t="shared" si="3"/>
        <v>2141155.1</v>
      </c>
    </row>
    <row r="14" spans="1:17" x14ac:dyDescent="0.3">
      <c r="A14" s="2">
        <v>12</v>
      </c>
      <c r="B14" s="48" t="s">
        <v>27</v>
      </c>
      <c r="C14" s="49" t="s">
        <v>27</v>
      </c>
      <c r="D14" s="1">
        <v>13</v>
      </c>
      <c r="E14" s="2" t="s">
        <v>5</v>
      </c>
      <c r="F14" s="10">
        <v>105361</v>
      </c>
      <c r="G14" s="4">
        <f t="shared" si="4"/>
        <v>20018.59</v>
      </c>
      <c r="H14" s="11">
        <f t="shared" si="0"/>
        <v>1629934.67</v>
      </c>
      <c r="I14" s="10">
        <v>108738</v>
      </c>
      <c r="J14" s="4">
        <f t="shared" si="5"/>
        <v>20660.22</v>
      </c>
      <c r="K14" s="11">
        <f t="shared" si="1"/>
        <v>1682176.86</v>
      </c>
      <c r="L14" s="10">
        <v>130066</v>
      </c>
      <c r="M14" s="4">
        <f t="shared" si="6"/>
        <v>24712.54</v>
      </c>
      <c r="N14" s="11">
        <f t="shared" si="2"/>
        <v>2012121.02</v>
      </c>
      <c r="O14" s="10">
        <f t="shared" si="7"/>
        <v>114721.66666666667</v>
      </c>
      <c r="P14" s="4">
        <f t="shared" si="8"/>
        <v>21797.116666666669</v>
      </c>
      <c r="Q14" s="11">
        <f t="shared" si="3"/>
        <v>1774744.1833333331</v>
      </c>
    </row>
    <row r="15" spans="1:17" x14ac:dyDescent="0.3">
      <c r="A15" s="2">
        <v>13</v>
      </c>
      <c r="B15" s="48" t="s">
        <v>28</v>
      </c>
      <c r="C15" s="49" t="s">
        <v>28</v>
      </c>
      <c r="D15" s="1">
        <v>1</v>
      </c>
      <c r="E15" s="2" t="s">
        <v>5</v>
      </c>
      <c r="F15" s="10">
        <v>4770400</v>
      </c>
      <c r="G15" s="4">
        <f t="shared" si="4"/>
        <v>906376</v>
      </c>
      <c r="H15" s="11">
        <f t="shared" si="0"/>
        <v>5676776</v>
      </c>
      <c r="I15" s="10">
        <v>4987610</v>
      </c>
      <c r="J15" s="4">
        <f t="shared" si="5"/>
        <v>947645.9</v>
      </c>
      <c r="K15" s="11">
        <f t="shared" si="1"/>
        <v>5935255.9000000004</v>
      </c>
      <c r="L15" s="10">
        <v>5115960</v>
      </c>
      <c r="M15" s="4">
        <f t="shared" si="6"/>
        <v>972032.4</v>
      </c>
      <c r="N15" s="11">
        <f t="shared" si="2"/>
        <v>6087992.4000000004</v>
      </c>
      <c r="O15" s="10">
        <f t="shared" si="7"/>
        <v>4957990</v>
      </c>
      <c r="P15" s="4">
        <f t="shared" si="8"/>
        <v>942018.1</v>
      </c>
      <c r="Q15" s="11">
        <f t="shared" si="3"/>
        <v>5900008.0999999996</v>
      </c>
    </row>
    <row r="16" spans="1:17" x14ac:dyDescent="0.3">
      <c r="A16" s="2">
        <v>14</v>
      </c>
      <c r="B16" s="48" t="s">
        <v>29</v>
      </c>
      <c r="C16" s="49" t="s">
        <v>29</v>
      </c>
      <c r="D16" s="1">
        <v>1</v>
      </c>
      <c r="E16" s="2" t="s">
        <v>5</v>
      </c>
      <c r="F16" s="10">
        <v>801000</v>
      </c>
      <c r="G16" s="4">
        <f t="shared" si="4"/>
        <v>152190</v>
      </c>
      <c r="H16" s="11">
        <f t="shared" si="0"/>
        <v>953190</v>
      </c>
      <c r="I16" s="10">
        <v>821681</v>
      </c>
      <c r="J16" s="4">
        <f t="shared" si="5"/>
        <v>156119.39000000001</v>
      </c>
      <c r="K16" s="11">
        <f t="shared" si="1"/>
        <v>977800.39</v>
      </c>
      <c r="L16" s="10">
        <v>811480</v>
      </c>
      <c r="M16" s="4">
        <f>L16*0.19</f>
        <v>154181.20000000001</v>
      </c>
      <c r="N16" s="11">
        <f t="shared" si="2"/>
        <v>965661.2</v>
      </c>
      <c r="O16" s="10">
        <f t="shared" si="7"/>
        <v>811387</v>
      </c>
      <c r="P16" s="4">
        <f t="shared" si="8"/>
        <v>154163.53</v>
      </c>
      <c r="Q16" s="11">
        <f t="shared" si="3"/>
        <v>965550.53</v>
      </c>
    </row>
    <row r="17" spans="1:17" x14ac:dyDescent="0.3">
      <c r="A17" s="2">
        <v>15</v>
      </c>
      <c r="B17" s="48" t="s">
        <v>30</v>
      </c>
      <c r="C17" s="49" t="s">
        <v>30</v>
      </c>
      <c r="D17" s="1">
        <v>1</v>
      </c>
      <c r="E17" s="2" t="s">
        <v>5</v>
      </c>
      <c r="F17" s="10">
        <v>51650</v>
      </c>
      <c r="G17" s="4">
        <f t="shared" si="4"/>
        <v>9813.5</v>
      </c>
      <c r="H17" s="11">
        <f t="shared" si="0"/>
        <v>61463.5</v>
      </c>
      <c r="I17" s="10">
        <v>58038</v>
      </c>
      <c r="J17" s="4">
        <f t="shared" si="5"/>
        <v>11027.22</v>
      </c>
      <c r="K17" s="11">
        <f t="shared" si="1"/>
        <v>69065.22</v>
      </c>
      <c r="L17" s="10">
        <v>61830</v>
      </c>
      <c r="M17" s="4">
        <f t="shared" si="6"/>
        <v>11747.7</v>
      </c>
      <c r="N17" s="11">
        <f t="shared" si="2"/>
        <v>73577.7</v>
      </c>
      <c r="O17" s="10">
        <f t="shared" si="7"/>
        <v>57172.666666666664</v>
      </c>
      <c r="P17" s="4">
        <f t="shared" si="8"/>
        <v>10862.806666666665</v>
      </c>
      <c r="Q17" s="11">
        <f t="shared" si="3"/>
        <v>68035.473333333328</v>
      </c>
    </row>
    <row r="18" spans="1:17" x14ac:dyDescent="0.3">
      <c r="A18" s="2">
        <v>16</v>
      </c>
      <c r="B18" s="48" t="s">
        <v>31</v>
      </c>
      <c r="C18" s="49" t="s">
        <v>31</v>
      </c>
      <c r="D18" s="1">
        <v>1</v>
      </c>
      <c r="E18" s="2" t="s">
        <v>5</v>
      </c>
      <c r="F18" s="10">
        <v>135000</v>
      </c>
      <c r="G18" s="4">
        <f t="shared" si="4"/>
        <v>25650</v>
      </c>
      <c r="H18" s="11">
        <f t="shared" si="0"/>
        <v>160650</v>
      </c>
      <c r="I18" s="10">
        <v>125135</v>
      </c>
      <c r="J18" s="4">
        <f t="shared" si="5"/>
        <v>23775.65</v>
      </c>
      <c r="K18" s="11">
        <f t="shared" si="1"/>
        <v>148910.65</v>
      </c>
      <c r="L18" s="10">
        <v>124190</v>
      </c>
      <c r="M18" s="4">
        <f t="shared" si="6"/>
        <v>23596.1</v>
      </c>
      <c r="N18" s="11">
        <f t="shared" si="2"/>
        <v>147786.1</v>
      </c>
      <c r="O18" s="10">
        <f t="shared" si="7"/>
        <v>128108.33333333333</v>
      </c>
      <c r="P18" s="4">
        <f t="shared" si="8"/>
        <v>24340.583333333332</v>
      </c>
      <c r="Q18" s="11">
        <f t="shared" si="3"/>
        <v>152448.91666666666</v>
      </c>
    </row>
    <row r="19" spans="1:17" x14ac:dyDescent="0.3">
      <c r="A19" s="2">
        <v>17</v>
      </c>
      <c r="B19" s="48" t="s">
        <v>32</v>
      </c>
      <c r="C19" s="49" t="s">
        <v>32</v>
      </c>
      <c r="D19" s="1">
        <v>1</v>
      </c>
      <c r="E19" s="2" t="s">
        <v>5</v>
      </c>
      <c r="F19" s="10">
        <v>402500</v>
      </c>
      <c r="G19" s="4">
        <f t="shared" si="4"/>
        <v>76475</v>
      </c>
      <c r="H19" s="11">
        <f t="shared" si="0"/>
        <v>478975</v>
      </c>
      <c r="I19" s="10">
        <v>415780</v>
      </c>
      <c r="J19" s="4">
        <f t="shared" si="5"/>
        <v>78998.2</v>
      </c>
      <c r="K19" s="11">
        <f t="shared" si="1"/>
        <v>494778.2</v>
      </c>
      <c r="L19" s="10">
        <v>430967</v>
      </c>
      <c r="M19" s="4">
        <f t="shared" si="6"/>
        <v>81883.73</v>
      </c>
      <c r="N19" s="11">
        <f t="shared" si="2"/>
        <v>512850.73</v>
      </c>
      <c r="O19" s="10">
        <f t="shared" si="7"/>
        <v>416415.66666666669</v>
      </c>
      <c r="P19" s="4">
        <f t="shared" si="8"/>
        <v>79118.976666666669</v>
      </c>
      <c r="Q19" s="11">
        <f t="shared" si="3"/>
        <v>495534.64333333337</v>
      </c>
    </row>
    <row r="20" spans="1:17" x14ac:dyDescent="0.3">
      <c r="A20" s="2">
        <v>18</v>
      </c>
      <c r="B20" s="50" t="s">
        <v>8</v>
      </c>
      <c r="C20" s="51" t="s">
        <v>8</v>
      </c>
      <c r="D20" s="1">
        <v>13</v>
      </c>
      <c r="E20" s="2" t="s">
        <v>5</v>
      </c>
      <c r="F20" s="10">
        <v>129700</v>
      </c>
      <c r="G20" s="9">
        <v>0</v>
      </c>
      <c r="H20" s="11">
        <f t="shared" si="0"/>
        <v>1686100</v>
      </c>
      <c r="I20" s="10">
        <v>135363</v>
      </c>
      <c r="J20" s="9">
        <v>0</v>
      </c>
      <c r="K20" s="11">
        <f t="shared" si="1"/>
        <v>1759719</v>
      </c>
      <c r="L20" s="10">
        <v>139780</v>
      </c>
      <c r="M20" s="9">
        <v>0</v>
      </c>
      <c r="N20" s="11">
        <f t="shared" si="2"/>
        <v>1817140</v>
      </c>
      <c r="O20" s="10">
        <f t="shared" si="7"/>
        <v>134947.66666666666</v>
      </c>
      <c r="P20" s="9">
        <v>0</v>
      </c>
      <c r="Q20" s="11">
        <f t="shared" si="3"/>
        <v>1754319.6666666665</v>
      </c>
    </row>
    <row r="21" spans="1:17" ht="15" thickBot="1" x14ac:dyDescent="0.35">
      <c r="A21" s="52" t="s">
        <v>9</v>
      </c>
      <c r="B21" s="53"/>
      <c r="C21" s="54"/>
      <c r="D21" s="1"/>
      <c r="E21" s="2"/>
      <c r="F21" s="46" t="s">
        <v>10</v>
      </c>
      <c r="G21" s="47"/>
      <c r="H21" s="24">
        <f>SUM(H3:H20)</f>
        <v>30488319.57</v>
      </c>
      <c r="I21" s="44"/>
      <c r="J21" s="45"/>
      <c r="K21" s="14">
        <f>SUM(K3:K20)</f>
        <v>32332749.179999996</v>
      </c>
      <c r="L21" s="42"/>
      <c r="M21" s="43"/>
      <c r="N21" s="17">
        <f>SUM(N3:N20)</f>
        <v>33178930.739999998</v>
      </c>
      <c r="O21" s="34"/>
      <c r="P21" s="35"/>
      <c r="Q21" s="20">
        <f>SUM(Q3:Q20)</f>
        <v>31999999.830000006</v>
      </c>
    </row>
    <row r="23" spans="1:17" x14ac:dyDescent="0.3">
      <c r="P23" s="8" t="s">
        <v>15</v>
      </c>
      <c r="Q23" s="8">
        <v>32000000</v>
      </c>
    </row>
    <row r="24" spans="1:17" x14ac:dyDescent="0.3">
      <c r="Q24" s="3">
        <f>Q23-Q21</f>
        <v>0.16999999433755875</v>
      </c>
    </row>
  </sheetData>
  <mergeCells count="29">
    <mergeCell ref="B4:C4"/>
    <mergeCell ref="A1:E1"/>
    <mergeCell ref="B2:C2"/>
    <mergeCell ref="B3:C3"/>
    <mergeCell ref="B16:C16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7:C17"/>
    <mergeCell ref="B18:C18"/>
    <mergeCell ref="B19:C19"/>
    <mergeCell ref="B20:C20"/>
    <mergeCell ref="A21:C21"/>
    <mergeCell ref="F1:H1"/>
    <mergeCell ref="O1:Q1"/>
    <mergeCell ref="O21:P21"/>
    <mergeCell ref="I1:K1"/>
    <mergeCell ref="L1:N1"/>
    <mergeCell ref="L21:M21"/>
    <mergeCell ref="I21:J21"/>
    <mergeCell ref="F21:G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 CLAVIJO MANTILLA</dc:creator>
  <cp:lastModifiedBy>SANDRA LILIANA CLAVIJO MANTILLA</cp:lastModifiedBy>
  <dcterms:created xsi:type="dcterms:W3CDTF">2026-02-11T19:12:21Z</dcterms:created>
  <dcterms:modified xsi:type="dcterms:W3CDTF">2026-08-23T01:58:46Z</dcterms:modified>
</cp:coreProperties>
</file>