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CONTRATACION - 2026\MC-DC-CME-054-2026\1 DOCUMENTOS DEL PROCESO\"/>
    </mc:Choice>
  </mc:AlternateContent>
  <xr:revisionPtr revIDLastSave="0" documentId="13_ncr:1_{E1367581-4387-4D47-A303-4EEDF6E9F5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Materiales Formació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I5" i="1"/>
  <c r="I6" i="1"/>
  <c r="I7" i="1"/>
  <c r="I8" i="1"/>
  <c r="I9" i="1"/>
  <c r="I11" i="1"/>
  <c r="I12" i="1"/>
  <c r="I13" i="1"/>
  <c r="I4" i="1"/>
  <c r="G5" i="1"/>
  <c r="G6" i="1"/>
  <c r="G7" i="1"/>
  <c r="G8" i="1"/>
  <c r="G9" i="1"/>
  <c r="G10" i="1"/>
  <c r="G11" i="1"/>
  <c r="G12" i="1"/>
  <c r="G13" i="1"/>
  <c r="G4" i="1"/>
  <c r="G14" i="1"/>
  <c r="J4" i="1"/>
  <c r="J5" i="1"/>
  <c r="J6" i="1"/>
  <c r="J7" i="1"/>
  <c r="J8" i="1"/>
  <c r="J10" i="1"/>
  <c r="J11" i="1"/>
  <c r="J12" i="1"/>
  <c r="J13" i="1"/>
  <c r="I14" i="1"/>
  <c r="I15" i="1" s="1"/>
  <c r="I16" i="1" s="1"/>
  <c r="J9" i="1" l="1"/>
  <c r="J14" i="1"/>
  <c r="G15" i="1"/>
  <c r="J15" i="1" l="1"/>
  <c r="G16" i="1"/>
  <c r="J16" i="1" s="1"/>
</calcChain>
</file>

<file path=xl/sharedStrings.xml><?xml version="1.0" encoding="utf-8"?>
<sst xmlns="http://schemas.openxmlformats.org/spreadsheetml/2006/main" count="49" uniqueCount="37">
  <si>
    <t>ITEM</t>
  </si>
  <si>
    <t>UNIDAD DE MEDIDA</t>
  </si>
  <si>
    <t>CANTIDAD</t>
  </si>
  <si>
    <t>PROMEDIO</t>
  </si>
  <si>
    <t>VALOR UNITARIO</t>
  </si>
  <si>
    <t>VALOR TOTAL</t>
  </si>
  <si>
    <t>TOTAL</t>
  </si>
  <si>
    <r>
      <t xml:space="preserve">REGIONAL DISTRITO CAPITAL -CENTRO DE MATERIALES Y ENSAYOS
CENTRO DE MATERIALES Y ENSAYOS
</t>
    </r>
    <r>
      <rPr>
        <b/>
        <sz val="14"/>
        <color rgb="FF000000"/>
        <rFont val="Calibri"/>
        <family val="2"/>
        <scheme val="minor"/>
      </rPr>
      <t>ESTUDIO DE MERCADO</t>
    </r>
  </si>
  <si>
    <t>Unidad</t>
  </si>
  <si>
    <t>Libra</t>
  </si>
  <si>
    <t>SUBTOTAL</t>
  </si>
  <si>
    <t>IVA</t>
  </si>
  <si>
    <t>DISCO DIAMANTADO # 360</t>
  </si>
  <si>
    <t>DISCO DIAMANTADO # 600</t>
  </si>
  <si>
    <t>DISCO DIAMANTADA #1000</t>
  </si>
  <si>
    <t>LAMINAS ULTRALAPS PARA BRILLO ROSADA 8 PULGADAS</t>
  </si>
  <si>
    <t>LAMINAS ULTRALAPS PARA BRILLO BLANCA 8 PULGADAS</t>
  </si>
  <si>
    <t>ALUMINA PARA PULIDO FINO</t>
  </si>
  <si>
    <t>ALCOHOL INDUSTRIAL</t>
  </si>
  <si>
    <t>LACRE</t>
  </si>
  <si>
    <t>PIEDRAS SEMIPRECIOSAS EN BRUTO</t>
  </si>
  <si>
    <t>Disco diamantado grano 360 para desbaste de piedras preciosas</t>
  </si>
  <si>
    <t>Disco diamantado grano 600 para talla de gemas de 8 pulgadas</t>
  </si>
  <si>
    <t>Disco diamantado grano 1000 para talla de gemas de 8 pulgadas</t>
  </si>
  <si>
    <t>Láminas de disco plástico con diamante incorporado para pulido con solo agua rosada de 8 pulgadas</t>
  </si>
  <si>
    <t>Láminas de disco plástico con diamante incorporado para pulido con solo agua blanca de 8 pulgadas</t>
  </si>
  <si>
    <t>Polvo en óxido de aluminio para pulido de piedras preciosas</t>
  </si>
  <si>
    <t>Alcohol industrial al 96%</t>
  </si>
  <si>
    <t>Resina termoplástica a base de colofonia y goma laca</t>
  </si>
  <si>
    <t>Amatista en bruto</t>
  </si>
  <si>
    <t>Topacio blanco en bruto</t>
  </si>
  <si>
    <t xml:space="preserve">TIPO DE ELEMENTO </t>
  </si>
  <si>
    <t>(DESCRIPCIÓN TÉCNICA)</t>
  </si>
  <si>
    <t>Kilogramo</t>
  </si>
  <si>
    <t>Galón</t>
  </si>
  <si>
    <t xml:space="preserve">
PROPONENTE 1
MECANICA DE PRECISION JOGADI
</t>
  </si>
  <si>
    <t>PROPONENTE 2 
DOCTOR GEMS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</si>
</sst>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164" fontId="0" fillId="0" borderId="1" xfId="1" applyNumberFormat="1" applyFont="1" applyBorder="1" applyAlignment="1">
      <alignment horizontal="center" vertical="center"/>
    </xf>
    <xf numFmtId="44" fontId="3" fillId="0" borderId="0" xfId="1" applyFont="1" applyFill="1" applyBorder="1" applyAlignment="1">
      <alignment horizontal="left" vertical="top" wrapText="1"/>
    </xf>
    <xf numFmtId="44" fontId="4" fillId="0" borderId="0" xfId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164" fontId="0" fillId="3" borderId="1" xfId="1" applyNumberFormat="1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0" xfId="0" applyNumberFormat="1"/>
    <xf numFmtId="0" fontId="10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164" fontId="0" fillId="4" borderId="3" xfId="1" applyNumberFormat="1" applyFont="1" applyFill="1" applyBorder="1" applyAlignment="1">
      <alignment horizontal="center" vertical="center"/>
    </xf>
    <xf numFmtId="164" fontId="6" fillId="3" borderId="10" xfId="0" applyNumberFormat="1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164" fontId="6" fillId="4" borderId="11" xfId="0" applyNumberFormat="1" applyFont="1" applyFill="1" applyBorder="1" applyAlignment="1">
      <alignment vertical="center" wrapText="1"/>
    </xf>
    <xf numFmtId="164" fontId="0" fillId="5" borderId="12" xfId="0" applyNumberFormat="1" applyFill="1" applyBorder="1" applyAlignment="1">
      <alignment horizontal="center" vertical="center"/>
    </xf>
    <xf numFmtId="164" fontId="2" fillId="3" borderId="13" xfId="0" applyNumberFormat="1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4" borderId="14" xfId="0" applyNumberFormat="1" applyFont="1" applyFill="1" applyBorder="1" applyAlignment="1">
      <alignment vertical="center" wrapText="1"/>
    </xf>
    <xf numFmtId="0" fontId="5" fillId="2" borderId="15" xfId="0" applyFont="1" applyFill="1" applyBorder="1" applyAlignment="1">
      <alignment horizontal="center" vertical="center" wrapText="1"/>
    </xf>
    <xf numFmtId="9" fontId="0" fillId="0" borderId="0" xfId="2" applyFont="1" applyBorder="1"/>
    <xf numFmtId="9" fontId="0" fillId="0" borderId="0" xfId="2" applyFont="1" applyFill="1" applyBorder="1"/>
    <xf numFmtId="164" fontId="0" fillId="5" borderId="2" xfId="0" applyNumberFormat="1" applyFill="1" applyBorder="1" applyAlignment="1">
      <alignment horizontal="center" vertical="center"/>
    </xf>
    <xf numFmtId="164" fontId="9" fillId="6" borderId="17" xfId="0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top" wrapText="1"/>
    </xf>
    <xf numFmtId="164" fontId="0" fillId="0" borderId="2" xfId="1" applyNumberFormat="1" applyFont="1" applyBorder="1" applyAlignment="1">
      <alignment horizontal="center" vertical="center"/>
    </xf>
    <xf numFmtId="164" fontId="0" fillId="3" borderId="2" xfId="1" applyNumberFormat="1" applyFont="1" applyFill="1" applyBorder="1" applyAlignment="1">
      <alignment horizontal="center" vertical="center"/>
    </xf>
    <xf numFmtId="164" fontId="0" fillId="0" borderId="2" xfId="1" applyNumberFormat="1" applyFont="1" applyFill="1" applyBorder="1" applyAlignment="1">
      <alignment horizontal="center" vertical="center"/>
    </xf>
    <xf numFmtId="164" fontId="0" fillId="4" borderId="16" xfId="1" applyNumberFormat="1" applyFont="1" applyFill="1" applyBorder="1" applyAlignment="1">
      <alignment horizontal="center" vertical="center"/>
    </xf>
    <xf numFmtId="164" fontId="6" fillId="3" borderId="13" xfId="0" applyNumberFormat="1" applyFont="1" applyFill="1" applyBorder="1" applyAlignment="1">
      <alignment vertical="center" wrapText="1"/>
    </xf>
    <xf numFmtId="164" fontId="6" fillId="4" borderId="14" xfId="0" applyNumberFormat="1" applyFont="1" applyFill="1" applyBorder="1" applyAlignment="1">
      <alignment vertical="center" wrapText="1"/>
    </xf>
    <xf numFmtId="164" fontId="0" fillId="5" borderId="22" xfId="0" applyNumberForma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302558</xdr:colOff>
      <xdr:row>0</xdr:row>
      <xdr:rowOff>118364</xdr:rowOff>
    </xdr:from>
    <xdr:ext cx="497313" cy="681651"/>
    <xdr:pic>
      <xdr:nvPicPr>
        <xdr:cNvPr id="2" name="Imagen 1">
          <a:extLst>
            <a:ext uri="{FF2B5EF4-FFF2-40B4-BE49-F238E27FC236}">
              <a16:creationId xmlns:a16="http://schemas.microsoft.com/office/drawing/2014/main" id="{19C2786C-DFDE-43F9-BF77-328579445AE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02558" y="118364"/>
          <a:ext cx="497313" cy="6816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view="pageBreakPreview" zoomScaleNormal="85" zoomScaleSheetLayoutView="100" workbookViewId="0">
      <selection activeCell="J4" sqref="J4"/>
    </sheetView>
  </sheetViews>
  <sheetFormatPr baseColWidth="10" defaultColWidth="9.140625" defaultRowHeight="15" x14ac:dyDescent="0.25"/>
  <cols>
    <col min="1" max="1" width="14.85546875" customWidth="1"/>
    <col min="2" max="2" width="27.42578125" style="1" customWidth="1"/>
    <col min="3" max="3" width="24.28515625" style="1" customWidth="1"/>
    <col min="4" max="4" width="16.85546875" customWidth="1"/>
    <col min="5" max="5" width="12.42578125" customWidth="1"/>
    <col min="6" max="6" width="19.28515625" customWidth="1"/>
    <col min="7" max="7" width="15.7109375" customWidth="1"/>
    <col min="8" max="8" width="18.28515625" customWidth="1"/>
    <col min="9" max="9" width="15.28515625" customWidth="1"/>
    <col min="10" max="10" width="17" customWidth="1"/>
  </cols>
  <sheetData>
    <row r="1" spans="1:12" ht="70.5" customHeight="1" x14ac:dyDescent="0.25">
      <c r="B1" s="40" t="s">
        <v>7</v>
      </c>
      <c r="C1" s="41"/>
      <c r="D1" s="41"/>
      <c r="E1" s="41"/>
      <c r="F1" s="41"/>
      <c r="G1" s="41"/>
      <c r="H1" s="41"/>
      <c r="I1" s="41"/>
      <c r="J1" s="42"/>
    </row>
    <row r="2" spans="1:12" ht="39" customHeight="1" x14ac:dyDescent="0.25">
      <c r="A2" s="50" t="s">
        <v>0</v>
      </c>
      <c r="B2" s="50" t="s">
        <v>31</v>
      </c>
      <c r="C2" s="13" t="s">
        <v>32</v>
      </c>
      <c r="D2" s="50" t="s">
        <v>1</v>
      </c>
      <c r="E2" s="50" t="s">
        <v>2</v>
      </c>
      <c r="F2" s="52" t="s">
        <v>35</v>
      </c>
      <c r="G2" s="53"/>
      <c r="H2" s="52" t="s">
        <v>36</v>
      </c>
      <c r="I2" s="54"/>
      <c r="J2" s="43" t="s">
        <v>3</v>
      </c>
    </row>
    <row r="3" spans="1:12" x14ac:dyDescent="0.25">
      <c r="A3" s="51"/>
      <c r="B3" s="51"/>
      <c r="C3" s="23"/>
      <c r="D3" s="51"/>
      <c r="E3" s="51"/>
      <c r="F3" s="5" t="s">
        <v>4</v>
      </c>
      <c r="G3" s="5" t="s">
        <v>5</v>
      </c>
      <c r="H3" s="5" t="s">
        <v>4</v>
      </c>
      <c r="I3" s="14" t="s">
        <v>5</v>
      </c>
      <c r="J3" s="43"/>
    </row>
    <row r="4" spans="1:12" ht="45" x14ac:dyDescent="0.25">
      <c r="A4" s="9">
        <v>1</v>
      </c>
      <c r="B4" s="10" t="s">
        <v>12</v>
      </c>
      <c r="C4" s="10" t="s">
        <v>21</v>
      </c>
      <c r="D4" s="11" t="s">
        <v>8</v>
      </c>
      <c r="E4" s="12">
        <v>1</v>
      </c>
      <c r="F4" s="2">
        <v>148000</v>
      </c>
      <c r="G4" s="6">
        <f>F4*E4</f>
        <v>148000</v>
      </c>
      <c r="H4" s="2">
        <v>148000</v>
      </c>
      <c r="I4" s="15">
        <f>H4*E4</f>
        <v>148000</v>
      </c>
      <c r="J4" s="7">
        <f>AVERAGE(G4,I4)</f>
        <v>148000</v>
      </c>
      <c r="L4" s="24"/>
    </row>
    <row r="5" spans="1:12" ht="45" x14ac:dyDescent="0.25">
      <c r="A5" s="9">
        <v>2</v>
      </c>
      <c r="B5" s="10" t="s">
        <v>13</v>
      </c>
      <c r="C5" s="10" t="s">
        <v>22</v>
      </c>
      <c r="D5" s="11" t="s">
        <v>8</v>
      </c>
      <c r="E5" s="12">
        <v>1</v>
      </c>
      <c r="F5" s="2">
        <v>148000</v>
      </c>
      <c r="G5" s="6">
        <f t="shared" ref="G5:G13" si="0">F5*E5</f>
        <v>148000</v>
      </c>
      <c r="H5" s="2">
        <v>148000</v>
      </c>
      <c r="I5" s="15">
        <f t="shared" ref="I5:I13" si="1">H5*E5</f>
        <v>148000</v>
      </c>
      <c r="J5" s="7">
        <f t="shared" ref="J5:J13" si="2">AVERAGE(G5,I5)</f>
        <v>148000</v>
      </c>
      <c r="L5" s="24"/>
    </row>
    <row r="6" spans="1:12" ht="45" x14ac:dyDescent="0.25">
      <c r="A6" s="9">
        <v>3</v>
      </c>
      <c r="B6" s="10" t="s">
        <v>14</v>
      </c>
      <c r="C6" s="10" t="s">
        <v>23</v>
      </c>
      <c r="D6" s="11" t="s">
        <v>8</v>
      </c>
      <c r="E6" s="12">
        <v>1</v>
      </c>
      <c r="F6" s="2">
        <v>152000</v>
      </c>
      <c r="G6" s="6">
        <f t="shared" si="0"/>
        <v>152000</v>
      </c>
      <c r="H6" s="28">
        <v>148000</v>
      </c>
      <c r="I6" s="15">
        <f t="shared" si="1"/>
        <v>148000</v>
      </c>
      <c r="J6" s="7">
        <f t="shared" si="2"/>
        <v>150000</v>
      </c>
      <c r="L6" s="25"/>
    </row>
    <row r="7" spans="1:12" ht="75" x14ac:dyDescent="0.25">
      <c r="A7" s="9">
        <v>4</v>
      </c>
      <c r="B7" s="10" t="s">
        <v>15</v>
      </c>
      <c r="C7" s="10" t="s">
        <v>24</v>
      </c>
      <c r="D7" s="11" t="s">
        <v>8</v>
      </c>
      <c r="E7" s="12">
        <v>1</v>
      </c>
      <c r="F7" s="2">
        <v>30000</v>
      </c>
      <c r="G7" s="6">
        <f t="shared" si="0"/>
        <v>30000</v>
      </c>
      <c r="H7" s="28">
        <v>28000</v>
      </c>
      <c r="I7" s="15">
        <f t="shared" si="1"/>
        <v>28000</v>
      </c>
      <c r="J7" s="7">
        <f t="shared" si="2"/>
        <v>29000</v>
      </c>
      <c r="L7" s="25"/>
    </row>
    <row r="8" spans="1:12" ht="75" x14ac:dyDescent="0.25">
      <c r="A8" s="9">
        <v>5</v>
      </c>
      <c r="B8" s="10" t="s">
        <v>16</v>
      </c>
      <c r="C8" s="10" t="s">
        <v>25</v>
      </c>
      <c r="D8" s="11" t="s">
        <v>8</v>
      </c>
      <c r="E8" s="12">
        <v>1</v>
      </c>
      <c r="F8" s="2">
        <v>30000</v>
      </c>
      <c r="G8" s="6">
        <f t="shared" si="0"/>
        <v>30000</v>
      </c>
      <c r="H8" s="28">
        <v>25000</v>
      </c>
      <c r="I8" s="15">
        <f t="shared" si="1"/>
        <v>25000</v>
      </c>
      <c r="J8" s="7">
        <f t="shared" si="2"/>
        <v>27500</v>
      </c>
      <c r="L8" s="25"/>
    </row>
    <row r="9" spans="1:12" ht="45" x14ac:dyDescent="0.25">
      <c r="A9" s="9">
        <v>6</v>
      </c>
      <c r="B9" s="10" t="s">
        <v>17</v>
      </c>
      <c r="C9" s="10" t="s">
        <v>26</v>
      </c>
      <c r="D9" s="11" t="s">
        <v>33</v>
      </c>
      <c r="E9" s="12">
        <v>1</v>
      </c>
      <c r="F9" s="2">
        <v>500000</v>
      </c>
      <c r="G9" s="6">
        <f t="shared" si="0"/>
        <v>500000</v>
      </c>
      <c r="H9" s="28">
        <v>620000</v>
      </c>
      <c r="I9" s="15">
        <f t="shared" si="1"/>
        <v>620000</v>
      </c>
      <c r="J9" s="7">
        <f t="shared" si="2"/>
        <v>560000</v>
      </c>
      <c r="L9" s="25"/>
    </row>
    <row r="10" spans="1:12" x14ac:dyDescent="0.25">
      <c r="A10" s="9">
        <v>7</v>
      </c>
      <c r="B10" s="10" t="s">
        <v>18</v>
      </c>
      <c r="C10" s="10" t="s">
        <v>27</v>
      </c>
      <c r="D10" s="11" t="s">
        <v>34</v>
      </c>
      <c r="E10" s="12">
        <v>1</v>
      </c>
      <c r="F10" s="2">
        <v>45000</v>
      </c>
      <c r="G10" s="6">
        <f t="shared" si="0"/>
        <v>45000</v>
      </c>
      <c r="H10" s="28">
        <v>43000</v>
      </c>
      <c r="I10" s="15">
        <f>H10*E10</f>
        <v>43000</v>
      </c>
      <c r="J10" s="7">
        <f t="shared" si="2"/>
        <v>44000</v>
      </c>
      <c r="L10" s="25"/>
    </row>
    <row r="11" spans="1:12" ht="45" x14ac:dyDescent="0.25">
      <c r="A11" s="9">
        <v>8</v>
      </c>
      <c r="B11" s="10" t="s">
        <v>19</v>
      </c>
      <c r="C11" s="10" t="s">
        <v>28</v>
      </c>
      <c r="D11" s="11" t="s">
        <v>9</v>
      </c>
      <c r="E11" s="12">
        <v>1</v>
      </c>
      <c r="F11" s="2">
        <v>345000</v>
      </c>
      <c r="G11" s="6">
        <f t="shared" si="0"/>
        <v>345000</v>
      </c>
      <c r="H11" s="28">
        <v>320000</v>
      </c>
      <c r="I11" s="15">
        <f t="shared" si="1"/>
        <v>320000</v>
      </c>
      <c r="J11" s="7">
        <f t="shared" si="2"/>
        <v>332500</v>
      </c>
      <c r="L11" s="25"/>
    </row>
    <row r="12" spans="1:12" ht="30" x14ac:dyDescent="0.25">
      <c r="A12" s="9">
        <v>9</v>
      </c>
      <c r="B12" s="10" t="s">
        <v>20</v>
      </c>
      <c r="C12" s="10" t="s">
        <v>29</v>
      </c>
      <c r="D12" s="11" t="s">
        <v>9</v>
      </c>
      <c r="E12" s="12">
        <v>1</v>
      </c>
      <c r="F12" s="2">
        <v>820000</v>
      </c>
      <c r="G12" s="6">
        <f t="shared" si="0"/>
        <v>820000</v>
      </c>
      <c r="H12" s="28">
        <v>780000</v>
      </c>
      <c r="I12" s="15">
        <f t="shared" si="1"/>
        <v>780000</v>
      </c>
      <c r="J12" s="7">
        <f t="shared" si="2"/>
        <v>800000</v>
      </c>
      <c r="L12" s="25"/>
    </row>
    <row r="13" spans="1:12" ht="30.75" thickBot="1" x14ac:dyDescent="0.3">
      <c r="A13" s="29">
        <v>10</v>
      </c>
      <c r="B13" s="30" t="s">
        <v>20</v>
      </c>
      <c r="C13" s="30" t="s">
        <v>30</v>
      </c>
      <c r="D13" s="31" t="s">
        <v>9</v>
      </c>
      <c r="E13" s="32">
        <v>1</v>
      </c>
      <c r="F13" s="33">
        <v>820000</v>
      </c>
      <c r="G13" s="34">
        <f t="shared" si="0"/>
        <v>820000</v>
      </c>
      <c r="H13" s="35">
        <v>780000</v>
      </c>
      <c r="I13" s="36">
        <f t="shared" si="1"/>
        <v>780000</v>
      </c>
      <c r="J13" s="26">
        <f t="shared" si="2"/>
        <v>800000</v>
      </c>
      <c r="L13" s="25"/>
    </row>
    <row r="14" spans="1:12" ht="14.45" customHeight="1" thickBot="1" x14ac:dyDescent="0.3">
      <c r="A14" s="44" t="s">
        <v>10</v>
      </c>
      <c r="B14" s="45"/>
      <c r="C14" s="45"/>
      <c r="D14" s="45"/>
      <c r="E14" s="45"/>
      <c r="F14" s="46"/>
      <c r="G14" s="16">
        <f>SUM(G4:G13)</f>
        <v>3038000</v>
      </c>
      <c r="H14" s="17" t="s">
        <v>10</v>
      </c>
      <c r="I14" s="18">
        <f>SUM(I4:I13)</f>
        <v>3040000</v>
      </c>
      <c r="J14" s="19">
        <f t="shared" ref="J14:J15" si="3">AVERAGE(G14,I14)</f>
        <v>3039000</v>
      </c>
      <c r="K14" s="3"/>
    </row>
    <row r="15" spans="1:12" ht="15.75" thickBot="1" x14ac:dyDescent="0.3">
      <c r="A15" s="47" t="s">
        <v>11</v>
      </c>
      <c r="B15" s="48"/>
      <c r="C15" s="48"/>
      <c r="D15" s="48"/>
      <c r="E15" s="48"/>
      <c r="F15" s="49"/>
      <c r="G15" s="37">
        <f>G14*19%</f>
        <v>577220</v>
      </c>
      <c r="H15" s="21" t="s">
        <v>11</v>
      </c>
      <c r="I15" s="38">
        <f>I14*19%</f>
        <v>577600</v>
      </c>
      <c r="J15" s="39">
        <f t="shared" si="3"/>
        <v>577410</v>
      </c>
      <c r="K15" s="3"/>
    </row>
    <row r="16" spans="1:12" ht="15.75" thickBot="1" x14ac:dyDescent="0.3">
      <c r="A16" s="44" t="s">
        <v>6</v>
      </c>
      <c r="B16" s="45"/>
      <c r="C16" s="45"/>
      <c r="D16" s="45"/>
      <c r="E16" s="45"/>
      <c r="F16" s="46"/>
      <c r="G16" s="20">
        <f>SUM(G14,G15)</f>
        <v>3615220</v>
      </c>
      <c r="H16" s="21" t="s">
        <v>6</v>
      </c>
      <c r="I16" s="22">
        <f>SUM(I14,I15)</f>
        <v>3617600</v>
      </c>
      <c r="J16" s="27">
        <f>AVERAGE(G16,I16)</f>
        <v>3616410</v>
      </c>
      <c r="K16" s="4"/>
    </row>
    <row r="21" spans="7:7" x14ac:dyDescent="0.25">
      <c r="G21" s="8"/>
    </row>
  </sheetData>
  <mergeCells count="11">
    <mergeCell ref="B1:J1"/>
    <mergeCell ref="J2:J3"/>
    <mergeCell ref="A14:F14"/>
    <mergeCell ref="A15:F15"/>
    <mergeCell ref="A16:F16"/>
    <mergeCell ref="B2:B3"/>
    <mergeCell ref="D2:D3"/>
    <mergeCell ref="E2:E3"/>
    <mergeCell ref="F2:G2"/>
    <mergeCell ref="H2:I2"/>
    <mergeCell ref="A2:A3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Materiales Formación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Marco Antonio Salamanca Bautista</cp:lastModifiedBy>
  <cp:revision/>
  <cp:lastPrinted>2026-08-11T18:11:59Z</cp:lastPrinted>
  <dcterms:created xsi:type="dcterms:W3CDTF">2026-02-19T00:21:27Z</dcterms:created>
  <dcterms:modified xsi:type="dcterms:W3CDTF">2026-08-11T18:12:02Z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2026-02-23T17:10:50Z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4b5e25dc-1b37-4b05-a0bc-890ca67cbc8b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