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965ed3e70ea1251/Escritorio/SENA/CARPETA PROCESO CENTRO TEXTIL/PROCESOS CONTRACTUALES/PROCESO AIRES/"/>
    </mc:Choice>
  </mc:AlternateContent>
  <xr:revisionPtr revIDLastSave="98" documentId="13_ncr:1_{A776EB61-F4F2-422A-BBC5-F4F084689FAA}" xr6:coauthVersionLast="47" xr6:coauthVersionMax="47" xr10:uidLastSave="{108EC7B5-47B1-4D21-B3DD-EF9764F6307D}"/>
  <bookViews>
    <workbookView xWindow="-120" yWindow="-120" windowWidth="20730" windowHeight="11040" xr2:uid="{B8F60D70-8E72-4B1A-979D-52A9942D7ECF}"/>
  </bookViews>
  <sheets>
    <sheet name="OFERTA ECONO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1" i="1" l="1"/>
  <c r="M11" i="1" s="1"/>
  <c r="N11" i="1" s="1"/>
  <c r="L12" i="1"/>
  <c r="M12" i="1" s="1"/>
  <c r="N12" i="1" s="1"/>
  <c r="L13" i="1"/>
  <c r="M13" i="1" s="1"/>
  <c r="L14" i="1"/>
  <c r="M14" i="1" s="1"/>
  <c r="N14" i="1" s="1"/>
  <c r="L15" i="1"/>
  <c r="M15" i="1" s="1"/>
  <c r="N15" i="1" s="1"/>
  <c r="N13" i="1" l="1"/>
  <c r="K8" i="1"/>
  <c r="K9" i="1"/>
  <c r="K10" i="1"/>
  <c r="K7" i="1"/>
  <c r="L7" i="1" l="1"/>
  <c r="M7" i="1" s="1"/>
  <c r="L10" i="1"/>
  <c r="M10" i="1" s="1"/>
  <c r="N10" i="1" s="1"/>
  <c r="L9" i="1"/>
  <c r="M9" i="1"/>
  <c r="N9" i="1" s="1"/>
  <c r="L8" i="1"/>
  <c r="M8" i="1" s="1"/>
  <c r="N8" i="1" s="1"/>
  <c r="N7" i="1" l="1"/>
  <c r="N17" i="1" l="1"/>
</calcChain>
</file>

<file path=xl/sharedStrings.xml><?xml version="1.0" encoding="utf-8"?>
<sst xmlns="http://schemas.openxmlformats.org/spreadsheetml/2006/main" count="38" uniqueCount="25">
  <si>
    <t>ITEM</t>
  </si>
  <si>
    <t>DESCRIPCIÓN DEL ELEMENTOS</t>
  </si>
  <si>
    <t>UNIDAD DE MEDIDA</t>
  </si>
  <si>
    <t>CANTIDAD SOLICITADA</t>
  </si>
  <si>
    <t xml:space="preserve">VALOR UNITARIO </t>
  </si>
  <si>
    <t xml:space="preserve">VALOR TOTAL </t>
  </si>
  <si>
    <t>COTIZACION 2</t>
  </si>
  <si>
    <t>VALOR IVA</t>
  </si>
  <si>
    <t>Mantenimiento preventivo equipo de aire acondicionado de Precisión tipo Split marca paramo modelo UCC17DX2B DE 17TR  (Precisión - Área de Laboratorio.)</t>
  </si>
  <si>
    <t>Mantenimiento preventivo a equipo o de aire acondicionado tipo lavador de aire, marca multitech (Área de Laboratorio.)</t>
  </si>
  <si>
    <t>Mantenimiento preventivo a equipo humidificador, humidisk 6.5 marca carel. (Área de Laboratorio.)</t>
  </si>
  <si>
    <t>Mantenimiento preventivo aire acondicionado tipo mini Split marca LG de 12KBTU (Oficinas Administrativas)</t>
  </si>
  <si>
    <t>und</t>
  </si>
  <si>
    <t>Suministro de repuestos Varios</t>
  </si>
  <si>
    <t>VALOR TOTAL</t>
  </si>
  <si>
    <t>Mantenimiento preventivo mensual Central Ducto hasta 60000 BTU. Garantizando que el equipo quede funcionando correctamente</t>
  </si>
  <si>
    <t>Mantenimiento preventivo mensual piso techo de 60000 BTU. Garantizando que el equipo quede funcionando correctamente.</t>
  </si>
  <si>
    <t>Mantenimiento preventivo mensual piso techo de 36000 BTU. Garantizando que el equipo quede funcionando correctamente.</t>
  </si>
  <si>
    <t>Mantenimiento preventivo mensual tipo ventana de 12000 BTU. Garantizando que el equipo quede funcionando correctamente.</t>
  </si>
  <si>
    <t>Mantenimiento preventivo mensual equipos Mini split de 24.000 BTU. Garantizando que el equipo quede funcionando correctamente</t>
  </si>
  <si>
    <t>VALOR UNITARIO ANTES DE IVA</t>
  </si>
  <si>
    <t>VALOR IVA INCLUIDO</t>
  </si>
  <si>
    <t>CANTIDAD DE EQUIPOS</t>
  </si>
  <si>
    <t xml:space="preserve">OFERTA </t>
  </si>
  <si>
    <t>PRECIO TECHO ENTIDAD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</si>
</sst>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(&quot;$&quot;\ * #,##0_);_(&quot;$&quot;\ * \(#,##0\);_(&quot;$&quot;\ * &quot;-&quot;??_);_(@_)"/>
    <numFmt numFmtId="166" formatCode="_(* #,##0_);_(* \(#,##0\);_(* &quot;-&quot;??_);_(@_)"/>
    <numFmt numFmtId="167" formatCode="_-&quot;$&quot;\ * #,##0_-;\-&quot;$&quot;\ * #,##0_-;_-&quot;$&quot;\ * &quot;-&quot;??_-;_-@_-"/>
    <numFmt numFmtId="168" formatCode="_-[$$-240A]\ * #,##0.00_-;\-[$$-240A]\ * #,##0.00_-;_-[$$-240A]\ 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name val="Calibri"/>
      <family val="2"/>
      <scheme val="minor"/>
    </font>
    <font>
      <sz val="10"/>
      <name val="Arial"/>
      <family val="2"/>
    </font>
    <font>
      <sz val="10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9" fontId="5" fillId="0" borderId="0" applyFill="0" applyBorder="0" applyProtection="0">
      <alignment horizontal="left" vertical="center"/>
    </xf>
    <xf numFmtId="0" fontId="7" fillId="0" borderId="0"/>
    <xf numFmtId="0" fontId="7" fillId="0" borderId="0"/>
  </cellStyleXfs>
  <cellXfs count="103"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165" fontId="0" fillId="0" borderId="0" xfId="0" applyNumberFormat="1"/>
    <xf numFmtId="168" fontId="0" fillId="0" borderId="0" xfId="0" applyNumberFormat="1"/>
    <xf numFmtId="0" fontId="6" fillId="2" borderId="2" xfId="5" applyFont="1" applyFill="1" applyBorder="1" applyAlignment="1">
      <alignment horizontal="center" vertical="center" wrapText="1"/>
    </xf>
    <xf numFmtId="9" fontId="0" fillId="0" borderId="0" xfId="0" applyNumberFormat="1" applyAlignment="1">
      <alignment horizontal="center" vertical="center"/>
    </xf>
    <xf numFmtId="0" fontId="6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center" vertical="center"/>
    </xf>
    <xf numFmtId="0" fontId="6" fillId="2" borderId="0" xfId="5" applyFont="1" applyFill="1" applyAlignment="1">
      <alignment horizontal="center" vertical="center" wrapText="1"/>
    </xf>
    <xf numFmtId="167" fontId="0" fillId="0" borderId="0" xfId="3" applyNumberFormat="1" applyFont="1" applyBorder="1" applyAlignment="1">
      <alignment vertical="center"/>
    </xf>
    <xf numFmtId="168" fontId="0" fillId="0" borderId="0" xfId="0" applyNumberFormat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left" vertical="center" wrapText="1"/>
    </xf>
    <xf numFmtId="0" fontId="4" fillId="2" borderId="11" xfId="0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 wrapText="1"/>
    </xf>
    <xf numFmtId="167" fontId="0" fillId="2" borderId="11" xfId="3" applyNumberFormat="1" applyFont="1" applyFill="1" applyBorder="1" applyAlignment="1">
      <alignment vertical="center"/>
    </xf>
    <xf numFmtId="9" fontId="0" fillId="2" borderId="11" xfId="0" applyNumberForma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167" fontId="0" fillId="3" borderId="1" xfId="3" applyNumberFormat="1" applyFont="1" applyFill="1" applyBorder="1" applyAlignment="1">
      <alignment vertical="center"/>
    </xf>
    <xf numFmtId="44" fontId="0" fillId="3" borderId="4" xfId="3" applyFont="1" applyFill="1" applyBorder="1" applyAlignment="1">
      <alignment horizontal="center" vertical="center"/>
    </xf>
    <xf numFmtId="168" fontId="0" fillId="3" borderId="4" xfId="0" applyNumberFormat="1" applyFill="1" applyBorder="1" applyAlignment="1">
      <alignment horizontal="center" vertical="center"/>
    </xf>
    <xf numFmtId="165" fontId="0" fillId="3" borderId="4" xfId="0" applyNumberFormat="1" applyFill="1" applyBorder="1" applyAlignment="1">
      <alignment vertical="center"/>
    </xf>
    <xf numFmtId="167" fontId="0" fillId="3" borderId="4" xfId="3" applyNumberFormat="1" applyFont="1" applyFill="1" applyBorder="1" applyAlignment="1">
      <alignment vertical="center"/>
    </xf>
    <xf numFmtId="165" fontId="0" fillId="3" borderId="13" xfId="0" applyNumberFormat="1" applyFill="1" applyBorder="1" applyAlignment="1">
      <alignment vertical="center"/>
    </xf>
    <xf numFmtId="165" fontId="9" fillId="0" borderId="5" xfId="0" applyNumberFormat="1" applyFont="1" applyBorder="1" applyAlignment="1">
      <alignment vertical="center"/>
    </xf>
    <xf numFmtId="167" fontId="9" fillId="0" borderId="5" xfId="3" applyNumberFormat="1" applyFont="1" applyBorder="1" applyAlignment="1">
      <alignment vertical="center"/>
    </xf>
    <xf numFmtId="0" fontId="8" fillId="2" borderId="4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0" fillId="2" borderId="1" xfId="0" applyFill="1" applyBorder="1" applyAlignment="1">
      <alignment horizontal="justify" vertical="center" wrapText="1"/>
    </xf>
    <xf numFmtId="0" fontId="0" fillId="2" borderId="1" xfId="0" applyFill="1" applyBorder="1" applyAlignment="1">
      <alignment horizontal="center" vertical="center" wrapText="1"/>
    </xf>
    <xf numFmtId="165" fontId="3" fillId="4" borderId="5" xfId="1" applyNumberFormat="1" applyFont="1" applyFill="1" applyBorder="1" applyAlignment="1">
      <alignment horizontal="center" vertical="center" wrapText="1"/>
    </xf>
    <xf numFmtId="166" fontId="3" fillId="4" borderId="5" xfId="2" applyNumberFormat="1" applyFont="1" applyFill="1" applyBorder="1" applyAlignment="1">
      <alignment horizontal="center" vertical="center" wrapText="1"/>
    </xf>
    <xf numFmtId="168" fontId="3" fillId="4" borderId="5" xfId="2" applyNumberFormat="1" applyFont="1" applyFill="1" applyBorder="1" applyAlignment="1">
      <alignment horizontal="center" vertical="center" wrapText="1"/>
    </xf>
    <xf numFmtId="165" fontId="3" fillId="4" borderId="14" xfId="1" applyNumberFormat="1" applyFont="1" applyFill="1" applyBorder="1" applyAlignment="1">
      <alignment horizontal="center" vertical="center" wrapText="1"/>
    </xf>
    <xf numFmtId="165" fontId="3" fillId="5" borderId="5" xfId="1" applyNumberFormat="1" applyFont="1" applyFill="1" applyBorder="1" applyAlignment="1">
      <alignment horizontal="center" vertical="center" wrapText="1"/>
    </xf>
    <xf numFmtId="166" fontId="3" fillId="5" borderId="5" xfId="2" applyNumberFormat="1" applyFont="1" applyFill="1" applyBorder="1" applyAlignment="1">
      <alignment horizontal="center" vertical="center" wrapText="1"/>
    </xf>
    <xf numFmtId="168" fontId="3" fillId="5" borderId="5" xfId="2" applyNumberFormat="1" applyFont="1" applyFill="1" applyBorder="1" applyAlignment="1">
      <alignment horizontal="center" vertical="center" wrapText="1"/>
    </xf>
    <xf numFmtId="165" fontId="3" fillId="5" borderId="14" xfId="1" applyNumberFormat="1" applyFont="1" applyFill="1" applyBorder="1" applyAlignment="1">
      <alignment horizontal="center" vertical="center" wrapText="1"/>
    </xf>
    <xf numFmtId="3" fontId="0" fillId="0" borderId="0" xfId="0" applyNumberFormat="1"/>
    <xf numFmtId="167" fontId="0" fillId="0" borderId="0" xfId="0" applyNumberFormat="1"/>
    <xf numFmtId="4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9" fillId="0" borderId="27" xfId="0" applyFont="1" applyBorder="1" applyAlignment="1">
      <alignment horizontal="center"/>
    </xf>
    <xf numFmtId="0" fontId="9" fillId="0" borderId="28" xfId="0" applyFont="1" applyBorder="1" applyAlignment="1">
      <alignment horizontal="center"/>
    </xf>
    <xf numFmtId="0" fontId="9" fillId="0" borderId="29" xfId="0" applyFont="1" applyBorder="1" applyAlignment="1">
      <alignment horizontal="center"/>
    </xf>
    <xf numFmtId="0" fontId="2" fillId="3" borderId="16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2" fillId="3" borderId="31" xfId="0" applyFont="1" applyFill="1" applyBorder="1" applyAlignment="1">
      <alignment horizontal="center" vertical="center" wrapText="1"/>
    </xf>
    <xf numFmtId="0" fontId="2" fillId="3" borderId="32" xfId="0" applyFont="1" applyFill="1" applyBorder="1" applyAlignment="1">
      <alignment horizontal="center" vertical="center" wrapText="1"/>
    </xf>
    <xf numFmtId="0" fontId="2" fillId="3" borderId="33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justify" vertical="center" wrapText="1"/>
    </xf>
    <xf numFmtId="0" fontId="6" fillId="2" borderId="3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7" fontId="10" fillId="3" borderId="1" xfId="3" applyNumberFormat="1" applyFont="1" applyFill="1" applyBorder="1" applyAlignment="1">
      <alignment vertical="center"/>
    </xf>
    <xf numFmtId="44" fontId="10" fillId="3" borderId="4" xfId="3" applyFont="1" applyFill="1" applyBorder="1" applyAlignment="1">
      <alignment horizontal="center" vertical="center"/>
    </xf>
    <xf numFmtId="168" fontId="10" fillId="3" borderId="4" xfId="0" applyNumberFormat="1" applyFont="1" applyFill="1" applyBorder="1" applyAlignment="1">
      <alignment horizontal="center" vertical="center"/>
    </xf>
    <xf numFmtId="165" fontId="10" fillId="3" borderId="4" xfId="0" applyNumberFormat="1" applyFont="1" applyFill="1" applyBorder="1" applyAlignment="1">
      <alignment vertical="center"/>
    </xf>
    <xf numFmtId="167" fontId="10" fillId="3" borderId="4" xfId="3" applyNumberFormat="1" applyFont="1" applyFill="1" applyBorder="1" applyAlignment="1">
      <alignment vertical="center"/>
    </xf>
    <xf numFmtId="3" fontId="10" fillId="0" borderId="0" xfId="0" applyNumberFormat="1" applyFont="1"/>
    <xf numFmtId="3" fontId="10" fillId="0" borderId="0" xfId="0" applyNumberFormat="1" applyFont="1" applyAlignment="1">
      <alignment horizontal="center" vertical="center"/>
    </xf>
    <xf numFmtId="0" fontId="10" fillId="0" borderId="0" xfId="0" applyFont="1"/>
    <xf numFmtId="0" fontId="3" fillId="6" borderId="6" xfId="0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center" vertical="center" wrapText="1"/>
    </xf>
    <xf numFmtId="165" fontId="3" fillId="6" borderId="31" xfId="1" applyNumberFormat="1" applyFont="1" applyFill="1" applyBorder="1" applyAlignment="1">
      <alignment horizontal="center" vertical="center" wrapText="1"/>
    </xf>
    <xf numFmtId="166" fontId="3" fillId="6" borderId="31" xfId="2" applyNumberFormat="1" applyFont="1" applyFill="1" applyBorder="1" applyAlignment="1">
      <alignment horizontal="center" vertical="center" wrapText="1"/>
    </xf>
    <xf numFmtId="44" fontId="0" fillId="6" borderId="1" xfId="3" applyFont="1" applyFill="1" applyBorder="1" applyAlignment="1">
      <alignment vertical="center"/>
    </xf>
    <xf numFmtId="44" fontId="0" fillId="6" borderId="1" xfId="3" applyFont="1" applyFill="1" applyBorder="1" applyAlignment="1">
      <alignment horizontal="center" vertical="center"/>
    </xf>
    <xf numFmtId="44" fontId="10" fillId="6" borderId="1" xfId="3" applyFont="1" applyFill="1" applyBorder="1" applyAlignment="1">
      <alignment vertical="center"/>
    </xf>
    <xf numFmtId="44" fontId="10" fillId="6" borderId="1" xfId="3" applyFont="1" applyFill="1" applyBorder="1" applyAlignment="1">
      <alignment horizontal="center" vertical="center"/>
    </xf>
    <xf numFmtId="167" fontId="0" fillId="6" borderId="13" xfId="3" applyNumberFormat="1" applyFont="1" applyFill="1" applyBorder="1" applyAlignment="1">
      <alignment vertical="center"/>
    </xf>
    <xf numFmtId="44" fontId="0" fillId="6" borderId="13" xfId="3" applyFont="1" applyFill="1" applyBorder="1" applyAlignment="1">
      <alignment vertical="center"/>
    </xf>
  </cellXfs>
  <cellStyles count="7">
    <cellStyle name="BodyStyle" xfId="4" xr:uid="{B89D3E11-660B-4432-938D-C39D1B407DD7}"/>
    <cellStyle name="Millares 2" xfId="2" xr:uid="{7A20DC86-D1FC-4DCF-80CD-F2F191D890E6}"/>
    <cellStyle name="Moneda" xfId="3" builtinId="4"/>
    <cellStyle name="Moneda 2" xfId="1" xr:uid="{31A7B1D2-48DE-4220-A298-00934DFACFC8}"/>
    <cellStyle name="Normal" xfId="0" builtinId="0"/>
    <cellStyle name="Normal 2" xfId="5" xr:uid="{CD19F5AE-1733-43CE-A4A9-73FA8C9B2F6D}"/>
    <cellStyle name="Normal 3 2" xfId="6" xr:uid="{1A5239BC-E8E5-4036-8A59-C3995B83B9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627AFE-26B0-478E-87CE-F6E130FFF954}">
  <dimension ref="B2:R22"/>
  <sheetViews>
    <sheetView showGridLines="0" tabSelected="1" topLeftCell="B12" zoomScale="80" zoomScaleNormal="80" workbookViewId="0">
      <selection activeCell="P7" sqref="P7"/>
    </sheetView>
  </sheetViews>
  <sheetFormatPr baseColWidth="10" defaultRowHeight="15" x14ac:dyDescent="0.25"/>
  <cols>
    <col min="3" max="3" width="37.85546875" customWidth="1"/>
    <col min="4" max="5" width="19.5703125" customWidth="1"/>
    <col min="7" max="7" width="14.42578125" style="2" bestFit="1" customWidth="1"/>
    <col min="8" max="8" width="13.85546875" customWidth="1"/>
    <col min="9" max="9" width="15.7109375" style="3" bestFit="1" customWidth="1"/>
    <col min="10" max="10" width="18.42578125" style="2" customWidth="1"/>
    <col min="11" max="11" width="14.140625" hidden="1" customWidth="1"/>
    <col min="12" max="12" width="13.7109375" hidden="1" customWidth="1"/>
    <col min="13" max="13" width="15.7109375" hidden="1" customWidth="1"/>
    <col min="14" max="14" width="18.7109375" hidden="1" customWidth="1"/>
    <col min="15" max="15" width="16.5703125" bestFit="1" customWidth="1"/>
    <col min="16" max="16" width="16.28515625" customWidth="1"/>
    <col min="17" max="17" width="15.5703125" customWidth="1"/>
    <col min="18" max="18" width="14.140625" customWidth="1"/>
  </cols>
  <sheetData>
    <row r="2" spans="2:18" ht="15.75" thickBot="1" x14ac:dyDescent="0.3"/>
    <row r="3" spans="2:18" ht="21" customHeight="1" thickBot="1" x14ac:dyDescent="0.3">
      <c r="B3" s="53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5"/>
    </row>
    <row r="4" spans="2:18" ht="15" customHeight="1" x14ac:dyDescent="0.25">
      <c r="B4" s="56" t="s">
        <v>0</v>
      </c>
      <c r="C4" s="59" t="s">
        <v>1</v>
      </c>
      <c r="D4" s="59" t="s">
        <v>2</v>
      </c>
      <c r="E4" s="77" t="s">
        <v>22</v>
      </c>
      <c r="F4" s="62" t="s">
        <v>3</v>
      </c>
      <c r="G4" s="65" t="s">
        <v>23</v>
      </c>
      <c r="H4" s="66"/>
      <c r="I4" s="66"/>
      <c r="J4" s="67"/>
      <c r="K4" s="71" t="s">
        <v>6</v>
      </c>
      <c r="L4" s="72"/>
      <c r="M4" s="72"/>
      <c r="N4" s="73"/>
      <c r="O4" s="91" t="s">
        <v>24</v>
      </c>
      <c r="P4" s="92"/>
    </row>
    <row r="5" spans="2:18" ht="15" customHeight="1" thickBot="1" x14ac:dyDescent="0.3">
      <c r="B5" s="57"/>
      <c r="C5" s="60"/>
      <c r="D5" s="60"/>
      <c r="E5" s="78"/>
      <c r="F5" s="63"/>
      <c r="G5" s="68"/>
      <c r="H5" s="69"/>
      <c r="I5" s="69"/>
      <c r="J5" s="70"/>
      <c r="K5" s="74"/>
      <c r="L5" s="75"/>
      <c r="M5" s="75"/>
      <c r="N5" s="76"/>
      <c r="O5" s="93"/>
      <c r="P5" s="94"/>
    </row>
    <row r="6" spans="2:18" ht="39" thickBot="1" x14ac:dyDescent="0.3">
      <c r="B6" s="58"/>
      <c r="C6" s="61"/>
      <c r="D6" s="61"/>
      <c r="E6" s="79"/>
      <c r="F6" s="64"/>
      <c r="G6" s="45" t="s">
        <v>20</v>
      </c>
      <c r="H6" s="46" t="s">
        <v>21</v>
      </c>
      <c r="I6" s="47" t="s">
        <v>7</v>
      </c>
      <c r="J6" s="48" t="s">
        <v>5</v>
      </c>
      <c r="K6" s="41" t="s">
        <v>20</v>
      </c>
      <c r="L6" s="42" t="s">
        <v>21</v>
      </c>
      <c r="M6" s="43" t="s">
        <v>7</v>
      </c>
      <c r="N6" s="44" t="s">
        <v>5</v>
      </c>
      <c r="O6" s="95" t="s">
        <v>4</v>
      </c>
      <c r="P6" s="96" t="s">
        <v>14</v>
      </c>
    </row>
    <row r="7" spans="2:18" ht="68.25" customHeight="1" x14ac:dyDescent="0.25">
      <c r="B7" s="15">
        <v>1</v>
      </c>
      <c r="C7" s="36" t="s">
        <v>8</v>
      </c>
      <c r="D7" s="13" t="s">
        <v>12</v>
      </c>
      <c r="E7" s="24">
        <v>1</v>
      </c>
      <c r="F7" s="14">
        <v>6</v>
      </c>
      <c r="G7" s="32"/>
      <c r="H7" s="29"/>
      <c r="I7" s="30"/>
      <c r="J7" s="31"/>
      <c r="K7" s="32">
        <f>G7*1.051</f>
        <v>0</v>
      </c>
      <c r="L7" s="29">
        <f>K7*19%</f>
        <v>0</v>
      </c>
      <c r="M7" s="30">
        <f>K7+L7</f>
        <v>0</v>
      </c>
      <c r="N7" s="32">
        <f t="shared" ref="N7:N15" si="0">M7*E7*F7</f>
        <v>0</v>
      </c>
      <c r="O7" s="97">
        <v>714115</v>
      </c>
      <c r="P7" s="98">
        <v>4284689.01</v>
      </c>
      <c r="Q7" s="49"/>
      <c r="R7" s="51"/>
    </row>
    <row r="8" spans="2:18" ht="54.75" customHeight="1" x14ac:dyDescent="0.25">
      <c r="B8" s="16">
        <v>2</v>
      </c>
      <c r="C8" s="37" t="s">
        <v>9</v>
      </c>
      <c r="D8" s="1" t="s">
        <v>12</v>
      </c>
      <c r="E8" s="25">
        <v>1</v>
      </c>
      <c r="F8" s="4">
        <v>2</v>
      </c>
      <c r="G8" s="28"/>
      <c r="H8" s="29"/>
      <c r="I8" s="30"/>
      <c r="J8" s="31"/>
      <c r="K8" s="28">
        <f>G8*1.051</f>
        <v>0</v>
      </c>
      <c r="L8" s="29">
        <f t="shared" ref="L8:L15" si="1">K8*19%</f>
        <v>0</v>
      </c>
      <c r="M8" s="30">
        <f t="shared" ref="M8:M15" si="2">K8+L8</f>
        <v>0</v>
      </c>
      <c r="N8" s="32">
        <f t="shared" si="0"/>
        <v>0</v>
      </c>
      <c r="O8" s="97">
        <v>342166</v>
      </c>
      <c r="P8" s="98">
        <v>684332.11</v>
      </c>
      <c r="Q8" s="49"/>
      <c r="R8" s="51"/>
    </row>
    <row r="9" spans="2:18" ht="56.25" customHeight="1" x14ac:dyDescent="0.25">
      <c r="B9" s="16">
        <v>3</v>
      </c>
      <c r="C9" s="37" t="s">
        <v>10</v>
      </c>
      <c r="D9" s="1" t="s">
        <v>12</v>
      </c>
      <c r="E9" s="25">
        <v>1</v>
      </c>
      <c r="F9" s="4">
        <v>2</v>
      </c>
      <c r="G9" s="28"/>
      <c r="H9" s="29"/>
      <c r="I9" s="30"/>
      <c r="J9" s="31"/>
      <c r="K9" s="28">
        <f>G9*1.051</f>
        <v>0</v>
      </c>
      <c r="L9" s="29">
        <f t="shared" si="1"/>
        <v>0</v>
      </c>
      <c r="M9" s="30">
        <f t="shared" si="2"/>
        <v>0</v>
      </c>
      <c r="N9" s="32">
        <f t="shared" si="0"/>
        <v>0</v>
      </c>
      <c r="O9" s="97">
        <v>288616</v>
      </c>
      <c r="P9" s="98">
        <v>577232.11</v>
      </c>
      <c r="Q9" s="49"/>
      <c r="R9" s="51"/>
    </row>
    <row r="10" spans="2:18" ht="53.25" customHeight="1" x14ac:dyDescent="0.25">
      <c r="B10" s="16">
        <v>4</v>
      </c>
      <c r="C10" s="38" t="s">
        <v>11</v>
      </c>
      <c r="D10" s="12" t="s">
        <v>12</v>
      </c>
      <c r="E10" s="26">
        <v>1</v>
      </c>
      <c r="F10" s="4">
        <v>2</v>
      </c>
      <c r="G10" s="28"/>
      <c r="H10" s="29"/>
      <c r="I10" s="30"/>
      <c r="J10" s="31"/>
      <c r="K10" s="28">
        <f>G10*1.051</f>
        <v>0</v>
      </c>
      <c r="L10" s="29">
        <f t="shared" si="1"/>
        <v>0</v>
      </c>
      <c r="M10" s="30">
        <f t="shared" si="2"/>
        <v>0</v>
      </c>
      <c r="N10" s="32">
        <f t="shared" si="0"/>
        <v>0</v>
      </c>
      <c r="O10" s="97">
        <v>172583</v>
      </c>
      <c r="P10" s="98">
        <v>345165.45</v>
      </c>
      <c r="Q10" s="49"/>
      <c r="R10" s="51"/>
    </row>
    <row r="11" spans="2:18" s="90" customFormat="1" ht="53.25" customHeight="1" x14ac:dyDescent="0.25">
      <c r="B11" s="17">
        <v>5</v>
      </c>
      <c r="C11" s="80" t="s">
        <v>15</v>
      </c>
      <c r="D11" s="81" t="s">
        <v>12</v>
      </c>
      <c r="E11" s="81">
        <v>1</v>
      </c>
      <c r="F11" s="82">
        <v>4</v>
      </c>
      <c r="G11" s="83"/>
      <c r="H11" s="84"/>
      <c r="I11" s="85"/>
      <c r="J11" s="86"/>
      <c r="K11" s="83">
        <v>180000</v>
      </c>
      <c r="L11" s="84">
        <f t="shared" si="1"/>
        <v>34200</v>
      </c>
      <c r="M11" s="85">
        <f t="shared" si="2"/>
        <v>214200</v>
      </c>
      <c r="N11" s="87">
        <f t="shared" si="0"/>
        <v>856800</v>
      </c>
      <c r="O11" s="99">
        <v>297100</v>
      </c>
      <c r="P11" s="100">
        <v>1188400</v>
      </c>
      <c r="Q11" s="88"/>
      <c r="R11" s="89"/>
    </row>
    <row r="12" spans="2:18" ht="53.25" customHeight="1" x14ac:dyDescent="0.25">
      <c r="B12" s="17">
        <v>6</v>
      </c>
      <c r="C12" s="39" t="s">
        <v>16</v>
      </c>
      <c r="D12" s="12" t="s">
        <v>12</v>
      </c>
      <c r="E12" s="12">
        <v>11</v>
      </c>
      <c r="F12" s="40">
        <v>3</v>
      </c>
      <c r="G12" s="28"/>
      <c r="H12" s="29"/>
      <c r="I12" s="30"/>
      <c r="J12" s="31"/>
      <c r="K12" s="28">
        <v>200000</v>
      </c>
      <c r="L12" s="29">
        <f t="shared" si="1"/>
        <v>38000</v>
      </c>
      <c r="M12" s="30">
        <f t="shared" si="2"/>
        <v>238000</v>
      </c>
      <c r="N12" s="32">
        <f t="shared" si="0"/>
        <v>7854000</v>
      </c>
      <c r="O12" s="97">
        <v>244000</v>
      </c>
      <c r="P12" s="98">
        <v>8052000</v>
      </c>
      <c r="Q12" s="49"/>
      <c r="R12" s="52"/>
    </row>
    <row r="13" spans="2:18" ht="53.25" customHeight="1" x14ac:dyDescent="0.25">
      <c r="B13" s="17">
        <v>7</v>
      </c>
      <c r="C13" s="39" t="s">
        <v>17</v>
      </c>
      <c r="D13" s="12" t="s">
        <v>12</v>
      </c>
      <c r="E13" s="12">
        <v>7</v>
      </c>
      <c r="F13" s="40">
        <v>4</v>
      </c>
      <c r="G13" s="28"/>
      <c r="H13" s="29"/>
      <c r="I13" s="30"/>
      <c r="J13" s="31"/>
      <c r="K13" s="28">
        <v>120000</v>
      </c>
      <c r="L13" s="29">
        <f t="shared" si="1"/>
        <v>22800</v>
      </c>
      <c r="M13" s="30">
        <f t="shared" si="2"/>
        <v>142800</v>
      </c>
      <c r="N13" s="32">
        <f t="shared" si="0"/>
        <v>3998400</v>
      </c>
      <c r="O13" s="97">
        <v>196400</v>
      </c>
      <c r="P13" s="98">
        <v>5499200</v>
      </c>
      <c r="Q13" s="49"/>
      <c r="R13" s="52"/>
    </row>
    <row r="14" spans="2:18" ht="72.75" customHeight="1" x14ac:dyDescent="0.25">
      <c r="B14" s="17">
        <v>8</v>
      </c>
      <c r="C14" s="39" t="s">
        <v>18</v>
      </c>
      <c r="D14" s="12" t="s">
        <v>12</v>
      </c>
      <c r="E14" s="12">
        <v>2</v>
      </c>
      <c r="F14" s="40">
        <v>4</v>
      </c>
      <c r="G14" s="28"/>
      <c r="H14" s="29"/>
      <c r="I14" s="30"/>
      <c r="J14" s="31"/>
      <c r="K14" s="28">
        <v>80000</v>
      </c>
      <c r="L14" s="29">
        <f t="shared" si="1"/>
        <v>15200</v>
      </c>
      <c r="M14" s="30">
        <f t="shared" si="2"/>
        <v>95200</v>
      </c>
      <c r="N14" s="32">
        <f t="shared" si="0"/>
        <v>761600</v>
      </c>
      <c r="O14" s="97">
        <v>127600</v>
      </c>
      <c r="P14" s="98">
        <v>1020800</v>
      </c>
      <c r="Q14" s="49"/>
      <c r="R14" s="52"/>
    </row>
    <row r="15" spans="2:18" ht="63.75" customHeight="1" x14ac:dyDescent="0.25">
      <c r="B15" s="17">
        <v>9</v>
      </c>
      <c r="C15" s="39" t="s">
        <v>19</v>
      </c>
      <c r="D15" s="1" t="s">
        <v>12</v>
      </c>
      <c r="E15" s="1">
        <v>12</v>
      </c>
      <c r="F15" s="40">
        <v>3</v>
      </c>
      <c r="G15" s="28"/>
      <c r="H15" s="29"/>
      <c r="I15" s="30"/>
      <c r="J15" s="31"/>
      <c r="K15" s="28">
        <v>100000</v>
      </c>
      <c r="L15" s="29">
        <f t="shared" si="1"/>
        <v>19000</v>
      </c>
      <c r="M15" s="30">
        <f t="shared" si="2"/>
        <v>119000</v>
      </c>
      <c r="N15" s="32">
        <f t="shared" si="0"/>
        <v>4284000</v>
      </c>
      <c r="O15" s="97">
        <v>154500</v>
      </c>
      <c r="P15" s="98">
        <v>5562000</v>
      </c>
      <c r="Q15" s="49"/>
      <c r="R15" s="52"/>
    </row>
    <row r="16" spans="2:18" ht="24.75" customHeight="1" thickBot="1" x14ac:dyDescent="0.3">
      <c r="B16" s="18">
        <v>10</v>
      </c>
      <c r="C16" s="19" t="s">
        <v>13</v>
      </c>
      <c r="D16" s="20" t="s">
        <v>12</v>
      </c>
      <c r="E16" s="27"/>
      <c r="F16" s="21">
        <v>1</v>
      </c>
      <c r="G16" s="22"/>
      <c r="H16" s="23"/>
      <c r="I16" s="22"/>
      <c r="J16" s="33"/>
      <c r="K16" s="22"/>
      <c r="L16" s="23"/>
      <c r="M16" s="22"/>
      <c r="N16" s="33">
        <v>16777488</v>
      </c>
      <c r="O16" s="101"/>
      <c r="P16" s="102">
        <v>19770182</v>
      </c>
      <c r="R16" s="49"/>
    </row>
    <row r="17" spans="2:18" ht="16.5" customHeight="1" thickBot="1" x14ac:dyDescent="0.3">
      <c r="B17" s="6"/>
      <c r="C17" s="7"/>
      <c r="D17" s="8"/>
      <c r="E17" s="8"/>
      <c r="F17" s="9"/>
      <c r="G17" s="10"/>
      <c r="H17" s="5"/>
      <c r="I17" s="11"/>
      <c r="J17" s="34"/>
      <c r="K17" s="10"/>
      <c r="L17" s="5"/>
      <c r="M17" s="11"/>
      <c r="N17" s="34">
        <f>SUM(N7:N16)</f>
        <v>34532288</v>
      </c>
      <c r="O17" s="10"/>
      <c r="P17" s="35"/>
      <c r="R17" s="49"/>
    </row>
    <row r="21" spans="2:18" x14ac:dyDescent="0.25">
      <c r="L21" s="49"/>
    </row>
    <row r="22" spans="2:18" x14ac:dyDescent="0.25">
      <c r="L22" s="50"/>
    </row>
  </sheetData>
  <mergeCells count="9">
    <mergeCell ref="B3:P3"/>
    <mergeCell ref="B4:B6"/>
    <mergeCell ref="C4:C6"/>
    <mergeCell ref="D4:D6"/>
    <mergeCell ref="F4:F6"/>
    <mergeCell ref="G4:J5"/>
    <mergeCell ref="K4:N5"/>
    <mergeCell ref="O4:P5"/>
    <mergeCell ref="E4:E6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fcb255e-0bf8-41f6-be9b-5e837f6a092b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80A500DB249F545AA6DB725F2068291" ma:contentTypeVersion="14" ma:contentTypeDescription="Create a new document." ma:contentTypeScope="" ma:versionID="3509e7ddf9b5d62e1afbfd04abfdc214">
  <xsd:schema xmlns:xsd="http://www.w3.org/2001/XMLSchema" xmlns:xs="http://www.w3.org/2001/XMLSchema" xmlns:p="http://schemas.microsoft.com/office/2006/metadata/properties" xmlns:ns3="93a3dd39-18a8-4d6d-a9d6-efea97ce91c9" xmlns:ns4="8fcb255e-0bf8-41f6-be9b-5e837f6a092b" targetNamespace="http://schemas.microsoft.com/office/2006/metadata/properties" ma:root="true" ma:fieldsID="48c99dd4f67014dcae7ce322a0799c91" ns3:_="" ns4:_="">
    <xsd:import namespace="93a3dd39-18a8-4d6d-a9d6-efea97ce91c9"/>
    <xsd:import namespace="8fcb255e-0bf8-41f6-be9b-5e837f6a092b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Location" minOccurs="0"/>
                <xsd:element ref="ns4:MediaServiceAutoKeyPoints" minOccurs="0"/>
                <xsd:element ref="ns4:MediaServiceKeyPoints" minOccurs="0"/>
                <xsd:element ref="ns4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3a3dd39-18a8-4d6d-a9d6-efea97ce91c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cb255e-0bf8-41f6-be9b-5e837f6a092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6658E86-0819-42AB-B797-8B9FBF6C7B38}">
  <ds:schemaRefs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www.w3.org/XML/1998/namespace"/>
    <ds:schemaRef ds:uri="http://purl.org/dc/elements/1.1/"/>
    <ds:schemaRef ds:uri="93a3dd39-18a8-4d6d-a9d6-efea97ce91c9"/>
    <ds:schemaRef ds:uri="http://schemas.microsoft.com/office/2006/documentManagement/types"/>
    <ds:schemaRef ds:uri="8fcb255e-0bf8-41f6-be9b-5e837f6a092b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493C1DCF-BC87-4933-8F2A-5D302F3275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3a3dd39-18a8-4d6d-a9d6-efea97ce91c9"/>
    <ds:schemaRef ds:uri="8fcb255e-0bf8-41f6-be9b-5e837f6a092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03B708F-E8C6-44E4-86B4-FA29C4BCB0D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Carolina Giraldo Grajales</dc:creator>
  <cp:lastModifiedBy>Paola Andrea Sanchez</cp:lastModifiedBy>
  <dcterms:created xsi:type="dcterms:W3CDTF">2023-02-20T16:47:05Z</dcterms:created>
  <dcterms:modified xsi:type="dcterms:W3CDTF">2026-08-23T00:23:08Z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0x010100780A500DB249F545AA6DB725F2068291</vt:lpwstr>
  </property>
  <property fmtid="{D5CDD505-2E9C-101B-9397-08002B2CF9AE}" pid="3" name="MSIP_Label_fc111285-cafa-4fc9-8a9a-bd902089b24f_Enabled">
    <vt:lpwstr>true</vt:lpwstr>
  </property>
  <property fmtid="{D5CDD505-2E9C-101B-9397-08002B2CF9AE}" pid="4" name="MSIP_Label_fc111285-cafa-4fc9-8a9a-bd902089b24f_SetDate">
    <vt:lpwstr>2026-07-20T18:37:09Z</vt:lpwstr>
  </property>
  <property fmtid="{D5CDD505-2E9C-101B-9397-08002B2CF9AE}" pid="5" name="MSIP_Label_fc111285-cafa-4fc9-8a9a-bd902089b24f_Method">
    <vt:lpwstr>Privileged</vt:lpwstr>
  </property>
  <property fmtid="{D5CDD505-2E9C-101B-9397-08002B2CF9AE}" pid="6" name="MSIP_Label_fc111285-cafa-4fc9-8a9a-bd902089b24f_Name">
    <vt:lpwstr>Public</vt:lpwstr>
  </property>
  <property fmtid="{D5CDD505-2E9C-101B-9397-08002B2CF9AE}" pid="7" name="MSIP_Label_fc111285-cafa-4fc9-8a9a-bd902089b24f_SiteId">
    <vt:lpwstr>cbc2c381-2f2e-4d93-91d1-506c9316ace7</vt:lpwstr>
  </property>
  <property fmtid="{D5CDD505-2E9C-101B-9397-08002B2CF9AE}" pid="8" name="MSIP_Label_fc111285-cafa-4fc9-8a9a-bd902089b24f_ActionId">
    <vt:lpwstr>aecefe4a-e742-4641-ace3-1465f4b885df</vt:lpwstr>
  </property>
  <property fmtid="{D5CDD505-2E9C-101B-9397-08002B2CF9AE}" pid="9" name="MSIP_Label_fc111285-cafa-4fc9-8a9a-bd902089b24f_ContentBits">
    <vt:lpwstr>0</vt:lpwstr>
  </property>
  <property fmtid="{D5CDD505-2E9C-101B-9397-08002B2CF9AE}" pid="10" name="MSIP_Label_fc111285-cafa-4fc9-8a9a-bd902089b24f_Tag">
    <vt:lpwstr>10, 0, 1, 1</vt:lpwstr>
  </property>
</Properties>
</file>