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7"/>
  <workbookPr/>
  <mc:AlternateContent xmlns:mc="http://schemas.openxmlformats.org/markup-compatibility/2006">
    <mc:Choice Requires="x15">
      <x15ac:absPath xmlns:x15ac="http://schemas.microsoft.com/office/spreadsheetml/2010/11/ac" url="/Users/luzcarimencortesconde/Desktop/2026/CONTRATOS/"/>
    </mc:Choice>
  </mc:AlternateContent>
  <xr:revisionPtr revIDLastSave="0" documentId="13_ncr:1_{2D29E0FA-BDD1-164D-884E-F36B86479F74}" xr6:coauthVersionLast="47" xr6:coauthVersionMax="47" xr10:uidLastSave="{00000000-0000-0000-0000-000000000000}"/>
  <bookViews>
    <workbookView xWindow="0" yWindow="0" windowWidth="28800" windowHeight="18000" xr2:uid="{00000000-000D-0000-FFFF-FFFF00000000}"/>
  </bookViews>
  <sheets>
    <sheet name="COTIZACION  (2)" sheetId="2" r:id="rId1"/>
    <sheet name="Hoja1" sheetId="1" r:id="rId2"/>
  </sheets>
  <externalReferences>
    <externalReference r:id="rId3"/>
  </externalReferences>
  <definedNames>
    <definedName name="_xlnm._FilterDatabase" localSheetId="0" hidden="1">'COTIZACION  (2)'!$A$2:$W$152</definedName>
    <definedName name="_xlnm.Print_Area" localSheetId="0">'COTIZACION  (2)'!$A$1:$H$152</definedName>
    <definedName name="SECCION">[1]MACROS!$K$3:$K$40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4" i="2" l="1"/>
  <c r="P61" i="2" l="1"/>
  <c r="Q61" i="2" s="1"/>
  <c r="P60" i="2"/>
  <c r="Q60" i="2" s="1"/>
  <c r="P59" i="2"/>
  <c r="Q59" i="2" s="1"/>
  <c r="P4" i="2"/>
  <c r="Q4" i="2" s="1"/>
  <c r="P5" i="2"/>
  <c r="Q5" i="2" s="1"/>
  <c r="P6" i="2"/>
  <c r="Q6" i="2" s="1"/>
  <c r="P7" i="2"/>
  <c r="Q7" i="2" s="1"/>
  <c r="P8" i="2"/>
  <c r="Q8" i="2" s="1"/>
  <c r="P9" i="2"/>
  <c r="Q9" i="2" s="1"/>
  <c r="P10" i="2"/>
  <c r="Q10" i="2" s="1"/>
  <c r="P11" i="2"/>
  <c r="Q11" i="2" s="1"/>
  <c r="P12" i="2"/>
  <c r="Q12" i="2" s="1"/>
  <c r="P13" i="2"/>
  <c r="Q13" i="2" s="1"/>
  <c r="P14" i="2"/>
  <c r="Q14" i="2" s="1"/>
  <c r="P15" i="2"/>
  <c r="Q15" i="2" s="1"/>
  <c r="P16" i="2"/>
  <c r="Q16" i="2" s="1"/>
  <c r="P17" i="2"/>
  <c r="Q17" i="2" s="1"/>
  <c r="P18" i="2"/>
  <c r="Q18" i="2" s="1"/>
  <c r="P19" i="2"/>
  <c r="Q19" i="2" s="1"/>
  <c r="P20" i="2"/>
  <c r="Q20" i="2" s="1"/>
  <c r="P21" i="2"/>
  <c r="Q21" i="2" s="1"/>
  <c r="P22" i="2"/>
  <c r="Q22" i="2" s="1"/>
  <c r="P23" i="2"/>
  <c r="Q23" i="2" s="1"/>
  <c r="P24" i="2"/>
  <c r="Q24" i="2" s="1"/>
  <c r="P25" i="2"/>
  <c r="Q25" i="2" s="1"/>
  <c r="P26" i="2"/>
  <c r="Q26" i="2" s="1"/>
  <c r="P28" i="2"/>
  <c r="Q28" i="2" s="1"/>
  <c r="P29" i="2"/>
  <c r="Q29" i="2" s="1"/>
  <c r="P30" i="2"/>
  <c r="Q30" i="2" s="1"/>
  <c r="P31" i="2"/>
  <c r="Q31" i="2" s="1"/>
  <c r="P33" i="2"/>
  <c r="Q33" i="2" s="1"/>
  <c r="P34" i="2"/>
  <c r="Q34" i="2" s="1"/>
  <c r="P36" i="2"/>
  <c r="Q36" i="2" s="1"/>
  <c r="P37" i="2"/>
  <c r="Q37" i="2" s="1"/>
  <c r="P38" i="2"/>
  <c r="Q38" i="2" s="1"/>
  <c r="P41" i="2"/>
  <c r="Q41" i="2" s="1"/>
  <c r="P42" i="2"/>
  <c r="Q42" i="2" s="1"/>
  <c r="P43" i="2"/>
  <c r="Q43" i="2" s="1"/>
  <c r="P44" i="2"/>
  <c r="Q44" i="2" s="1"/>
  <c r="P45" i="2"/>
  <c r="Q45" i="2" s="1"/>
  <c r="P46" i="2"/>
  <c r="Q46" i="2" s="1"/>
  <c r="P47" i="2"/>
  <c r="Q47" i="2" s="1"/>
  <c r="P48" i="2"/>
  <c r="Q48" i="2" s="1"/>
  <c r="P49" i="2"/>
  <c r="Q49" i="2" s="1"/>
  <c r="P50" i="2"/>
  <c r="Q50" i="2" s="1"/>
  <c r="P51" i="2"/>
  <c r="Q51" i="2" s="1"/>
  <c r="P52" i="2"/>
  <c r="Q52" i="2" s="1"/>
  <c r="P53" i="2"/>
  <c r="Q53" i="2" s="1"/>
  <c r="P54" i="2"/>
  <c r="Q54" i="2" s="1"/>
  <c r="P55" i="2"/>
  <c r="Q55" i="2" s="1"/>
  <c r="P56" i="2"/>
  <c r="Q56" i="2" s="1"/>
  <c r="P57" i="2"/>
  <c r="Q57" i="2" s="1"/>
  <c r="P58" i="2"/>
  <c r="Q58" i="2" s="1"/>
  <c r="P62" i="2"/>
  <c r="Q62" i="2" s="1"/>
  <c r="P63" i="2"/>
  <c r="Q63" i="2" s="1"/>
  <c r="P65" i="2"/>
  <c r="Q65" i="2" s="1"/>
  <c r="P66" i="2"/>
  <c r="Q66" i="2" s="1"/>
  <c r="P67" i="2"/>
  <c r="Q67" i="2" s="1"/>
  <c r="P68" i="2"/>
  <c r="Q68" i="2" s="1"/>
  <c r="P69" i="2"/>
  <c r="Q69" i="2" s="1"/>
  <c r="P70" i="2"/>
  <c r="Q70" i="2" s="1"/>
  <c r="P71" i="2"/>
  <c r="Q71" i="2" s="1"/>
  <c r="P72" i="2"/>
  <c r="Q72" i="2" s="1"/>
  <c r="P73" i="2"/>
  <c r="Q73" i="2" s="1"/>
  <c r="P76" i="2"/>
  <c r="Q76" i="2" s="1"/>
  <c r="P77" i="2"/>
  <c r="Q77" i="2" s="1"/>
  <c r="P78" i="2"/>
  <c r="Q78" i="2" s="1"/>
  <c r="P79" i="2"/>
  <c r="Q79" i="2" s="1"/>
  <c r="P94" i="2"/>
  <c r="Q94" i="2" s="1"/>
  <c r="P95" i="2"/>
  <c r="Q95" i="2" s="1"/>
  <c r="P96" i="2"/>
  <c r="Q96" i="2" s="1"/>
  <c r="P98" i="2"/>
  <c r="Q98" i="2" s="1"/>
  <c r="P99" i="2"/>
  <c r="Q99" i="2" s="1"/>
  <c r="P100" i="2"/>
  <c r="Q100" i="2" s="1"/>
  <c r="P101" i="2"/>
  <c r="Q101" i="2" s="1"/>
  <c r="P103" i="2"/>
  <c r="Q103" i="2" s="1"/>
  <c r="P104" i="2"/>
  <c r="Q104" i="2" s="1"/>
  <c r="P105" i="2"/>
  <c r="Q105" i="2" s="1"/>
  <c r="P106" i="2"/>
  <c r="Q106" i="2" s="1"/>
  <c r="P107" i="2"/>
  <c r="Q107" i="2" s="1"/>
  <c r="P109" i="2"/>
  <c r="Q109" i="2" s="1"/>
  <c r="P110" i="2"/>
  <c r="Q110" i="2" s="1"/>
  <c r="P111" i="2"/>
  <c r="Q111" i="2" s="1"/>
  <c r="P112" i="2"/>
  <c r="Q112" i="2" s="1"/>
  <c r="P113" i="2"/>
  <c r="Q113" i="2" s="1"/>
  <c r="P114" i="2"/>
  <c r="Q114" i="2" s="1"/>
  <c r="P115" i="2"/>
  <c r="Q115" i="2" s="1"/>
  <c r="P116" i="2"/>
  <c r="Q116" i="2" s="1"/>
  <c r="P117" i="2"/>
  <c r="Q117" i="2" s="1"/>
  <c r="P118" i="2"/>
  <c r="Q118" i="2" s="1"/>
  <c r="P120" i="2"/>
  <c r="Q120" i="2" s="1"/>
  <c r="P121" i="2"/>
  <c r="Q121" i="2" s="1"/>
  <c r="P122" i="2"/>
  <c r="Q122" i="2" s="1"/>
  <c r="P123" i="2"/>
  <c r="Q123" i="2" s="1"/>
  <c r="P125" i="2"/>
  <c r="Q125" i="2" s="1"/>
  <c r="P127" i="2"/>
  <c r="Q127" i="2" s="1"/>
  <c r="P128" i="2"/>
  <c r="Q128" i="2" s="1"/>
  <c r="P129" i="2"/>
  <c r="Q129" i="2" s="1"/>
  <c r="P130" i="2"/>
  <c r="Q130" i="2" s="1"/>
  <c r="P131" i="2"/>
  <c r="Q131" i="2" s="1"/>
  <c r="P132" i="2"/>
  <c r="Q132" i="2" s="1"/>
  <c r="P133" i="2"/>
  <c r="Q133" i="2" s="1"/>
  <c r="P134" i="2"/>
  <c r="Q134" i="2" s="1"/>
  <c r="P135" i="2"/>
  <c r="Q135" i="2" s="1"/>
  <c r="P136" i="2"/>
  <c r="Q136" i="2" s="1"/>
  <c r="P137" i="2"/>
  <c r="Q137" i="2" s="1"/>
  <c r="P138" i="2"/>
  <c r="Q138" i="2" s="1"/>
  <c r="P139" i="2"/>
  <c r="Q139" i="2" s="1"/>
  <c r="P140" i="2"/>
  <c r="Q140" i="2" s="1"/>
  <c r="P142" i="2"/>
  <c r="Q142" i="2" s="1"/>
  <c r="P143" i="2"/>
  <c r="Q143" i="2" s="1"/>
  <c r="P144" i="2"/>
  <c r="Q144" i="2" s="1"/>
  <c r="P145" i="2"/>
  <c r="Q145" i="2" s="1"/>
  <c r="P146" i="2"/>
  <c r="Q146" i="2" s="1"/>
  <c r="P147" i="2"/>
  <c r="Q147" i="2" s="1"/>
  <c r="P149" i="2"/>
  <c r="Q149" i="2" s="1"/>
  <c r="P150" i="2"/>
  <c r="Q150" i="2"/>
  <c r="P151" i="2"/>
  <c r="Q151" i="2" s="1"/>
  <c r="P152" i="2"/>
  <c r="Q152" i="2" s="1"/>
  <c r="P3" i="2"/>
  <c r="Q3" i="2" s="1"/>
  <c r="G4" i="2" l="1"/>
  <c r="H4" i="2" s="1"/>
  <c r="G5" i="2"/>
  <c r="H5" i="2" s="1"/>
  <c r="G6" i="2"/>
  <c r="H6" i="2" s="1"/>
  <c r="G7" i="2"/>
  <c r="H7" i="2" s="1"/>
  <c r="G8" i="2"/>
  <c r="H8" i="2" s="1"/>
  <c r="G9" i="2"/>
  <c r="H9" i="2" s="1"/>
  <c r="G10" i="2"/>
  <c r="H10" i="2" s="1"/>
  <c r="G11" i="2"/>
  <c r="H11" i="2" s="1"/>
  <c r="G12" i="2"/>
  <c r="H12"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25" i="2"/>
  <c r="H25" i="2" s="1"/>
  <c r="G26" i="2"/>
  <c r="H26" i="2" s="1"/>
  <c r="G27" i="2"/>
  <c r="H27" i="2" s="1"/>
  <c r="G28" i="2"/>
  <c r="H28" i="2" s="1"/>
  <c r="G29" i="2"/>
  <c r="H29" i="2" s="1"/>
  <c r="G30" i="2"/>
  <c r="H30" i="2" s="1"/>
  <c r="G31" i="2"/>
  <c r="H31" i="2" s="1"/>
  <c r="G32" i="2"/>
  <c r="H32" i="2" s="1"/>
  <c r="G33" i="2"/>
  <c r="H33" i="2" s="1"/>
  <c r="G34" i="2"/>
  <c r="H34" i="2" s="1"/>
  <c r="G35" i="2"/>
  <c r="H35" i="2" s="1"/>
  <c r="G36" i="2"/>
  <c r="H36" i="2" s="1"/>
  <c r="G37" i="2"/>
  <c r="H37" i="2" s="1"/>
  <c r="G38" i="2"/>
  <c r="H38" i="2" s="1"/>
  <c r="G39" i="2"/>
  <c r="H39" i="2" s="1"/>
  <c r="G40" i="2"/>
  <c r="H40" i="2" s="1"/>
  <c r="G41" i="2"/>
  <c r="H41" i="2" s="1"/>
  <c r="G42" i="2"/>
  <c r="H42" i="2" s="1"/>
  <c r="G43" i="2"/>
  <c r="H43" i="2" s="1"/>
  <c r="G44" i="2"/>
  <c r="H44" i="2" s="1"/>
  <c r="G45" i="2"/>
  <c r="H45" i="2" s="1"/>
  <c r="G46" i="2"/>
  <c r="H46" i="2" s="1"/>
  <c r="G47" i="2"/>
  <c r="H47" i="2" s="1"/>
  <c r="G48" i="2"/>
  <c r="H48" i="2" s="1"/>
  <c r="G49" i="2"/>
  <c r="H49" i="2" s="1"/>
  <c r="G50" i="2"/>
  <c r="H50" i="2" s="1"/>
  <c r="G51" i="2"/>
  <c r="H51" i="2" s="1"/>
  <c r="G52" i="2"/>
  <c r="H52" i="2" s="1"/>
  <c r="G53" i="2"/>
  <c r="H53" i="2" s="1"/>
  <c r="G54" i="2"/>
  <c r="H54" i="2" s="1"/>
  <c r="G55" i="2"/>
  <c r="H55" i="2" s="1"/>
  <c r="G56" i="2"/>
  <c r="H56" i="2" s="1"/>
  <c r="G57" i="2"/>
  <c r="H57" i="2" s="1"/>
  <c r="G58" i="2"/>
  <c r="H58" i="2" s="1"/>
  <c r="G59" i="2"/>
  <c r="H59" i="2" s="1"/>
  <c r="G60" i="2"/>
  <c r="H60" i="2" s="1"/>
  <c r="G61" i="2"/>
  <c r="H61" i="2" s="1"/>
  <c r="G62" i="2"/>
  <c r="H62" i="2" s="1"/>
  <c r="G63" i="2"/>
  <c r="H63" i="2" s="1"/>
  <c r="G64" i="2"/>
  <c r="H64" i="2" s="1"/>
  <c r="G65" i="2"/>
  <c r="H65" i="2" s="1"/>
  <c r="G66" i="2"/>
  <c r="H66" i="2" s="1"/>
  <c r="G67" i="2"/>
  <c r="H67" i="2" s="1"/>
  <c r="G68" i="2"/>
  <c r="H68" i="2" s="1"/>
  <c r="G69" i="2"/>
  <c r="H69" i="2" s="1"/>
  <c r="G70" i="2"/>
  <c r="H70" i="2" s="1"/>
  <c r="G71" i="2"/>
  <c r="H71" i="2" s="1"/>
  <c r="G72" i="2"/>
  <c r="H72" i="2" s="1"/>
  <c r="G73" i="2"/>
  <c r="H73" i="2" s="1"/>
  <c r="G74" i="2"/>
  <c r="H74" i="2" s="1"/>
  <c r="G75" i="2"/>
  <c r="H75" i="2" s="1"/>
  <c r="G76" i="2"/>
  <c r="H76" i="2" s="1"/>
  <c r="G77" i="2"/>
  <c r="H77" i="2" s="1"/>
  <c r="G78" i="2"/>
  <c r="H78" i="2" s="1"/>
  <c r="G79" i="2"/>
  <c r="H79" i="2" s="1"/>
  <c r="G80" i="2"/>
  <c r="H80" i="2" s="1"/>
  <c r="G81" i="2"/>
  <c r="H81" i="2" s="1"/>
  <c r="G82" i="2"/>
  <c r="H82" i="2" s="1"/>
  <c r="G83" i="2"/>
  <c r="H83" i="2" s="1"/>
  <c r="G84" i="2"/>
  <c r="H84" i="2" s="1"/>
  <c r="G85" i="2"/>
  <c r="H85" i="2" s="1"/>
  <c r="G86" i="2"/>
  <c r="H86" i="2" s="1"/>
  <c r="G87" i="2"/>
  <c r="H87" i="2" s="1"/>
  <c r="G88" i="2"/>
  <c r="H88" i="2" s="1"/>
  <c r="G89" i="2"/>
  <c r="H89" i="2" s="1"/>
  <c r="G90" i="2"/>
  <c r="H90" i="2" s="1"/>
  <c r="G91" i="2"/>
  <c r="H91" i="2" s="1"/>
  <c r="G92" i="2"/>
  <c r="H92" i="2" s="1"/>
  <c r="G93" i="2"/>
  <c r="H93" i="2" s="1"/>
  <c r="G94" i="2"/>
  <c r="H94" i="2" s="1"/>
  <c r="G95" i="2"/>
  <c r="H95" i="2" s="1"/>
  <c r="G96" i="2"/>
  <c r="H96" i="2" s="1"/>
  <c r="G97" i="2"/>
  <c r="H97" i="2" s="1"/>
  <c r="G98" i="2"/>
  <c r="H98" i="2" s="1"/>
  <c r="G99" i="2"/>
  <c r="H99" i="2" s="1"/>
  <c r="G100" i="2"/>
  <c r="H100" i="2" s="1"/>
  <c r="G101" i="2"/>
  <c r="H101" i="2" s="1"/>
  <c r="G102" i="2"/>
  <c r="H102" i="2" s="1"/>
  <c r="G103" i="2"/>
  <c r="H103" i="2" s="1"/>
  <c r="G104" i="2"/>
  <c r="H104" i="2" s="1"/>
  <c r="G105" i="2"/>
  <c r="H105" i="2" s="1"/>
  <c r="G106" i="2"/>
  <c r="H106" i="2" s="1"/>
  <c r="G107" i="2"/>
  <c r="H107" i="2" s="1"/>
  <c r="G108" i="2"/>
  <c r="H108" i="2" s="1"/>
  <c r="G109" i="2"/>
  <c r="H109" i="2" s="1"/>
  <c r="G110" i="2"/>
  <c r="H110" i="2" s="1"/>
  <c r="G111" i="2"/>
  <c r="H111" i="2" s="1"/>
  <c r="G112" i="2"/>
  <c r="H112" i="2" s="1"/>
  <c r="G113" i="2"/>
  <c r="H113" i="2" s="1"/>
  <c r="G114" i="2"/>
  <c r="H114" i="2" s="1"/>
  <c r="G115" i="2"/>
  <c r="H115" i="2" s="1"/>
  <c r="G116" i="2"/>
  <c r="H116" i="2" s="1"/>
  <c r="G117" i="2"/>
  <c r="H117" i="2" s="1"/>
  <c r="G118" i="2"/>
  <c r="H118" i="2" s="1"/>
  <c r="G119" i="2"/>
  <c r="H119" i="2" s="1"/>
  <c r="G120" i="2"/>
  <c r="H120" i="2" s="1"/>
  <c r="G121" i="2"/>
  <c r="H121" i="2" s="1"/>
  <c r="G122" i="2"/>
  <c r="H122" i="2" s="1"/>
  <c r="G123" i="2"/>
  <c r="H123" i="2" s="1"/>
  <c r="G124" i="2"/>
  <c r="H124" i="2" s="1"/>
  <c r="G125" i="2"/>
  <c r="H125" i="2" s="1"/>
  <c r="G126" i="2"/>
  <c r="H126" i="2" s="1"/>
  <c r="G127" i="2"/>
  <c r="H127" i="2" s="1"/>
  <c r="G128" i="2"/>
  <c r="H128" i="2" s="1"/>
  <c r="G129" i="2"/>
  <c r="H129" i="2" s="1"/>
  <c r="G130" i="2"/>
  <c r="H130" i="2" s="1"/>
  <c r="G131" i="2"/>
  <c r="H131" i="2" s="1"/>
  <c r="G132" i="2"/>
  <c r="H132" i="2" s="1"/>
  <c r="G133" i="2"/>
  <c r="H133" i="2" s="1"/>
  <c r="G134" i="2"/>
  <c r="H134" i="2" s="1"/>
  <c r="G135" i="2"/>
  <c r="H135" i="2" s="1"/>
  <c r="G136" i="2"/>
  <c r="H136" i="2" s="1"/>
  <c r="G137" i="2"/>
  <c r="H137" i="2" s="1"/>
  <c r="G138" i="2"/>
  <c r="H138" i="2" s="1"/>
  <c r="G139" i="2"/>
  <c r="H139" i="2" s="1"/>
  <c r="G140" i="2"/>
  <c r="H140" i="2" s="1"/>
  <c r="G141" i="2"/>
  <c r="H141" i="2" s="1"/>
  <c r="G142" i="2"/>
  <c r="H142" i="2" s="1"/>
  <c r="G143" i="2"/>
  <c r="H143" i="2" s="1"/>
  <c r="G144" i="2"/>
  <c r="H144" i="2" s="1"/>
  <c r="G145" i="2"/>
  <c r="H145" i="2" s="1"/>
  <c r="G146" i="2"/>
  <c r="H146" i="2" s="1"/>
  <c r="G147" i="2"/>
  <c r="H147" i="2" s="1"/>
  <c r="G148" i="2"/>
  <c r="H148" i="2" s="1"/>
  <c r="G149" i="2"/>
  <c r="H149" i="2" s="1"/>
  <c r="G150" i="2"/>
  <c r="H150" i="2" s="1"/>
  <c r="G151" i="2"/>
  <c r="H151" i="2" s="1"/>
  <c r="G152" i="2"/>
  <c r="H152" i="2" s="1"/>
  <c r="G3" i="2"/>
  <c r="H3" i="2" s="1"/>
  <c r="U19" i="2" l="1"/>
  <c r="X19" i="2" s="1"/>
  <c r="T19" i="2"/>
  <c r="S19" i="2"/>
  <c r="U134" i="2"/>
  <c r="X134" i="2" s="1"/>
  <c r="T134" i="2"/>
  <c r="S134" i="2"/>
  <c r="U100" i="2"/>
  <c r="X100" i="2" s="1"/>
  <c r="T100" i="2"/>
  <c r="S100" i="2"/>
  <c r="T77" i="2"/>
  <c r="S77" i="2"/>
  <c r="U77" i="2"/>
  <c r="X77" i="2" s="1"/>
  <c r="S25" i="2"/>
  <c r="U25" i="2"/>
  <c r="X25" i="2" s="1"/>
  <c r="T25" i="2"/>
  <c r="R25" i="2"/>
  <c r="T143" i="2"/>
  <c r="R143" i="2"/>
  <c r="U143" i="2"/>
  <c r="X143" i="2" s="1"/>
  <c r="S143" i="2"/>
  <c r="S10" i="2"/>
  <c r="U10" i="2"/>
  <c r="X10" i="2" s="1"/>
  <c r="T10" i="2"/>
  <c r="R10" i="2"/>
  <c r="R134" i="2"/>
  <c r="T74" i="2"/>
  <c r="R74" i="2"/>
  <c r="U74" i="2"/>
  <c r="X74" i="2" s="1"/>
  <c r="S74" i="2"/>
  <c r="U67" i="2"/>
  <c r="S67" i="2"/>
  <c r="T67" i="2"/>
  <c r="R67" i="2"/>
  <c r="T38" i="2"/>
  <c r="R38" i="2"/>
  <c r="U38" i="2"/>
  <c r="X38" i="2" s="1"/>
  <c r="S38" i="2"/>
  <c r="T39" i="2"/>
  <c r="R39" i="2"/>
  <c r="X39" i="2" s="1"/>
  <c r="S39" i="2"/>
  <c r="U39" i="2"/>
  <c r="U117" i="2"/>
  <c r="X117" i="2" s="1"/>
  <c r="S117" i="2"/>
  <c r="T117" i="2"/>
  <c r="R117" i="2"/>
  <c r="V117" i="2" s="1"/>
  <c r="W117" i="2" s="1"/>
  <c r="T66" i="2"/>
  <c r="R66" i="2"/>
  <c r="U66" i="2"/>
  <c r="X66" i="2" s="1"/>
  <c r="S66" i="2"/>
  <c r="T30" i="2"/>
  <c r="R30" i="2"/>
  <c r="U30" i="2"/>
  <c r="X30" i="2" s="1"/>
  <c r="S30" i="2"/>
  <c r="S58" i="2"/>
  <c r="U58" i="2"/>
  <c r="R58" i="2"/>
  <c r="T58" i="2"/>
  <c r="S51" i="2"/>
  <c r="U51" i="2"/>
  <c r="X51" i="2" s="1"/>
  <c r="T51" i="2"/>
  <c r="R51" i="2"/>
  <c r="V51" i="2" s="1"/>
  <c r="W51" i="2" s="1"/>
  <c r="S43" i="2"/>
  <c r="U43" i="2"/>
  <c r="T43" i="2"/>
  <c r="R43" i="2"/>
  <c r="T29" i="2"/>
  <c r="R29" i="2"/>
  <c r="X29" i="2" s="1"/>
  <c r="S29" i="2"/>
  <c r="U29" i="2"/>
  <c r="T47" i="2"/>
  <c r="R47" i="2"/>
  <c r="S47" i="2"/>
  <c r="U47" i="2"/>
  <c r="X47" i="2" s="1"/>
  <c r="U94" i="2"/>
  <c r="S94" i="2"/>
  <c r="R94" i="2"/>
  <c r="T94" i="2"/>
  <c r="U139" i="2"/>
  <c r="S139" i="2"/>
  <c r="T139" i="2"/>
  <c r="R139" i="2"/>
  <c r="T79" i="2"/>
  <c r="R79" i="2"/>
  <c r="U79" i="2"/>
  <c r="X79" i="2" s="1"/>
  <c r="S79" i="2"/>
  <c r="S57" i="2"/>
  <c r="U57" i="2"/>
  <c r="X57" i="2" s="1"/>
  <c r="T57" i="2"/>
  <c r="R57" i="2"/>
  <c r="S11" i="2"/>
  <c r="U11" i="2"/>
  <c r="T11" i="2"/>
  <c r="R11" i="2"/>
  <c r="U149" i="2"/>
  <c r="S149" i="2"/>
  <c r="T149" i="2"/>
  <c r="R149" i="2"/>
  <c r="T122" i="2"/>
  <c r="R122" i="2"/>
  <c r="V122" i="2" s="1"/>
  <c r="W122" i="2" s="1"/>
  <c r="U122" i="2"/>
  <c r="X122" i="2" s="1"/>
  <c r="S122" i="2"/>
  <c r="U99" i="2"/>
  <c r="X99" i="2" s="1"/>
  <c r="S99" i="2"/>
  <c r="T99" i="2"/>
  <c r="R99" i="2"/>
  <c r="U85" i="2"/>
  <c r="S85" i="2"/>
  <c r="T85" i="2"/>
  <c r="R85" i="2"/>
  <c r="U78" i="2"/>
  <c r="X78" i="2" s="1"/>
  <c r="S78" i="2"/>
  <c r="T78" i="2"/>
  <c r="R78" i="2"/>
  <c r="S49" i="2"/>
  <c r="U49" i="2"/>
  <c r="X49" i="2" s="1"/>
  <c r="T49" i="2"/>
  <c r="R49" i="2"/>
  <c r="T6" i="2"/>
  <c r="R6" i="2"/>
  <c r="X6" i="2" s="1"/>
  <c r="U6" i="2"/>
  <c r="S6" i="2"/>
  <c r="T145" i="2"/>
  <c r="R145" i="2"/>
  <c r="V145" i="2" s="1"/>
  <c r="W145" i="2" s="1"/>
  <c r="U145" i="2"/>
  <c r="X145" i="2" s="1"/>
  <c r="S145" i="2"/>
  <c r="T106" i="2"/>
  <c r="R106" i="2"/>
  <c r="X106" i="2" s="1"/>
  <c r="U106" i="2"/>
  <c r="S106" i="2"/>
  <c r="T98" i="2"/>
  <c r="R98" i="2"/>
  <c r="V98" i="2" s="1"/>
  <c r="W98" i="2" s="1"/>
  <c r="U98" i="2"/>
  <c r="X98" i="2" s="1"/>
  <c r="S98" i="2"/>
  <c r="U62" i="2"/>
  <c r="X62" i="2" s="1"/>
  <c r="S62" i="2"/>
  <c r="R62" i="2"/>
  <c r="T62" i="2"/>
  <c r="S34" i="2"/>
  <c r="U34" i="2"/>
  <c r="R34" i="2"/>
  <c r="T34" i="2"/>
  <c r="U131" i="2"/>
  <c r="X131" i="2" s="1"/>
  <c r="S131" i="2"/>
  <c r="T131" i="2"/>
  <c r="R131" i="2"/>
  <c r="T90" i="2"/>
  <c r="R90" i="2"/>
  <c r="U90" i="2"/>
  <c r="S90" i="2"/>
  <c r="U56" i="2"/>
  <c r="X56" i="2" s="1"/>
  <c r="T56" i="2"/>
  <c r="R56" i="2"/>
  <c r="S56" i="2"/>
  <c r="S28" i="2"/>
  <c r="U28" i="2"/>
  <c r="X28" i="2" s="1"/>
  <c r="R28" i="2"/>
  <c r="T28" i="2"/>
  <c r="T21" i="2"/>
  <c r="R21" i="2"/>
  <c r="S21" i="2"/>
  <c r="U21" i="2"/>
  <c r="X21" i="2" s="1"/>
  <c r="T15" i="2"/>
  <c r="R15" i="2"/>
  <c r="X15" i="2" s="1"/>
  <c r="S15" i="2"/>
  <c r="U15" i="2"/>
  <c r="S9" i="2"/>
  <c r="U9" i="2"/>
  <c r="X9" i="2" s="1"/>
  <c r="T9" i="2"/>
  <c r="R9" i="2"/>
  <c r="T137" i="2"/>
  <c r="R137" i="2"/>
  <c r="U137" i="2"/>
  <c r="S137" i="2"/>
  <c r="T130" i="2"/>
  <c r="R130" i="2"/>
  <c r="U130" i="2"/>
  <c r="X130" i="2" s="1"/>
  <c r="S130" i="2"/>
  <c r="U116" i="2"/>
  <c r="X116" i="2" s="1"/>
  <c r="S116" i="2"/>
  <c r="T116" i="2"/>
  <c r="R116" i="2"/>
  <c r="V116" i="2" s="1"/>
  <c r="W116" i="2" s="1"/>
  <c r="U109" i="2"/>
  <c r="S109" i="2"/>
  <c r="T109" i="2"/>
  <c r="R109" i="2"/>
  <c r="U102" i="2"/>
  <c r="X102" i="2" s="1"/>
  <c r="S102" i="2"/>
  <c r="T102" i="2"/>
  <c r="R102" i="2"/>
  <c r="V102" i="2" s="1"/>
  <c r="W102" i="2" s="1"/>
  <c r="T96" i="2"/>
  <c r="R96" i="2"/>
  <c r="U96" i="2"/>
  <c r="X96" i="2" s="1"/>
  <c r="S96" i="2"/>
  <c r="U84" i="2"/>
  <c r="S84" i="2"/>
  <c r="T84" i="2"/>
  <c r="R84" i="2"/>
  <c r="T72" i="2"/>
  <c r="R72" i="2"/>
  <c r="U72" i="2"/>
  <c r="X72" i="2" s="1"/>
  <c r="S72" i="2"/>
  <c r="T55" i="2"/>
  <c r="R55" i="2"/>
  <c r="S55" i="2"/>
  <c r="U55" i="2"/>
  <c r="X55" i="2" s="1"/>
  <c r="S33" i="2"/>
  <c r="U33" i="2"/>
  <c r="T33" i="2"/>
  <c r="R33" i="2"/>
  <c r="S27" i="2"/>
  <c r="U27" i="2"/>
  <c r="T27" i="2"/>
  <c r="R27" i="2"/>
  <c r="T14" i="2"/>
  <c r="R14" i="2"/>
  <c r="X14" i="2" s="1"/>
  <c r="U14" i="2"/>
  <c r="S14" i="2"/>
  <c r="U8" i="2"/>
  <c r="X8" i="2" s="1"/>
  <c r="T8" i="2"/>
  <c r="R8" i="2"/>
  <c r="S8" i="2"/>
  <c r="U110" i="2"/>
  <c r="X110" i="2" s="1"/>
  <c r="S110" i="2"/>
  <c r="T110" i="2"/>
  <c r="R110" i="2"/>
  <c r="S61" i="2"/>
  <c r="T61" i="2"/>
  <c r="R61" i="2"/>
  <c r="X61" i="2" s="1"/>
  <c r="U61" i="2"/>
  <c r="T129" i="2"/>
  <c r="R129" i="2"/>
  <c r="U129" i="2"/>
  <c r="X129" i="2" s="1"/>
  <c r="S129" i="2"/>
  <c r="U115" i="2"/>
  <c r="S115" i="2"/>
  <c r="T115" i="2"/>
  <c r="R115" i="2"/>
  <c r="T89" i="2"/>
  <c r="R89" i="2"/>
  <c r="U89" i="2"/>
  <c r="X89" i="2" s="1"/>
  <c r="S89" i="2"/>
  <c r="R60" i="2"/>
  <c r="X60" i="2" s="1"/>
  <c r="U60" i="2"/>
  <c r="S60" i="2"/>
  <c r="T60" i="2"/>
  <c r="U32" i="2"/>
  <c r="T32" i="2"/>
  <c r="R32" i="2"/>
  <c r="S32" i="2"/>
  <c r="S26" i="2"/>
  <c r="U26" i="2"/>
  <c r="X26" i="2" s="1"/>
  <c r="T26" i="2"/>
  <c r="R26" i="2"/>
  <c r="V26" i="2" s="1"/>
  <c r="W26" i="2" s="1"/>
  <c r="S20" i="2"/>
  <c r="U20" i="2"/>
  <c r="X20" i="2" s="1"/>
  <c r="T20" i="2"/>
  <c r="R20" i="2"/>
  <c r="T7" i="2"/>
  <c r="R7" i="2"/>
  <c r="X7" i="2" s="1"/>
  <c r="S7" i="2"/>
  <c r="U7" i="2"/>
  <c r="U148" i="2"/>
  <c r="S148" i="2"/>
  <c r="T148" i="2"/>
  <c r="R148" i="2"/>
  <c r="X148" i="2" s="1"/>
  <c r="U142" i="2"/>
  <c r="X142" i="2" s="1"/>
  <c r="S142" i="2"/>
  <c r="T142" i="2"/>
  <c r="R142" i="2"/>
  <c r="V142" i="2" s="1"/>
  <c r="W142" i="2" s="1"/>
  <c r="T135" i="2"/>
  <c r="R135" i="2"/>
  <c r="U135" i="2"/>
  <c r="X135" i="2" s="1"/>
  <c r="S135" i="2"/>
  <c r="T128" i="2"/>
  <c r="R128" i="2"/>
  <c r="U128" i="2"/>
  <c r="S128" i="2"/>
  <c r="T121" i="2"/>
  <c r="R121" i="2"/>
  <c r="X121" i="2" s="1"/>
  <c r="U121" i="2"/>
  <c r="S121" i="2"/>
  <c r="U107" i="2"/>
  <c r="X107" i="2" s="1"/>
  <c r="S107" i="2"/>
  <c r="T107" i="2"/>
  <c r="R107" i="2"/>
  <c r="V107" i="2" s="1"/>
  <c r="W107" i="2" s="1"/>
  <c r="R100" i="2"/>
  <c r="R77" i="2"/>
  <c r="V77" i="2" s="1"/>
  <c r="W77" i="2" s="1"/>
  <c r="T65" i="2"/>
  <c r="R65" i="2"/>
  <c r="X65" i="2" s="1"/>
  <c r="U65" i="2"/>
  <c r="S65" i="2"/>
  <c r="U59" i="2"/>
  <c r="R59" i="2"/>
  <c r="S59" i="2"/>
  <c r="T59" i="2"/>
  <c r="T53" i="2"/>
  <c r="R53" i="2"/>
  <c r="S53" i="2"/>
  <c r="U53" i="2"/>
  <c r="X53" i="2" s="1"/>
  <c r="U48" i="2"/>
  <c r="X48" i="2" s="1"/>
  <c r="T48" i="2"/>
  <c r="R48" i="2"/>
  <c r="V48" i="2" s="1"/>
  <c r="W48" i="2" s="1"/>
  <c r="S48" i="2"/>
  <c r="S42" i="2"/>
  <c r="U42" i="2"/>
  <c r="X42" i="2" s="1"/>
  <c r="T42" i="2"/>
  <c r="R42" i="2"/>
  <c r="T37" i="2"/>
  <c r="R37" i="2"/>
  <c r="S37" i="2"/>
  <c r="U37" i="2"/>
  <c r="X37" i="2" s="1"/>
  <c r="T31" i="2"/>
  <c r="R31" i="2"/>
  <c r="X31" i="2" s="1"/>
  <c r="S31" i="2"/>
  <c r="U31" i="2"/>
  <c r="R19" i="2"/>
  <c r="V19" i="2" s="1"/>
  <c r="W19" i="2" s="1"/>
  <c r="S12" i="2"/>
  <c r="U12" i="2"/>
  <c r="X12" i="2" s="1"/>
  <c r="T12" i="2"/>
  <c r="R12" i="2"/>
  <c r="U123" i="2"/>
  <c r="X123" i="2" s="1"/>
  <c r="S123" i="2"/>
  <c r="T123" i="2"/>
  <c r="R123" i="2"/>
  <c r="T73" i="2"/>
  <c r="R73" i="2"/>
  <c r="U73" i="2"/>
  <c r="X73" i="2" s="1"/>
  <c r="S73" i="2"/>
  <c r="U108" i="2"/>
  <c r="X108" i="2" s="1"/>
  <c r="S108" i="2"/>
  <c r="T108" i="2"/>
  <c r="R108" i="2"/>
  <c r="U83" i="2"/>
  <c r="S83" i="2"/>
  <c r="T83" i="2"/>
  <c r="R83" i="2"/>
  <c r="T54" i="2"/>
  <c r="R54" i="2"/>
  <c r="U54" i="2"/>
  <c r="X54" i="2" s="1"/>
  <c r="S54" i="2"/>
  <c r="T13" i="2"/>
  <c r="R13" i="2"/>
  <c r="X13" i="2" s="1"/>
  <c r="S13" i="2"/>
  <c r="U13" i="2"/>
  <c r="U147" i="2"/>
  <c r="X147" i="2" s="1"/>
  <c r="S147" i="2"/>
  <c r="T147" i="2"/>
  <c r="R147" i="2"/>
  <c r="U141" i="2"/>
  <c r="S141" i="2"/>
  <c r="T141" i="2"/>
  <c r="R141" i="2"/>
  <c r="T127" i="2"/>
  <c r="R127" i="2"/>
  <c r="U127" i="2"/>
  <c r="S127" i="2"/>
  <c r="T120" i="2"/>
  <c r="R120" i="2"/>
  <c r="S120" i="2"/>
  <c r="U120" i="2"/>
  <c r="X120" i="2" s="1"/>
  <c r="T114" i="2"/>
  <c r="R114" i="2"/>
  <c r="S114" i="2"/>
  <c r="U114" i="2"/>
  <c r="X114" i="2" s="1"/>
  <c r="T88" i="2"/>
  <c r="R88" i="2"/>
  <c r="X88" i="2" s="1"/>
  <c r="S88" i="2"/>
  <c r="U88" i="2"/>
  <c r="T82" i="2"/>
  <c r="R82" i="2"/>
  <c r="X82" i="2" s="1"/>
  <c r="S82" i="2"/>
  <c r="U82" i="2"/>
  <c r="U76" i="2"/>
  <c r="X76" i="2" s="1"/>
  <c r="S76" i="2"/>
  <c r="T76" i="2"/>
  <c r="R76" i="2"/>
  <c r="U70" i="2"/>
  <c r="X70" i="2" s="1"/>
  <c r="S70" i="2"/>
  <c r="T70" i="2"/>
  <c r="R70" i="2"/>
  <c r="T64" i="2"/>
  <c r="R64" i="2"/>
  <c r="U64" i="2"/>
  <c r="X64" i="2" s="1"/>
  <c r="S64" i="2"/>
  <c r="S36" i="2"/>
  <c r="U36" i="2"/>
  <c r="X36" i="2" s="1"/>
  <c r="T36" i="2"/>
  <c r="R36" i="2"/>
  <c r="V36" i="2" s="1"/>
  <c r="W36" i="2" s="1"/>
  <c r="S18" i="2"/>
  <c r="U18" i="2"/>
  <c r="X18" i="2" s="1"/>
  <c r="T18" i="2"/>
  <c r="R18" i="2"/>
  <c r="U150" i="2"/>
  <c r="X150" i="2" s="1"/>
  <c r="S150" i="2"/>
  <c r="T150" i="2"/>
  <c r="R150" i="2"/>
  <c r="T103" i="2"/>
  <c r="R103" i="2"/>
  <c r="U103" i="2"/>
  <c r="X103" i="2" s="1"/>
  <c r="S103" i="2"/>
  <c r="S50" i="2"/>
  <c r="U50" i="2"/>
  <c r="X50" i="2" s="1"/>
  <c r="T50" i="2"/>
  <c r="R50" i="2"/>
  <c r="V50" i="2" s="1"/>
  <c r="W50" i="2" s="1"/>
  <c r="T95" i="2"/>
  <c r="R95" i="2"/>
  <c r="U95" i="2"/>
  <c r="X95" i="2" s="1"/>
  <c r="S95" i="2"/>
  <c r="T71" i="2"/>
  <c r="R71" i="2"/>
  <c r="U71" i="2"/>
  <c r="X71" i="2" s="1"/>
  <c r="S71" i="2"/>
  <c r="U140" i="2"/>
  <c r="X140" i="2" s="1"/>
  <c r="S140" i="2"/>
  <c r="T140" i="2"/>
  <c r="R140" i="2"/>
  <c r="T119" i="2"/>
  <c r="R119" i="2"/>
  <c r="U119" i="2"/>
  <c r="S119" i="2"/>
  <c r="T87" i="2"/>
  <c r="R87" i="2"/>
  <c r="X87" i="2" s="1"/>
  <c r="U87" i="2"/>
  <c r="S87" i="2"/>
  <c r="U69" i="2"/>
  <c r="X69" i="2" s="1"/>
  <c r="S69" i="2"/>
  <c r="T69" i="2"/>
  <c r="R69" i="2"/>
  <c r="S52" i="2"/>
  <c r="U52" i="2"/>
  <c r="X52" i="2" s="1"/>
  <c r="T52" i="2"/>
  <c r="R52" i="2"/>
  <c r="S41" i="2"/>
  <c r="U41" i="2"/>
  <c r="X41" i="2" s="1"/>
  <c r="T41" i="2"/>
  <c r="R41" i="2"/>
  <c r="V41" i="2" s="1"/>
  <c r="W41" i="2" s="1"/>
  <c r="S35" i="2"/>
  <c r="U35" i="2"/>
  <c r="T35" i="2"/>
  <c r="R35" i="2"/>
  <c r="U24" i="2"/>
  <c r="X24" i="2" s="1"/>
  <c r="T24" i="2"/>
  <c r="R24" i="2"/>
  <c r="S24" i="2"/>
  <c r="S17" i="2"/>
  <c r="U17" i="2"/>
  <c r="T17" i="2"/>
  <c r="R17" i="2"/>
  <c r="T144" i="2"/>
  <c r="R144" i="2"/>
  <c r="S144" i="2"/>
  <c r="U144" i="2"/>
  <c r="X144" i="2" s="1"/>
  <c r="S44" i="2"/>
  <c r="U44" i="2"/>
  <c r="X44" i="2" s="1"/>
  <c r="T44" i="2"/>
  <c r="R44" i="2"/>
  <c r="U101" i="2"/>
  <c r="X101" i="2" s="1"/>
  <c r="S101" i="2"/>
  <c r="T101" i="2"/>
  <c r="R101" i="2"/>
  <c r="T3" i="2"/>
  <c r="R3" i="2"/>
  <c r="U3" i="2"/>
  <c r="X3" i="2" s="1"/>
  <c r="S3" i="2"/>
  <c r="T146" i="2"/>
  <c r="R146" i="2"/>
  <c r="S146" i="2"/>
  <c r="U146" i="2"/>
  <c r="X146" i="2" s="1"/>
  <c r="U126" i="2"/>
  <c r="X126" i="2" s="1"/>
  <c r="S126" i="2"/>
  <c r="R126" i="2"/>
  <c r="T126" i="2"/>
  <c r="T113" i="2"/>
  <c r="R113" i="2"/>
  <c r="U113" i="2"/>
  <c r="X113" i="2" s="1"/>
  <c r="S113" i="2"/>
  <c r="U93" i="2"/>
  <c r="S93" i="2"/>
  <c r="T93" i="2"/>
  <c r="R93" i="2"/>
  <c r="T81" i="2"/>
  <c r="R81" i="2"/>
  <c r="U81" i="2"/>
  <c r="S81" i="2"/>
  <c r="U75" i="2"/>
  <c r="X75" i="2" s="1"/>
  <c r="S75" i="2"/>
  <c r="T75" i="2"/>
  <c r="R75" i="2"/>
  <c r="T63" i="2"/>
  <c r="R63" i="2"/>
  <c r="U63" i="2"/>
  <c r="X63" i="2" s="1"/>
  <c r="S63" i="2"/>
  <c r="T152" i="2"/>
  <c r="R152" i="2"/>
  <c r="S152" i="2"/>
  <c r="U152" i="2"/>
  <c r="X152" i="2" s="1"/>
  <c r="U133" i="2"/>
  <c r="S133" i="2"/>
  <c r="T133" i="2"/>
  <c r="R133" i="2"/>
  <c r="U125" i="2"/>
  <c r="X125" i="2" s="1"/>
  <c r="S125" i="2"/>
  <c r="T125" i="2"/>
  <c r="R125" i="2"/>
  <c r="U118" i="2"/>
  <c r="S118" i="2"/>
  <c r="T118" i="2"/>
  <c r="R118" i="2"/>
  <c r="T112" i="2"/>
  <c r="R112" i="2"/>
  <c r="X112" i="2" s="1"/>
  <c r="S112" i="2"/>
  <c r="U112" i="2"/>
  <c r="T105" i="2"/>
  <c r="R105" i="2"/>
  <c r="U105" i="2"/>
  <c r="S105" i="2"/>
  <c r="U92" i="2"/>
  <c r="S92" i="2"/>
  <c r="T92" i="2"/>
  <c r="R92" i="2"/>
  <c r="U86" i="2"/>
  <c r="S86" i="2"/>
  <c r="T86" i="2"/>
  <c r="R86" i="2"/>
  <c r="T80" i="2"/>
  <c r="R80" i="2"/>
  <c r="X80" i="2" s="1"/>
  <c r="U80" i="2"/>
  <c r="S80" i="2"/>
  <c r="U68" i="2"/>
  <c r="X68" i="2" s="1"/>
  <c r="S68" i="2"/>
  <c r="R68" i="2"/>
  <c r="T68" i="2"/>
  <c r="T46" i="2"/>
  <c r="R46" i="2"/>
  <c r="U46" i="2"/>
  <c r="X46" i="2" s="1"/>
  <c r="S46" i="2"/>
  <c r="U40" i="2"/>
  <c r="X40" i="2" s="1"/>
  <c r="T40" i="2"/>
  <c r="R40" i="2"/>
  <c r="S40" i="2"/>
  <c r="T23" i="2"/>
  <c r="R23" i="2"/>
  <c r="X23" i="2" s="1"/>
  <c r="S23" i="2"/>
  <c r="U23" i="2"/>
  <c r="T5" i="2"/>
  <c r="R5" i="2"/>
  <c r="S5" i="2"/>
  <c r="U5" i="2"/>
  <c r="X5" i="2" s="1"/>
  <c r="T138" i="2"/>
  <c r="R138" i="2"/>
  <c r="X138" i="2" s="1"/>
  <c r="S138" i="2"/>
  <c r="U138" i="2"/>
  <c r="T97" i="2"/>
  <c r="R97" i="2"/>
  <c r="U97" i="2"/>
  <c r="S97" i="2"/>
  <c r="T136" i="2"/>
  <c r="R136" i="2"/>
  <c r="X136" i="2" s="1"/>
  <c r="U136" i="2"/>
  <c r="S136" i="2"/>
  <c r="T151" i="2"/>
  <c r="R151" i="2"/>
  <c r="U151" i="2"/>
  <c r="X151" i="2" s="1"/>
  <c r="S151" i="2"/>
  <c r="U132" i="2"/>
  <c r="X132" i="2" s="1"/>
  <c r="S132" i="2"/>
  <c r="R132" i="2"/>
  <c r="V132" i="2" s="1"/>
  <c r="W132" i="2" s="1"/>
  <c r="T132" i="2"/>
  <c r="U124" i="2"/>
  <c r="X124" i="2" s="1"/>
  <c r="S124" i="2"/>
  <c r="R124" i="2"/>
  <c r="T124" i="2"/>
  <c r="T111" i="2"/>
  <c r="R111" i="2"/>
  <c r="X111" i="2" s="1"/>
  <c r="U111" i="2"/>
  <c r="S111" i="2"/>
  <c r="T104" i="2"/>
  <c r="R104" i="2"/>
  <c r="U104" i="2"/>
  <c r="X104" i="2" s="1"/>
  <c r="S104" i="2"/>
  <c r="U91" i="2"/>
  <c r="S91" i="2"/>
  <c r="T91" i="2"/>
  <c r="R91" i="2"/>
  <c r="T45" i="2"/>
  <c r="R45" i="2"/>
  <c r="S45" i="2"/>
  <c r="U45" i="2"/>
  <c r="X45" i="2" s="1"/>
  <c r="T22" i="2"/>
  <c r="R22" i="2"/>
  <c r="U22" i="2"/>
  <c r="X22" i="2" s="1"/>
  <c r="S22" i="2"/>
  <c r="U16" i="2"/>
  <c r="X16" i="2" s="1"/>
  <c r="T16" i="2"/>
  <c r="R16" i="2"/>
  <c r="S16" i="2"/>
  <c r="S4" i="2"/>
  <c r="U4" i="2"/>
  <c r="T4" i="2"/>
  <c r="R4" i="2"/>
  <c r="V9" i="2" l="1"/>
  <c r="W9" i="2" s="1"/>
  <c r="V57" i="2"/>
  <c r="W57" i="2" s="1"/>
  <c r="V125" i="2"/>
  <c r="W125" i="2" s="1"/>
  <c r="V75" i="2"/>
  <c r="W75" i="2" s="1"/>
  <c r="V44" i="2"/>
  <c r="W44" i="2" s="1"/>
  <c r="V52" i="2"/>
  <c r="W52" i="2" s="1"/>
  <c r="V140" i="2"/>
  <c r="W140" i="2" s="1"/>
  <c r="V18" i="2"/>
  <c r="W18" i="2" s="1"/>
  <c r="V76" i="2"/>
  <c r="W76" i="2" s="1"/>
  <c r="V12" i="2"/>
  <c r="W12" i="2" s="1"/>
  <c r="V10" i="2"/>
  <c r="W10" i="2" s="1"/>
  <c r="V25" i="2"/>
  <c r="W25" i="2" s="1"/>
  <c r="V100" i="2"/>
  <c r="V101" i="2"/>
  <c r="W101" i="2" s="1"/>
  <c r="V69" i="2"/>
  <c r="W69" i="2" s="1"/>
  <c r="V150" i="2"/>
  <c r="W150" i="2" s="1"/>
  <c r="V70" i="2"/>
  <c r="W70" i="2" s="1"/>
  <c r="V79" i="2"/>
  <c r="W79" i="2" s="1"/>
  <c r="V30" i="2"/>
  <c r="W30" i="2" s="1"/>
  <c r="V20" i="2"/>
  <c r="W20" i="2" s="1"/>
  <c r="V134" i="2"/>
  <c r="W134" i="2" s="1"/>
  <c r="V49" i="2"/>
  <c r="W49" i="2" s="1"/>
  <c r="V147" i="2"/>
  <c r="W147" i="2" s="1"/>
  <c r="V108" i="2"/>
  <c r="W108" i="2" s="1"/>
  <c r="V123" i="2"/>
  <c r="W123" i="2" s="1"/>
  <c r="V16" i="2"/>
  <c r="W16" i="2" s="1"/>
  <c r="V40" i="2"/>
  <c r="W40" i="2" s="1"/>
  <c r="V42" i="2"/>
  <c r="W42" i="2" s="1"/>
  <c r="V38" i="2"/>
  <c r="W38" i="2" s="1"/>
  <c r="V74" i="2"/>
  <c r="W74" i="2" s="1"/>
  <c r="V124" i="2"/>
  <c r="W124" i="2" s="1"/>
  <c r="V68" i="2"/>
  <c r="W68" i="2" s="1"/>
  <c r="V71" i="2"/>
  <c r="W71" i="2" s="1"/>
  <c r="V148" i="2"/>
  <c r="V110" i="2"/>
  <c r="W110" i="2" s="1"/>
  <c r="V131" i="2"/>
  <c r="W131" i="2" s="1"/>
  <c r="V78" i="2"/>
  <c r="W78" i="2" s="1"/>
  <c r="V99" i="2"/>
  <c r="W99" i="2" s="1"/>
  <c r="V56" i="2"/>
  <c r="W56" i="2" s="1"/>
  <c r="V8" i="2"/>
  <c r="W8" i="2" s="1"/>
  <c r="V151" i="2"/>
  <c r="W151" i="2" s="1"/>
  <c r="V63" i="2"/>
  <c r="W63" i="2" s="1"/>
  <c r="V113" i="2"/>
  <c r="W113" i="2" s="1"/>
  <c r="V54" i="2"/>
  <c r="W54" i="2" s="1"/>
  <c r="V104" i="2"/>
  <c r="W104" i="2" s="1"/>
  <c r="V4" i="2"/>
  <c r="W4" i="2" s="1"/>
  <c r="X4" i="2"/>
  <c r="V93" i="2"/>
  <c r="W93" i="2" s="1"/>
  <c r="X93" i="2"/>
  <c r="V35" i="2"/>
  <c r="W35" i="2" s="1"/>
  <c r="X35" i="2"/>
  <c r="V83" i="2"/>
  <c r="W83" i="2" s="1"/>
  <c r="X83" i="2"/>
  <c r="V33" i="2"/>
  <c r="W33" i="2" s="1"/>
  <c r="X33" i="2"/>
  <c r="V149" i="2"/>
  <c r="W149" i="2" s="1"/>
  <c r="X149" i="2"/>
  <c r="V139" i="2"/>
  <c r="W139" i="2" s="1"/>
  <c r="X139" i="2"/>
  <c r="V43" i="2"/>
  <c r="W43" i="2" s="1"/>
  <c r="X43" i="2"/>
  <c r="V67" i="2"/>
  <c r="W67" i="2" s="1"/>
  <c r="X67" i="2"/>
  <c r="V126" i="2"/>
  <c r="W126" i="2" s="1"/>
  <c r="V32" i="2"/>
  <c r="W32" i="2" s="1"/>
  <c r="X32" i="2"/>
  <c r="V62" i="2"/>
  <c r="W62" i="2" s="1"/>
  <c r="V58" i="2"/>
  <c r="W58" i="2" s="1"/>
  <c r="X58" i="2"/>
  <c r="V92" i="2"/>
  <c r="W92" i="2" s="1"/>
  <c r="X92" i="2"/>
  <c r="V86" i="2"/>
  <c r="W86" i="2" s="1"/>
  <c r="X86" i="2"/>
  <c r="V133" i="2"/>
  <c r="W133" i="2" s="1"/>
  <c r="X133" i="2"/>
  <c r="V115" i="2"/>
  <c r="W115" i="2" s="1"/>
  <c r="X115" i="2"/>
  <c r="V27" i="2"/>
  <c r="W27" i="2" s="1"/>
  <c r="X27" i="2"/>
  <c r="V84" i="2"/>
  <c r="W84" i="2" s="1"/>
  <c r="X84" i="2"/>
  <c r="V85" i="2"/>
  <c r="W85" i="2" s="1"/>
  <c r="X85" i="2"/>
  <c r="V11" i="2"/>
  <c r="W11" i="2" s="1"/>
  <c r="X11" i="2"/>
  <c r="V91" i="2"/>
  <c r="W91" i="2" s="1"/>
  <c r="X91" i="2"/>
  <c r="V17" i="2"/>
  <c r="W17" i="2" s="1"/>
  <c r="X17" i="2"/>
  <c r="V94" i="2"/>
  <c r="W94" i="2" s="1"/>
  <c r="X94" i="2"/>
  <c r="V141" i="2"/>
  <c r="W141" i="2" s="1"/>
  <c r="X141" i="2"/>
  <c r="V109" i="2"/>
  <c r="W109" i="2" s="1"/>
  <c r="X109" i="2"/>
  <c r="V97" i="2"/>
  <c r="W97" i="2" s="1"/>
  <c r="X97" i="2"/>
  <c r="V105" i="2"/>
  <c r="W105" i="2" s="1"/>
  <c r="X105" i="2"/>
  <c r="V81" i="2"/>
  <c r="W81" i="2" s="1"/>
  <c r="X81" i="2"/>
  <c r="V119" i="2"/>
  <c r="W119" i="2" s="1"/>
  <c r="X119" i="2"/>
  <c r="V127" i="2"/>
  <c r="W127" i="2" s="1"/>
  <c r="X127" i="2"/>
  <c r="V59" i="2"/>
  <c r="W59" i="2" s="1"/>
  <c r="X59" i="2"/>
  <c r="V128" i="2"/>
  <c r="W128" i="2" s="1"/>
  <c r="X128" i="2"/>
  <c r="V137" i="2"/>
  <c r="W137" i="2" s="1"/>
  <c r="X137" i="2"/>
  <c r="V90" i="2"/>
  <c r="W90" i="2" s="1"/>
  <c r="X90" i="2"/>
  <c r="V118" i="2"/>
  <c r="W118" i="2" s="1"/>
  <c r="X118" i="2"/>
  <c r="V111" i="2"/>
  <c r="W111" i="2" s="1"/>
  <c r="V138" i="2"/>
  <c r="W138" i="2" s="1"/>
  <c r="V64" i="2"/>
  <c r="W64" i="2" s="1"/>
  <c r="V88" i="2"/>
  <c r="W88" i="2" s="1"/>
  <c r="V13" i="2"/>
  <c r="W13" i="2" s="1"/>
  <c r="V65" i="2"/>
  <c r="W65" i="2" s="1"/>
  <c r="V129" i="2"/>
  <c r="W129" i="2" s="1"/>
  <c r="V6" i="2"/>
  <c r="W6" i="2" s="1"/>
  <c r="V66" i="2"/>
  <c r="W66" i="2" s="1"/>
  <c r="V39" i="2"/>
  <c r="W39" i="2" s="1"/>
  <c r="V24" i="2"/>
  <c r="W24" i="2" s="1"/>
  <c r="V61" i="2"/>
  <c r="W61" i="2" s="1"/>
  <c r="V28" i="2"/>
  <c r="W28" i="2" s="1"/>
  <c r="V34" i="2"/>
  <c r="W34" i="2" s="1"/>
  <c r="V22" i="2"/>
  <c r="W22" i="2" s="1"/>
  <c r="V46" i="2"/>
  <c r="W46" i="2" s="1"/>
  <c r="V87" i="2"/>
  <c r="W87" i="2" s="1"/>
  <c r="V103" i="2"/>
  <c r="W103" i="2" s="1"/>
  <c r="V120" i="2"/>
  <c r="W120" i="2" s="1"/>
  <c r="V73" i="2"/>
  <c r="W73" i="2" s="1"/>
  <c r="V53" i="2"/>
  <c r="W53" i="2" s="1"/>
  <c r="V121" i="2"/>
  <c r="W121" i="2" s="1"/>
  <c r="V96" i="2"/>
  <c r="W96" i="2" s="1"/>
  <c r="V21" i="2"/>
  <c r="W21" i="2" s="1"/>
  <c r="V47" i="2"/>
  <c r="W47" i="2" s="1"/>
  <c r="V45" i="2"/>
  <c r="W45" i="2" s="1"/>
  <c r="V5" i="2"/>
  <c r="W5" i="2" s="1"/>
  <c r="V146" i="2"/>
  <c r="W146" i="2" s="1"/>
  <c r="V144" i="2"/>
  <c r="W144" i="2" s="1"/>
  <c r="V82" i="2"/>
  <c r="W82" i="2" s="1"/>
  <c r="V114" i="2"/>
  <c r="W114" i="2" s="1"/>
  <c r="V37" i="2"/>
  <c r="W37" i="2" s="1"/>
  <c r="V7" i="2"/>
  <c r="W7" i="2" s="1"/>
  <c r="V55" i="2"/>
  <c r="W55" i="2" s="1"/>
  <c r="V15" i="2"/>
  <c r="W15" i="2" s="1"/>
  <c r="V29" i="2"/>
  <c r="W29" i="2" s="1"/>
  <c r="V136" i="2"/>
  <c r="W136" i="2" s="1"/>
  <c r="V23" i="2"/>
  <c r="W23" i="2" s="1"/>
  <c r="V80" i="2"/>
  <c r="W80" i="2" s="1"/>
  <c r="V112" i="2"/>
  <c r="W112" i="2" s="1"/>
  <c r="V152" i="2"/>
  <c r="W152" i="2" s="1"/>
  <c r="V95" i="2"/>
  <c r="W95" i="2" s="1"/>
  <c r="V31" i="2"/>
  <c r="W31" i="2" s="1"/>
  <c r="V135" i="2"/>
  <c r="W135" i="2" s="1"/>
  <c r="V89" i="2"/>
  <c r="W89" i="2" s="1"/>
  <c r="V14" i="2"/>
  <c r="W14" i="2" s="1"/>
  <c r="V72" i="2"/>
  <c r="W72" i="2" s="1"/>
  <c r="V130" i="2"/>
  <c r="W130" i="2" s="1"/>
  <c r="V106" i="2"/>
  <c r="W106" i="2" s="1"/>
  <c r="V143" i="2"/>
  <c r="W143" i="2" s="1"/>
  <c r="V60" i="2"/>
  <c r="W60" i="2" s="1"/>
  <c r="V3" i="2"/>
  <c r="W3" i="2" l="1"/>
</calcChain>
</file>

<file path=xl/sharedStrings.xml><?xml version="1.0" encoding="utf-8"?>
<sst xmlns="http://schemas.openxmlformats.org/spreadsheetml/2006/main" count="486" uniqueCount="182">
  <si>
    <t>CAJA</t>
  </si>
  <si>
    <t xml:space="preserve">PAD MOUSE ERGONÓMICO CON SOPORTE MUÑECA ANTIDESLIZANTE  MEDIDAS MINIMAS : LARGO 25 C.M. X ANCHO 19 C.M </t>
  </si>
  <si>
    <t>DVD-R CAPACIDAD  4.7 GB  PRESENTACION PAQUETE POR 25 UNIDADES</t>
  </si>
  <si>
    <t>CD-RW PRESENTACION PAQUETE POR 25 UNIDADES</t>
  </si>
  <si>
    <t>SACAGANCHOS PARA GRAPA</t>
  </si>
  <si>
    <t>PERFORADORAS VELOBIND 4  HUECOS</t>
  </si>
  <si>
    <t>PERFORADORAS 3 HUECOS, CON UNA DISTANCIA ENTRE HUECOS DE 10.8 O 11</t>
  </si>
  <si>
    <t xml:space="preserve">PERFORADORA PARA OFICINA DE 2 HUECOS </t>
  </si>
  <si>
    <t>UNIDAD</t>
  </si>
  <si>
    <t>COSEDORA DE OFICINA 30 HOJAS</t>
  </si>
  <si>
    <t>COSEDORA DE OFICINA 20 HOJAS</t>
  </si>
  <si>
    <t>CALCULADORA ESCRITORIO 12 DÍGITOS.</t>
  </si>
  <si>
    <t>CALCULADORA DE BOLSILLO 8 DÍGITOS</t>
  </si>
  <si>
    <t>GANCHO N° 23/10 CAJA X 1000</t>
  </si>
  <si>
    <t>GANCHO N° 23/14 CAJA X 1000</t>
  </si>
  <si>
    <t xml:space="preserve">GRAPA N° 26/6 CAJA X 5000 </t>
  </si>
  <si>
    <t>MANECILLA DOBLE CLIP 3/4 PULG CAJA X 12</t>
  </si>
  <si>
    <t>MANECILLA DOBLE CLIP 1/2 PULG CAJA X 12</t>
  </si>
  <si>
    <t>MANECILLA DOBLE CLIP 1 PULG CAJA X 12</t>
  </si>
  <si>
    <t>MANECILLA DOBLE CLIP 2 PULG CAJA X 12</t>
  </si>
  <si>
    <t>DOBLE CLIP DE 3" CAJA POR 12 UNIDADES</t>
  </si>
  <si>
    <t>CLIP JUMBO CAJA X 100</t>
  </si>
  <si>
    <t>CLIP MARIPOSA GIGANTE CAJA X 12</t>
  </si>
  <si>
    <t>CLIP ESTÁNDAR PEQUEÑO PLASTIFICADO CAJA X 100</t>
  </si>
  <si>
    <t>CLIP ESTÁNDAR PEQUEÑO CAJA X 100</t>
  </si>
  <si>
    <t xml:space="preserve">REPUESTO BISTURÍ 18MM PAQUETE X 10 </t>
  </si>
  <si>
    <t>BISTURÍ 18MM PLÁSTICO</t>
  </si>
  <si>
    <t>BISTURÍ 18MM METÁLICO</t>
  </si>
  <si>
    <t>TAJALÁPIZ METALICO PEQUEÑO</t>
  </si>
  <si>
    <t>TIJERA DE ACERO INOXIDABLE PUNTA ROMA TAMAÑO MINIMO 8.5 PULGADAS PRESENTACION POR UNIDAD</t>
  </si>
  <si>
    <t>PAQUETE</t>
  </si>
  <si>
    <t>PLIEGO FOAMY CALIBRE ENTRE 1.8 A 2 MM, COLORES SURTIDOS   PAQUETE X 10 UNIDADES</t>
  </si>
  <si>
    <t>ORGANIZADORA DE 4 NIVELES METALICA MALLA  TAMAÑO CARTA  MEDIDAS  ALTURA X ANCHO X PROFUNDIDAD: 33 CM X 30 CM X 36 CM</t>
  </si>
  <si>
    <t xml:space="preserve">PLUMÍGRAFO  PUNTA MEDIA  COLORES SURTIDOS PTRESENTACION  CAJA POR 08 UNIDADES </t>
  </si>
  <si>
    <t>CHINCHÓN TRASLUCIDO  PRESENTACIÓN  CAJA POR  100 UNIDADES</t>
  </si>
  <si>
    <t>CHINCHES  METALICOS          PRESENTACIÓN CAJA  POR 50 UNIDADES</t>
  </si>
  <si>
    <t xml:space="preserve">PASTA  CERA PARA CONTAR - CERA DACTILAR CUENTA FÁCIL  PRESENTACION 40 GRAMOS </t>
  </si>
  <si>
    <t>CABALLETE O TRÍPODE PARA TABLERO ACRÍLICO  MEDIDAS  ANCHO X ALTURA 40 CM X 100 CM</t>
  </si>
  <si>
    <t>BORRADOR PARA TABLERO</t>
  </si>
  <si>
    <t>ALMOHADILLA DACTILAR RECARGABLE DIMENSIONES EXTERNAS: ANCHO: 11.5CM PROFUNDIDAD: 3.2CM DIMENSIONES DEL  FIELTRO:ANCHO: 11CM PROFUNDIDAD: 2.5CM ALTO: 1.54CMPESO: 39.5GR</t>
  </si>
  <si>
    <t>ALMOHADILLA DACTILAR HUELLA DIGITAL</t>
  </si>
  <si>
    <t>ALMOHADILLA PARA SELLO RECARGABLE LARGO X ANCHO: 17 CM X 10 CM</t>
  </si>
  <si>
    <t>NUMERADOR ENTINTADO MANUAL 10 DÍGITOS</t>
  </si>
  <si>
    <t>NUMERADOR ENTINTADO MANUAL 8 DÍGITOS</t>
  </si>
  <si>
    <t>NUMERADOR ENTINTADO MANUAL 6 DÍGITOS.</t>
  </si>
  <si>
    <t>NUMERADOR ENTINTADO MANUAL 5 DÍGITOS</t>
  </si>
  <si>
    <t xml:space="preserve">SELLO FECHADOR MANUAL ANATOMICO ESTANDAR  POR UNIDAD </t>
  </si>
  <si>
    <t xml:space="preserve">RESALTADOR RECARGABLE TODOS LOS COLORES  PRESENTACION POR UNIDAD  </t>
  </si>
  <si>
    <t xml:space="preserve">UNIDAD </t>
  </si>
  <si>
    <t xml:space="preserve">RESALTADOR DESECHABLE  COLORES NEON  PRESENTACION POR UNIDAD  </t>
  </si>
  <si>
    <t xml:space="preserve">MARCADOR PERMANENTE  COLORES  (NEGRO, ROJO, VERDE, AZUL)  PRESENTACION POR UNIDAD </t>
  </si>
  <si>
    <t xml:space="preserve">MARCADOR BORRABLE RECARGABLE COLORES  (NEGRO, ROJO, VERDE, AZUL)  PRESENTACION POR UNIDAD </t>
  </si>
  <si>
    <t xml:space="preserve">MARCADOR BORRABLE DESECHABLE  COLORES (NEGRO, ROJO, VERDE, AZUL)   PRESENTACION POR UNIDAD </t>
  </si>
  <si>
    <t xml:space="preserve">PORTAMINAS 0,7MM PRESENTACION  CAJA POR 12 UNIDADES   </t>
  </si>
  <si>
    <t xml:space="preserve">MINAS PARA PORTAMINAS DE 2MM  PRESENTACION  CAJA POR 12 UNIDADES  </t>
  </si>
  <si>
    <t xml:space="preserve">MINA PARA PORTAMINAS  0,7 MM  PRESENTACION  CAJA POR 12 UNIDADES  </t>
  </si>
  <si>
    <t xml:space="preserve">LÁPIZ DE ESCRITURA MINA NEGRA REF: HB N°2 PRESENTACION POR UNIDADES </t>
  </si>
  <si>
    <t>LÁPIZ DE CHEQUEO MINA COLOR  ROJA  PRESENTACION  CAJA POR 12 UNIDADES</t>
  </si>
  <si>
    <t xml:space="preserve">BOLÍGRAFO ESFERO TINTA COLOR ROJA   -PUNTA FINA -CUERPO REDONDO- </t>
  </si>
  <si>
    <t xml:space="preserve">BOLÍGRAFO ESFERO TINTA COLOR NEGRO  PUNTA FINA -CUERPO REDONDO </t>
  </si>
  <si>
    <t>BOLÍGRAFO ESFERO TINTA COLOR AZUL  PUNTA FINA - -CUERPO REDONDO-</t>
  </si>
  <si>
    <t>BOLÍGRAFO EN GEL - PRESENTACIÓN CAJA  POR   8 UNIDADES</t>
  </si>
  <si>
    <t>TABLERO EN ACRÍLICO BORRABLE  MEDIDAS 80 X 60  FABRICADO EN MDF  CALIBRE 9 MM</t>
  </si>
  <si>
    <t>TONER PARA IMPRESORA  HP LASERJET PRO MFP M127FN  COLOR NEGRO</t>
  </si>
  <si>
    <t>TONER PARA IMPRESORA HP LASER JET PRO MFP M631   COLOR POLVO NEGRO (CF-237X)</t>
  </si>
  <si>
    <t>TONER PARA IMPRESORA HP LASER JET PRO MFP M630   COLOR POLVO NEGRO (CF-281X)</t>
  </si>
  <si>
    <t>TONER IMPRESORA HP LASERJET PRO M428DW MULTIF LASER = NUMERO DE SERIE:  CNDRP22B71</t>
  </si>
  <si>
    <t>BOLSA PAPELERA BLANCA 46 X 64 CM PAQUETE X 10</t>
  </si>
  <si>
    <t>TONER PARA IMPRESORAS MULTIFUNCIONAL RICOH IM600</t>
  </si>
  <si>
    <t>TONER IMPRESORA HP LASER JET MFP E62555 TONER NO 37A</t>
  </si>
  <si>
    <t>TONER PARA IMPRESORAS MULTIFUNCIONAL KYOCERA FS-M2040DN/L REG. TK 1175.</t>
  </si>
  <si>
    <t xml:space="preserve">TONER PARA IMPRESORAS MULTIFUNCIONAL SAMSUNG PROXPRESS SL-M4070FR  </t>
  </si>
  <si>
    <t>CARATULA POLICOVER TAMAÑO OFICIO, TEXTURA ESTRIADA. MEDIDAS 33 CM X 22 CM X 2 MM. COLOR TRANSPARENTE.  PRESENTACION PAQUETE X 50 UNIDADES</t>
  </si>
  <si>
    <t xml:space="preserve">SEPARADOR PLÁSTICO TAMAÑO  OFICIO   PRESENTACION  PAQUETE POR  5 UNIDADES  </t>
  </si>
  <si>
    <t xml:space="preserve">CARPETA TIPO CATÁLOGO 2 PULG  COLOR :BLANCO  TAMAÑO : CARTA -  CON ANILLOS  LARGO X ANCHO: 29.5 CM X 26 CM    PRESENTACIÓN :  POR UNIDAD </t>
  </si>
  <si>
    <t xml:space="preserve">CARPETA TIPO CATÁLOGO 1 PULGADA  COLOR :BLANCO  TAMAÑO : CARTA -  CON ANILLOS  LARGO X ANCHO: 29.5 CM X 26 CM    PRESENTACIÓN :  POR UNIDAD </t>
  </si>
  <si>
    <t>CARPETA TIPO CATÁLOGO 0.5 PULG TAMAÑO CARTA  CON HERRAJE REDONDO DE 0,5 PULGADAS DE ANCHO   DIMENSIONES : 25.5 X 2.8 X 30 CM PESO : 0.35 KG - COLOR :BLANCO TRAZO :0.5 PULGADA - PRESENTACIÓN :  POR UNIDAD</t>
  </si>
  <si>
    <t>CINTAS PORTA ESCARAPELA EN POLIÉSTER CON HEBILLA MULTIFUNCIÓN Y GANCHO METÁLICO. MEDIDAS: 55 CM X 2 CM PRESENTACION  POR UNIDAD</t>
  </si>
  <si>
    <t>CARATULA PLÁSTICA PVC PARA ENCUADERNAR CARTA PAQ  VELOBINDER PRESENTASION PAQUETE POR 25 UNIDADES</t>
  </si>
  <si>
    <t>LÁMINAS Y HOJAS DE ACETATO TRASPARENTE TAMAÑO CARTA - PRESENTACIÒN PAQUETE POR 10 UNIDADES</t>
  </si>
  <si>
    <t>GANCHO LEGAJADOR PLASTICO - PRESENTACIÓN CAJA POR  20 UNIDADES</t>
  </si>
  <si>
    <t xml:space="preserve">FUNDA PROTECTORA DE PLÁSTICO TAMAÑO OFICIO PRESENTACIÓN PAQUETE POR 100 UNIDADES  </t>
  </si>
  <si>
    <t xml:space="preserve">FUNDA PROTECTORA DE PLÁSTICO TAMAÑO CARTA - PRESENTACIÓN PAQUETE POR 100 UNIDADES </t>
  </si>
  <si>
    <t>TABLA PLANILLERA EN PASTA TAMAÑO:   OFICIO - MATERIAL: ACRILICO-  CON GANCHO PRESIÓN  PRESENTACION POR UNIDAD</t>
  </si>
  <si>
    <t>BANDERITAS-MINI-BANDERITAS- SEÑALES AUTOADHESIVAS LARGO X ANCHO: 60 MM X 36 MM FORMA DE LA NOTA ADHESIVA: RECTÁNGULO -HOJAS POR BLOCK: 25  PRESENTACION POR UNIDAD</t>
  </si>
  <si>
    <t>PAPEL CONTACT  COLOR: TRANSPARENTE -LONGITUD: 20 MTS- ANCHO: 45 CM - MATERIAL: PVC- PAPEL DE TIPO ADHESIVO PARA DIVERSOS USOS</t>
  </si>
  <si>
    <t>PAPEL CONTACT COLORES: SURTIDOS -LONGITUD: ROLLO X 20 MTS - ANCHO: 45 CM-MATERIAL: PVC - PAPEL DE TIPO ADHESIVO PARA DIVERSOS USOS</t>
  </si>
  <si>
    <t>CINTA ADHESIVA TRANSPARENTE - DIMENSIÓN: ROLLO 18MM X 40 MTS</t>
  </si>
  <si>
    <t>CINTA ADHESIVA PARA ENMASCARAR - DIMENSIÓN: ROLLO 48MM X 40 MTS</t>
  </si>
  <si>
    <t>CINTA ADHESIVA PARA ENMASCARAR- DIMENSIÓN: ROLLO 12 MM X 40 MTS</t>
  </si>
  <si>
    <t>CINTA ADHESIVA MÁGICA  -  DIMENSIÓN:ROLLO 19 MM X 20 MTS</t>
  </si>
  <si>
    <t>CINTA ADHESIVA DE EMPAQUE EN ROLLO X 200 MTS - PRESENTACIÓN ROLLO</t>
  </si>
  <si>
    <t xml:space="preserve">ESTUCHE ACRÍLICO PARA CD/DVD DIMENSIONES: - - LARGO 12,3 CM - ANCHO 14,2 CM - ESPESOR 1 CM - PRESENTACION POR UNIDAD </t>
  </si>
  <si>
    <t xml:space="preserve">BORRADOR DE MIGA DE PAN  FORMA: RECTANGULAR  POR UNIDAD </t>
  </si>
  <si>
    <t>BANDAS ELÁSTICAS CAUCHOS  REF. 22  PRESENTACION PAQUETE POR 25G</t>
  </si>
  <si>
    <t>TINTA PARA IMPRESORA HP MODELO SMART TANK 520 - COLOR DE LA TINTA: MAGENTA PRESENTACION: TRARRO - CAPACIDAD DEL TARRO: 70 CC± - TARRO ORIGINAL MARCADO 544</t>
  </si>
  <si>
    <t>TINTA PARA IMPRESORA HP MODELO SMART TANK 520 - COLOR DE LA TINTA: CIAN - PRESENTACION: TRARRO - CAPACIDAD DEL TARRO: 70 CC± - TARRO ORIGINAL MARCADO 544</t>
  </si>
  <si>
    <t>TINTA PARA IMPRESORA HP MODELO SMART TANK 520 - COLOR DE LA TINTA: NEGRO PRESENTACION: TRARRO - CAPACIDAD DEL TARRO: 90 CC± - TARRO ORIGINAL MARCADO 544</t>
  </si>
  <si>
    <t>TINTA PARA IMPRESORA HP MODELO SMART TANK 520 - COLOR DE LA TINTA: AMARILLO PRESENTACION: TRARRO - CAPACIDAD DEL TARRO: 70CC± - TARRO ORIGINAL MARCADO GT53</t>
  </si>
  <si>
    <t>TINTA PARA IMPRESORA HP MODELO SMART TANK 500 - COLOR DE LA TINTA: MAGENTA - PRESENTACION: TRARRO - CAPACIDAD DEL TARRO: 70 CC± - TARRO ORIGINAL MARCADO 544</t>
  </si>
  <si>
    <t>TINTA PARA IMPRESORA HP MODELO SMART TANK 500 - COLOR DE LA TINTA: CIAN - RESENTACION: TRARRO -CAPACIDAD DEL TARRO: 70 CC± - TARRO ORIGINAL MARCADO 544</t>
  </si>
  <si>
    <t>TINTA PARA IMPRESORA HP MODELO SMART TANK 500 - COLOR DE LA TINTA: NEGRO - PRESENTACION: TRARRO - CAPACIDAD DEL TARRO: 90 CC± - TARRO ORIGINAL MARCADO 544</t>
  </si>
  <si>
    <t>TINTA PARA IMPRESORA HP MODELO SMART TANK 500 - COLOR DE LA TINTA: AMARILLO  -PRESENTACION: TRARRO -CAPACIDAD DEL TARRO: 70CC± -TARRO ORIGINAL MARCADO GT53</t>
  </si>
  <si>
    <t>TINTA PARA IMPRESORA EPSON MODELO L3210 - COLOR DE LA TINTA: MAGENTA - PRESENTACION: TRARRO -CAPACIDAD DEL TARRO: 65CC - TARRO ORIGINAL MARCADO 544</t>
  </si>
  <si>
    <t>TINTA PARA IMPRESORA EPSON MODELO L3210 -COLOR DE LA TINTA: CIAN -PRESENTACION: TRARRO - CAPACIDAD DEL TARRO: 65CC - TARRO ORIGINAL MARCADO 544</t>
  </si>
  <si>
    <t>TINTA PARA IMPRESORA EPSON MODELO L3210 - COLOR DE LA TINTA: NEGRO - PRESENTACION: TRARRO -CAPACIDAD DEL TARRO: 65CC -TARRO ORIGINAL MARCADO 544</t>
  </si>
  <si>
    <t>TINTA PARA IMPRESORA EPSON MODELO L3210 - COLOR DE LA TINTA: AMARILLO - PRESENTACION: TRARRO- CAPACIDAD DEL TARRO: 65CC- TARRO ORIGINAL MARCADO 544</t>
  </si>
  <si>
    <t xml:space="preserve">TINTA PARA IMPRESORA EPSON T664120 ALTARRO DE 1000 ML   210 350 355 365  455 555  565  1300 COLOR ROJO </t>
  </si>
  <si>
    <t>TINTA PARA IMPRESORA EPSON T664120 ALTARRO DE 1000 ML   210 350 355 365  455 555  565  1300 COLOR AZUL</t>
  </si>
  <si>
    <t>TINTA PARA IMPRESORA  EPSON T664120 AL TARRO DE 1000 ML 210 350 355 365  455 555  565  1300 COLOR NEGRO</t>
  </si>
  <si>
    <t>TINTA PARA IMPRESORA EPSON T664120 ALTARRO DE 1000 ML   210 350 355 365  455 555  565  1300 COLOR AMARILLO</t>
  </si>
  <si>
    <t xml:space="preserve">CORRECTOR LIQUIDO EN FRASCO: CONTENIDO NETO: 18 ML CARACTERÍSTICAS FÍSICAS FRASCO CON PINCEL APLICADOR -ESTÁ DOTADO DE UNA VÁLVULA DISPENSADORA QUE ACTÚA AL SER PRESIONADA, PERMITIENDO LA SALIDA DOSIFICADA DE LÍQUIDO. SU PUNTA DEBE SER METALICA.  EL LÁPIZ CORRECTOR PUEDE ESTAR PROVISTO DE UNA BOLILLA MEZCLADORA QUE FACILITE LA FLUIDEZ DEL LÍQUIDO. EL CORRECTOR DEBE SER A BASE DE AGUA. </t>
  </si>
  <si>
    <t>CORRECTOR LÍQUIDO  PRESENTACION TIPO  LÁPIZ  DE 10 ML</t>
  </si>
  <si>
    <t xml:space="preserve">PEGANTE LÍQUIDO PRESENTACION FRASCO DE    400 ML </t>
  </si>
  <si>
    <t xml:space="preserve">PEGANTE LÍQUIDO PRESENTACION FRASCO DE    225 ML </t>
  </si>
  <si>
    <t>PEGANTE EN BARRA   PRESENTACION   BARRA DE 40GRS</t>
  </si>
  <si>
    <t>KILO</t>
  </si>
  <si>
    <t xml:space="preserve">POLVILLO TONER PARA IMPRESORA RICOH IM 600  COLOR NEGRO PRESENTACION POR KILO </t>
  </si>
  <si>
    <t> 44103100</t>
  </si>
  <si>
    <t xml:space="preserve">POLVILLO  PARA TONER IMPRESORA HP LASER JET M452 DW TONER NO.410A  COLOR NEGRO PRESENTACION POR KILO  </t>
  </si>
  <si>
    <t xml:space="preserve">POLVILLO PARA IMPRESORA MULTIFUNCIONAL KYOCERA FS-M2040DN/L COLOR NEGRO PRESENTACION POR KILO  </t>
  </si>
  <si>
    <t xml:space="preserve">POLVILLO PARA IMPRESORA HP LASERJET PRO MFP M130 FW  COLOR NEGRO PRESENTACION POR KILO </t>
  </si>
  <si>
    <t xml:space="preserve">POLVILLO PARA IMPRESORA HP LASER JET PRO MFP M428FDW, COLOR POLVO NEGRO (QP-CF258A) PRESENTACION POR KILO </t>
  </si>
  <si>
    <t xml:space="preserve">POLVILLO PARA IMPRESORA HP LASERJET PRO  630 MFP COLOR NEGRO PRESENTACION POR KILO  </t>
  </si>
  <si>
    <t>TINTA PARA SELLO PARA DOCUMENTO HISTÓRICO Y ARCHIVÍSTICO X COLOR  NEGRO   PRESENTACIÓN:  FRASCO DE RECARGA   500 ML</t>
  </si>
  <si>
    <t>TINTA PARA SELLO PARA DOCUMENTO HISTÓRICO Y ARCHIVÍSTICO  COLOR  NEGRO  PRESENTACIÓN:  FRASCO DE RECARGA   30 ML</t>
  </si>
  <si>
    <t>TINTA PARA SELLO PARA DOCUMENTO HISTÓRICO Y ARCHIVÍSTICO  COLOR  AZUL PRESENTACIÓN:  FRASCO DE RECARGA   30 ML</t>
  </si>
  <si>
    <t xml:space="preserve">TINTA PARA SELLO COLOR  ROJA PRESENTACIÓN:  FRASCO DE RECARGA   30 ML </t>
  </si>
  <si>
    <t>TINTA PARA SELLO COLOR  NEGRO  PRESENTACIÓN:  FRASCO DE RECARGA   30 ML</t>
  </si>
  <si>
    <t>TINTA MARCADOR BORRABLE RECARGABLE 30 ML MATERIAL: CUERPO Y TAPA EN POLIPROPILENO  TINTA COLOR: NEGRO, AZUL, ROJO, O VERDE BORRABLE A BASE DE ALCOHOL, NO MANCHA, PARA ESCRIBIR SOBRE TABLEROS PORCELANIZADOS O CUALQUIER SUPERFICIE LISA,  DIMENSIÓN: LONGITUD DE CUERPO ENTRE 115 - 155 MM Y DIÁMETRO ENTRE 12 - 18 MM PESO: PUNTA GRUESA BISELADA CON TRAZO DE 1,5 MM A 5,8 MM - PRESENTACIÓN:  FRASCO DE RECARGA   30 ML</t>
  </si>
  <si>
    <t>FOLDER CELUGUIA PORTA GUIA PLASTICA: MATERIAL YUTE DE MÍNIMO 250 G/M2. TAMAÑO OFICIO FORMA DE CIERRE GANCHO LEGAJADOR, CARACTERÍSTICAS FÍSICAS PORTA GUÍA PLÁSTICA EN POSICIÓN HORIZONTAL CAPACIDAD DE ALMACENAMIENTO HASTA 200 HOJAS</t>
  </si>
  <si>
    <t>LIBRO DE ACTAS 600 FOLIOS:   MATERIAL PAPEL BOND MÍNIMO ENTRE 56 A 60G, TAPA EN CARTÓN PLASTIFICADO, TAMAÑO 32 A 34 CM LARGO POR 20 A 23 DE ANCHO PARA REGISTRO CONTENIDO MÍNIMO 600 FOLIOS RAYADOS PRESENTACIÓN UNIDAD</t>
  </si>
  <si>
    <t>CARPETA TIPO 4 ALETAS  TAMAÑO OFICIO EN CARTULINA COLOR BLANCA DESACIDIFICADA  PRESENTACION POR UNIDAD</t>
  </si>
  <si>
    <t xml:space="preserve">SOBRE DE MANILA EXTRA OFICIO - MEDIDAS ANCHO: 42 CM - LARGO 30 CM  PRESENTACION  PAQUETE  POR 100  UNIDADES </t>
  </si>
  <si>
    <t xml:space="preserve">SOBRE DE MANILA TAMAÑO OFICIO - MATERIAL: PAPEL MANILA DE 60G. - TAMAÑO: OFICIO ANCHO 25 CM - LARGO: 35 CM -CARACTERÍSTICAS FÍSICAS: TIPO SOLAPA UNIVERSAL SIN AUTOADHESIVO. PRESENTACION  PAQUETE  POR 100  UNIDADES </t>
  </si>
  <si>
    <t xml:space="preserve">SOBRE DE MANILA  TAMAÑO CARTA - MEDIDAS: ANCHO 25 CM - LARGO: 30 CM  PRESENTACION  PAQUETE  POR 100  UNIDADES  </t>
  </si>
  <si>
    <t>SOBRE DE MANILA TAMAÑO  MEDIO OFICIO - MEDIDAS  17.5 X 24 PRESENTACION  PAQUETE  POR 100  UNIDADES</t>
  </si>
  <si>
    <t xml:space="preserve">CAJA </t>
  </si>
  <si>
    <t>PAPEL BOND 75G  TAMAÑOS OFICIO  PRESENTACION  CAJA POR 10 RESMAS - MATERIAL: PAPEL BOND DE 75G. - EL MATERIAL DEBE CUMPLIR CON LA NTC 4436:1998 - TAMAÑO: OFICIO - CONTENIDO: RESMAS DE 500 HOJAS</t>
  </si>
  <si>
    <t>PAPEL BOND 75G  TAMAÑO CARTA   PRESENTACION CAJA POR 10 RESMAS - MATERIAL: PAPEL BOND DE 75G. - EL MATERIAL DEBE CUMPLIR CON LA NTC 4436:1998 - TAMAÑO: CARTA CONTENIDO: RESMAS DE 500 HOJAS</t>
  </si>
  <si>
    <t>CARTULINA TAMAÑO OFICIO COLOR  BLANCA PRESENTACION POR  UNIDAD</t>
  </si>
  <si>
    <t xml:space="preserve">CAJA PARA ARCHIVO HISTÓRICO REFERENCIA X100 - MEDIDAS: LARGO 26 CM - ANCHO 10.5 CM -  ALTURA:   40 CM - MATERIAL: CARTÓN  PRESENTACION POR UNIDAD  </t>
  </si>
  <si>
    <t xml:space="preserve">CAJA PARA ARCHIVO CENTRAL REFERENCIA X 200 -  DIMENSIONES INTERNAS: ANCHO 20CM. X ALTO 25CM. X LARGO 39CM - DIMENSIONES EXTERNAS: ANCHO 21CM. X ALTO 26.5CM. X LARGO 40CM - MATERIAL: CARTÓN CORRUGADO QUE CUMPLE CON LA NTC 4436:1998 Y LA NTC 5397.
RESISTENCIA DE MATERIAL: RESISTENCIA MÍNIMA A LA COMPRESIÓN VERTICAL DE 790 KGF/M.
RESISTENCIA MÍNIMA AL APLASTAMIENTO HORIZONTAL DE 2 KGF/CM2. - CARACTERISTICAS FÍSICAS: CON APERTURA FRONTAL, PLIEGUE EN EL COSTADO IZQUIERDO Y PESTAÑA PARA SU MANIPULACIÓN. - RECUBRIMIENTO PH NEUTRO O ALCALINO, SIN RESIDUO DE PEGANTE A LA VISTA. - RECUBRIMIENTO AL INTERIOR CON UNA PELICULA TRANSPARENTE DE MATERIAL INERTE PH DE 7 A 8.  PRESENTACION POR UNIDAD 
</t>
  </si>
  <si>
    <t xml:space="preserve">ESTUCHE DE FELPA PARA CD/DCD  PRESENTACION PAQUETE POR  100 UNIDADES </t>
  </si>
  <si>
    <t xml:space="preserve">PAPEL KIMBERLY TAMAÑO CARTA EN COLOR BLANCO GRANITO. MEDIDAS: 21.6 CM X 27.9 CM. PRESENTACION PAQUETE POR  100 UNIDADES </t>
  </si>
  <si>
    <t xml:space="preserve">PAPEL FOTOGRÁFICO PREMÍUM A4 ALTO BRILLO 230 GRS, PRESENTACION PAQUETE POR  100 UNIDADES </t>
  </si>
  <si>
    <t>PAPEL FOTOGRÁFICO PREMÍUM TAMAÑOS A4 ALTO BRILLO 115 GRS PRESENTACION PAQUETE POR  100 UNIDADES</t>
  </si>
  <si>
    <t>ETIQUETAS EN POLIPROPILEN COLOR PLATA MATE CON PEGANTE DE SEGUIRDAD (VOID) PARA ACTIVOS FIJOS MEDIDAS DE 5.01CMS X 2.5CMS A DOS COLUMNAS. PRESENTACION  ROLLO DE 2500  ETIQUETAS ADHESIVAS</t>
  </si>
  <si>
    <t xml:space="preserve">PAPEL CARBÓN PARA ESCRITURA, TAMAÑO CARTA PRESENTACION PAQUETE POR 100 UNIDADES </t>
  </si>
  <si>
    <t xml:space="preserve">LIBRETA DE TAQUIGRAFÍA  50 HOJAS   PAPEL BOND DE MINIMO 60 G, TAPAS EN CARTON PRESENTACION POR UNIDAD </t>
  </si>
  <si>
    <t>LIBRO DE ACTAS O ANOTACIONES DE 400 FOLIOS  RAYADO  TAMAÑO OFICIO - MATERIAL: PAPEL BOND MÍNIMO ENTRE 56 A 60G - TAPA EN PASTA DURA PLASTIFICADA - TAMAÑO: MEDIDAS MINIMAS 32 A 35 CM LARGO POR 20 A 23 DE ANCHO</t>
  </si>
  <si>
    <t>LIBRO DE ACTAS O ANOTACIONES DE 300 FOLIOS  RAYADO  TAMAÑO OFICIO - MATERIAL: PAPEL BOND MÍNIMO ENTRE 56 A 60G - TAPA EN PASTA DURA PLASTIFICADA - TAMAÑO: MEDIDAS MINIMAS 32 A 35 CM LARGO POR 20 A 23 DE ANCHO</t>
  </si>
  <si>
    <t>LIBRO DE ACTAS O ANOTACIONES DE 200 FOLIOS  RAYADO  TAMAÑO OFICIO  - MATERIAL: PAPEL BOND MÍNIMO ENTRE 56 A 60G - TAPA EN PASTA DURA PLASTIFICADA - TAMAÑO: MEDIDAS MINIMAS 32 A 35 CM LARGO POR 20 A 23 DE ANCHO</t>
  </si>
  <si>
    <t>LIBRO DE ACTAS O ANOTACIONES DE 100 FOLIOS  RAYADO  TAMAÑO OFICIO - MATERIAL: PAPEL BOND MÍNIMO ENTRE 56 A 60G - TAPA EN PASTA DURA PLASTIFICADA - TAMAÑO: MEDIDAS MINIMAS 32 A 35 CM LARGO POR 20 A 23 DE ANCHO</t>
  </si>
  <si>
    <t>LIBRO DE ACTAS O ANOTACIONES DE 50  FOLIOS  RAYADO  TAMAÑO OFICIO, MATERIAL: PAPEL BOND MÍNIMO ENTRE 56 A 60G, TAPA EN PASTA DURA PLASTIFICADA TAMAÑO: MEDIDAS MINIMAS 32 A 35 CM LARGO POR 20 A 23 DE ANCHO</t>
  </si>
  <si>
    <t xml:space="preserve">NOTAS AUTOADHESIVAS PEQUEÑAS/ TACO/ BLOQUE/ PRESENTACION  CUBO DE  100 HOJAS COLORES SURTIDOS </t>
  </si>
  <si>
    <t>NOTAS AUTOADHESIVAS ESTÁNDAR/ TACO/ BLOQUE/ PRESENTACION  CUBO DE  100 HOJAS COLORES SURTIDOS</t>
  </si>
  <si>
    <t>V/R TOTAL UNITARIO</t>
  </si>
  <si>
    <t>IVA (SI APLICA)</t>
  </si>
  <si>
    <t xml:space="preserve">V/R  UNITARIO SIN IVA </t>
  </si>
  <si>
    <t xml:space="preserve">CANTIDAD </t>
  </si>
  <si>
    <t>UNIDAD MEDIDA</t>
  </si>
  <si>
    <t xml:space="preserve">DESCRIPCIÓN DEL BIEN Y/O SERVICIO </t>
  </si>
  <si>
    <t>UNSPSC (CCE)</t>
  </si>
  <si>
    <t>ITEM</t>
  </si>
  <si>
    <t xml:space="preserve">COMERIALIZADORA Y PRODUCTORA POLUX SAS </t>
  </si>
  <si>
    <t>AMBT SAS</t>
  </si>
  <si>
    <t xml:space="preserve"> AUDICAL LTDA</t>
  </si>
  <si>
    <t>IPC</t>
  </si>
  <si>
    <t>VALOR TOTAL</t>
  </si>
  <si>
    <t>PRECIO CONTRATO</t>
  </si>
  <si>
    <t>MENOR VALOR</t>
  </si>
  <si>
    <t>MEDIANA</t>
  </si>
  <si>
    <t>PROMEDIO</t>
  </si>
  <si>
    <t>MEDIA GEOMETRICA</t>
  </si>
  <si>
    <t>DESVIACION</t>
  </si>
  <si>
    <t xml:space="preserve">DISPERSION </t>
  </si>
  <si>
    <t>METRICA</t>
  </si>
  <si>
    <t>PRECIO DE REFERENCIA</t>
  </si>
  <si>
    <t>METRICA UTILIZADA</t>
  </si>
  <si>
    <t>M.GEO</t>
  </si>
  <si>
    <t>PRECIO HISTORICO ORDEN DE COMPRA 157076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</si>
</sst>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00"/>
  </numFmts>
  <fonts count="6" x14ac:knownFonts="1">
    <font>
      <sz val="11"/>
      <color theme="1"/>
      <name val="Calibri"/>
      <family val="2"/>
      <scheme val="minor"/>
    </font>
    <font>
      <sz val="11"/>
      <color theme="1"/>
      <name val="Calibri"/>
      <family val="2"/>
      <scheme val="minor"/>
    </font>
    <font>
      <sz val="9"/>
      <color theme="1"/>
      <name val="Arial Narrow"/>
      <family val="2"/>
    </font>
    <font>
      <b/>
      <sz val="9"/>
      <color theme="1"/>
      <name val="Arial Narrow"/>
      <family val="2"/>
    </font>
    <font>
      <sz val="9"/>
      <color rgb="FF000000"/>
      <name val="Arial Narrow"/>
      <family val="2"/>
    </font>
    <font>
      <sz val="9"/>
      <color theme="0"/>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7" tint="0.59999389629810485"/>
        <bgColor theme="0"/>
      </patternFill>
    </fill>
    <fill>
      <patternFill patternType="solid">
        <fgColor theme="7" tint="0.59999389629810485"/>
        <bgColor rgb="FFD8D8D8"/>
      </patternFill>
    </fill>
    <fill>
      <patternFill patternType="solid">
        <fgColor theme="8" tint="0.59999389629810485"/>
        <bgColor indexed="64"/>
      </patternFill>
    </fill>
    <fill>
      <patternFill patternType="solid">
        <fgColor theme="8" tint="0.59999389629810485"/>
        <bgColor rgb="FFD8D8D8"/>
      </patternFill>
    </fill>
    <fill>
      <patternFill patternType="solid">
        <fgColor theme="9" tint="0.59999389629810485"/>
        <bgColor indexed="64"/>
      </patternFill>
    </fill>
    <fill>
      <patternFill patternType="solid">
        <fgColor theme="9" tint="0.59999389629810485"/>
        <bgColor rgb="FFD8D8D8"/>
      </patternFill>
    </fill>
    <fill>
      <patternFill patternType="solid">
        <fgColor rgb="FFFFC000"/>
        <bgColor indexed="64"/>
      </patternFill>
    </fill>
    <fill>
      <patternFill patternType="solid">
        <fgColor rgb="FFFFC000"/>
        <bgColor rgb="FFD8D8D8"/>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0" fontId="1" fillId="0" borderId="0"/>
    <xf numFmtId="9" fontId="1" fillId="0" borderId="0" applyFont="0" applyFill="0" applyBorder="0" applyAlignment="0" applyProtection="0"/>
  </cellStyleXfs>
  <cellXfs count="50">
    <xf numFmtId="0" fontId="0" fillId="0" borderId="0" xfId="0"/>
    <xf numFmtId="0" fontId="3" fillId="4" borderId="2"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10" borderId="2" xfId="0" applyFont="1" applyFill="1" applyBorder="1" applyAlignment="1">
      <alignment horizontal="center" vertical="center" wrapText="1"/>
    </xf>
    <xf numFmtId="44" fontId="2" fillId="0" borderId="2" xfId="1" applyFont="1" applyBorder="1" applyAlignment="1">
      <alignment horizontal="center" vertical="center" wrapText="1"/>
    </xf>
    <xf numFmtId="164" fontId="2" fillId="0" borderId="2" xfId="1" applyNumberFormat="1" applyFont="1" applyBorder="1" applyAlignment="1">
      <alignment horizontal="center" vertical="center" wrapText="1"/>
    </xf>
    <xf numFmtId="0" fontId="2" fillId="0" borderId="0" xfId="0" applyFont="1"/>
    <xf numFmtId="0" fontId="2" fillId="0" borderId="0" xfId="2" applyFont="1" applyAlignment="1">
      <alignment horizontal="center" vertical="center"/>
    </xf>
    <xf numFmtId="0" fontId="3" fillId="0" borderId="2" xfId="2" applyFont="1" applyBorder="1" applyAlignment="1" applyProtection="1">
      <alignment horizontal="center" vertical="center" wrapText="1"/>
      <protection locked="0"/>
    </xf>
    <xf numFmtId="0" fontId="2" fillId="0" borderId="1" xfId="2" applyFont="1" applyBorder="1" applyAlignment="1" applyProtection="1">
      <alignment horizontal="center" vertical="center" wrapText="1"/>
      <protection locked="0"/>
    </xf>
    <xf numFmtId="0" fontId="2" fillId="0" borderId="3" xfId="2" applyFont="1" applyBorder="1" applyAlignment="1" applyProtection="1">
      <alignment horizontal="justify" vertical="center" wrapText="1"/>
      <protection locked="0"/>
    </xf>
    <xf numFmtId="0" fontId="2" fillId="0" borderId="2" xfId="2" applyFont="1" applyBorder="1" applyAlignment="1" applyProtection="1">
      <alignment horizontal="center" vertical="center" wrapText="1"/>
      <protection locked="0"/>
    </xf>
    <xf numFmtId="164" fontId="4" fillId="0" borderId="2" xfId="0" applyNumberFormat="1" applyFont="1" applyBorder="1" applyAlignment="1">
      <alignment horizontal="center" vertical="center" wrapText="1"/>
    </xf>
    <xf numFmtId="165" fontId="2" fillId="0" borderId="2" xfId="2" applyNumberFormat="1" applyFont="1" applyBorder="1" applyAlignment="1">
      <alignment horizontal="center" vertical="center"/>
    </xf>
    <xf numFmtId="164" fontId="2" fillId="0" borderId="2" xfId="2" applyNumberFormat="1" applyFont="1" applyBorder="1" applyAlignment="1">
      <alignment horizontal="center" vertical="center"/>
    </xf>
    <xf numFmtId="0" fontId="2" fillId="0" borderId="2" xfId="2" applyFont="1" applyBorder="1" applyAlignment="1">
      <alignment horizontal="center" vertical="center"/>
    </xf>
    <xf numFmtId="9" fontId="2" fillId="0" borderId="2" xfId="3" applyFont="1" applyBorder="1" applyAlignment="1">
      <alignment horizontal="center" vertical="center"/>
    </xf>
    <xf numFmtId="0" fontId="2" fillId="0" borderId="0" xfId="2" applyFont="1"/>
    <xf numFmtId="165" fontId="2" fillId="0" borderId="0" xfId="2" applyNumberFormat="1" applyFont="1"/>
    <xf numFmtId="9" fontId="2" fillId="0" borderId="1" xfId="3" applyFont="1" applyBorder="1" applyAlignment="1">
      <alignment horizontal="center" vertical="center"/>
    </xf>
    <xf numFmtId="9" fontId="2" fillId="0" borderId="4" xfId="3" applyFont="1" applyBorder="1" applyAlignment="1">
      <alignment horizontal="center" vertical="center"/>
    </xf>
    <xf numFmtId="9" fontId="2" fillId="0" borderId="5" xfId="3" applyFont="1" applyBorder="1" applyAlignment="1">
      <alignment horizontal="center" vertical="center"/>
    </xf>
    <xf numFmtId="0" fontId="3" fillId="7" borderId="2" xfId="0" applyFont="1" applyFill="1" applyBorder="1" applyAlignment="1">
      <alignment horizontal="center" vertical="center"/>
    </xf>
    <xf numFmtId="0" fontId="3" fillId="5" borderId="2" xfId="0" applyFont="1" applyFill="1" applyBorder="1" applyAlignment="1">
      <alignment horizontal="center" vertical="center"/>
    </xf>
    <xf numFmtId="165" fontId="3" fillId="9" borderId="2" xfId="0" applyNumberFormat="1" applyFont="1" applyFill="1" applyBorder="1" applyAlignment="1">
      <alignment horizontal="center" vertical="center"/>
    </xf>
    <xf numFmtId="0" fontId="3" fillId="3" borderId="2" xfId="0" applyFont="1" applyFill="1" applyBorder="1" applyAlignment="1">
      <alignment horizontal="center" vertical="center" wrapText="1"/>
    </xf>
    <xf numFmtId="0" fontId="5" fillId="0" borderId="0" xfId="0" applyFont="1"/>
    <xf numFmtId="0" fontId="5" fillId="0" borderId="0" xfId="2" applyFont="1" applyAlignment="1">
      <alignment horizontal="center" vertical="center"/>
    </xf>
    <xf numFmtId="0" fontId="5" fillId="0" borderId="0" xfId="2" applyFont="1"/>
    <xf numFmtId="165" fontId="2" fillId="0" borderId="4" xfId="2" applyNumberFormat="1" applyFont="1" applyBorder="1" applyAlignment="1">
      <alignment horizontal="center" vertical="center"/>
    </xf>
    <xf numFmtId="165" fontId="2" fillId="0" borderId="5" xfId="2" applyNumberFormat="1" applyFont="1" applyBorder="1" applyAlignment="1">
      <alignment horizontal="center" vertical="center"/>
    </xf>
    <xf numFmtId="165" fontId="2" fillId="0" borderId="1" xfId="2" applyNumberFormat="1" applyFont="1" applyBorder="1" applyAlignment="1">
      <alignment horizontal="center" vertical="center"/>
    </xf>
    <xf numFmtId="165" fontId="2" fillId="11" borderId="2" xfId="2" applyNumberFormat="1" applyFont="1" applyFill="1" applyBorder="1" applyAlignment="1">
      <alignment horizontal="center" vertical="center"/>
    </xf>
    <xf numFmtId="165" fontId="2" fillId="0" borderId="0" xfId="2" applyNumberFormat="1" applyFont="1" applyAlignment="1">
      <alignment horizontal="center" vertical="center"/>
    </xf>
    <xf numFmtId="165" fontId="2" fillId="0" borderId="2" xfId="2" applyNumberFormat="1" applyFont="1" applyFill="1" applyBorder="1" applyAlignment="1">
      <alignment horizontal="center" vertical="center"/>
    </xf>
    <xf numFmtId="165" fontId="2" fillId="0" borderId="0" xfId="2" applyNumberFormat="1" applyFont="1" applyFill="1" applyAlignment="1">
      <alignment horizontal="center" vertical="center"/>
    </xf>
    <xf numFmtId="165" fontId="2" fillId="0" borderId="5" xfId="2" applyNumberFormat="1" applyFont="1" applyFill="1" applyBorder="1" applyAlignment="1">
      <alignment horizontal="center" vertical="center"/>
    </xf>
    <xf numFmtId="165" fontId="2" fillId="0" borderId="1" xfId="2" applyNumberFormat="1" applyFont="1" applyFill="1" applyBorder="1" applyAlignment="1">
      <alignment horizontal="center" vertical="center"/>
    </xf>
    <xf numFmtId="165" fontId="2" fillId="0" borderId="4" xfId="2" applyNumberFormat="1" applyFont="1" applyFill="1" applyBorder="1" applyAlignment="1">
      <alignment horizontal="center" vertical="center"/>
    </xf>
    <xf numFmtId="0" fontId="2" fillId="0" borderId="4" xfId="2" applyFont="1" applyBorder="1" applyAlignment="1">
      <alignment horizontal="center" vertical="center"/>
    </xf>
    <xf numFmtId="0" fontId="2" fillId="0" borderId="5" xfId="2" applyFont="1" applyBorder="1" applyAlignment="1">
      <alignment horizontal="center" vertical="center"/>
    </xf>
    <xf numFmtId="0" fontId="2" fillId="0" borderId="1" xfId="2" applyFont="1" applyBorder="1" applyAlignment="1">
      <alignment horizontal="center" vertical="center"/>
    </xf>
    <xf numFmtId="0" fontId="3" fillId="2" borderId="1" xfId="2" applyFont="1" applyFill="1" applyBorder="1" applyAlignment="1" applyProtection="1">
      <alignment horizontal="center" vertical="center" textRotation="90" wrapText="1"/>
      <protection locked="0"/>
    </xf>
    <xf numFmtId="0" fontId="3" fillId="2" borderId="5" xfId="2" applyFont="1" applyFill="1" applyBorder="1" applyAlignment="1" applyProtection="1">
      <alignment horizontal="center" vertical="center" textRotation="90" wrapText="1"/>
      <protection locked="0"/>
    </xf>
    <xf numFmtId="0" fontId="3" fillId="2" borderId="1" xfId="2" applyFont="1" applyFill="1" applyBorder="1" applyAlignment="1" applyProtection="1">
      <alignment horizontal="center" vertical="center" wrapText="1"/>
      <protection locked="0"/>
    </xf>
    <xf numFmtId="0" fontId="3" fillId="2" borderId="5" xfId="2" applyFont="1" applyFill="1" applyBorder="1" applyAlignment="1" applyProtection="1">
      <alignment horizontal="center" vertical="center" wrapText="1"/>
      <protection locked="0"/>
    </xf>
    <xf numFmtId="165" fontId="3" fillId="7" borderId="2" xfId="0" applyNumberFormat="1" applyFont="1" applyFill="1" applyBorder="1" applyAlignment="1">
      <alignment horizontal="center" vertical="center" wrapText="1"/>
    </xf>
    <xf numFmtId="0" fontId="3" fillId="7" borderId="2" xfId="0" applyFont="1" applyFill="1" applyBorder="1" applyAlignment="1">
      <alignment horizontal="center" vertical="center" wrapText="1"/>
    </xf>
    <xf numFmtId="0" fontId="2" fillId="0" borderId="2" xfId="2" applyFont="1" applyBorder="1" applyAlignment="1" applyProtection="1">
      <alignment horizontal="justify" vertical="center" wrapText="1"/>
      <protection locked="0"/>
    </xf>
  </cellXfs>
  <cellStyles count="4">
    <cellStyle name="Moneda" xfId="1" builtinId="4"/>
    <cellStyle name="Normal" xfId="0" builtinId="0"/>
    <cellStyle name="Normal 8" xfId="2" xr:uid="{00000000-0005-0000-0000-000002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User/Desktop/MISION-MARZO-COPER/05.PRODUCTOS-EVALUACION-TECNICA-COPER/IP%20COPER-STAF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MACROS"/>
      <sheetName val="IMPRESORAS"/>
    </sheetNames>
    <sheetDataSet>
      <sheetData sheetId="0"/>
      <sheetData sheetId="1">
        <row r="3">
          <cell r="C3" t="str">
            <v>TODO EN UNO</v>
          </cell>
          <cell r="K3" t="str">
            <v>BASE DE DATOS</v>
          </cell>
        </row>
        <row r="4">
          <cell r="K4" t="str">
            <v>HISTORIAS LABORALES</v>
          </cell>
        </row>
        <row r="5">
          <cell r="K5" t="str">
            <v>ATENCION AL USUARIO</v>
          </cell>
        </row>
        <row r="6">
          <cell r="K6" t="str">
            <v>EJECUCION PRESUPUESTAL</v>
          </cell>
        </row>
        <row r="7">
          <cell r="K7" t="str">
            <v>NOMINA</v>
          </cell>
        </row>
        <row r="8">
          <cell r="K8" t="str">
            <v>AUSENCIAS LABORALES</v>
          </cell>
        </row>
        <row r="9">
          <cell r="K9" t="str">
            <v>ASCENSOS Y RETIROS</v>
          </cell>
        </row>
        <row r="10">
          <cell r="K10" t="str">
            <v>CURSOS Y AUXILIOS EDUCATIVOS</v>
          </cell>
        </row>
        <row r="11">
          <cell r="K11" t="str">
            <v>ALTAS Y RETIROS</v>
          </cell>
        </row>
        <row r="12">
          <cell r="K12" t="str">
            <v>AYUDANTIA</v>
          </cell>
        </row>
        <row r="13">
          <cell r="K13" t="str">
            <v>CARRERA ADMINISTRATIVA</v>
          </cell>
        </row>
        <row r="14">
          <cell r="K14" t="str">
            <v>TRASLADOS</v>
          </cell>
        </row>
        <row r="15">
          <cell r="K15" t="str">
            <v>JURIDICA</v>
          </cell>
        </row>
        <row r="16">
          <cell r="K16" t="str">
            <v>DTHA</v>
          </cell>
        </row>
        <row r="17">
          <cell r="K17" t="str">
            <v>EVALUACION Y SEGUIMIENTO</v>
          </cell>
        </row>
        <row r="18">
          <cell r="K18" t="str">
            <v>COMISIONES AL EXTERIOR</v>
          </cell>
        </row>
        <row r="19">
          <cell r="K19" t="str">
            <v>REGISTRO</v>
          </cell>
        </row>
        <row r="20">
          <cell r="K20" t="str">
            <v>ARCHIVO</v>
          </cell>
        </row>
        <row r="21">
          <cell r="K21" t="str">
            <v>SEGURIDAD MILITAR</v>
          </cell>
        </row>
        <row r="22">
          <cell r="K22" t="str">
            <v>STAFF</v>
          </cell>
        </row>
        <row r="23">
          <cell r="K23" t="str">
            <v>MEDALLAS</v>
          </cell>
        </row>
        <row r="24">
          <cell r="K24" t="str">
            <v>SERVICIOS FUNERARIOS</v>
          </cell>
        </row>
        <row r="25">
          <cell r="K25" t="str">
            <v>SEGUROS DE VIDA</v>
          </cell>
        </row>
        <row r="26">
          <cell r="K26" t="str">
            <v>ALMACEN</v>
          </cell>
        </row>
        <row r="27">
          <cell r="K27" t="str">
            <v>SARGENTO MAYOR</v>
          </cell>
        </row>
        <row r="28">
          <cell r="K28" t="str">
            <v>ALIANZAS ESTRATEGICAS</v>
          </cell>
        </row>
        <row r="29">
          <cell r="K29" t="str">
            <v>SARGENTO MAYOR</v>
          </cell>
        </row>
        <row r="30">
          <cell r="K30" t="str">
            <v>CONTRATACION</v>
          </cell>
        </row>
        <row r="31">
          <cell r="K31" t="str">
            <v>PLANES</v>
          </cell>
        </row>
        <row r="32">
          <cell r="K32" t="str">
            <v>TESORERIA</v>
          </cell>
        </row>
        <row r="33">
          <cell r="K33" t="str">
            <v>CONTABILIDAD</v>
          </cell>
        </row>
        <row r="34">
          <cell r="K34" t="str">
            <v>PROGRAMAS</v>
          </cell>
        </row>
        <row r="35">
          <cell r="K35" t="str">
            <v>RECURSOS HUMANOS</v>
          </cell>
        </row>
        <row r="36">
          <cell r="K36" t="str">
            <v>ADMINISTRATIVA</v>
          </cell>
        </row>
        <row r="37">
          <cell r="K37" t="str">
            <v>COMES</v>
          </cell>
        </row>
        <row r="38">
          <cell r="K38" t="str">
            <v>SALA DE MANDO</v>
          </cell>
        </row>
        <row r="39">
          <cell r="K39" t="str">
            <v>PLANES MORAL Y BIENESTAR</v>
          </cell>
        </row>
        <row r="40">
          <cell r="K40" t="str">
            <v>INDEMNIZADOS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2"/>
  <sheetViews>
    <sheetView tabSelected="1" topLeftCell="A118" zoomScale="120" zoomScaleNormal="120" zoomScaleSheetLayoutView="100" workbookViewId="0">
      <selection activeCell="C121" sqref="C121"/>
    </sheetView>
  </sheetViews>
  <sheetFormatPr baseColWidth="10" defaultColWidth="11.5" defaultRowHeight="12" x14ac:dyDescent="0.15"/>
  <cols>
    <col min="1" max="1" width="6.5" style="18" customWidth="1"/>
    <col min="2" max="2" width="10.6640625" style="18" customWidth="1"/>
    <col min="3" max="3" width="59.5" style="18" customWidth="1"/>
    <col min="4" max="4" width="11.5" style="18" customWidth="1"/>
    <col min="5" max="5" width="6.83203125" style="18" customWidth="1"/>
    <col min="6" max="6" width="15.5" style="18" customWidth="1"/>
    <col min="7" max="7" width="12" style="18" customWidth="1"/>
    <col min="8" max="8" width="15" style="18" customWidth="1"/>
    <col min="9" max="14" width="11.5" style="18" customWidth="1"/>
    <col min="15" max="15" width="13.33203125" style="19" customWidth="1"/>
    <col min="16" max="16" width="11.5" style="18" customWidth="1"/>
    <col min="17" max="17" width="12" style="18" customWidth="1"/>
    <col min="18" max="19" width="12.5" style="18" customWidth="1"/>
    <col min="20" max="20" width="12.83203125" style="18" customWidth="1"/>
    <col min="21" max="21" width="13.33203125" style="18" customWidth="1"/>
    <col min="22" max="22" width="11.6640625" style="18" bestFit="1" customWidth="1"/>
    <col min="23" max="23" width="11.5" style="18"/>
    <col min="24" max="24" width="11.5" style="34"/>
    <col min="25" max="25" width="11.5" style="8"/>
    <col min="26" max="26" width="11.5" style="29"/>
    <col min="27" max="16384" width="11.5" style="18"/>
  </cols>
  <sheetData>
    <row r="1" spans="1:26" s="7" customFormat="1" ht="32" customHeight="1" x14ac:dyDescent="0.15">
      <c r="A1" s="43" t="s">
        <v>164</v>
      </c>
      <c r="B1" s="45" t="s">
        <v>163</v>
      </c>
      <c r="C1" s="45" t="s">
        <v>162</v>
      </c>
      <c r="D1" s="45" t="s">
        <v>161</v>
      </c>
      <c r="E1" s="43" t="s">
        <v>160</v>
      </c>
      <c r="F1" s="26" t="s">
        <v>165</v>
      </c>
      <c r="G1" s="26"/>
      <c r="H1" s="26"/>
      <c r="I1" s="23" t="s">
        <v>166</v>
      </c>
      <c r="J1" s="23"/>
      <c r="K1" s="23"/>
      <c r="L1" s="24" t="s">
        <v>167</v>
      </c>
      <c r="M1" s="24"/>
      <c r="N1" s="24"/>
      <c r="O1" s="25" t="s">
        <v>181</v>
      </c>
      <c r="P1" s="25"/>
      <c r="Q1" s="25"/>
      <c r="R1" s="24" t="s">
        <v>177</v>
      </c>
      <c r="S1" s="24"/>
      <c r="T1" s="24"/>
      <c r="U1" s="24"/>
      <c r="V1" s="24"/>
      <c r="W1" s="24"/>
      <c r="X1" s="47" t="s">
        <v>178</v>
      </c>
      <c r="Y1" s="48" t="s">
        <v>179</v>
      </c>
      <c r="Z1" s="27"/>
    </row>
    <row r="2" spans="1:26" s="8" customFormat="1" ht="43" customHeight="1" x14ac:dyDescent="0.2">
      <c r="A2" s="44"/>
      <c r="B2" s="46"/>
      <c r="C2" s="46"/>
      <c r="D2" s="46"/>
      <c r="E2" s="44"/>
      <c r="F2" s="1" t="s">
        <v>159</v>
      </c>
      <c r="G2" s="1" t="s">
        <v>158</v>
      </c>
      <c r="H2" s="1" t="s">
        <v>157</v>
      </c>
      <c r="I2" s="2" t="s">
        <v>159</v>
      </c>
      <c r="J2" s="2" t="s">
        <v>158</v>
      </c>
      <c r="K2" s="2" t="s">
        <v>157</v>
      </c>
      <c r="L2" s="3" t="s">
        <v>159</v>
      </c>
      <c r="M2" s="3" t="s">
        <v>158</v>
      </c>
      <c r="N2" s="3" t="s">
        <v>157</v>
      </c>
      <c r="O2" s="4" t="s">
        <v>170</v>
      </c>
      <c r="P2" s="4" t="s">
        <v>168</v>
      </c>
      <c r="Q2" s="4" t="s">
        <v>169</v>
      </c>
      <c r="R2" s="3" t="s">
        <v>171</v>
      </c>
      <c r="S2" s="3" t="s">
        <v>172</v>
      </c>
      <c r="T2" s="3" t="s">
        <v>173</v>
      </c>
      <c r="U2" s="3" t="s">
        <v>174</v>
      </c>
      <c r="V2" s="3" t="s">
        <v>175</v>
      </c>
      <c r="W2" s="3" t="s">
        <v>176</v>
      </c>
      <c r="X2" s="47"/>
      <c r="Y2" s="48"/>
      <c r="Z2" s="28"/>
    </row>
    <row r="3" spans="1:26" s="8" customFormat="1" ht="26" x14ac:dyDescent="0.2">
      <c r="A3" s="9">
        <v>1</v>
      </c>
      <c r="B3" s="10">
        <v>14111500</v>
      </c>
      <c r="C3" s="11" t="s">
        <v>156</v>
      </c>
      <c r="D3" s="12" t="s">
        <v>8</v>
      </c>
      <c r="E3" s="12">
        <v>1</v>
      </c>
      <c r="F3" s="5">
        <v>3062</v>
      </c>
      <c r="G3" s="6">
        <f>+F3*19%</f>
        <v>581.78</v>
      </c>
      <c r="H3" s="6">
        <f>+F3+G3</f>
        <v>3643.7799999999997</v>
      </c>
      <c r="I3" s="13">
        <v>7785</v>
      </c>
      <c r="J3" s="13">
        <v>1479.15</v>
      </c>
      <c r="K3" s="13">
        <v>9264.15</v>
      </c>
      <c r="L3" s="13">
        <v>8775</v>
      </c>
      <c r="M3" s="13">
        <v>1667.25</v>
      </c>
      <c r="N3" s="13">
        <v>10442.25</v>
      </c>
      <c r="O3" s="14">
        <v>2400</v>
      </c>
      <c r="P3" s="14">
        <f>+O3*5.2%</f>
        <v>124.80000000000001</v>
      </c>
      <c r="Q3" s="14">
        <f>+O3+P3</f>
        <v>2524.8000000000002</v>
      </c>
      <c r="R3" s="15">
        <f>MIN(H3,K3,N3,Q3)</f>
        <v>2524.8000000000002</v>
      </c>
      <c r="S3" s="15">
        <f>MEDIAN(H3,K3,N3,Q3)</f>
        <v>6453.9650000000001</v>
      </c>
      <c r="T3" s="15">
        <f>AVERAGE(H3,K3,N3,Q3)</f>
        <v>6468.7449999999999</v>
      </c>
      <c r="U3" s="14">
        <f>GEOMEAN(H3,K3,N3,Q3)</f>
        <v>5461.9119979304323</v>
      </c>
      <c r="V3" s="16">
        <f>STDEVA(R3,U3)</f>
        <v>2076.8518108409771</v>
      </c>
      <c r="W3" s="17">
        <f>+V3/U3</f>
        <v>0.38024263511164497</v>
      </c>
      <c r="X3" s="14">
        <f>+U3</f>
        <v>5461.9119979304323</v>
      </c>
      <c r="Y3" s="17" t="s">
        <v>180</v>
      </c>
      <c r="Z3" s="28"/>
    </row>
    <row r="4" spans="1:26" s="8" customFormat="1" ht="26" x14ac:dyDescent="0.2">
      <c r="A4" s="9">
        <v>2</v>
      </c>
      <c r="B4" s="10">
        <v>14111500</v>
      </c>
      <c r="C4" s="11" t="s">
        <v>155</v>
      </c>
      <c r="D4" s="12" t="s">
        <v>8</v>
      </c>
      <c r="E4" s="12">
        <v>1</v>
      </c>
      <c r="F4" s="5">
        <v>3692</v>
      </c>
      <c r="G4" s="6">
        <f t="shared" ref="G4:G67" si="0">+F4*19%</f>
        <v>701.48</v>
      </c>
      <c r="H4" s="6">
        <f t="shared" ref="H4:H67" si="1">+F4+G4</f>
        <v>4393.4799999999996</v>
      </c>
      <c r="I4" s="13">
        <v>6401</v>
      </c>
      <c r="J4" s="13">
        <v>1216.19</v>
      </c>
      <c r="K4" s="13">
        <v>7617.1900000000005</v>
      </c>
      <c r="L4" s="13">
        <v>7215</v>
      </c>
      <c r="M4" s="13">
        <v>1370.85</v>
      </c>
      <c r="N4" s="13">
        <v>8585.85</v>
      </c>
      <c r="O4" s="14">
        <v>6000</v>
      </c>
      <c r="P4" s="14">
        <f t="shared" ref="P4:P67" si="2">+O4*5.2%</f>
        <v>312</v>
      </c>
      <c r="Q4" s="14">
        <f t="shared" ref="Q4:Q67" si="3">+O4+P4</f>
        <v>6312</v>
      </c>
      <c r="R4" s="15">
        <f t="shared" ref="R4:R67" si="4">MIN(H4,K4,N4,Q4)</f>
        <v>4393.4799999999996</v>
      </c>
      <c r="S4" s="15">
        <f t="shared" ref="S4:S67" si="5">MEDIAN(H4,K4,N4,Q4)</f>
        <v>6964.5950000000003</v>
      </c>
      <c r="T4" s="15">
        <f t="shared" ref="T4:T67" si="6">AVERAGE(H4,K4,N4,Q4)</f>
        <v>6727.13</v>
      </c>
      <c r="U4" s="14">
        <f t="shared" ref="U4:U67" si="7">GEOMEAN(H4,K4,N4,Q4)</f>
        <v>6525.870214251212</v>
      </c>
      <c r="V4" s="16">
        <f t="shared" ref="V4:V67" si="8">STDEVA(R4,U4)</f>
        <v>1507.8275806328681</v>
      </c>
      <c r="W4" s="21">
        <f t="shared" ref="W4:W67" si="9">+V4/U4</f>
        <v>0.23105387191735294</v>
      </c>
      <c r="X4" s="30">
        <f>+R4</f>
        <v>4393.4799999999996</v>
      </c>
      <c r="Y4" s="40" t="s">
        <v>171</v>
      </c>
      <c r="Z4" s="28"/>
    </row>
    <row r="5" spans="1:26" s="8" customFormat="1" ht="39" x14ac:dyDescent="0.2">
      <c r="A5" s="9">
        <v>3</v>
      </c>
      <c r="B5" s="10">
        <v>14111800</v>
      </c>
      <c r="C5" s="11" t="s">
        <v>154</v>
      </c>
      <c r="D5" s="12" t="s">
        <v>8</v>
      </c>
      <c r="E5" s="12">
        <v>1</v>
      </c>
      <c r="F5" s="5">
        <v>19462</v>
      </c>
      <c r="G5" s="6">
        <f t="shared" si="0"/>
        <v>3697.78</v>
      </c>
      <c r="H5" s="6">
        <f t="shared" si="1"/>
        <v>23159.78</v>
      </c>
      <c r="I5" s="13">
        <v>51554</v>
      </c>
      <c r="J5" s="13">
        <v>9795.26</v>
      </c>
      <c r="K5" s="13">
        <v>61349.26</v>
      </c>
      <c r="L5" s="13">
        <v>58110</v>
      </c>
      <c r="M5" s="13">
        <v>11040.9</v>
      </c>
      <c r="N5" s="13">
        <v>69150.899999999994</v>
      </c>
      <c r="O5" s="14">
        <v>17000</v>
      </c>
      <c r="P5" s="14">
        <f t="shared" si="2"/>
        <v>884.00000000000011</v>
      </c>
      <c r="Q5" s="14">
        <f t="shared" si="3"/>
        <v>17884</v>
      </c>
      <c r="R5" s="15">
        <f t="shared" si="4"/>
        <v>17884</v>
      </c>
      <c r="S5" s="15">
        <f t="shared" si="5"/>
        <v>42254.520000000004</v>
      </c>
      <c r="T5" s="15">
        <f t="shared" si="6"/>
        <v>42885.985000000001</v>
      </c>
      <c r="U5" s="14">
        <f t="shared" si="7"/>
        <v>36408.397499184837</v>
      </c>
      <c r="V5" s="16">
        <f t="shared" si="8"/>
        <v>13098.727089068725</v>
      </c>
      <c r="W5" s="17">
        <f t="shared" si="9"/>
        <v>0.35977214018721909</v>
      </c>
      <c r="X5" s="14">
        <f>+U5</f>
        <v>36408.397499184837</v>
      </c>
      <c r="Y5" s="17" t="s">
        <v>180</v>
      </c>
      <c r="Z5" s="28"/>
    </row>
    <row r="6" spans="1:26" s="8" customFormat="1" ht="39" x14ac:dyDescent="0.2">
      <c r="A6" s="9">
        <v>4</v>
      </c>
      <c r="B6" s="10">
        <v>14111800</v>
      </c>
      <c r="C6" s="11" t="s">
        <v>153</v>
      </c>
      <c r="D6" s="12" t="s">
        <v>8</v>
      </c>
      <c r="E6" s="12">
        <v>1</v>
      </c>
      <c r="F6" s="5">
        <v>24000</v>
      </c>
      <c r="G6" s="6">
        <f t="shared" si="0"/>
        <v>4560</v>
      </c>
      <c r="H6" s="6">
        <f t="shared" si="1"/>
        <v>28560</v>
      </c>
      <c r="I6" s="13">
        <v>34081</v>
      </c>
      <c r="J6" s="13">
        <v>6475.39</v>
      </c>
      <c r="K6" s="13">
        <v>40556.39</v>
      </c>
      <c r="L6" s="13">
        <v>38415</v>
      </c>
      <c r="M6" s="13">
        <v>7298.85</v>
      </c>
      <c r="N6" s="13">
        <v>45713.85</v>
      </c>
      <c r="O6" s="14">
        <v>17000</v>
      </c>
      <c r="P6" s="14">
        <f t="shared" si="2"/>
        <v>884.00000000000011</v>
      </c>
      <c r="Q6" s="14">
        <f t="shared" si="3"/>
        <v>17884</v>
      </c>
      <c r="R6" s="15">
        <f t="shared" si="4"/>
        <v>17884</v>
      </c>
      <c r="S6" s="15">
        <f t="shared" si="5"/>
        <v>34558.195</v>
      </c>
      <c r="T6" s="15">
        <f t="shared" si="6"/>
        <v>33178.559999999998</v>
      </c>
      <c r="U6" s="14">
        <f t="shared" si="7"/>
        <v>31194.820320532297</v>
      </c>
      <c r="V6" s="16">
        <f t="shared" si="8"/>
        <v>9412.1713118040789</v>
      </c>
      <c r="W6" s="22">
        <f t="shared" si="9"/>
        <v>0.3017222479595123</v>
      </c>
      <c r="X6" s="31">
        <f t="shared" ref="X6:X7" si="10">+R6</f>
        <v>17884</v>
      </c>
      <c r="Y6" s="41" t="s">
        <v>171</v>
      </c>
      <c r="Z6" s="28"/>
    </row>
    <row r="7" spans="1:26" s="8" customFormat="1" ht="39" x14ac:dyDescent="0.2">
      <c r="A7" s="9">
        <v>5</v>
      </c>
      <c r="B7" s="10">
        <v>14111800</v>
      </c>
      <c r="C7" s="11" t="s">
        <v>152</v>
      </c>
      <c r="D7" s="12" t="s">
        <v>8</v>
      </c>
      <c r="E7" s="12">
        <v>1</v>
      </c>
      <c r="F7" s="5">
        <v>26615</v>
      </c>
      <c r="G7" s="6">
        <f t="shared" si="0"/>
        <v>5056.8500000000004</v>
      </c>
      <c r="H7" s="6">
        <f t="shared" si="1"/>
        <v>31671.85</v>
      </c>
      <c r="I7" s="13">
        <v>45845</v>
      </c>
      <c r="J7" s="13">
        <v>8710.5499999999993</v>
      </c>
      <c r="K7" s="13">
        <v>54555.55</v>
      </c>
      <c r="L7" s="13">
        <v>51675</v>
      </c>
      <c r="M7" s="13">
        <v>9818.25</v>
      </c>
      <c r="N7" s="13">
        <v>61493.25</v>
      </c>
      <c r="O7" s="14">
        <v>22000</v>
      </c>
      <c r="P7" s="14">
        <f t="shared" si="2"/>
        <v>1144</v>
      </c>
      <c r="Q7" s="14">
        <f t="shared" si="3"/>
        <v>23144</v>
      </c>
      <c r="R7" s="15">
        <f t="shared" si="4"/>
        <v>23144</v>
      </c>
      <c r="S7" s="15">
        <f t="shared" si="5"/>
        <v>43113.7</v>
      </c>
      <c r="T7" s="15">
        <f t="shared" si="6"/>
        <v>42716.162499999999</v>
      </c>
      <c r="U7" s="14">
        <f t="shared" si="7"/>
        <v>39599.942874039771</v>
      </c>
      <c r="V7" s="16">
        <f t="shared" si="8"/>
        <v>11636.108797051971</v>
      </c>
      <c r="W7" s="20">
        <f t="shared" si="9"/>
        <v>0.29384155512709503</v>
      </c>
      <c r="X7" s="32">
        <f t="shared" si="10"/>
        <v>23144</v>
      </c>
      <c r="Y7" s="42" t="s">
        <v>171</v>
      </c>
      <c r="Z7" s="28"/>
    </row>
    <row r="8" spans="1:26" s="8" customFormat="1" ht="39" x14ac:dyDescent="0.2">
      <c r="A8" s="9">
        <v>6</v>
      </c>
      <c r="B8" s="10">
        <v>14111800</v>
      </c>
      <c r="C8" s="11" t="s">
        <v>151</v>
      </c>
      <c r="D8" s="12" t="s">
        <v>8</v>
      </c>
      <c r="E8" s="12">
        <v>1</v>
      </c>
      <c r="F8" s="5">
        <v>49077</v>
      </c>
      <c r="G8" s="6">
        <f t="shared" si="0"/>
        <v>9324.6299999999992</v>
      </c>
      <c r="H8" s="6">
        <f t="shared" si="1"/>
        <v>58401.63</v>
      </c>
      <c r="I8" s="13">
        <v>69373</v>
      </c>
      <c r="J8" s="13">
        <v>13180.87</v>
      </c>
      <c r="K8" s="13">
        <v>82553.87</v>
      </c>
      <c r="L8" s="13">
        <v>78195</v>
      </c>
      <c r="M8" s="13">
        <v>14857.05</v>
      </c>
      <c r="N8" s="13">
        <v>93052.05</v>
      </c>
      <c r="O8" s="14">
        <v>30000</v>
      </c>
      <c r="P8" s="14">
        <f t="shared" si="2"/>
        <v>1560.0000000000002</v>
      </c>
      <c r="Q8" s="14">
        <f t="shared" si="3"/>
        <v>31560</v>
      </c>
      <c r="R8" s="15">
        <f t="shared" si="4"/>
        <v>31560</v>
      </c>
      <c r="S8" s="15">
        <f t="shared" si="5"/>
        <v>70477.75</v>
      </c>
      <c r="T8" s="15">
        <f t="shared" si="6"/>
        <v>66391.887499999997</v>
      </c>
      <c r="U8" s="14">
        <f t="shared" si="7"/>
        <v>61341.774677657348</v>
      </c>
      <c r="V8" s="16">
        <f t="shared" si="8"/>
        <v>21058.894830341313</v>
      </c>
      <c r="W8" s="17">
        <f t="shared" si="9"/>
        <v>0.34330429696569636</v>
      </c>
      <c r="X8" s="14">
        <f t="shared" ref="X8:X10" si="11">+U8</f>
        <v>61341.774677657348</v>
      </c>
      <c r="Y8" s="17" t="s">
        <v>180</v>
      </c>
      <c r="Z8" s="28"/>
    </row>
    <row r="9" spans="1:26" s="8" customFormat="1" ht="39" x14ac:dyDescent="0.2">
      <c r="A9" s="9">
        <v>7</v>
      </c>
      <c r="B9" s="10">
        <v>14111800</v>
      </c>
      <c r="C9" s="11" t="s">
        <v>150</v>
      </c>
      <c r="D9" s="12" t="s">
        <v>8</v>
      </c>
      <c r="E9" s="12">
        <v>1</v>
      </c>
      <c r="F9" s="5">
        <v>53077</v>
      </c>
      <c r="G9" s="6">
        <f t="shared" si="0"/>
        <v>10084.630000000001</v>
      </c>
      <c r="H9" s="6">
        <f t="shared" si="1"/>
        <v>63161.630000000005</v>
      </c>
      <c r="I9" s="13">
        <v>74044</v>
      </c>
      <c r="J9" s="13">
        <v>14068.36</v>
      </c>
      <c r="K9" s="13">
        <v>88112.36</v>
      </c>
      <c r="L9" s="13">
        <v>83460</v>
      </c>
      <c r="M9" s="13">
        <v>15857.4</v>
      </c>
      <c r="N9" s="13">
        <v>99317.4</v>
      </c>
      <c r="O9" s="14">
        <v>33000</v>
      </c>
      <c r="P9" s="14">
        <f t="shared" si="2"/>
        <v>1716.0000000000002</v>
      </c>
      <c r="Q9" s="14">
        <f t="shared" si="3"/>
        <v>34716</v>
      </c>
      <c r="R9" s="15">
        <f t="shared" si="4"/>
        <v>34716</v>
      </c>
      <c r="S9" s="15">
        <f t="shared" si="5"/>
        <v>75636.994999999995</v>
      </c>
      <c r="T9" s="15">
        <f t="shared" si="6"/>
        <v>71326.847500000003</v>
      </c>
      <c r="U9" s="14">
        <f t="shared" si="7"/>
        <v>66185.262558968898</v>
      </c>
      <c r="V9" s="16">
        <f t="shared" si="8"/>
        <v>22252.12895438683</v>
      </c>
      <c r="W9" s="17">
        <f t="shared" si="9"/>
        <v>0.33620972545906141</v>
      </c>
      <c r="X9" s="14">
        <f t="shared" si="11"/>
        <v>66185.262558968898</v>
      </c>
      <c r="Y9" s="17" t="s">
        <v>180</v>
      </c>
      <c r="Z9" s="28"/>
    </row>
    <row r="10" spans="1:26" s="8" customFormat="1" ht="26" x14ac:dyDescent="0.2">
      <c r="A10" s="9">
        <v>8</v>
      </c>
      <c r="B10" s="10">
        <v>14111500</v>
      </c>
      <c r="C10" s="11" t="s">
        <v>149</v>
      </c>
      <c r="D10" s="12" t="s">
        <v>8</v>
      </c>
      <c r="E10" s="12">
        <v>1</v>
      </c>
      <c r="F10" s="5">
        <v>3846.1538461538462</v>
      </c>
      <c r="G10" s="6">
        <f t="shared" si="0"/>
        <v>730.76923076923083</v>
      </c>
      <c r="H10" s="6">
        <f t="shared" si="1"/>
        <v>4576.9230769230771</v>
      </c>
      <c r="I10" s="13">
        <v>10553</v>
      </c>
      <c r="J10" s="13">
        <v>2005.07</v>
      </c>
      <c r="K10" s="13">
        <v>12558.07</v>
      </c>
      <c r="L10" s="13">
        <v>11895</v>
      </c>
      <c r="M10" s="13">
        <v>2260.0500000000002</v>
      </c>
      <c r="N10" s="13">
        <v>14155.05</v>
      </c>
      <c r="O10" s="14">
        <v>7000</v>
      </c>
      <c r="P10" s="14">
        <f t="shared" si="2"/>
        <v>364.00000000000006</v>
      </c>
      <c r="Q10" s="14">
        <f t="shared" si="3"/>
        <v>7364</v>
      </c>
      <c r="R10" s="15">
        <f t="shared" si="4"/>
        <v>4576.9230769230771</v>
      </c>
      <c r="S10" s="15">
        <f t="shared" si="5"/>
        <v>9961.0349999999999</v>
      </c>
      <c r="T10" s="15">
        <f t="shared" si="6"/>
        <v>9663.5107692307683</v>
      </c>
      <c r="U10" s="14">
        <f t="shared" si="7"/>
        <v>8797.9284383389513</v>
      </c>
      <c r="V10" s="16">
        <f t="shared" si="8"/>
        <v>2984.7015144819402</v>
      </c>
      <c r="W10" s="17">
        <f t="shared" si="9"/>
        <v>0.33925048781659012</v>
      </c>
      <c r="X10" s="14">
        <f t="shared" si="11"/>
        <v>8797.9284383389513</v>
      </c>
      <c r="Y10" s="17" t="s">
        <v>180</v>
      </c>
      <c r="Z10" s="28"/>
    </row>
    <row r="11" spans="1:26" s="8" customFormat="1" ht="26" x14ac:dyDescent="0.2">
      <c r="A11" s="9">
        <v>9</v>
      </c>
      <c r="B11" s="10">
        <v>14121800</v>
      </c>
      <c r="C11" s="11" t="s">
        <v>148</v>
      </c>
      <c r="D11" s="12" t="s">
        <v>30</v>
      </c>
      <c r="E11" s="12">
        <v>1</v>
      </c>
      <c r="F11" s="5">
        <v>63538.461538461539</v>
      </c>
      <c r="G11" s="6">
        <f t="shared" si="0"/>
        <v>12072.307692307693</v>
      </c>
      <c r="H11" s="6">
        <f t="shared" si="1"/>
        <v>75610.769230769234</v>
      </c>
      <c r="I11" s="13">
        <v>109336</v>
      </c>
      <c r="J11" s="13">
        <v>20773.84</v>
      </c>
      <c r="K11" s="13">
        <v>130109.84</v>
      </c>
      <c r="L11" s="13">
        <v>123240</v>
      </c>
      <c r="M11" s="13">
        <v>23415.599999999999</v>
      </c>
      <c r="N11" s="13">
        <v>146655.6</v>
      </c>
      <c r="O11" s="14">
        <v>100000</v>
      </c>
      <c r="P11" s="14">
        <f t="shared" si="2"/>
        <v>5200.0000000000009</v>
      </c>
      <c r="Q11" s="14">
        <f t="shared" si="3"/>
        <v>105200</v>
      </c>
      <c r="R11" s="15">
        <f t="shared" si="4"/>
        <v>75610.769230769234</v>
      </c>
      <c r="S11" s="15">
        <f t="shared" si="5"/>
        <v>117654.92</v>
      </c>
      <c r="T11" s="15">
        <f t="shared" si="6"/>
        <v>114394.0523076923</v>
      </c>
      <c r="U11" s="14">
        <f t="shared" si="7"/>
        <v>110994.65036944763</v>
      </c>
      <c r="V11" s="16">
        <f t="shared" si="8"/>
        <v>25020.182297858253</v>
      </c>
      <c r="W11" s="21">
        <f t="shared" si="9"/>
        <v>0.22541791171536774</v>
      </c>
      <c r="X11" s="30">
        <f>+R11</f>
        <v>75610.769230769234</v>
      </c>
      <c r="Y11" s="40" t="s">
        <v>171</v>
      </c>
      <c r="Z11" s="28"/>
    </row>
    <row r="12" spans="1:26" s="8" customFormat="1" ht="39" x14ac:dyDescent="0.2">
      <c r="A12" s="9">
        <v>10</v>
      </c>
      <c r="B12" s="10">
        <v>14111500</v>
      </c>
      <c r="C12" s="11" t="s">
        <v>147</v>
      </c>
      <c r="D12" s="12" t="s">
        <v>48</v>
      </c>
      <c r="E12" s="12">
        <v>1</v>
      </c>
      <c r="F12" s="5">
        <v>400000</v>
      </c>
      <c r="G12" s="6">
        <f t="shared" si="0"/>
        <v>76000</v>
      </c>
      <c r="H12" s="6">
        <f t="shared" si="1"/>
        <v>476000</v>
      </c>
      <c r="I12" s="13">
        <v>902368</v>
      </c>
      <c r="J12" s="13">
        <v>171449.92</v>
      </c>
      <c r="K12" s="13">
        <v>1073817.92</v>
      </c>
      <c r="L12" s="13">
        <v>1017120</v>
      </c>
      <c r="M12" s="13">
        <v>193252.8</v>
      </c>
      <c r="N12" s="13">
        <v>1210372.8</v>
      </c>
      <c r="O12" s="14">
        <v>315000</v>
      </c>
      <c r="P12" s="14">
        <f t="shared" si="2"/>
        <v>16380.000000000002</v>
      </c>
      <c r="Q12" s="14">
        <f t="shared" si="3"/>
        <v>331380</v>
      </c>
      <c r="R12" s="15">
        <f t="shared" si="4"/>
        <v>331380</v>
      </c>
      <c r="S12" s="15">
        <f t="shared" si="5"/>
        <v>774908.96</v>
      </c>
      <c r="T12" s="15">
        <f t="shared" si="6"/>
        <v>772892.67999999993</v>
      </c>
      <c r="U12" s="14">
        <f t="shared" si="7"/>
        <v>672892.61549336358</v>
      </c>
      <c r="V12" s="16">
        <f t="shared" si="8"/>
        <v>241485.8862761113</v>
      </c>
      <c r="W12" s="17">
        <f t="shared" si="9"/>
        <v>0.35887730183969146</v>
      </c>
      <c r="X12" s="35">
        <f>+U12</f>
        <v>672892.61549336358</v>
      </c>
      <c r="Y12" s="17" t="s">
        <v>180</v>
      </c>
      <c r="Z12" s="28"/>
    </row>
    <row r="13" spans="1:26" s="8" customFormat="1" ht="26" x14ac:dyDescent="0.2">
      <c r="A13" s="9">
        <v>11</v>
      </c>
      <c r="B13" s="10">
        <v>14121800</v>
      </c>
      <c r="C13" s="11" t="s">
        <v>146</v>
      </c>
      <c r="D13" s="12" t="s">
        <v>30</v>
      </c>
      <c r="E13" s="12">
        <v>1</v>
      </c>
      <c r="F13" s="5">
        <v>33846.153846153844</v>
      </c>
      <c r="G13" s="6">
        <f t="shared" si="0"/>
        <v>6430.7692307692305</v>
      </c>
      <c r="H13" s="6">
        <f t="shared" si="1"/>
        <v>40276.923076923078</v>
      </c>
      <c r="I13" s="13">
        <v>28199</v>
      </c>
      <c r="J13" s="13">
        <v>5357.81</v>
      </c>
      <c r="K13" s="13">
        <v>33556.81</v>
      </c>
      <c r="L13" s="13">
        <v>31785</v>
      </c>
      <c r="M13" s="13">
        <v>6039.15</v>
      </c>
      <c r="N13" s="13">
        <v>37824.15</v>
      </c>
      <c r="O13" s="14">
        <v>100000</v>
      </c>
      <c r="P13" s="14">
        <f t="shared" si="2"/>
        <v>5200.0000000000009</v>
      </c>
      <c r="Q13" s="14">
        <f t="shared" si="3"/>
        <v>105200</v>
      </c>
      <c r="R13" s="15">
        <f t="shared" si="4"/>
        <v>33556.81</v>
      </c>
      <c r="S13" s="15">
        <f t="shared" si="5"/>
        <v>39050.536538461543</v>
      </c>
      <c r="T13" s="15">
        <f t="shared" si="6"/>
        <v>54214.470769230771</v>
      </c>
      <c r="U13" s="14">
        <f t="shared" si="7"/>
        <v>48156.561304121671</v>
      </c>
      <c r="V13" s="16">
        <f t="shared" si="8"/>
        <v>10323.583150781549</v>
      </c>
      <c r="W13" s="22">
        <f t="shared" si="9"/>
        <v>0.21437542198217471</v>
      </c>
      <c r="X13" s="31">
        <f t="shared" ref="X13:X15" si="12">+R13</f>
        <v>33556.81</v>
      </c>
      <c r="Y13" s="41" t="s">
        <v>171</v>
      </c>
      <c r="Z13" s="28"/>
    </row>
    <row r="14" spans="1:26" s="8" customFormat="1" ht="26" x14ac:dyDescent="0.2">
      <c r="A14" s="9">
        <v>12</v>
      </c>
      <c r="B14" s="10">
        <v>14121800</v>
      </c>
      <c r="C14" s="11" t="s">
        <v>145</v>
      </c>
      <c r="D14" s="12" t="s">
        <v>30</v>
      </c>
      <c r="E14" s="12">
        <v>1</v>
      </c>
      <c r="F14" s="5">
        <v>30461.538461538461</v>
      </c>
      <c r="G14" s="6">
        <f t="shared" si="0"/>
        <v>5787.6923076923076</v>
      </c>
      <c r="H14" s="6">
        <f t="shared" si="1"/>
        <v>36249.230769230766</v>
      </c>
      <c r="I14" s="13">
        <v>43250</v>
      </c>
      <c r="J14" s="13">
        <v>8217.5</v>
      </c>
      <c r="K14" s="13">
        <v>51467.5</v>
      </c>
      <c r="L14" s="13">
        <v>48750</v>
      </c>
      <c r="M14" s="13">
        <v>9262.5</v>
      </c>
      <c r="N14" s="13">
        <v>58012.5</v>
      </c>
      <c r="O14" s="14">
        <v>29000</v>
      </c>
      <c r="P14" s="14">
        <f t="shared" si="2"/>
        <v>1508.0000000000002</v>
      </c>
      <c r="Q14" s="14">
        <f t="shared" si="3"/>
        <v>30508</v>
      </c>
      <c r="R14" s="15">
        <f t="shared" si="4"/>
        <v>30508</v>
      </c>
      <c r="S14" s="15">
        <f t="shared" si="5"/>
        <v>43858.365384615383</v>
      </c>
      <c r="T14" s="15">
        <f t="shared" si="6"/>
        <v>44059.307692307688</v>
      </c>
      <c r="U14" s="14">
        <f t="shared" si="7"/>
        <v>42627.689806254028</v>
      </c>
      <c r="V14" s="16">
        <f t="shared" si="8"/>
        <v>8569.9148478796997</v>
      </c>
      <c r="W14" s="17">
        <f t="shared" si="9"/>
        <v>0.20104103428617853</v>
      </c>
      <c r="X14" s="14">
        <f t="shared" si="12"/>
        <v>30508</v>
      </c>
      <c r="Y14" s="16" t="s">
        <v>171</v>
      </c>
      <c r="Z14" s="28"/>
    </row>
    <row r="15" spans="1:26" s="8" customFormat="1" ht="26" x14ac:dyDescent="0.2">
      <c r="A15" s="9">
        <v>13</v>
      </c>
      <c r="B15" s="10">
        <v>14111500</v>
      </c>
      <c r="C15" s="11" t="s">
        <v>144</v>
      </c>
      <c r="D15" s="12" t="s">
        <v>30</v>
      </c>
      <c r="E15" s="12">
        <v>1</v>
      </c>
      <c r="F15" s="5">
        <v>67076.923076923078</v>
      </c>
      <c r="G15" s="6">
        <f t="shared" si="0"/>
        <v>12744.615384615385</v>
      </c>
      <c r="H15" s="6">
        <f t="shared" si="1"/>
        <v>79821.538461538468</v>
      </c>
      <c r="I15" s="13">
        <v>112450</v>
      </c>
      <c r="J15" s="13">
        <v>21365.5</v>
      </c>
      <c r="K15" s="13">
        <v>133815.5</v>
      </c>
      <c r="L15" s="13">
        <v>126750</v>
      </c>
      <c r="M15" s="13">
        <v>24082.5</v>
      </c>
      <c r="N15" s="13">
        <v>150832.5</v>
      </c>
      <c r="O15" s="14">
        <v>90000</v>
      </c>
      <c r="P15" s="14">
        <f t="shared" si="2"/>
        <v>4680</v>
      </c>
      <c r="Q15" s="14">
        <f t="shared" si="3"/>
        <v>94680</v>
      </c>
      <c r="R15" s="15">
        <f t="shared" si="4"/>
        <v>79821.538461538468</v>
      </c>
      <c r="S15" s="15">
        <f t="shared" si="5"/>
        <v>114247.75</v>
      </c>
      <c r="T15" s="15">
        <f t="shared" si="6"/>
        <v>114787.38461538462</v>
      </c>
      <c r="U15" s="14">
        <f t="shared" si="7"/>
        <v>111133.48243952144</v>
      </c>
      <c r="V15" s="16">
        <f t="shared" si="8"/>
        <v>22140.887918965036</v>
      </c>
      <c r="W15" s="20">
        <f t="shared" si="9"/>
        <v>0.19922787834003178</v>
      </c>
      <c r="X15" s="32">
        <f t="shared" si="12"/>
        <v>79821.538461538468</v>
      </c>
      <c r="Y15" s="42" t="s">
        <v>171</v>
      </c>
      <c r="Z15" s="28"/>
    </row>
    <row r="16" spans="1:26" s="8" customFormat="1" ht="13" x14ac:dyDescent="0.2">
      <c r="A16" s="9">
        <v>14</v>
      </c>
      <c r="B16" s="10">
        <v>14111500</v>
      </c>
      <c r="C16" s="11" t="s">
        <v>143</v>
      </c>
      <c r="D16" s="12" t="s">
        <v>30</v>
      </c>
      <c r="E16" s="12">
        <v>1</v>
      </c>
      <c r="F16" s="5">
        <v>24461.538461538461</v>
      </c>
      <c r="G16" s="6">
        <f t="shared" si="0"/>
        <v>4647.6923076923076</v>
      </c>
      <c r="H16" s="6">
        <f t="shared" si="1"/>
        <v>29109.23076923077</v>
      </c>
      <c r="I16" s="13">
        <v>23701</v>
      </c>
      <c r="J16" s="13">
        <v>4503.1899999999996</v>
      </c>
      <c r="K16" s="13">
        <v>28204.19</v>
      </c>
      <c r="L16" s="13">
        <v>26715</v>
      </c>
      <c r="M16" s="13">
        <v>5075.8500000000004</v>
      </c>
      <c r="N16" s="13">
        <v>31790.85</v>
      </c>
      <c r="O16" s="14">
        <v>12000</v>
      </c>
      <c r="P16" s="14">
        <f t="shared" si="2"/>
        <v>624</v>
      </c>
      <c r="Q16" s="14">
        <f t="shared" si="3"/>
        <v>12624</v>
      </c>
      <c r="R16" s="15">
        <f t="shared" si="4"/>
        <v>12624</v>
      </c>
      <c r="S16" s="15">
        <f t="shared" si="5"/>
        <v>28656.710384615384</v>
      </c>
      <c r="T16" s="15">
        <f t="shared" si="6"/>
        <v>25432.06769230769</v>
      </c>
      <c r="U16" s="14">
        <f t="shared" si="7"/>
        <v>23958.568819441702</v>
      </c>
      <c r="V16" s="16">
        <f t="shared" si="8"/>
        <v>8014.7504740528248</v>
      </c>
      <c r="W16" s="17">
        <f t="shared" si="9"/>
        <v>0.33452542739318725</v>
      </c>
      <c r="X16" s="14">
        <f>+U16</f>
        <v>23958.568819441702</v>
      </c>
      <c r="Y16" s="17" t="s">
        <v>180</v>
      </c>
      <c r="Z16" s="28"/>
    </row>
    <row r="17" spans="1:26" s="8" customFormat="1" ht="130" x14ac:dyDescent="0.2">
      <c r="A17" s="9">
        <v>15</v>
      </c>
      <c r="B17" s="10">
        <v>14111500</v>
      </c>
      <c r="C17" s="11" t="s">
        <v>142</v>
      </c>
      <c r="D17" s="12" t="s">
        <v>8</v>
      </c>
      <c r="E17" s="12">
        <v>1</v>
      </c>
      <c r="F17" s="5">
        <v>10769.23076923077</v>
      </c>
      <c r="G17" s="6">
        <f t="shared" si="0"/>
        <v>2046.1538461538462</v>
      </c>
      <c r="H17" s="6">
        <f t="shared" si="1"/>
        <v>12815.384615384615</v>
      </c>
      <c r="I17" s="13">
        <v>21798</v>
      </c>
      <c r="J17" s="13">
        <v>4141.62</v>
      </c>
      <c r="K17" s="13">
        <v>25939.62</v>
      </c>
      <c r="L17" s="13">
        <v>24570</v>
      </c>
      <c r="M17" s="13">
        <v>4668.3</v>
      </c>
      <c r="N17" s="13">
        <v>29238.3</v>
      </c>
      <c r="O17" s="14">
        <v>11000</v>
      </c>
      <c r="P17" s="14">
        <f t="shared" si="2"/>
        <v>572</v>
      </c>
      <c r="Q17" s="14">
        <f t="shared" si="3"/>
        <v>11572</v>
      </c>
      <c r="R17" s="15">
        <f t="shared" si="4"/>
        <v>11572</v>
      </c>
      <c r="S17" s="15">
        <f t="shared" si="5"/>
        <v>19377.502307692306</v>
      </c>
      <c r="T17" s="15">
        <f t="shared" si="6"/>
        <v>19891.326153846152</v>
      </c>
      <c r="U17" s="14">
        <f t="shared" si="7"/>
        <v>18313.187809920491</v>
      </c>
      <c r="V17" s="16">
        <f t="shared" si="8"/>
        <v>4766.7396136468724</v>
      </c>
      <c r="W17" s="21">
        <f t="shared" si="9"/>
        <v>0.26028999773947975</v>
      </c>
      <c r="X17" s="30">
        <f>+R17</f>
        <v>11572</v>
      </c>
      <c r="Y17" s="40" t="s">
        <v>171</v>
      </c>
      <c r="Z17" s="28"/>
    </row>
    <row r="18" spans="1:26" s="8" customFormat="1" ht="26" x14ac:dyDescent="0.2">
      <c r="A18" s="9">
        <v>16</v>
      </c>
      <c r="B18" s="10">
        <v>14111500</v>
      </c>
      <c r="C18" s="11" t="s">
        <v>141</v>
      </c>
      <c r="D18" s="12" t="s">
        <v>48</v>
      </c>
      <c r="E18" s="12">
        <v>1</v>
      </c>
      <c r="F18" s="5">
        <v>8769.2307692307695</v>
      </c>
      <c r="G18" s="6">
        <f t="shared" si="0"/>
        <v>1666.1538461538462</v>
      </c>
      <c r="H18" s="6">
        <f t="shared" si="1"/>
        <v>10435.384615384615</v>
      </c>
      <c r="I18" s="13">
        <v>14186</v>
      </c>
      <c r="J18" s="13">
        <v>2695.34</v>
      </c>
      <c r="K18" s="13">
        <v>16881.34</v>
      </c>
      <c r="L18" s="13">
        <v>15990</v>
      </c>
      <c r="M18" s="13">
        <v>3038.1</v>
      </c>
      <c r="N18" s="13">
        <v>19028.099999999999</v>
      </c>
      <c r="O18" s="14">
        <v>5400</v>
      </c>
      <c r="P18" s="14">
        <f t="shared" si="2"/>
        <v>280.8</v>
      </c>
      <c r="Q18" s="14">
        <f t="shared" si="3"/>
        <v>5680.8</v>
      </c>
      <c r="R18" s="15">
        <f t="shared" si="4"/>
        <v>5680.8</v>
      </c>
      <c r="S18" s="15">
        <f t="shared" si="5"/>
        <v>13658.362307692307</v>
      </c>
      <c r="T18" s="15">
        <f t="shared" si="6"/>
        <v>13006.406153846154</v>
      </c>
      <c r="U18" s="14">
        <f t="shared" si="7"/>
        <v>11747.084033780095</v>
      </c>
      <c r="V18" s="16">
        <f t="shared" si="8"/>
        <v>4289.5105768895919</v>
      </c>
      <c r="W18" s="17">
        <f t="shared" si="9"/>
        <v>0.36515534957906232</v>
      </c>
      <c r="X18" s="14">
        <f>+U18</f>
        <v>11747.084033780095</v>
      </c>
      <c r="Y18" s="17" t="s">
        <v>180</v>
      </c>
      <c r="Z18" s="28"/>
    </row>
    <row r="19" spans="1:26" s="8" customFormat="1" ht="13" x14ac:dyDescent="0.2">
      <c r="A19" s="9">
        <v>17</v>
      </c>
      <c r="B19" s="10">
        <v>14111500</v>
      </c>
      <c r="C19" s="11" t="s">
        <v>140</v>
      </c>
      <c r="D19" s="12" t="s">
        <v>8</v>
      </c>
      <c r="E19" s="12">
        <v>1</v>
      </c>
      <c r="F19" s="5">
        <v>307.69230769230768</v>
      </c>
      <c r="G19" s="6">
        <f t="shared" si="0"/>
        <v>58.46153846153846</v>
      </c>
      <c r="H19" s="6">
        <f t="shared" si="1"/>
        <v>366.15384615384613</v>
      </c>
      <c r="I19" s="13">
        <v>54149</v>
      </c>
      <c r="J19" s="13">
        <v>10288.31</v>
      </c>
      <c r="K19" s="13">
        <v>64437.31</v>
      </c>
      <c r="L19" s="13">
        <v>61035</v>
      </c>
      <c r="M19" s="13">
        <v>11596.65</v>
      </c>
      <c r="N19" s="13">
        <v>72631.649999999994</v>
      </c>
      <c r="O19" s="14">
        <v>2000</v>
      </c>
      <c r="P19" s="14">
        <f t="shared" si="2"/>
        <v>104.00000000000001</v>
      </c>
      <c r="Q19" s="14">
        <f t="shared" si="3"/>
        <v>2104</v>
      </c>
      <c r="R19" s="15">
        <f t="shared" si="4"/>
        <v>366.15384615384613</v>
      </c>
      <c r="S19" s="15">
        <f>MEDIAN(H19,Q19)</f>
        <v>1235.0769230769231</v>
      </c>
      <c r="T19" s="15">
        <f>AVERAGE(H19,Q19)</f>
        <v>1235.0769230769231</v>
      </c>
      <c r="U19" s="14">
        <f>GEOMEAN(H19,Q19)</f>
        <v>877.71731913395229</v>
      </c>
      <c r="V19" s="16">
        <f t="shared" si="8"/>
        <v>361.73000075157404</v>
      </c>
      <c r="W19" s="21">
        <f t="shared" si="9"/>
        <v>0.41212585517680644</v>
      </c>
      <c r="X19" s="34">
        <f>+U19</f>
        <v>877.71731913395229</v>
      </c>
      <c r="Y19" s="8" t="s">
        <v>180</v>
      </c>
      <c r="Z19" s="28"/>
    </row>
    <row r="20" spans="1:26" s="8" customFormat="1" ht="39" x14ac:dyDescent="0.2">
      <c r="A20" s="9">
        <v>18</v>
      </c>
      <c r="B20" s="10">
        <v>14111500</v>
      </c>
      <c r="C20" s="11" t="s">
        <v>139</v>
      </c>
      <c r="D20" s="12" t="s">
        <v>137</v>
      </c>
      <c r="E20" s="12">
        <v>1</v>
      </c>
      <c r="F20" s="5">
        <v>300000</v>
      </c>
      <c r="G20" s="6">
        <f t="shared" si="0"/>
        <v>57000</v>
      </c>
      <c r="H20" s="6">
        <f t="shared" si="1"/>
        <v>357000</v>
      </c>
      <c r="I20" s="13">
        <v>436133</v>
      </c>
      <c r="J20" s="13">
        <v>82865.27</v>
      </c>
      <c r="K20" s="13">
        <v>518998.27</v>
      </c>
      <c r="L20" s="13">
        <v>491595</v>
      </c>
      <c r="M20" s="13">
        <v>93403.05</v>
      </c>
      <c r="N20" s="13">
        <v>584998.05000000005</v>
      </c>
      <c r="O20" s="14">
        <v>169990</v>
      </c>
      <c r="P20" s="14">
        <f t="shared" si="2"/>
        <v>8839.4800000000014</v>
      </c>
      <c r="Q20" s="14">
        <f t="shared" si="3"/>
        <v>178829.48</v>
      </c>
      <c r="R20" s="15">
        <f t="shared" si="4"/>
        <v>178829.48</v>
      </c>
      <c r="S20" s="15">
        <f t="shared" si="5"/>
        <v>437999.13500000001</v>
      </c>
      <c r="T20" s="15">
        <f t="shared" si="6"/>
        <v>409956.45</v>
      </c>
      <c r="U20" s="14">
        <f t="shared" si="7"/>
        <v>373127.20471056778</v>
      </c>
      <c r="V20" s="16">
        <f t="shared" si="8"/>
        <v>137389.23871195945</v>
      </c>
      <c r="W20" s="17">
        <f t="shared" si="9"/>
        <v>0.36821018938710554</v>
      </c>
      <c r="X20" s="33">
        <f t="shared" ref="X20:X22" si="13">+U20</f>
        <v>373127.20471056778</v>
      </c>
      <c r="Y20" s="17" t="s">
        <v>180</v>
      </c>
      <c r="Z20" s="28"/>
    </row>
    <row r="21" spans="1:26" s="8" customFormat="1" ht="39" x14ac:dyDescent="0.2">
      <c r="A21" s="9">
        <v>19</v>
      </c>
      <c r="B21" s="10">
        <v>14111500</v>
      </c>
      <c r="C21" s="11" t="s">
        <v>138</v>
      </c>
      <c r="D21" s="12" t="s">
        <v>137</v>
      </c>
      <c r="E21" s="12">
        <v>1</v>
      </c>
      <c r="F21" s="5">
        <v>300000</v>
      </c>
      <c r="G21" s="6">
        <f t="shared" si="0"/>
        <v>57000</v>
      </c>
      <c r="H21" s="6">
        <f t="shared" si="1"/>
        <v>357000</v>
      </c>
      <c r="I21" s="13">
        <v>552389</v>
      </c>
      <c r="J21" s="13">
        <v>104953.91</v>
      </c>
      <c r="K21" s="13">
        <v>657342.91</v>
      </c>
      <c r="L21" s="13">
        <v>622635</v>
      </c>
      <c r="M21" s="13">
        <v>118300.65</v>
      </c>
      <c r="N21" s="13">
        <v>740935.65</v>
      </c>
      <c r="O21" s="14">
        <v>178990</v>
      </c>
      <c r="P21" s="14">
        <f t="shared" si="2"/>
        <v>9307.4800000000014</v>
      </c>
      <c r="Q21" s="14">
        <f t="shared" si="3"/>
        <v>188297.48</v>
      </c>
      <c r="R21" s="15">
        <f t="shared" si="4"/>
        <v>188297.48</v>
      </c>
      <c r="S21" s="15">
        <f t="shared" si="5"/>
        <v>507171.45500000002</v>
      </c>
      <c r="T21" s="15">
        <f t="shared" si="6"/>
        <v>485894.01</v>
      </c>
      <c r="U21" s="14">
        <f t="shared" si="7"/>
        <v>425374.3510848686</v>
      </c>
      <c r="V21" s="16">
        <f t="shared" si="8"/>
        <v>167638.66320659945</v>
      </c>
      <c r="W21" s="17">
        <f t="shared" si="9"/>
        <v>0.39409678270223913</v>
      </c>
      <c r="X21" s="33">
        <f t="shared" si="13"/>
        <v>425374.3510848686</v>
      </c>
      <c r="Y21" s="17" t="s">
        <v>180</v>
      </c>
      <c r="Z21" s="28"/>
    </row>
    <row r="22" spans="1:26" s="8" customFormat="1" ht="26" x14ac:dyDescent="0.2">
      <c r="A22" s="9">
        <v>20</v>
      </c>
      <c r="B22" s="10">
        <v>44121500</v>
      </c>
      <c r="C22" s="11" t="s">
        <v>136</v>
      </c>
      <c r="D22" s="12" t="s">
        <v>30</v>
      </c>
      <c r="E22" s="12">
        <v>1</v>
      </c>
      <c r="F22" s="5">
        <v>12615.384615384615</v>
      </c>
      <c r="G22" s="6">
        <f t="shared" si="0"/>
        <v>2396.9230769230771</v>
      </c>
      <c r="H22" s="6">
        <f t="shared" si="1"/>
        <v>15012.307692307691</v>
      </c>
      <c r="I22" s="13">
        <v>33389</v>
      </c>
      <c r="J22" s="13">
        <v>6343.91</v>
      </c>
      <c r="K22" s="13">
        <v>39732.910000000003</v>
      </c>
      <c r="L22" s="13">
        <v>37635</v>
      </c>
      <c r="M22" s="13">
        <v>7150.65</v>
      </c>
      <c r="N22" s="13">
        <v>44785.65</v>
      </c>
      <c r="O22" s="14">
        <v>18000</v>
      </c>
      <c r="P22" s="14">
        <f t="shared" si="2"/>
        <v>936.00000000000011</v>
      </c>
      <c r="Q22" s="14">
        <f t="shared" si="3"/>
        <v>18936</v>
      </c>
      <c r="R22" s="15">
        <f t="shared" si="4"/>
        <v>15012.307692307691</v>
      </c>
      <c r="S22" s="15">
        <f t="shared" si="5"/>
        <v>29334.455000000002</v>
      </c>
      <c r="T22" s="15">
        <f t="shared" si="6"/>
        <v>29616.716923076921</v>
      </c>
      <c r="U22" s="14">
        <f t="shared" si="7"/>
        <v>26668.96978497487</v>
      </c>
      <c r="V22" s="16">
        <f t="shared" si="8"/>
        <v>8242.5048117251245</v>
      </c>
      <c r="W22" s="17">
        <f t="shared" si="9"/>
        <v>0.30906723724922064</v>
      </c>
      <c r="X22" s="14">
        <f t="shared" si="13"/>
        <v>26668.96978497487</v>
      </c>
      <c r="Y22" s="17" t="s">
        <v>180</v>
      </c>
      <c r="Z22" s="28"/>
    </row>
    <row r="23" spans="1:26" s="8" customFormat="1" ht="26" x14ac:dyDescent="0.2">
      <c r="A23" s="9">
        <v>21</v>
      </c>
      <c r="B23" s="10">
        <v>44121500</v>
      </c>
      <c r="C23" s="11" t="s">
        <v>135</v>
      </c>
      <c r="D23" s="12" t="s">
        <v>30</v>
      </c>
      <c r="E23" s="12">
        <v>1</v>
      </c>
      <c r="F23" s="5">
        <v>32307.692307692305</v>
      </c>
      <c r="G23" s="6">
        <f t="shared" si="0"/>
        <v>6138.4615384615381</v>
      </c>
      <c r="H23" s="6">
        <f t="shared" si="1"/>
        <v>38446.153846153844</v>
      </c>
      <c r="I23" s="13">
        <v>46710</v>
      </c>
      <c r="J23" s="13">
        <v>8874.9</v>
      </c>
      <c r="K23" s="13">
        <v>55584.9</v>
      </c>
      <c r="L23" s="13">
        <v>52650</v>
      </c>
      <c r="M23" s="13">
        <v>10003.5</v>
      </c>
      <c r="N23" s="13">
        <v>62653.5</v>
      </c>
      <c r="O23" s="14">
        <v>25000</v>
      </c>
      <c r="P23" s="14">
        <f t="shared" si="2"/>
        <v>1300.0000000000002</v>
      </c>
      <c r="Q23" s="14">
        <f t="shared" si="3"/>
        <v>26300</v>
      </c>
      <c r="R23" s="15">
        <f t="shared" si="4"/>
        <v>26300</v>
      </c>
      <c r="S23" s="15">
        <f t="shared" si="5"/>
        <v>47015.526923076919</v>
      </c>
      <c r="T23" s="15">
        <f t="shared" si="6"/>
        <v>45746.13846153846</v>
      </c>
      <c r="U23" s="14">
        <f t="shared" si="7"/>
        <v>43318.928264899259</v>
      </c>
      <c r="V23" s="16">
        <f t="shared" si="8"/>
        <v>12034.199584637643</v>
      </c>
      <c r="W23" s="21">
        <f t="shared" si="9"/>
        <v>0.27780464722135778</v>
      </c>
      <c r="X23" s="30">
        <f>+R23</f>
        <v>26300</v>
      </c>
      <c r="Y23" s="40" t="s">
        <v>171</v>
      </c>
      <c r="Z23" s="28"/>
    </row>
    <row r="24" spans="1:26" s="8" customFormat="1" ht="39" x14ac:dyDescent="0.2">
      <c r="A24" s="9">
        <v>22</v>
      </c>
      <c r="B24" s="10">
        <v>44121500</v>
      </c>
      <c r="C24" s="11" t="s">
        <v>134</v>
      </c>
      <c r="D24" s="12" t="s">
        <v>30</v>
      </c>
      <c r="E24" s="12">
        <v>1</v>
      </c>
      <c r="F24" s="5">
        <v>19538.461538461539</v>
      </c>
      <c r="G24" s="6">
        <f t="shared" si="0"/>
        <v>3712.3076923076924</v>
      </c>
      <c r="H24" s="6">
        <f t="shared" si="1"/>
        <v>23250.76923076923</v>
      </c>
      <c r="I24" s="13">
        <v>56571</v>
      </c>
      <c r="J24" s="13">
        <v>10748.49</v>
      </c>
      <c r="K24" s="13">
        <v>67319.490000000005</v>
      </c>
      <c r="L24" s="13">
        <v>63765</v>
      </c>
      <c r="M24" s="13">
        <v>12115.35</v>
      </c>
      <c r="N24" s="13">
        <v>75880.350000000006</v>
      </c>
      <c r="O24" s="14">
        <v>26000</v>
      </c>
      <c r="P24" s="14">
        <f t="shared" si="2"/>
        <v>1352.0000000000002</v>
      </c>
      <c r="Q24" s="14">
        <f t="shared" si="3"/>
        <v>27352</v>
      </c>
      <c r="R24" s="15">
        <f t="shared" si="4"/>
        <v>23250.76923076923</v>
      </c>
      <c r="S24" s="15">
        <f t="shared" si="5"/>
        <v>47335.745000000003</v>
      </c>
      <c r="T24" s="15">
        <f t="shared" si="6"/>
        <v>48450.652307692311</v>
      </c>
      <c r="U24" s="14">
        <f t="shared" si="7"/>
        <v>42454.539942608128</v>
      </c>
      <c r="V24" s="16">
        <f t="shared" si="8"/>
        <v>13579.116494692893</v>
      </c>
      <c r="W24" s="17">
        <f t="shared" si="9"/>
        <v>0.31985075125180312</v>
      </c>
      <c r="X24" s="14">
        <f t="shared" ref="X24:X26" si="14">+U24</f>
        <v>42454.539942608128</v>
      </c>
      <c r="Y24" s="17" t="s">
        <v>180</v>
      </c>
      <c r="Z24" s="28"/>
    </row>
    <row r="25" spans="1:26" s="8" customFormat="1" ht="26" x14ac:dyDescent="0.2">
      <c r="A25" s="9">
        <v>23</v>
      </c>
      <c r="B25" s="10">
        <v>44121500</v>
      </c>
      <c r="C25" s="11" t="s">
        <v>133</v>
      </c>
      <c r="D25" s="12" t="s">
        <v>30</v>
      </c>
      <c r="E25" s="12">
        <v>1</v>
      </c>
      <c r="F25" s="5">
        <v>25538.461538461539</v>
      </c>
      <c r="G25" s="6">
        <f t="shared" si="0"/>
        <v>4852.3076923076924</v>
      </c>
      <c r="H25" s="6">
        <f t="shared" si="1"/>
        <v>30390.76923076923</v>
      </c>
      <c r="I25" s="13">
        <v>81829</v>
      </c>
      <c r="J25" s="13">
        <v>15547.51</v>
      </c>
      <c r="K25" s="13">
        <v>97376.51</v>
      </c>
      <c r="L25" s="13">
        <v>92235</v>
      </c>
      <c r="M25" s="13">
        <v>17524.650000000001</v>
      </c>
      <c r="N25" s="13">
        <v>109759.65</v>
      </c>
      <c r="O25" s="14">
        <v>31000</v>
      </c>
      <c r="P25" s="14">
        <f t="shared" si="2"/>
        <v>1612.0000000000002</v>
      </c>
      <c r="Q25" s="14">
        <f t="shared" si="3"/>
        <v>32612</v>
      </c>
      <c r="R25" s="15">
        <f t="shared" si="4"/>
        <v>30390.76923076923</v>
      </c>
      <c r="S25" s="15">
        <f t="shared" si="5"/>
        <v>64994.254999999997</v>
      </c>
      <c r="T25" s="15">
        <f t="shared" si="6"/>
        <v>67534.732307692306</v>
      </c>
      <c r="U25" s="14">
        <f t="shared" si="7"/>
        <v>57049.78490015104</v>
      </c>
      <c r="V25" s="16">
        <f t="shared" si="8"/>
        <v>18850.77075957831</v>
      </c>
      <c r="W25" s="17">
        <f t="shared" si="9"/>
        <v>0.33042667544796306</v>
      </c>
      <c r="X25" s="14">
        <f t="shared" si="14"/>
        <v>57049.78490015104</v>
      </c>
      <c r="Y25" s="17" t="s">
        <v>180</v>
      </c>
      <c r="Z25" s="28"/>
    </row>
    <row r="26" spans="1:26" s="8" customFormat="1" ht="26" x14ac:dyDescent="0.2">
      <c r="A26" s="9">
        <v>24</v>
      </c>
      <c r="B26" s="10">
        <v>44122000</v>
      </c>
      <c r="C26" s="11" t="s">
        <v>132</v>
      </c>
      <c r="D26" s="12" t="s">
        <v>48</v>
      </c>
      <c r="E26" s="12">
        <v>1</v>
      </c>
      <c r="F26" s="5">
        <v>11538.461538461537</v>
      </c>
      <c r="G26" s="6">
        <f t="shared" si="0"/>
        <v>2192.3076923076919</v>
      </c>
      <c r="H26" s="6">
        <f t="shared" si="1"/>
        <v>13730.769230769229</v>
      </c>
      <c r="I26" s="13">
        <v>10207</v>
      </c>
      <c r="J26" s="13">
        <v>1939.33</v>
      </c>
      <c r="K26" s="13">
        <v>12146.33</v>
      </c>
      <c r="L26" s="13">
        <v>11505</v>
      </c>
      <c r="M26" s="13">
        <v>2185.9499999999998</v>
      </c>
      <c r="N26" s="13">
        <v>13690.95</v>
      </c>
      <c r="O26" s="14">
        <v>2800</v>
      </c>
      <c r="P26" s="14">
        <f t="shared" si="2"/>
        <v>145.60000000000002</v>
      </c>
      <c r="Q26" s="14">
        <f t="shared" si="3"/>
        <v>2945.6</v>
      </c>
      <c r="R26" s="15">
        <f t="shared" si="4"/>
        <v>2945.6</v>
      </c>
      <c r="S26" s="15">
        <f t="shared" si="5"/>
        <v>12918.64</v>
      </c>
      <c r="T26" s="15">
        <f t="shared" si="6"/>
        <v>10628.412307692308</v>
      </c>
      <c r="U26" s="14">
        <f t="shared" si="7"/>
        <v>9056.0085727919522</v>
      </c>
      <c r="V26" s="16">
        <f t="shared" si="8"/>
        <v>4320.7113376416037</v>
      </c>
      <c r="W26" s="17">
        <f t="shared" si="9"/>
        <v>0.47710989923561165</v>
      </c>
      <c r="X26" s="14">
        <f t="shared" si="14"/>
        <v>9056.0085727919522</v>
      </c>
      <c r="Y26" s="17" t="s">
        <v>180</v>
      </c>
      <c r="Z26" s="28"/>
    </row>
    <row r="27" spans="1:26" s="8" customFormat="1" ht="39" x14ac:dyDescent="0.2">
      <c r="A27" s="9">
        <v>25</v>
      </c>
      <c r="B27" s="10">
        <v>14111800</v>
      </c>
      <c r="C27" s="11" t="s">
        <v>131</v>
      </c>
      <c r="D27" s="12" t="s">
        <v>48</v>
      </c>
      <c r="E27" s="12">
        <v>1</v>
      </c>
      <c r="F27" s="5">
        <v>73846.153846153844</v>
      </c>
      <c r="G27" s="6">
        <f t="shared" si="0"/>
        <v>14030.76923076923</v>
      </c>
      <c r="H27" s="6">
        <f t="shared" si="1"/>
        <v>87876.923076923078</v>
      </c>
      <c r="I27" s="13">
        <v>138227</v>
      </c>
      <c r="J27" s="13">
        <v>26263.13</v>
      </c>
      <c r="K27" s="13">
        <v>164490.13</v>
      </c>
      <c r="L27" s="13">
        <v>155805</v>
      </c>
      <c r="M27" s="13">
        <v>29602.95</v>
      </c>
      <c r="N27" s="13">
        <v>185407.95</v>
      </c>
      <c r="O27" s="14"/>
      <c r="P27" s="14"/>
      <c r="Q27" s="14"/>
      <c r="R27" s="15">
        <f t="shared" si="4"/>
        <v>87876.923076923078</v>
      </c>
      <c r="S27" s="15">
        <f t="shared" si="5"/>
        <v>164490.13</v>
      </c>
      <c r="T27" s="15">
        <f t="shared" si="6"/>
        <v>145925.00102564102</v>
      </c>
      <c r="U27" s="14">
        <f t="shared" si="7"/>
        <v>138903.87007272945</v>
      </c>
      <c r="V27" s="16">
        <f t="shared" si="8"/>
        <v>36081.500243981194</v>
      </c>
      <c r="W27" s="21">
        <f t="shared" si="9"/>
        <v>0.25975878299927196</v>
      </c>
      <c r="X27" s="30">
        <f>+R27</f>
        <v>87876.923076923078</v>
      </c>
      <c r="Y27" s="40" t="s">
        <v>171</v>
      </c>
      <c r="Z27" s="28"/>
    </row>
    <row r="28" spans="1:26" s="8" customFormat="1" ht="39" x14ac:dyDescent="0.2">
      <c r="A28" s="9">
        <v>26</v>
      </c>
      <c r="B28" s="10">
        <v>44122011</v>
      </c>
      <c r="C28" s="11" t="s">
        <v>130</v>
      </c>
      <c r="D28" s="12" t="s">
        <v>48</v>
      </c>
      <c r="E28" s="12">
        <v>1</v>
      </c>
      <c r="F28" s="5">
        <v>6923.0769230769229</v>
      </c>
      <c r="G28" s="6">
        <f t="shared" si="0"/>
        <v>1315.3846153846155</v>
      </c>
      <c r="H28" s="6">
        <f t="shared" si="1"/>
        <v>8238.461538461539</v>
      </c>
      <c r="I28" s="13">
        <v>1903</v>
      </c>
      <c r="J28" s="13">
        <v>361.57</v>
      </c>
      <c r="K28" s="13">
        <v>2264.5700000000002</v>
      </c>
      <c r="L28" s="13">
        <v>2145</v>
      </c>
      <c r="M28" s="13">
        <v>407.55</v>
      </c>
      <c r="N28" s="13">
        <v>2552.5500000000002</v>
      </c>
      <c r="O28" s="14">
        <v>900</v>
      </c>
      <c r="P28" s="14">
        <f t="shared" si="2"/>
        <v>46.800000000000004</v>
      </c>
      <c r="Q28" s="14">
        <f t="shared" si="3"/>
        <v>946.8</v>
      </c>
      <c r="R28" s="15">
        <f t="shared" si="4"/>
        <v>946.8</v>
      </c>
      <c r="S28" s="15">
        <f t="shared" si="5"/>
        <v>2408.5600000000004</v>
      </c>
      <c r="T28" s="15">
        <f t="shared" si="6"/>
        <v>3500.5953846153843</v>
      </c>
      <c r="U28" s="14">
        <f t="shared" si="7"/>
        <v>2591.2904461776993</v>
      </c>
      <c r="V28" s="16">
        <f t="shared" si="8"/>
        <v>1162.8303460887428</v>
      </c>
      <c r="W28" s="17">
        <f t="shared" si="9"/>
        <v>0.44874566176245645</v>
      </c>
      <c r="X28" s="14">
        <f>+U28</f>
        <v>2591.2904461776993</v>
      </c>
      <c r="Y28" s="17" t="s">
        <v>180</v>
      </c>
      <c r="Z28" s="28"/>
    </row>
    <row r="29" spans="1:26" s="8" customFormat="1" ht="78" x14ac:dyDescent="0.2">
      <c r="A29" s="9">
        <v>27</v>
      </c>
      <c r="B29" s="10">
        <v>44121900</v>
      </c>
      <c r="C29" s="11" t="s">
        <v>129</v>
      </c>
      <c r="D29" s="12" t="s">
        <v>8</v>
      </c>
      <c r="E29" s="12">
        <v>1</v>
      </c>
      <c r="F29" s="5">
        <v>27076.923076923074</v>
      </c>
      <c r="G29" s="6">
        <f t="shared" si="0"/>
        <v>5144.6153846153838</v>
      </c>
      <c r="H29" s="6">
        <f t="shared" si="1"/>
        <v>32221.538461538457</v>
      </c>
      <c r="I29" s="13">
        <v>24220</v>
      </c>
      <c r="J29" s="13">
        <v>4601.8</v>
      </c>
      <c r="K29" s="13">
        <v>28821.8</v>
      </c>
      <c r="L29" s="13">
        <v>27300</v>
      </c>
      <c r="M29" s="13">
        <v>5187</v>
      </c>
      <c r="N29" s="13">
        <v>32487</v>
      </c>
      <c r="O29" s="14">
        <v>29000</v>
      </c>
      <c r="P29" s="14">
        <f t="shared" si="2"/>
        <v>1508.0000000000002</v>
      </c>
      <c r="Q29" s="14">
        <f t="shared" si="3"/>
        <v>30508</v>
      </c>
      <c r="R29" s="15">
        <f t="shared" si="4"/>
        <v>28821.8</v>
      </c>
      <c r="S29" s="15">
        <f t="shared" si="5"/>
        <v>31364.769230769227</v>
      </c>
      <c r="T29" s="15">
        <f t="shared" si="6"/>
        <v>31009.584615384614</v>
      </c>
      <c r="U29" s="14">
        <f t="shared" si="7"/>
        <v>30974.027509173815</v>
      </c>
      <c r="V29" s="16">
        <f t="shared" si="8"/>
        <v>1521.8546663930374</v>
      </c>
      <c r="W29" s="21">
        <f t="shared" si="9"/>
        <v>4.9133250945241076E-2</v>
      </c>
      <c r="X29" s="30">
        <f>+R29</f>
        <v>28821.8</v>
      </c>
      <c r="Y29" s="40" t="s">
        <v>171</v>
      </c>
      <c r="Z29" s="28"/>
    </row>
    <row r="30" spans="1:26" s="8" customFormat="1" ht="13" x14ac:dyDescent="0.2">
      <c r="A30" s="9">
        <v>28</v>
      </c>
      <c r="B30" s="10">
        <v>44121900</v>
      </c>
      <c r="C30" s="11" t="s">
        <v>128</v>
      </c>
      <c r="D30" s="12" t="s">
        <v>8</v>
      </c>
      <c r="E30" s="12">
        <v>1</v>
      </c>
      <c r="F30" s="5">
        <v>8000</v>
      </c>
      <c r="G30" s="6">
        <f t="shared" si="0"/>
        <v>1520</v>
      </c>
      <c r="H30" s="6">
        <f t="shared" si="1"/>
        <v>9520</v>
      </c>
      <c r="I30" s="13">
        <v>11418</v>
      </c>
      <c r="J30" s="13">
        <v>2169.42</v>
      </c>
      <c r="K30" s="13">
        <v>13587.42</v>
      </c>
      <c r="L30" s="13">
        <v>12870</v>
      </c>
      <c r="M30" s="13">
        <v>2445.3000000000002</v>
      </c>
      <c r="N30" s="13">
        <v>15315.3</v>
      </c>
      <c r="O30" s="14">
        <v>5000</v>
      </c>
      <c r="P30" s="14">
        <f t="shared" si="2"/>
        <v>260</v>
      </c>
      <c r="Q30" s="14">
        <f t="shared" si="3"/>
        <v>5260</v>
      </c>
      <c r="R30" s="15">
        <f t="shared" si="4"/>
        <v>5260</v>
      </c>
      <c r="S30" s="15">
        <f t="shared" si="5"/>
        <v>11553.71</v>
      </c>
      <c r="T30" s="15">
        <f t="shared" si="6"/>
        <v>10920.68</v>
      </c>
      <c r="U30" s="14">
        <f t="shared" si="7"/>
        <v>10103.487307648298</v>
      </c>
      <c r="V30" s="16">
        <f t="shared" si="8"/>
        <v>3424.8627198290865</v>
      </c>
      <c r="W30" s="17">
        <f t="shared" si="9"/>
        <v>0.33897827705850431</v>
      </c>
      <c r="X30" s="14">
        <f>+U30</f>
        <v>10103.487307648298</v>
      </c>
      <c r="Y30" s="17" t="s">
        <v>180</v>
      </c>
      <c r="Z30" s="28"/>
    </row>
    <row r="31" spans="1:26" s="8" customFormat="1" ht="13" x14ac:dyDescent="0.2">
      <c r="A31" s="9">
        <v>29</v>
      </c>
      <c r="B31" s="10">
        <v>44121900</v>
      </c>
      <c r="C31" s="11" t="s">
        <v>127</v>
      </c>
      <c r="D31" s="12" t="s">
        <v>8</v>
      </c>
      <c r="E31" s="12">
        <v>1</v>
      </c>
      <c r="F31" s="5">
        <v>8000</v>
      </c>
      <c r="G31" s="6">
        <f t="shared" si="0"/>
        <v>1520</v>
      </c>
      <c r="H31" s="6">
        <f t="shared" si="1"/>
        <v>9520</v>
      </c>
      <c r="I31" s="13">
        <v>11418</v>
      </c>
      <c r="J31" s="13">
        <v>2169.42</v>
      </c>
      <c r="K31" s="13">
        <v>13587.42</v>
      </c>
      <c r="L31" s="13">
        <v>12870</v>
      </c>
      <c r="M31" s="13">
        <v>2445.3000000000002</v>
      </c>
      <c r="N31" s="13">
        <v>15315.3</v>
      </c>
      <c r="O31" s="14">
        <v>6000</v>
      </c>
      <c r="P31" s="14">
        <f t="shared" si="2"/>
        <v>312</v>
      </c>
      <c r="Q31" s="14">
        <f t="shared" si="3"/>
        <v>6312</v>
      </c>
      <c r="R31" s="15">
        <f t="shared" si="4"/>
        <v>6312</v>
      </c>
      <c r="S31" s="15">
        <f t="shared" si="5"/>
        <v>11553.71</v>
      </c>
      <c r="T31" s="15">
        <f t="shared" si="6"/>
        <v>11183.68</v>
      </c>
      <c r="U31" s="14">
        <f t="shared" si="7"/>
        <v>10574.664846586846</v>
      </c>
      <c r="V31" s="16">
        <f t="shared" si="8"/>
        <v>3014.1592189470739</v>
      </c>
      <c r="W31" s="22">
        <f t="shared" si="9"/>
        <v>0.2850359101376102</v>
      </c>
      <c r="X31" s="31">
        <f t="shared" ref="X31:X33" si="15">+R31</f>
        <v>6312</v>
      </c>
      <c r="Y31" s="41" t="s">
        <v>171</v>
      </c>
      <c r="Z31" s="28"/>
    </row>
    <row r="32" spans="1:26" s="8" customFormat="1" ht="26" x14ac:dyDescent="0.2">
      <c r="A32" s="9">
        <v>30</v>
      </c>
      <c r="B32" s="10">
        <v>44121900</v>
      </c>
      <c r="C32" s="11" t="s">
        <v>126</v>
      </c>
      <c r="D32" s="12" t="s">
        <v>8</v>
      </c>
      <c r="E32" s="12">
        <v>1</v>
      </c>
      <c r="F32" s="5">
        <v>8000</v>
      </c>
      <c r="G32" s="6">
        <f t="shared" si="0"/>
        <v>1520</v>
      </c>
      <c r="H32" s="6">
        <f t="shared" si="1"/>
        <v>9520</v>
      </c>
      <c r="I32" s="13">
        <v>11418</v>
      </c>
      <c r="J32" s="13">
        <v>2169.42</v>
      </c>
      <c r="K32" s="13">
        <v>13587.42</v>
      </c>
      <c r="L32" s="13">
        <v>12870</v>
      </c>
      <c r="M32" s="13">
        <v>2445.3000000000002</v>
      </c>
      <c r="N32" s="13">
        <v>15315.3</v>
      </c>
      <c r="O32" s="14"/>
      <c r="P32" s="14"/>
      <c r="Q32" s="14"/>
      <c r="R32" s="15">
        <f t="shared" si="4"/>
        <v>9520</v>
      </c>
      <c r="S32" s="15">
        <f t="shared" si="5"/>
        <v>13587.42</v>
      </c>
      <c r="T32" s="15">
        <f t="shared" si="6"/>
        <v>12807.573333333334</v>
      </c>
      <c r="U32" s="14">
        <f t="shared" si="7"/>
        <v>12559.330398531602</v>
      </c>
      <c r="V32" s="16">
        <f t="shared" si="8"/>
        <v>2149.1311350681049</v>
      </c>
      <c r="W32" s="17">
        <f t="shared" si="9"/>
        <v>0.17111828950047964</v>
      </c>
      <c r="X32" s="14">
        <f t="shared" si="15"/>
        <v>9520</v>
      </c>
      <c r="Y32" s="16" t="s">
        <v>171</v>
      </c>
      <c r="Z32" s="28"/>
    </row>
    <row r="33" spans="1:26" s="8" customFormat="1" ht="26" x14ac:dyDescent="0.2">
      <c r="A33" s="9">
        <v>31</v>
      </c>
      <c r="B33" s="10">
        <v>44121900</v>
      </c>
      <c r="C33" s="11" t="s">
        <v>125</v>
      </c>
      <c r="D33" s="12" t="s">
        <v>8</v>
      </c>
      <c r="E33" s="12">
        <v>1</v>
      </c>
      <c r="F33" s="5">
        <v>8000</v>
      </c>
      <c r="G33" s="6">
        <f t="shared" si="0"/>
        <v>1520</v>
      </c>
      <c r="H33" s="6">
        <f t="shared" si="1"/>
        <v>9520</v>
      </c>
      <c r="I33" s="13">
        <v>11418</v>
      </c>
      <c r="J33" s="13">
        <v>2169.42</v>
      </c>
      <c r="K33" s="13">
        <v>13587.42</v>
      </c>
      <c r="L33" s="13">
        <v>12870</v>
      </c>
      <c r="M33" s="13">
        <v>2445.3000000000002</v>
      </c>
      <c r="N33" s="13">
        <v>15315.3</v>
      </c>
      <c r="O33" s="14">
        <v>6000</v>
      </c>
      <c r="P33" s="14">
        <f t="shared" si="2"/>
        <v>312</v>
      </c>
      <c r="Q33" s="14">
        <f t="shared" si="3"/>
        <v>6312</v>
      </c>
      <c r="R33" s="15">
        <f t="shared" si="4"/>
        <v>6312</v>
      </c>
      <c r="S33" s="15">
        <f t="shared" si="5"/>
        <v>11553.71</v>
      </c>
      <c r="T33" s="15">
        <f t="shared" si="6"/>
        <v>11183.68</v>
      </c>
      <c r="U33" s="14">
        <f t="shared" si="7"/>
        <v>10574.664846586846</v>
      </c>
      <c r="V33" s="16">
        <f t="shared" si="8"/>
        <v>3014.1592189470739</v>
      </c>
      <c r="W33" s="20">
        <f t="shared" si="9"/>
        <v>0.2850359101376102</v>
      </c>
      <c r="X33" s="32">
        <f t="shared" si="15"/>
        <v>6312</v>
      </c>
      <c r="Y33" s="42" t="s">
        <v>171</v>
      </c>
      <c r="Z33" s="28"/>
    </row>
    <row r="34" spans="1:26" s="8" customFormat="1" ht="26" x14ac:dyDescent="0.2">
      <c r="A34" s="9">
        <v>32</v>
      </c>
      <c r="B34" s="10">
        <v>44121900</v>
      </c>
      <c r="C34" s="11" t="s">
        <v>124</v>
      </c>
      <c r="D34" s="12" t="s">
        <v>8</v>
      </c>
      <c r="E34" s="12">
        <v>1</v>
      </c>
      <c r="F34" s="5">
        <v>8000</v>
      </c>
      <c r="G34" s="6">
        <f t="shared" si="0"/>
        <v>1520</v>
      </c>
      <c r="H34" s="6">
        <f t="shared" si="1"/>
        <v>9520</v>
      </c>
      <c r="I34" s="13">
        <v>135632</v>
      </c>
      <c r="J34" s="13">
        <v>25770.080000000002</v>
      </c>
      <c r="K34" s="13">
        <v>161402.08000000002</v>
      </c>
      <c r="L34" s="13">
        <v>152880</v>
      </c>
      <c r="M34" s="13">
        <v>29047.200000000001</v>
      </c>
      <c r="N34" s="13">
        <v>181927.2</v>
      </c>
      <c r="O34" s="14">
        <v>60000</v>
      </c>
      <c r="P34" s="14">
        <f t="shared" si="2"/>
        <v>3120.0000000000005</v>
      </c>
      <c r="Q34" s="14">
        <f t="shared" si="3"/>
        <v>63120</v>
      </c>
      <c r="R34" s="15">
        <f t="shared" si="4"/>
        <v>9520</v>
      </c>
      <c r="S34" s="15">
        <f t="shared" si="5"/>
        <v>112261.04000000001</v>
      </c>
      <c r="T34" s="15">
        <f t="shared" si="6"/>
        <v>103992.32000000001</v>
      </c>
      <c r="U34" s="14">
        <f t="shared" si="7"/>
        <v>64811.589899978106</v>
      </c>
      <c r="V34" s="16">
        <f t="shared" si="8"/>
        <v>39097.058160860142</v>
      </c>
      <c r="W34" s="17">
        <f t="shared" si="9"/>
        <v>0.60324176927610518</v>
      </c>
      <c r="X34" s="14">
        <f>+U34</f>
        <v>64811.589899978106</v>
      </c>
      <c r="Y34" s="17" t="s">
        <v>180</v>
      </c>
      <c r="Z34" s="28"/>
    </row>
    <row r="35" spans="1:26" s="8" customFormat="1" ht="26" x14ac:dyDescent="0.2">
      <c r="A35" s="9">
        <v>33</v>
      </c>
      <c r="B35" s="10" t="s">
        <v>118</v>
      </c>
      <c r="C35" s="11" t="s">
        <v>123</v>
      </c>
      <c r="D35" s="12" t="s">
        <v>116</v>
      </c>
      <c r="E35" s="12">
        <v>1</v>
      </c>
      <c r="F35" s="5">
        <v>142210.73044602457</v>
      </c>
      <c r="G35" s="6">
        <f t="shared" si="0"/>
        <v>27020.038784744669</v>
      </c>
      <c r="H35" s="6">
        <f t="shared" si="1"/>
        <v>169230.76923076925</v>
      </c>
      <c r="I35" s="13">
        <v>290813</v>
      </c>
      <c r="J35" s="13">
        <v>55254.47</v>
      </c>
      <c r="K35" s="13">
        <v>346067.47</v>
      </c>
      <c r="L35" s="13">
        <v>327795</v>
      </c>
      <c r="M35" s="13">
        <v>62281.05</v>
      </c>
      <c r="N35" s="13">
        <v>390076.05</v>
      </c>
      <c r="O35" s="14"/>
      <c r="P35" s="14"/>
      <c r="Q35" s="14"/>
      <c r="R35" s="15">
        <f t="shared" si="4"/>
        <v>169230.76923076925</v>
      </c>
      <c r="S35" s="15">
        <f t="shared" si="5"/>
        <v>346067.47</v>
      </c>
      <c r="T35" s="15">
        <f t="shared" si="6"/>
        <v>301791.42974358978</v>
      </c>
      <c r="U35" s="14">
        <f t="shared" si="7"/>
        <v>283746.03241385653</v>
      </c>
      <c r="V35" s="16">
        <f t="shared" si="8"/>
        <v>80974.519146123232</v>
      </c>
      <c r="W35" s="21">
        <f t="shared" si="9"/>
        <v>0.28537674503239646</v>
      </c>
      <c r="X35" s="30">
        <f>+R35</f>
        <v>169230.76923076925</v>
      </c>
      <c r="Y35" s="40" t="s">
        <v>171</v>
      </c>
      <c r="Z35" s="28"/>
    </row>
    <row r="36" spans="1:26" s="8" customFormat="1" ht="26" x14ac:dyDescent="0.2">
      <c r="A36" s="9">
        <v>34</v>
      </c>
      <c r="B36" s="10" t="s">
        <v>118</v>
      </c>
      <c r="C36" s="11" t="s">
        <v>122</v>
      </c>
      <c r="D36" s="12" t="s">
        <v>116</v>
      </c>
      <c r="E36" s="12">
        <v>1</v>
      </c>
      <c r="F36" s="5">
        <v>142210.73044602457</v>
      </c>
      <c r="G36" s="6">
        <f t="shared" si="0"/>
        <v>27020.038784744669</v>
      </c>
      <c r="H36" s="6">
        <f t="shared" si="1"/>
        <v>169230.76923076925</v>
      </c>
      <c r="I36" s="13">
        <v>290813</v>
      </c>
      <c r="J36" s="13">
        <v>55254.47</v>
      </c>
      <c r="K36" s="13">
        <v>346067.47</v>
      </c>
      <c r="L36" s="13">
        <v>327795</v>
      </c>
      <c r="M36" s="13">
        <v>62281.05</v>
      </c>
      <c r="N36" s="13">
        <v>390076.05</v>
      </c>
      <c r="O36" s="14">
        <v>819000</v>
      </c>
      <c r="P36" s="14">
        <f t="shared" si="2"/>
        <v>42588.000000000007</v>
      </c>
      <c r="Q36" s="14">
        <f t="shared" si="3"/>
        <v>861588</v>
      </c>
      <c r="R36" s="15">
        <f t="shared" si="4"/>
        <v>169230.76923076925</v>
      </c>
      <c r="S36" s="15">
        <f t="shared" si="5"/>
        <v>368071.76</v>
      </c>
      <c r="T36" s="15">
        <f t="shared" si="6"/>
        <v>441740.57230769232</v>
      </c>
      <c r="U36" s="14">
        <f t="shared" si="7"/>
        <v>374560.74361886509</v>
      </c>
      <c r="V36" s="16">
        <f t="shared" si="8"/>
        <v>145190.21727068286</v>
      </c>
      <c r="W36" s="17">
        <f t="shared" si="9"/>
        <v>0.3876279608693361</v>
      </c>
      <c r="X36" s="14">
        <f t="shared" ref="X36:X38" si="16">+U36</f>
        <v>374560.74361886509</v>
      </c>
      <c r="Y36" s="17" t="s">
        <v>180</v>
      </c>
      <c r="Z36" s="28"/>
    </row>
    <row r="37" spans="1:26" s="8" customFormat="1" ht="26" x14ac:dyDescent="0.2">
      <c r="A37" s="9">
        <v>35</v>
      </c>
      <c r="B37" s="10" t="s">
        <v>118</v>
      </c>
      <c r="C37" s="11" t="s">
        <v>121</v>
      </c>
      <c r="D37" s="12" t="s">
        <v>116</v>
      </c>
      <c r="E37" s="12">
        <v>1</v>
      </c>
      <c r="F37" s="5">
        <v>155138.9846153846</v>
      </c>
      <c r="G37" s="6">
        <f t="shared" si="0"/>
        <v>29476.407076923075</v>
      </c>
      <c r="H37" s="6">
        <f t="shared" si="1"/>
        <v>184615.39169230766</v>
      </c>
      <c r="I37" s="13">
        <v>290813</v>
      </c>
      <c r="J37" s="13">
        <v>55254.47</v>
      </c>
      <c r="K37" s="13">
        <v>346067.47</v>
      </c>
      <c r="L37" s="13">
        <v>327795</v>
      </c>
      <c r="M37" s="13">
        <v>62281.05</v>
      </c>
      <c r="N37" s="13">
        <v>390076.05</v>
      </c>
      <c r="O37" s="14">
        <v>720000</v>
      </c>
      <c r="P37" s="14">
        <f t="shared" si="2"/>
        <v>37440</v>
      </c>
      <c r="Q37" s="14">
        <f t="shared" si="3"/>
        <v>757440</v>
      </c>
      <c r="R37" s="15">
        <f t="shared" si="4"/>
        <v>184615.39169230766</v>
      </c>
      <c r="S37" s="15">
        <f t="shared" si="5"/>
        <v>368071.76</v>
      </c>
      <c r="T37" s="15">
        <f t="shared" si="6"/>
        <v>419549.72792307689</v>
      </c>
      <c r="U37" s="14">
        <f t="shared" si="7"/>
        <v>370664.97597878531</v>
      </c>
      <c r="V37" s="16">
        <f t="shared" si="8"/>
        <v>131556.92268590647</v>
      </c>
      <c r="W37" s="17">
        <f t="shared" si="9"/>
        <v>0.35492137431791237</v>
      </c>
      <c r="X37" s="14">
        <f t="shared" si="16"/>
        <v>370664.97597878531</v>
      </c>
      <c r="Y37" s="17" t="s">
        <v>180</v>
      </c>
      <c r="Z37" s="28"/>
    </row>
    <row r="38" spans="1:26" s="8" customFormat="1" ht="26" x14ac:dyDescent="0.2">
      <c r="A38" s="9">
        <v>36</v>
      </c>
      <c r="B38" s="10" t="s">
        <v>118</v>
      </c>
      <c r="C38" s="11" t="s">
        <v>120</v>
      </c>
      <c r="D38" s="12" t="s">
        <v>116</v>
      </c>
      <c r="E38" s="12">
        <v>1</v>
      </c>
      <c r="F38" s="5">
        <v>97776.338461538457</v>
      </c>
      <c r="G38" s="6">
        <f t="shared" si="0"/>
        <v>18577.504307692307</v>
      </c>
      <c r="H38" s="6">
        <f t="shared" si="1"/>
        <v>116353.84276923076</v>
      </c>
      <c r="I38" s="13">
        <v>436133</v>
      </c>
      <c r="J38" s="13">
        <v>82865.27</v>
      </c>
      <c r="K38" s="13">
        <v>518998.27</v>
      </c>
      <c r="L38" s="13">
        <v>491595</v>
      </c>
      <c r="M38" s="13">
        <v>93403.05</v>
      </c>
      <c r="N38" s="13">
        <v>584998.05000000005</v>
      </c>
      <c r="O38" s="14">
        <v>500000</v>
      </c>
      <c r="P38" s="14">
        <f t="shared" si="2"/>
        <v>26000.000000000004</v>
      </c>
      <c r="Q38" s="14">
        <f t="shared" si="3"/>
        <v>526000</v>
      </c>
      <c r="R38" s="15">
        <f t="shared" si="4"/>
        <v>116353.84276923076</v>
      </c>
      <c r="S38" s="15">
        <f t="shared" si="5"/>
        <v>522499.13500000001</v>
      </c>
      <c r="T38" s="15">
        <f t="shared" si="6"/>
        <v>436587.5406923077</v>
      </c>
      <c r="U38" s="14">
        <f t="shared" si="7"/>
        <v>369208.50857180206</v>
      </c>
      <c r="V38" s="16">
        <f t="shared" si="8"/>
        <v>178795.24884365642</v>
      </c>
      <c r="W38" s="17">
        <f t="shared" si="9"/>
        <v>0.48426632835544497</v>
      </c>
      <c r="X38" s="35">
        <f t="shared" si="16"/>
        <v>369208.50857180206</v>
      </c>
      <c r="Y38" s="17" t="s">
        <v>180</v>
      </c>
      <c r="Z38" s="28">
        <v>140</v>
      </c>
    </row>
    <row r="39" spans="1:26" s="8" customFormat="1" ht="26" x14ac:dyDescent="0.2">
      <c r="A39" s="9">
        <v>37</v>
      </c>
      <c r="B39" s="10" t="s">
        <v>118</v>
      </c>
      <c r="C39" s="11" t="s">
        <v>119</v>
      </c>
      <c r="D39" s="12" t="s">
        <v>116</v>
      </c>
      <c r="E39" s="12">
        <v>1</v>
      </c>
      <c r="F39" s="5">
        <v>542986.4307692307</v>
      </c>
      <c r="G39" s="6">
        <f t="shared" si="0"/>
        <v>103167.42184615384</v>
      </c>
      <c r="H39" s="6">
        <f t="shared" si="1"/>
        <v>646153.8526153845</v>
      </c>
      <c r="I39" s="13">
        <v>290813</v>
      </c>
      <c r="J39" s="13">
        <v>55254.47</v>
      </c>
      <c r="K39" s="13">
        <v>346067.47</v>
      </c>
      <c r="L39" s="13">
        <v>327795</v>
      </c>
      <c r="M39" s="13">
        <v>62281.05</v>
      </c>
      <c r="N39" s="13">
        <v>390076.05</v>
      </c>
      <c r="O39" s="14"/>
      <c r="P39" s="14"/>
      <c r="Q39" s="14"/>
      <c r="R39" s="15">
        <f t="shared" si="4"/>
        <v>346067.47</v>
      </c>
      <c r="S39" s="15">
        <f t="shared" si="5"/>
        <v>390076.05</v>
      </c>
      <c r="T39" s="15">
        <f t="shared" si="6"/>
        <v>460765.7908717948</v>
      </c>
      <c r="U39" s="14">
        <f t="shared" si="7"/>
        <v>443488.13036657654</v>
      </c>
      <c r="V39" s="16">
        <f t="shared" si="8"/>
        <v>68886.809572877464</v>
      </c>
      <c r="W39" s="21">
        <f t="shared" si="9"/>
        <v>0.15532954515814729</v>
      </c>
      <c r="X39" s="30">
        <f>+R39</f>
        <v>346067.47</v>
      </c>
      <c r="Y39" s="40" t="s">
        <v>171</v>
      </c>
      <c r="Z39" s="28"/>
    </row>
    <row r="40" spans="1:26" s="8" customFormat="1" ht="13" x14ac:dyDescent="0.2">
      <c r="A40" s="9">
        <v>38</v>
      </c>
      <c r="B40" s="10" t="s">
        <v>118</v>
      </c>
      <c r="C40" s="11" t="s">
        <v>117</v>
      </c>
      <c r="D40" s="12" t="s">
        <v>116</v>
      </c>
      <c r="E40" s="12">
        <v>1</v>
      </c>
      <c r="F40" s="5">
        <v>82392.307692307688</v>
      </c>
      <c r="G40" s="6">
        <f t="shared" si="0"/>
        <v>15654.538461538461</v>
      </c>
      <c r="H40" s="6">
        <f t="shared" si="1"/>
        <v>98046.846153846156</v>
      </c>
      <c r="I40" s="13">
        <v>363473</v>
      </c>
      <c r="J40" s="13">
        <v>69059.87</v>
      </c>
      <c r="K40" s="13">
        <v>432532.87</v>
      </c>
      <c r="L40" s="13">
        <v>409695</v>
      </c>
      <c r="M40" s="13">
        <v>77842.05</v>
      </c>
      <c r="N40" s="13">
        <v>487537.05</v>
      </c>
      <c r="O40" s="14"/>
      <c r="P40" s="14"/>
      <c r="Q40" s="14"/>
      <c r="R40" s="15">
        <f t="shared" si="4"/>
        <v>98046.846153846156</v>
      </c>
      <c r="S40" s="15">
        <f t="shared" si="5"/>
        <v>432532.87</v>
      </c>
      <c r="T40" s="15">
        <f t="shared" si="6"/>
        <v>339372.25538461539</v>
      </c>
      <c r="U40" s="14">
        <f t="shared" si="7"/>
        <v>274464.88588362932</v>
      </c>
      <c r="V40" s="16">
        <f t="shared" si="8"/>
        <v>124746.39221656746</v>
      </c>
      <c r="W40" s="17">
        <f t="shared" si="9"/>
        <v>0.45450765701758594</v>
      </c>
      <c r="X40" s="14">
        <f t="shared" ref="X40:X42" si="17">+U40</f>
        <v>274464.88588362932</v>
      </c>
      <c r="Y40" s="17" t="s">
        <v>180</v>
      </c>
      <c r="Z40" s="28"/>
    </row>
    <row r="41" spans="1:26" s="8" customFormat="1" ht="13" x14ac:dyDescent="0.2">
      <c r="A41" s="9">
        <v>39</v>
      </c>
      <c r="B41" s="10">
        <v>31201600</v>
      </c>
      <c r="C41" s="11" t="s">
        <v>115</v>
      </c>
      <c r="D41" s="12" t="s">
        <v>8</v>
      </c>
      <c r="E41" s="12">
        <v>1</v>
      </c>
      <c r="F41" s="5">
        <v>1655.3846153846152</v>
      </c>
      <c r="G41" s="6">
        <f t="shared" si="0"/>
        <v>314.52307692307693</v>
      </c>
      <c r="H41" s="6">
        <f t="shared" si="1"/>
        <v>1969.9076923076923</v>
      </c>
      <c r="I41" s="13">
        <v>7439</v>
      </c>
      <c r="J41" s="13">
        <v>1413.41</v>
      </c>
      <c r="K41" s="13">
        <v>8852.41</v>
      </c>
      <c r="L41" s="13">
        <v>8385</v>
      </c>
      <c r="M41" s="13">
        <v>1593.15</v>
      </c>
      <c r="N41" s="13">
        <v>9978.15</v>
      </c>
      <c r="O41" s="14">
        <v>5800</v>
      </c>
      <c r="P41" s="14">
        <f t="shared" si="2"/>
        <v>301.60000000000002</v>
      </c>
      <c r="Q41" s="14">
        <f t="shared" si="3"/>
        <v>6101.6</v>
      </c>
      <c r="R41" s="15">
        <f t="shared" si="4"/>
        <v>1969.9076923076923</v>
      </c>
      <c r="S41" s="15">
        <f t="shared" si="5"/>
        <v>7477.0050000000001</v>
      </c>
      <c r="T41" s="15">
        <f t="shared" si="6"/>
        <v>6725.5169230769225</v>
      </c>
      <c r="U41" s="14">
        <f t="shared" si="7"/>
        <v>5708.2145664631034</v>
      </c>
      <c r="V41" s="16">
        <f t="shared" si="8"/>
        <v>2643.3821408715767</v>
      </c>
      <c r="W41" s="17">
        <f t="shared" si="9"/>
        <v>0.46308387852166116</v>
      </c>
      <c r="X41" s="14">
        <f t="shared" si="17"/>
        <v>5708.2145664631034</v>
      </c>
      <c r="Y41" s="17" t="s">
        <v>180</v>
      </c>
      <c r="Z41" s="28"/>
    </row>
    <row r="42" spans="1:26" s="8" customFormat="1" ht="13" x14ac:dyDescent="0.2">
      <c r="A42" s="9">
        <v>40</v>
      </c>
      <c r="B42" s="10">
        <v>31201600</v>
      </c>
      <c r="C42" s="11" t="s">
        <v>114</v>
      </c>
      <c r="D42" s="12" t="s">
        <v>8</v>
      </c>
      <c r="E42" s="12">
        <v>1</v>
      </c>
      <c r="F42" s="5">
        <v>12307.692307692307</v>
      </c>
      <c r="G42" s="6">
        <f t="shared" si="0"/>
        <v>2338.4615384615381</v>
      </c>
      <c r="H42" s="6">
        <f t="shared" si="1"/>
        <v>14646.153846153844</v>
      </c>
      <c r="I42" s="13">
        <v>15224</v>
      </c>
      <c r="J42" s="13">
        <v>2892.56</v>
      </c>
      <c r="K42" s="13">
        <v>18116.560000000001</v>
      </c>
      <c r="L42" s="13">
        <v>17160</v>
      </c>
      <c r="M42" s="13">
        <v>3260.4</v>
      </c>
      <c r="N42" s="13">
        <v>20420.400000000001</v>
      </c>
      <c r="O42" s="14">
        <v>7500</v>
      </c>
      <c r="P42" s="14">
        <f t="shared" si="2"/>
        <v>390.00000000000006</v>
      </c>
      <c r="Q42" s="14">
        <f t="shared" si="3"/>
        <v>7890</v>
      </c>
      <c r="R42" s="15">
        <f t="shared" si="4"/>
        <v>7890</v>
      </c>
      <c r="S42" s="15">
        <f t="shared" si="5"/>
        <v>16381.356923076923</v>
      </c>
      <c r="T42" s="15">
        <f t="shared" si="6"/>
        <v>15268.278461538463</v>
      </c>
      <c r="U42" s="14">
        <f t="shared" si="7"/>
        <v>14379.213898819804</v>
      </c>
      <c r="V42" s="16">
        <f t="shared" si="8"/>
        <v>4588.5671524254731</v>
      </c>
      <c r="W42" s="17">
        <f t="shared" si="9"/>
        <v>0.31911112698602301</v>
      </c>
      <c r="X42" s="14">
        <f t="shared" si="17"/>
        <v>14379.213898819804</v>
      </c>
      <c r="Y42" s="17" t="s">
        <v>180</v>
      </c>
      <c r="Z42" s="28"/>
    </row>
    <row r="43" spans="1:26" s="8" customFormat="1" ht="13" x14ac:dyDescent="0.2">
      <c r="A43" s="9">
        <v>41</v>
      </c>
      <c r="B43" s="10">
        <v>31201600</v>
      </c>
      <c r="C43" s="11" t="s">
        <v>113</v>
      </c>
      <c r="D43" s="12" t="s">
        <v>8</v>
      </c>
      <c r="E43" s="12">
        <v>1</v>
      </c>
      <c r="F43" s="5">
        <v>80000</v>
      </c>
      <c r="G43" s="6">
        <f t="shared" si="0"/>
        <v>15200</v>
      </c>
      <c r="H43" s="6">
        <f t="shared" si="1"/>
        <v>95200</v>
      </c>
      <c r="I43" s="13">
        <v>44115</v>
      </c>
      <c r="J43" s="13">
        <v>8381.85</v>
      </c>
      <c r="K43" s="13">
        <v>52496.85</v>
      </c>
      <c r="L43" s="13">
        <v>49725</v>
      </c>
      <c r="M43" s="13">
        <v>9447.75</v>
      </c>
      <c r="N43" s="13">
        <v>59172.75</v>
      </c>
      <c r="O43" s="14">
        <v>32000</v>
      </c>
      <c r="P43" s="14">
        <f t="shared" si="2"/>
        <v>1664.0000000000002</v>
      </c>
      <c r="Q43" s="14">
        <f t="shared" si="3"/>
        <v>33664</v>
      </c>
      <c r="R43" s="15">
        <f t="shared" si="4"/>
        <v>33664</v>
      </c>
      <c r="S43" s="15">
        <f t="shared" si="5"/>
        <v>55834.8</v>
      </c>
      <c r="T43" s="15">
        <f t="shared" si="6"/>
        <v>60133.4</v>
      </c>
      <c r="U43" s="14">
        <f t="shared" si="7"/>
        <v>56171.292379790888</v>
      </c>
      <c r="V43" s="16">
        <f t="shared" si="8"/>
        <v>15915.059067898444</v>
      </c>
      <c r="W43" s="21">
        <f t="shared" si="9"/>
        <v>0.28333083312899365</v>
      </c>
      <c r="X43" s="30">
        <f>+R43</f>
        <v>33664</v>
      </c>
      <c r="Y43" s="40" t="s">
        <v>171</v>
      </c>
      <c r="Z43" s="28"/>
    </row>
    <row r="44" spans="1:26" s="8" customFormat="1" ht="13" x14ac:dyDescent="0.2">
      <c r="A44" s="9">
        <v>42</v>
      </c>
      <c r="B44" s="10">
        <v>44121800</v>
      </c>
      <c r="C44" s="11" t="s">
        <v>112</v>
      </c>
      <c r="D44" s="12" t="s">
        <v>8</v>
      </c>
      <c r="E44" s="12">
        <v>1</v>
      </c>
      <c r="F44" s="5">
        <v>936.92307692307691</v>
      </c>
      <c r="G44" s="6">
        <f t="shared" si="0"/>
        <v>178.01538461538462</v>
      </c>
      <c r="H44" s="6">
        <f t="shared" si="1"/>
        <v>1114.9384615384615</v>
      </c>
      <c r="I44" s="13">
        <v>7612</v>
      </c>
      <c r="J44" s="13">
        <v>1446.28</v>
      </c>
      <c r="K44" s="13">
        <v>9058.2800000000007</v>
      </c>
      <c r="L44" s="13">
        <v>8580</v>
      </c>
      <c r="M44" s="13">
        <v>1630.2</v>
      </c>
      <c r="N44" s="13">
        <v>10210.200000000001</v>
      </c>
      <c r="O44" s="14">
        <v>1500</v>
      </c>
      <c r="P44" s="14">
        <f t="shared" si="2"/>
        <v>78</v>
      </c>
      <c r="Q44" s="14">
        <f t="shared" si="3"/>
        <v>1578</v>
      </c>
      <c r="R44" s="15">
        <f t="shared" si="4"/>
        <v>1114.9384615384615</v>
      </c>
      <c r="S44" s="15">
        <f t="shared" si="5"/>
        <v>5318.14</v>
      </c>
      <c r="T44" s="15">
        <f t="shared" si="6"/>
        <v>5490.3546153846155</v>
      </c>
      <c r="U44" s="14">
        <f t="shared" si="7"/>
        <v>3571.5725103080295</v>
      </c>
      <c r="V44" s="16">
        <f t="shared" si="8"/>
        <v>1737.102594778725</v>
      </c>
      <c r="W44" s="17">
        <f t="shared" si="9"/>
        <v>0.4863691244585453</v>
      </c>
      <c r="X44" s="14">
        <f t="shared" ref="X44:X57" si="18">+U44</f>
        <v>3571.5725103080295</v>
      </c>
      <c r="Y44" s="17" t="s">
        <v>180</v>
      </c>
      <c r="Z44" s="28"/>
    </row>
    <row r="45" spans="1:26" s="8" customFormat="1" ht="78" x14ac:dyDescent="0.2">
      <c r="A45" s="9">
        <v>43</v>
      </c>
      <c r="B45" s="10">
        <v>44121800</v>
      </c>
      <c r="C45" s="11" t="s">
        <v>111</v>
      </c>
      <c r="D45" s="12" t="s">
        <v>8</v>
      </c>
      <c r="E45" s="12">
        <v>1</v>
      </c>
      <c r="F45" s="5">
        <v>2615.3846153846152</v>
      </c>
      <c r="G45" s="6">
        <f t="shared" si="0"/>
        <v>496.92307692307691</v>
      </c>
      <c r="H45" s="6">
        <f t="shared" si="1"/>
        <v>3112.3076923076924</v>
      </c>
      <c r="I45" s="13">
        <v>11072</v>
      </c>
      <c r="J45" s="13">
        <v>2103.6799999999998</v>
      </c>
      <c r="K45" s="13">
        <v>13175.68</v>
      </c>
      <c r="L45" s="13">
        <v>12480</v>
      </c>
      <c r="M45" s="13">
        <v>2371.1999999999998</v>
      </c>
      <c r="N45" s="13">
        <v>14851.2</v>
      </c>
      <c r="O45" s="14">
        <v>2800</v>
      </c>
      <c r="P45" s="14">
        <f t="shared" si="2"/>
        <v>145.60000000000002</v>
      </c>
      <c r="Q45" s="14">
        <f t="shared" si="3"/>
        <v>2945.6</v>
      </c>
      <c r="R45" s="15">
        <f t="shared" si="4"/>
        <v>2945.6</v>
      </c>
      <c r="S45" s="15">
        <f t="shared" si="5"/>
        <v>8143.9938461538468</v>
      </c>
      <c r="T45" s="15">
        <f t="shared" si="6"/>
        <v>8521.1969230769228</v>
      </c>
      <c r="U45" s="14">
        <f t="shared" si="7"/>
        <v>6508.0026429173067</v>
      </c>
      <c r="V45" s="16">
        <f t="shared" si="8"/>
        <v>2518.9990661237057</v>
      </c>
      <c r="W45" s="17">
        <f t="shared" si="9"/>
        <v>0.38706177675959391</v>
      </c>
      <c r="X45" s="14">
        <f t="shared" si="18"/>
        <v>6508.0026429173067</v>
      </c>
      <c r="Y45" s="17" t="s">
        <v>180</v>
      </c>
      <c r="Z45" s="28"/>
    </row>
    <row r="46" spans="1:26" s="8" customFormat="1" ht="26" x14ac:dyDescent="0.2">
      <c r="A46" s="9">
        <v>44</v>
      </c>
      <c r="B46" s="10">
        <v>44121900</v>
      </c>
      <c r="C46" s="11" t="s">
        <v>110</v>
      </c>
      <c r="D46" s="12" t="s">
        <v>8</v>
      </c>
      <c r="E46" s="12">
        <v>1</v>
      </c>
      <c r="F46" s="5">
        <v>71105.369230769225</v>
      </c>
      <c r="G46" s="6">
        <f t="shared" si="0"/>
        <v>13510.020153846153</v>
      </c>
      <c r="H46" s="6">
        <f t="shared" si="1"/>
        <v>84615.389384615381</v>
      </c>
      <c r="I46" s="13">
        <v>130788</v>
      </c>
      <c r="J46" s="13">
        <v>24849.72</v>
      </c>
      <c r="K46" s="13">
        <v>155637.72</v>
      </c>
      <c r="L46" s="13">
        <v>147420</v>
      </c>
      <c r="M46" s="13">
        <v>28009.8</v>
      </c>
      <c r="N46" s="13">
        <v>175429.8</v>
      </c>
      <c r="O46" s="14">
        <v>47000</v>
      </c>
      <c r="P46" s="14">
        <f t="shared" si="2"/>
        <v>2444</v>
      </c>
      <c r="Q46" s="14">
        <f t="shared" si="3"/>
        <v>49444</v>
      </c>
      <c r="R46" s="15">
        <f t="shared" si="4"/>
        <v>49444</v>
      </c>
      <c r="S46" s="15">
        <f t="shared" si="5"/>
        <v>120126.55469230769</v>
      </c>
      <c r="T46" s="15">
        <f t="shared" si="6"/>
        <v>116281.72734615384</v>
      </c>
      <c r="U46" s="14">
        <f t="shared" si="7"/>
        <v>103382.08716882503</v>
      </c>
      <c r="V46" s="16">
        <f t="shared" si="8"/>
        <v>38139.987201307282</v>
      </c>
      <c r="W46" s="17">
        <f t="shared" si="9"/>
        <v>0.36892258848502363</v>
      </c>
      <c r="X46" s="14">
        <f t="shared" si="18"/>
        <v>103382.08716882503</v>
      </c>
      <c r="Y46" s="17" t="s">
        <v>180</v>
      </c>
      <c r="Z46" s="28"/>
    </row>
    <row r="47" spans="1:26" s="8" customFormat="1" ht="26" x14ac:dyDescent="0.2">
      <c r="A47" s="9">
        <v>45</v>
      </c>
      <c r="B47" s="10">
        <v>44121900</v>
      </c>
      <c r="C47" s="11" t="s">
        <v>109</v>
      </c>
      <c r="D47" s="12" t="s">
        <v>8</v>
      </c>
      <c r="E47" s="12">
        <v>1</v>
      </c>
      <c r="F47" s="5">
        <v>71105.369230769225</v>
      </c>
      <c r="G47" s="6">
        <f t="shared" si="0"/>
        <v>13510.020153846153</v>
      </c>
      <c r="H47" s="6">
        <f t="shared" si="1"/>
        <v>84615.389384615381</v>
      </c>
      <c r="I47" s="13">
        <v>130788</v>
      </c>
      <c r="J47" s="13">
        <v>24849.72</v>
      </c>
      <c r="K47" s="13">
        <v>155637.72</v>
      </c>
      <c r="L47" s="13">
        <v>147420</v>
      </c>
      <c r="M47" s="13">
        <v>28009.8</v>
      </c>
      <c r="N47" s="13">
        <v>175429.8</v>
      </c>
      <c r="O47" s="14">
        <v>47500</v>
      </c>
      <c r="P47" s="14">
        <f t="shared" si="2"/>
        <v>2470</v>
      </c>
      <c r="Q47" s="14">
        <f t="shared" si="3"/>
        <v>49970</v>
      </c>
      <c r="R47" s="15">
        <f t="shared" si="4"/>
        <v>49970</v>
      </c>
      <c r="S47" s="15">
        <f t="shared" si="5"/>
        <v>120126.55469230769</v>
      </c>
      <c r="T47" s="15">
        <f t="shared" si="6"/>
        <v>116413.22734615384</v>
      </c>
      <c r="U47" s="14">
        <f t="shared" si="7"/>
        <v>103655.94940141989</v>
      </c>
      <c r="V47" s="16">
        <f t="shared" si="8"/>
        <v>37961.698876181828</v>
      </c>
      <c r="W47" s="17">
        <f t="shared" si="9"/>
        <v>0.36622788267724676</v>
      </c>
      <c r="X47" s="14">
        <f t="shared" si="18"/>
        <v>103655.94940141989</v>
      </c>
      <c r="Y47" s="17" t="s">
        <v>180</v>
      </c>
      <c r="Z47" s="28"/>
    </row>
    <row r="48" spans="1:26" s="8" customFormat="1" ht="26" x14ac:dyDescent="0.2">
      <c r="A48" s="9">
        <v>46</v>
      </c>
      <c r="B48" s="10">
        <v>44121900</v>
      </c>
      <c r="C48" s="11" t="s">
        <v>108</v>
      </c>
      <c r="D48" s="12" t="s">
        <v>8</v>
      </c>
      <c r="E48" s="12">
        <v>1</v>
      </c>
      <c r="F48" s="5">
        <v>71105.369230769225</v>
      </c>
      <c r="G48" s="6">
        <f t="shared" si="0"/>
        <v>13510.020153846153</v>
      </c>
      <c r="H48" s="6">
        <f t="shared" si="1"/>
        <v>84615.389384615381</v>
      </c>
      <c r="I48" s="13">
        <v>130788</v>
      </c>
      <c r="J48" s="13">
        <v>24849.72</v>
      </c>
      <c r="K48" s="13">
        <v>155637.72</v>
      </c>
      <c r="L48" s="13">
        <v>147420</v>
      </c>
      <c r="M48" s="13">
        <v>28009.8</v>
      </c>
      <c r="N48" s="13">
        <v>175429.8</v>
      </c>
      <c r="O48" s="14">
        <v>47000</v>
      </c>
      <c r="P48" s="14">
        <f t="shared" si="2"/>
        <v>2444</v>
      </c>
      <c r="Q48" s="14">
        <f t="shared" si="3"/>
        <v>49444</v>
      </c>
      <c r="R48" s="15">
        <f t="shared" si="4"/>
        <v>49444</v>
      </c>
      <c r="S48" s="15">
        <f t="shared" si="5"/>
        <v>120126.55469230769</v>
      </c>
      <c r="T48" s="15">
        <f t="shared" si="6"/>
        <v>116281.72734615384</v>
      </c>
      <c r="U48" s="14">
        <f t="shared" si="7"/>
        <v>103382.08716882503</v>
      </c>
      <c r="V48" s="16">
        <f t="shared" si="8"/>
        <v>38139.987201307282</v>
      </c>
      <c r="W48" s="17">
        <f t="shared" si="9"/>
        <v>0.36892258848502363</v>
      </c>
      <c r="X48" s="14">
        <f t="shared" si="18"/>
        <v>103382.08716882503</v>
      </c>
      <c r="Y48" s="17" t="s">
        <v>180</v>
      </c>
      <c r="Z48" s="28"/>
    </row>
    <row r="49" spans="1:26" s="8" customFormat="1" ht="26" x14ac:dyDescent="0.2">
      <c r="A49" s="9">
        <v>47</v>
      </c>
      <c r="B49" s="10">
        <v>44121900</v>
      </c>
      <c r="C49" s="11" t="s">
        <v>107</v>
      </c>
      <c r="D49" s="12" t="s">
        <v>8</v>
      </c>
      <c r="E49" s="12">
        <v>1</v>
      </c>
      <c r="F49" s="5">
        <v>71105.369230769225</v>
      </c>
      <c r="G49" s="6">
        <f t="shared" si="0"/>
        <v>13510.020153846153</v>
      </c>
      <c r="H49" s="6">
        <f t="shared" si="1"/>
        <v>84615.389384615381</v>
      </c>
      <c r="I49" s="13">
        <v>130788</v>
      </c>
      <c r="J49" s="13">
        <v>24849.72</v>
      </c>
      <c r="K49" s="13">
        <v>155637.72</v>
      </c>
      <c r="L49" s="13">
        <v>147420</v>
      </c>
      <c r="M49" s="13">
        <v>28009.8</v>
      </c>
      <c r="N49" s="13">
        <v>175429.8</v>
      </c>
      <c r="O49" s="14">
        <v>47000</v>
      </c>
      <c r="P49" s="14">
        <f t="shared" si="2"/>
        <v>2444</v>
      </c>
      <c r="Q49" s="14">
        <f t="shared" si="3"/>
        <v>49444</v>
      </c>
      <c r="R49" s="15">
        <f t="shared" si="4"/>
        <v>49444</v>
      </c>
      <c r="S49" s="15">
        <f t="shared" si="5"/>
        <v>120126.55469230769</v>
      </c>
      <c r="T49" s="15">
        <f t="shared" si="6"/>
        <v>116281.72734615384</v>
      </c>
      <c r="U49" s="14">
        <f t="shared" si="7"/>
        <v>103382.08716882503</v>
      </c>
      <c r="V49" s="16">
        <f t="shared" si="8"/>
        <v>38139.987201307282</v>
      </c>
      <c r="W49" s="17">
        <f t="shared" si="9"/>
        <v>0.36892258848502363</v>
      </c>
      <c r="X49" s="14">
        <f t="shared" si="18"/>
        <v>103382.08716882503</v>
      </c>
      <c r="Y49" s="17" t="s">
        <v>180</v>
      </c>
      <c r="Z49" s="28"/>
    </row>
    <row r="50" spans="1:26" s="8" customFormat="1" ht="26" x14ac:dyDescent="0.2">
      <c r="A50" s="9">
        <v>48</v>
      </c>
      <c r="B50" s="10">
        <v>44121900</v>
      </c>
      <c r="C50" s="11" t="s">
        <v>106</v>
      </c>
      <c r="D50" s="12" t="s">
        <v>8</v>
      </c>
      <c r="E50" s="12">
        <v>1</v>
      </c>
      <c r="F50" s="5">
        <v>62055.584615384607</v>
      </c>
      <c r="G50" s="6">
        <f t="shared" si="0"/>
        <v>11790.561076923075</v>
      </c>
      <c r="H50" s="6">
        <f t="shared" si="1"/>
        <v>73846.145692307677</v>
      </c>
      <c r="I50" s="13">
        <v>130788</v>
      </c>
      <c r="J50" s="13">
        <v>24849.72</v>
      </c>
      <c r="K50" s="13">
        <v>155637.72</v>
      </c>
      <c r="L50" s="13">
        <v>147420</v>
      </c>
      <c r="M50" s="13">
        <v>28009.8</v>
      </c>
      <c r="N50" s="13">
        <v>175429.8</v>
      </c>
      <c r="O50" s="14">
        <v>45900</v>
      </c>
      <c r="P50" s="14">
        <f t="shared" si="2"/>
        <v>2386.8000000000002</v>
      </c>
      <c r="Q50" s="14">
        <f t="shared" si="3"/>
        <v>48286.8</v>
      </c>
      <c r="R50" s="15">
        <f t="shared" si="4"/>
        <v>48286.8</v>
      </c>
      <c r="S50" s="15">
        <f t="shared" si="5"/>
        <v>114741.93284615384</v>
      </c>
      <c r="T50" s="15">
        <f t="shared" si="6"/>
        <v>113300.11642307691</v>
      </c>
      <c r="U50" s="14">
        <f t="shared" si="7"/>
        <v>99333.015922113133</v>
      </c>
      <c r="V50" s="16">
        <f t="shared" si="8"/>
        <v>36095.125432438901</v>
      </c>
      <c r="W50" s="17">
        <f t="shared" si="9"/>
        <v>0.36337490709776732</v>
      </c>
      <c r="X50" s="14">
        <f t="shared" si="18"/>
        <v>99333.015922113133</v>
      </c>
      <c r="Y50" s="17" t="s">
        <v>180</v>
      </c>
      <c r="Z50" s="28"/>
    </row>
    <row r="51" spans="1:26" s="8" customFormat="1" ht="26" x14ac:dyDescent="0.2">
      <c r="A51" s="9">
        <v>49</v>
      </c>
      <c r="B51" s="10">
        <v>44121900</v>
      </c>
      <c r="C51" s="11" t="s">
        <v>105</v>
      </c>
      <c r="D51" s="12" t="s">
        <v>8</v>
      </c>
      <c r="E51" s="12">
        <v>1</v>
      </c>
      <c r="F51" s="5">
        <v>62055.584615384607</v>
      </c>
      <c r="G51" s="6">
        <f t="shared" si="0"/>
        <v>11790.561076923075</v>
      </c>
      <c r="H51" s="6">
        <f t="shared" si="1"/>
        <v>73846.145692307677</v>
      </c>
      <c r="I51" s="13">
        <v>130788</v>
      </c>
      <c r="J51" s="13">
        <v>24849.72</v>
      </c>
      <c r="K51" s="13">
        <v>155637.72</v>
      </c>
      <c r="L51" s="13">
        <v>147420</v>
      </c>
      <c r="M51" s="13">
        <v>28009.8</v>
      </c>
      <c r="N51" s="13">
        <v>175429.8</v>
      </c>
      <c r="O51" s="14">
        <v>45900</v>
      </c>
      <c r="P51" s="14">
        <f t="shared" si="2"/>
        <v>2386.8000000000002</v>
      </c>
      <c r="Q51" s="14">
        <f t="shared" si="3"/>
        <v>48286.8</v>
      </c>
      <c r="R51" s="15">
        <f t="shared" si="4"/>
        <v>48286.8</v>
      </c>
      <c r="S51" s="15">
        <f t="shared" si="5"/>
        <v>114741.93284615384</v>
      </c>
      <c r="T51" s="15">
        <f t="shared" si="6"/>
        <v>113300.11642307691</v>
      </c>
      <c r="U51" s="14">
        <f t="shared" si="7"/>
        <v>99333.015922113133</v>
      </c>
      <c r="V51" s="16">
        <f t="shared" si="8"/>
        <v>36095.125432438901</v>
      </c>
      <c r="W51" s="17">
        <f t="shared" si="9"/>
        <v>0.36337490709776732</v>
      </c>
      <c r="X51" s="14">
        <f t="shared" si="18"/>
        <v>99333.015922113133</v>
      </c>
      <c r="Y51" s="17" t="s">
        <v>180</v>
      </c>
      <c r="Z51" s="28"/>
    </row>
    <row r="52" spans="1:26" s="8" customFormat="1" ht="26" x14ac:dyDescent="0.2">
      <c r="A52" s="9">
        <v>50</v>
      </c>
      <c r="B52" s="10">
        <v>44121900</v>
      </c>
      <c r="C52" s="11" t="s">
        <v>104</v>
      </c>
      <c r="D52" s="12" t="s">
        <v>8</v>
      </c>
      <c r="E52" s="12">
        <v>1</v>
      </c>
      <c r="F52" s="5">
        <v>62055.584615384607</v>
      </c>
      <c r="G52" s="6">
        <f t="shared" si="0"/>
        <v>11790.561076923075</v>
      </c>
      <c r="H52" s="6">
        <f t="shared" si="1"/>
        <v>73846.145692307677</v>
      </c>
      <c r="I52" s="13">
        <v>130788</v>
      </c>
      <c r="J52" s="13">
        <v>24849.72</v>
      </c>
      <c r="K52" s="13">
        <v>155637.72</v>
      </c>
      <c r="L52" s="13">
        <v>147420</v>
      </c>
      <c r="M52" s="13">
        <v>28009.8</v>
      </c>
      <c r="N52" s="13">
        <v>175429.8</v>
      </c>
      <c r="O52" s="14">
        <v>47500</v>
      </c>
      <c r="P52" s="14">
        <f t="shared" si="2"/>
        <v>2470</v>
      </c>
      <c r="Q52" s="14">
        <f t="shared" si="3"/>
        <v>49970</v>
      </c>
      <c r="R52" s="15">
        <f t="shared" si="4"/>
        <v>49970</v>
      </c>
      <c r="S52" s="15">
        <f t="shared" si="5"/>
        <v>114741.93284615384</v>
      </c>
      <c r="T52" s="15">
        <f t="shared" si="6"/>
        <v>113720.91642307691</v>
      </c>
      <c r="U52" s="14">
        <f t="shared" si="7"/>
        <v>100187.57218922475</v>
      </c>
      <c r="V52" s="16">
        <f t="shared" si="8"/>
        <v>35509.185829725764</v>
      </c>
      <c r="W52" s="17">
        <f t="shared" si="9"/>
        <v>0.35442705171714706</v>
      </c>
      <c r="X52" s="14">
        <f t="shared" si="18"/>
        <v>100187.57218922475</v>
      </c>
      <c r="Y52" s="17" t="s">
        <v>180</v>
      </c>
      <c r="Z52" s="28"/>
    </row>
    <row r="53" spans="1:26" s="8" customFormat="1" ht="26" x14ac:dyDescent="0.2">
      <c r="A53" s="9">
        <v>51</v>
      </c>
      <c r="B53" s="10">
        <v>44121900</v>
      </c>
      <c r="C53" s="11" t="s">
        <v>103</v>
      </c>
      <c r="D53" s="12" t="s">
        <v>8</v>
      </c>
      <c r="E53" s="12">
        <v>1</v>
      </c>
      <c r="F53" s="5">
        <v>62055.584615384607</v>
      </c>
      <c r="G53" s="6">
        <f t="shared" si="0"/>
        <v>11790.561076923075</v>
      </c>
      <c r="H53" s="6">
        <f t="shared" si="1"/>
        <v>73846.145692307677</v>
      </c>
      <c r="I53" s="13">
        <v>130788</v>
      </c>
      <c r="J53" s="13">
        <v>24849.72</v>
      </c>
      <c r="K53" s="13">
        <v>155637.72</v>
      </c>
      <c r="L53" s="13">
        <v>147420</v>
      </c>
      <c r="M53" s="13">
        <v>28009.8</v>
      </c>
      <c r="N53" s="13">
        <v>175429.8</v>
      </c>
      <c r="O53" s="14">
        <v>47500</v>
      </c>
      <c r="P53" s="14">
        <f t="shared" si="2"/>
        <v>2470</v>
      </c>
      <c r="Q53" s="14">
        <f t="shared" si="3"/>
        <v>49970</v>
      </c>
      <c r="R53" s="15">
        <f t="shared" si="4"/>
        <v>49970</v>
      </c>
      <c r="S53" s="15">
        <f t="shared" si="5"/>
        <v>114741.93284615384</v>
      </c>
      <c r="T53" s="15">
        <f t="shared" si="6"/>
        <v>113720.91642307691</v>
      </c>
      <c r="U53" s="14">
        <f t="shared" si="7"/>
        <v>100187.57218922475</v>
      </c>
      <c r="V53" s="16">
        <f t="shared" si="8"/>
        <v>35509.185829725764</v>
      </c>
      <c r="W53" s="17">
        <f t="shared" si="9"/>
        <v>0.35442705171714706</v>
      </c>
      <c r="X53" s="14">
        <f t="shared" si="18"/>
        <v>100187.57218922475</v>
      </c>
      <c r="Y53" s="17" t="s">
        <v>180</v>
      </c>
      <c r="Z53" s="28"/>
    </row>
    <row r="54" spans="1:26" s="8" customFormat="1" ht="26" x14ac:dyDescent="0.2">
      <c r="A54" s="9">
        <v>52</v>
      </c>
      <c r="B54" s="10">
        <v>44121900</v>
      </c>
      <c r="C54" s="11" t="s">
        <v>102</v>
      </c>
      <c r="D54" s="12" t="s">
        <v>8</v>
      </c>
      <c r="E54" s="12">
        <v>1</v>
      </c>
      <c r="F54" s="5">
        <v>81447.969230769231</v>
      </c>
      <c r="G54" s="6">
        <f t="shared" si="0"/>
        <v>15475.114153846154</v>
      </c>
      <c r="H54" s="6">
        <f t="shared" si="1"/>
        <v>96923.083384615384</v>
      </c>
      <c r="I54" s="13">
        <v>130788</v>
      </c>
      <c r="J54" s="13">
        <v>24849.72</v>
      </c>
      <c r="K54" s="13">
        <v>155637.72</v>
      </c>
      <c r="L54" s="13">
        <v>147420</v>
      </c>
      <c r="M54" s="13">
        <v>28009.8</v>
      </c>
      <c r="N54" s="13">
        <v>175429.8</v>
      </c>
      <c r="O54" s="14">
        <v>52000</v>
      </c>
      <c r="P54" s="14">
        <f t="shared" si="2"/>
        <v>2704.0000000000005</v>
      </c>
      <c r="Q54" s="14">
        <f t="shared" si="3"/>
        <v>54704</v>
      </c>
      <c r="R54" s="15">
        <f t="shared" si="4"/>
        <v>54704</v>
      </c>
      <c r="S54" s="15">
        <f t="shared" si="5"/>
        <v>126280.4016923077</v>
      </c>
      <c r="T54" s="15">
        <f t="shared" si="6"/>
        <v>120673.65084615385</v>
      </c>
      <c r="U54" s="14">
        <f t="shared" si="7"/>
        <v>109689.77190146771</v>
      </c>
      <c r="V54" s="16">
        <f t="shared" si="8"/>
        <v>38880.812180304587</v>
      </c>
      <c r="W54" s="17">
        <f t="shared" si="9"/>
        <v>0.35446160117126052</v>
      </c>
      <c r="X54" s="14">
        <f t="shared" si="18"/>
        <v>109689.77190146771</v>
      </c>
      <c r="Y54" s="17" t="s">
        <v>180</v>
      </c>
      <c r="Z54" s="28"/>
    </row>
    <row r="55" spans="1:26" s="8" customFormat="1" ht="26" x14ac:dyDescent="0.2">
      <c r="A55" s="9">
        <v>53</v>
      </c>
      <c r="B55" s="10">
        <v>44121900</v>
      </c>
      <c r="C55" s="11" t="s">
        <v>101</v>
      </c>
      <c r="D55" s="12" t="s">
        <v>8</v>
      </c>
      <c r="E55" s="12">
        <v>1</v>
      </c>
      <c r="F55" s="5">
        <v>81447.969230769231</v>
      </c>
      <c r="G55" s="6">
        <f t="shared" si="0"/>
        <v>15475.114153846154</v>
      </c>
      <c r="H55" s="6">
        <f t="shared" si="1"/>
        <v>96923.083384615384</v>
      </c>
      <c r="I55" s="13">
        <v>130788</v>
      </c>
      <c r="J55" s="13">
        <v>24849.72</v>
      </c>
      <c r="K55" s="13">
        <v>155637.72</v>
      </c>
      <c r="L55" s="13">
        <v>147420</v>
      </c>
      <c r="M55" s="13">
        <v>28009.8</v>
      </c>
      <c r="N55" s="13">
        <v>175429.8</v>
      </c>
      <c r="O55" s="14">
        <v>45900</v>
      </c>
      <c r="P55" s="14">
        <f t="shared" si="2"/>
        <v>2386.8000000000002</v>
      </c>
      <c r="Q55" s="14">
        <f t="shared" si="3"/>
        <v>48286.8</v>
      </c>
      <c r="R55" s="15">
        <f t="shared" si="4"/>
        <v>48286.8</v>
      </c>
      <c r="S55" s="15">
        <f t="shared" si="5"/>
        <v>126280.4016923077</v>
      </c>
      <c r="T55" s="15">
        <f t="shared" si="6"/>
        <v>119069.35084615384</v>
      </c>
      <c r="U55" s="14">
        <f t="shared" si="7"/>
        <v>106320.85706534516</v>
      </c>
      <c r="V55" s="16">
        <f t="shared" si="8"/>
        <v>41036.275290672653</v>
      </c>
      <c r="W55" s="17">
        <f t="shared" si="9"/>
        <v>0.38596637031858783</v>
      </c>
      <c r="X55" s="14">
        <f t="shared" si="18"/>
        <v>106320.85706534516</v>
      </c>
      <c r="Y55" s="17" t="s">
        <v>180</v>
      </c>
      <c r="Z55" s="28"/>
    </row>
    <row r="56" spans="1:26" s="8" customFormat="1" ht="26" x14ac:dyDescent="0.2">
      <c r="A56" s="9">
        <v>54</v>
      </c>
      <c r="B56" s="10">
        <v>44121900</v>
      </c>
      <c r="C56" s="11" t="s">
        <v>100</v>
      </c>
      <c r="D56" s="12" t="s">
        <v>8</v>
      </c>
      <c r="E56" s="12">
        <v>1</v>
      </c>
      <c r="F56" s="5">
        <v>81447.969230769231</v>
      </c>
      <c r="G56" s="6">
        <f t="shared" si="0"/>
        <v>15475.114153846154</v>
      </c>
      <c r="H56" s="6">
        <f t="shared" si="1"/>
        <v>96923.083384615384</v>
      </c>
      <c r="I56" s="13">
        <v>130788</v>
      </c>
      <c r="J56" s="13">
        <v>24849.72</v>
      </c>
      <c r="K56" s="13">
        <v>155637.72</v>
      </c>
      <c r="L56" s="13">
        <v>147420</v>
      </c>
      <c r="M56" s="13">
        <v>28009.8</v>
      </c>
      <c r="N56" s="13">
        <v>175429.8</v>
      </c>
      <c r="O56" s="14">
        <v>47500</v>
      </c>
      <c r="P56" s="14">
        <f t="shared" si="2"/>
        <v>2470</v>
      </c>
      <c r="Q56" s="14">
        <f t="shared" si="3"/>
        <v>49970</v>
      </c>
      <c r="R56" s="15">
        <f t="shared" si="4"/>
        <v>49970</v>
      </c>
      <c r="S56" s="15">
        <f t="shared" si="5"/>
        <v>126280.4016923077</v>
      </c>
      <c r="T56" s="15">
        <f t="shared" si="6"/>
        <v>119490.15084615385</v>
      </c>
      <c r="U56" s="14">
        <f t="shared" si="7"/>
        <v>107235.52933102078</v>
      </c>
      <c r="V56" s="16">
        <f t="shared" si="8"/>
        <v>40492.844118201923</v>
      </c>
      <c r="W56" s="17">
        <f t="shared" si="9"/>
        <v>0.37760660455366701</v>
      </c>
      <c r="X56" s="14">
        <f t="shared" si="18"/>
        <v>107235.52933102078</v>
      </c>
      <c r="Y56" s="17" t="s">
        <v>180</v>
      </c>
      <c r="Z56" s="28"/>
    </row>
    <row r="57" spans="1:26" s="8" customFormat="1" ht="26" x14ac:dyDescent="0.2">
      <c r="A57" s="9">
        <v>55</v>
      </c>
      <c r="B57" s="10">
        <v>44121900</v>
      </c>
      <c r="C57" s="11" t="s">
        <v>99</v>
      </c>
      <c r="D57" s="12" t="s">
        <v>8</v>
      </c>
      <c r="E57" s="12">
        <v>1</v>
      </c>
      <c r="F57" s="5">
        <v>81447.969230769231</v>
      </c>
      <c r="G57" s="6">
        <f t="shared" si="0"/>
        <v>15475.114153846154</v>
      </c>
      <c r="H57" s="6">
        <f t="shared" si="1"/>
        <v>96923.083384615384</v>
      </c>
      <c r="I57" s="13">
        <v>130788</v>
      </c>
      <c r="J57" s="13">
        <v>24849.72</v>
      </c>
      <c r="K57" s="13">
        <v>155637.72</v>
      </c>
      <c r="L57" s="13">
        <v>147420</v>
      </c>
      <c r="M57" s="13">
        <v>28009.8</v>
      </c>
      <c r="N57" s="13">
        <v>175429.8</v>
      </c>
      <c r="O57" s="14">
        <v>47500</v>
      </c>
      <c r="P57" s="14">
        <f t="shared" si="2"/>
        <v>2470</v>
      </c>
      <c r="Q57" s="14">
        <f t="shared" si="3"/>
        <v>49970</v>
      </c>
      <c r="R57" s="15">
        <f t="shared" si="4"/>
        <v>49970</v>
      </c>
      <c r="S57" s="15">
        <f t="shared" si="5"/>
        <v>126280.4016923077</v>
      </c>
      <c r="T57" s="15">
        <f t="shared" si="6"/>
        <v>119490.15084615385</v>
      </c>
      <c r="U57" s="14">
        <f t="shared" si="7"/>
        <v>107235.52933102078</v>
      </c>
      <c r="V57" s="16">
        <f t="shared" si="8"/>
        <v>40492.844118201923</v>
      </c>
      <c r="W57" s="17">
        <f t="shared" si="9"/>
        <v>0.37760660455366701</v>
      </c>
      <c r="X57" s="14">
        <f t="shared" si="18"/>
        <v>107235.52933102078</v>
      </c>
      <c r="Y57" s="17" t="s">
        <v>180</v>
      </c>
      <c r="Z57" s="28"/>
    </row>
    <row r="58" spans="1:26" s="8" customFormat="1" ht="26" x14ac:dyDescent="0.2">
      <c r="A58" s="9">
        <v>56</v>
      </c>
      <c r="B58" s="10">
        <v>44121900</v>
      </c>
      <c r="C58" s="11" t="s">
        <v>98</v>
      </c>
      <c r="D58" s="12" t="s">
        <v>8</v>
      </c>
      <c r="E58" s="12">
        <v>1</v>
      </c>
      <c r="F58" s="5">
        <v>81447.969230769231</v>
      </c>
      <c r="G58" s="6">
        <f t="shared" si="0"/>
        <v>15475.114153846154</v>
      </c>
      <c r="H58" s="6">
        <f t="shared" si="1"/>
        <v>96923.083384615384</v>
      </c>
      <c r="I58" s="13">
        <v>130788</v>
      </c>
      <c r="J58" s="13">
        <v>24849.72</v>
      </c>
      <c r="K58" s="13">
        <v>155637.72</v>
      </c>
      <c r="L58" s="13">
        <v>147420</v>
      </c>
      <c r="M58" s="13">
        <v>28009.8</v>
      </c>
      <c r="N58" s="13">
        <v>175429.8</v>
      </c>
      <c r="O58" s="14">
        <v>62000</v>
      </c>
      <c r="P58" s="14">
        <f t="shared" si="2"/>
        <v>3224.0000000000005</v>
      </c>
      <c r="Q58" s="14">
        <f t="shared" si="3"/>
        <v>65224</v>
      </c>
      <c r="R58" s="15">
        <f t="shared" si="4"/>
        <v>65224</v>
      </c>
      <c r="S58" s="15">
        <f t="shared" si="5"/>
        <v>126280.4016923077</v>
      </c>
      <c r="T58" s="15">
        <f t="shared" si="6"/>
        <v>123303.65084615385</v>
      </c>
      <c r="U58" s="14">
        <f t="shared" si="7"/>
        <v>114620.74313315818</v>
      </c>
      <c r="V58" s="16">
        <f t="shared" si="8"/>
        <v>34928.772037986135</v>
      </c>
      <c r="W58" s="22">
        <f t="shared" si="9"/>
        <v>0.30473342855061047</v>
      </c>
      <c r="X58" s="31">
        <f t="shared" ref="X58:X61" si="19">+R58</f>
        <v>65224</v>
      </c>
      <c r="Y58" s="41" t="s">
        <v>171</v>
      </c>
      <c r="Z58" s="28"/>
    </row>
    <row r="59" spans="1:26" s="8" customFormat="1" ht="26" x14ac:dyDescent="0.2">
      <c r="A59" s="9">
        <v>57</v>
      </c>
      <c r="B59" s="10">
        <v>44121900</v>
      </c>
      <c r="C59" s="11" t="s">
        <v>97</v>
      </c>
      <c r="D59" s="12" t="s">
        <v>8</v>
      </c>
      <c r="E59" s="12">
        <v>1</v>
      </c>
      <c r="F59" s="5">
        <v>81447.969230769231</v>
      </c>
      <c r="G59" s="6">
        <f t="shared" si="0"/>
        <v>15475.114153846154</v>
      </c>
      <c r="H59" s="6">
        <f t="shared" si="1"/>
        <v>96923.083384615384</v>
      </c>
      <c r="I59" s="13">
        <v>130788</v>
      </c>
      <c r="J59" s="13">
        <v>24849.72</v>
      </c>
      <c r="K59" s="13">
        <v>155637.72</v>
      </c>
      <c r="L59" s="13">
        <v>147420</v>
      </c>
      <c r="M59" s="13">
        <v>28009.8</v>
      </c>
      <c r="N59" s="13">
        <v>175429.8</v>
      </c>
      <c r="O59" s="14">
        <v>62000</v>
      </c>
      <c r="P59" s="14">
        <f t="shared" si="2"/>
        <v>3224.0000000000005</v>
      </c>
      <c r="Q59" s="14">
        <f t="shared" si="3"/>
        <v>65224</v>
      </c>
      <c r="R59" s="15">
        <f t="shared" si="4"/>
        <v>65224</v>
      </c>
      <c r="S59" s="15">
        <f t="shared" si="5"/>
        <v>126280.4016923077</v>
      </c>
      <c r="T59" s="15">
        <f t="shared" si="6"/>
        <v>123303.65084615385</v>
      </c>
      <c r="U59" s="14">
        <f t="shared" si="7"/>
        <v>114620.74313315818</v>
      </c>
      <c r="V59" s="16">
        <f t="shared" si="8"/>
        <v>34928.772037986135</v>
      </c>
      <c r="W59" s="17">
        <f t="shared" si="9"/>
        <v>0.30473342855061047</v>
      </c>
      <c r="X59" s="14">
        <f t="shared" si="19"/>
        <v>65224</v>
      </c>
      <c r="Y59" s="16" t="s">
        <v>171</v>
      </c>
      <c r="Z59" s="28"/>
    </row>
    <row r="60" spans="1:26" s="8" customFormat="1" ht="26" x14ac:dyDescent="0.2">
      <c r="A60" s="9">
        <v>58</v>
      </c>
      <c r="B60" s="10">
        <v>44121900</v>
      </c>
      <c r="C60" s="11" t="s">
        <v>96</v>
      </c>
      <c r="D60" s="12" t="s">
        <v>8</v>
      </c>
      <c r="E60" s="12">
        <v>1</v>
      </c>
      <c r="F60" s="5">
        <v>81447.969230769231</v>
      </c>
      <c r="G60" s="6">
        <f t="shared" si="0"/>
        <v>15475.114153846154</v>
      </c>
      <c r="H60" s="6">
        <f t="shared" si="1"/>
        <v>96923.083384615384</v>
      </c>
      <c r="I60" s="13">
        <v>130788</v>
      </c>
      <c r="J60" s="13">
        <v>24849.72</v>
      </c>
      <c r="K60" s="13">
        <v>155637.72</v>
      </c>
      <c r="L60" s="13">
        <v>147420</v>
      </c>
      <c r="M60" s="13">
        <v>28009.8</v>
      </c>
      <c r="N60" s="13">
        <v>175429.8</v>
      </c>
      <c r="O60" s="14">
        <v>62000</v>
      </c>
      <c r="P60" s="14">
        <f t="shared" si="2"/>
        <v>3224.0000000000005</v>
      </c>
      <c r="Q60" s="14">
        <f t="shared" si="3"/>
        <v>65224</v>
      </c>
      <c r="R60" s="15">
        <f t="shared" si="4"/>
        <v>65224</v>
      </c>
      <c r="S60" s="15">
        <f t="shared" si="5"/>
        <v>126280.4016923077</v>
      </c>
      <c r="T60" s="15">
        <f t="shared" si="6"/>
        <v>123303.65084615385</v>
      </c>
      <c r="U60" s="14">
        <f t="shared" si="7"/>
        <v>114620.74313315818</v>
      </c>
      <c r="V60" s="16">
        <f t="shared" si="8"/>
        <v>34928.772037986135</v>
      </c>
      <c r="W60" s="17">
        <f t="shared" si="9"/>
        <v>0.30473342855061047</v>
      </c>
      <c r="X60" s="14">
        <f t="shared" si="19"/>
        <v>65224</v>
      </c>
      <c r="Y60" s="16" t="s">
        <v>171</v>
      </c>
      <c r="Z60" s="28"/>
    </row>
    <row r="61" spans="1:26" s="8" customFormat="1" ht="26" x14ac:dyDescent="0.2">
      <c r="A61" s="9">
        <v>59</v>
      </c>
      <c r="B61" s="10">
        <v>44121900</v>
      </c>
      <c r="C61" s="11" t="s">
        <v>95</v>
      </c>
      <c r="D61" s="12" t="s">
        <v>8</v>
      </c>
      <c r="E61" s="12">
        <v>1</v>
      </c>
      <c r="F61" s="5">
        <v>81447.969230769231</v>
      </c>
      <c r="G61" s="6">
        <f t="shared" si="0"/>
        <v>15475.114153846154</v>
      </c>
      <c r="H61" s="6">
        <f t="shared" si="1"/>
        <v>96923.083384615384</v>
      </c>
      <c r="I61" s="13">
        <v>130788</v>
      </c>
      <c r="J61" s="13">
        <v>24849.72</v>
      </c>
      <c r="K61" s="13">
        <v>155637.72</v>
      </c>
      <c r="L61" s="13">
        <v>147420</v>
      </c>
      <c r="M61" s="13">
        <v>28009.8</v>
      </c>
      <c r="N61" s="13">
        <v>175429.8</v>
      </c>
      <c r="O61" s="14">
        <v>62000</v>
      </c>
      <c r="P61" s="14">
        <f t="shared" si="2"/>
        <v>3224.0000000000005</v>
      </c>
      <c r="Q61" s="14">
        <f t="shared" si="3"/>
        <v>65224</v>
      </c>
      <c r="R61" s="15">
        <f t="shared" si="4"/>
        <v>65224</v>
      </c>
      <c r="S61" s="15">
        <f t="shared" si="5"/>
        <v>126280.4016923077</v>
      </c>
      <c r="T61" s="15">
        <f t="shared" si="6"/>
        <v>123303.65084615385</v>
      </c>
      <c r="U61" s="14">
        <f t="shared" si="7"/>
        <v>114620.74313315818</v>
      </c>
      <c r="V61" s="16">
        <f t="shared" si="8"/>
        <v>34928.772037986135</v>
      </c>
      <c r="W61" s="20">
        <f t="shared" si="9"/>
        <v>0.30473342855061047</v>
      </c>
      <c r="X61" s="32">
        <f t="shared" si="19"/>
        <v>65224</v>
      </c>
      <c r="Y61" s="42" t="s">
        <v>171</v>
      </c>
      <c r="Z61" s="28"/>
    </row>
    <row r="62" spans="1:26" s="8" customFormat="1" ht="13" x14ac:dyDescent="0.2">
      <c r="A62" s="9">
        <v>60</v>
      </c>
      <c r="B62" s="10">
        <v>44122100</v>
      </c>
      <c r="C62" s="11" t="s">
        <v>94</v>
      </c>
      <c r="D62" s="12" t="s">
        <v>30</v>
      </c>
      <c r="E62" s="12">
        <v>1</v>
      </c>
      <c r="F62" s="5">
        <v>769.23076923076917</v>
      </c>
      <c r="G62" s="6">
        <f t="shared" si="0"/>
        <v>146.15384615384613</v>
      </c>
      <c r="H62" s="6">
        <f t="shared" si="1"/>
        <v>915.38461538461524</v>
      </c>
      <c r="I62" s="13">
        <v>2941</v>
      </c>
      <c r="J62" s="13">
        <v>558.79</v>
      </c>
      <c r="K62" s="13">
        <v>3499.79</v>
      </c>
      <c r="L62" s="13">
        <v>3315</v>
      </c>
      <c r="M62" s="13">
        <v>629.85</v>
      </c>
      <c r="N62" s="13">
        <v>3944.85</v>
      </c>
      <c r="O62" s="14">
        <v>100000</v>
      </c>
      <c r="P62" s="14">
        <f t="shared" si="2"/>
        <v>5200.0000000000009</v>
      </c>
      <c r="Q62" s="14">
        <f t="shared" si="3"/>
        <v>105200</v>
      </c>
      <c r="R62" s="15">
        <f t="shared" si="4"/>
        <v>915.38461538461524</v>
      </c>
      <c r="S62" s="15">
        <f t="shared" si="5"/>
        <v>3722.3199999999997</v>
      </c>
      <c r="T62" s="15">
        <f t="shared" si="6"/>
        <v>28390.006153846152</v>
      </c>
      <c r="U62" s="14">
        <f t="shared" si="7"/>
        <v>6038.4149988724566</v>
      </c>
      <c r="V62" s="16">
        <f t="shared" si="8"/>
        <v>3622.5295243889709</v>
      </c>
      <c r="W62" s="17">
        <f t="shared" si="9"/>
        <v>0.59991397164080307</v>
      </c>
      <c r="X62" s="14">
        <f t="shared" ref="X62:X63" si="20">+U62</f>
        <v>6038.4149988724566</v>
      </c>
      <c r="Y62" s="17" t="s">
        <v>180</v>
      </c>
      <c r="Z62" s="28"/>
    </row>
    <row r="63" spans="1:26" s="8" customFormat="1" ht="13" x14ac:dyDescent="0.2">
      <c r="A63" s="9">
        <v>61</v>
      </c>
      <c r="B63" s="10">
        <v>44121800</v>
      </c>
      <c r="C63" s="11" t="s">
        <v>93</v>
      </c>
      <c r="D63" s="12" t="s">
        <v>8</v>
      </c>
      <c r="E63" s="12">
        <v>1</v>
      </c>
      <c r="F63" s="5">
        <v>735.38461538461536</v>
      </c>
      <c r="G63" s="6">
        <f t="shared" si="0"/>
        <v>139.72307692307692</v>
      </c>
      <c r="H63" s="6">
        <f t="shared" si="1"/>
        <v>875.10769230769233</v>
      </c>
      <c r="I63" s="13">
        <v>1730</v>
      </c>
      <c r="J63" s="13">
        <v>328.7</v>
      </c>
      <c r="K63" s="13">
        <v>2058.6999999999998</v>
      </c>
      <c r="L63" s="13">
        <v>1950</v>
      </c>
      <c r="M63" s="13">
        <v>370.5</v>
      </c>
      <c r="N63" s="13">
        <v>2320.5</v>
      </c>
      <c r="O63" s="14">
        <v>15000</v>
      </c>
      <c r="P63" s="14">
        <f t="shared" si="2"/>
        <v>780.00000000000011</v>
      </c>
      <c r="Q63" s="14">
        <f t="shared" si="3"/>
        <v>15780</v>
      </c>
      <c r="R63" s="15">
        <f t="shared" si="4"/>
        <v>875.10769230769233</v>
      </c>
      <c r="S63" s="15">
        <f t="shared" si="5"/>
        <v>2189.6</v>
      </c>
      <c r="T63" s="15">
        <f t="shared" si="6"/>
        <v>5258.5769230769229</v>
      </c>
      <c r="U63" s="14">
        <f t="shared" si="7"/>
        <v>2849.9404429987526</v>
      </c>
      <c r="V63" s="16">
        <f t="shared" si="8"/>
        <v>1396.417629722931</v>
      </c>
      <c r="W63" s="17">
        <f t="shared" si="9"/>
        <v>0.4899813373831764</v>
      </c>
      <c r="X63" s="14">
        <f t="shared" si="20"/>
        <v>2849.9404429987526</v>
      </c>
      <c r="Y63" s="17" t="s">
        <v>180</v>
      </c>
      <c r="Z63" s="28"/>
    </row>
    <row r="64" spans="1:26" s="8" customFormat="1" ht="26" x14ac:dyDescent="0.2">
      <c r="A64" s="9">
        <v>62</v>
      </c>
      <c r="B64" s="10">
        <v>43201800</v>
      </c>
      <c r="C64" s="11" t="s">
        <v>92</v>
      </c>
      <c r="D64" s="12" t="s">
        <v>8</v>
      </c>
      <c r="E64" s="12">
        <v>1</v>
      </c>
      <c r="F64" s="5">
        <v>75.384615384615387</v>
      </c>
      <c r="G64" s="6">
        <f t="shared" si="0"/>
        <v>14.323076923076924</v>
      </c>
      <c r="H64" s="6">
        <f t="shared" si="1"/>
        <v>89.707692307692312</v>
      </c>
      <c r="I64" s="13">
        <v>6747</v>
      </c>
      <c r="J64" s="13">
        <v>1281.93</v>
      </c>
      <c r="K64" s="13">
        <v>8028.93</v>
      </c>
      <c r="L64" s="13">
        <v>7605</v>
      </c>
      <c r="M64" s="13">
        <v>1444.95</v>
      </c>
      <c r="N64" s="13">
        <v>9049.9500000000007</v>
      </c>
      <c r="O64" s="14"/>
      <c r="P64" s="14"/>
      <c r="Q64" s="14"/>
      <c r="R64" s="15">
        <f t="shared" si="4"/>
        <v>89.707692307692312</v>
      </c>
      <c r="S64" s="15">
        <f t="shared" si="5"/>
        <v>8028.93</v>
      </c>
      <c r="T64" s="15">
        <f t="shared" si="6"/>
        <v>5722.8625641025646</v>
      </c>
      <c r="U64" s="14">
        <f t="shared" si="7"/>
        <v>1868.0041871440337</v>
      </c>
      <c r="V64" s="16">
        <f t="shared" si="8"/>
        <v>1257.4455104590454</v>
      </c>
      <c r="W64" s="22">
        <f t="shared" si="9"/>
        <v>0.67314919265868289</v>
      </c>
      <c r="X64" s="34">
        <f>+U64</f>
        <v>1868.0041871440337</v>
      </c>
      <c r="Y64" s="8" t="s">
        <v>180</v>
      </c>
      <c r="Z64" s="28"/>
    </row>
    <row r="65" spans="1:26" s="8" customFormat="1" ht="13" x14ac:dyDescent="0.2">
      <c r="A65" s="9">
        <v>63</v>
      </c>
      <c r="B65" s="10">
        <v>31201500</v>
      </c>
      <c r="C65" s="11" t="s">
        <v>91</v>
      </c>
      <c r="D65" s="12" t="s">
        <v>8</v>
      </c>
      <c r="E65" s="12">
        <v>1</v>
      </c>
      <c r="F65" s="5">
        <v>19384.615384615383</v>
      </c>
      <c r="G65" s="6">
        <f t="shared" si="0"/>
        <v>3683.0769230769229</v>
      </c>
      <c r="H65" s="6">
        <f t="shared" si="1"/>
        <v>23067.692307692305</v>
      </c>
      <c r="I65" s="13">
        <v>26469</v>
      </c>
      <c r="J65" s="13">
        <v>5029.1099999999997</v>
      </c>
      <c r="K65" s="13">
        <v>31498.11</v>
      </c>
      <c r="L65" s="13">
        <v>29835</v>
      </c>
      <c r="M65" s="13">
        <v>5668.65</v>
      </c>
      <c r="N65" s="13">
        <v>35503.65</v>
      </c>
      <c r="O65" s="14">
        <v>18000</v>
      </c>
      <c r="P65" s="14">
        <f t="shared" si="2"/>
        <v>936.00000000000011</v>
      </c>
      <c r="Q65" s="14">
        <f t="shared" si="3"/>
        <v>18936</v>
      </c>
      <c r="R65" s="15">
        <f t="shared" si="4"/>
        <v>18936</v>
      </c>
      <c r="S65" s="15">
        <f t="shared" si="5"/>
        <v>27282.901153846153</v>
      </c>
      <c r="T65" s="15">
        <f t="shared" si="6"/>
        <v>27251.363076923077</v>
      </c>
      <c r="U65" s="14">
        <f t="shared" si="7"/>
        <v>26437.018407571333</v>
      </c>
      <c r="V65" s="16">
        <f t="shared" si="8"/>
        <v>5304.0209817988061</v>
      </c>
      <c r="W65" s="20">
        <f t="shared" si="9"/>
        <v>0.20062856181541941</v>
      </c>
      <c r="X65" s="32">
        <f>+R65</f>
        <v>18936</v>
      </c>
      <c r="Y65" s="42" t="s">
        <v>171</v>
      </c>
      <c r="Z65" s="28"/>
    </row>
    <row r="66" spans="1:26" s="8" customFormat="1" ht="13" x14ac:dyDescent="0.2">
      <c r="A66" s="9">
        <v>64</v>
      </c>
      <c r="B66" s="10">
        <v>31201500</v>
      </c>
      <c r="C66" s="11" t="s">
        <v>90</v>
      </c>
      <c r="D66" s="12" t="s">
        <v>8</v>
      </c>
      <c r="E66" s="12">
        <v>1</v>
      </c>
      <c r="F66" s="5">
        <v>7380</v>
      </c>
      <c r="G66" s="6">
        <f t="shared" si="0"/>
        <v>1402.2</v>
      </c>
      <c r="H66" s="6">
        <f t="shared" si="1"/>
        <v>8782.2000000000007</v>
      </c>
      <c r="I66" s="13">
        <v>29410</v>
      </c>
      <c r="J66" s="13">
        <v>5587.9</v>
      </c>
      <c r="K66" s="13">
        <v>34997.9</v>
      </c>
      <c r="L66" s="13">
        <v>33150</v>
      </c>
      <c r="M66" s="13">
        <v>6298.5</v>
      </c>
      <c r="N66" s="13">
        <v>39448.5</v>
      </c>
      <c r="O66" s="14">
        <v>17000</v>
      </c>
      <c r="P66" s="14">
        <f t="shared" si="2"/>
        <v>884.00000000000011</v>
      </c>
      <c r="Q66" s="14">
        <f t="shared" si="3"/>
        <v>17884</v>
      </c>
      <c r="R66" s="15">
        <f t="shared" si="4"/>
        <v>8782.2000000000007</v>
      </c>
      <c r="S66" s="15">
        <f t="shared" si="5"/>
        <v>26440.95</v>
      </c>
      <c r="T66" s="15">
        <f t="shared" si="6"/>
        <v>25278.15</v>
      </c>
      <c r="U66" s="14">
        <f t="shared" si="7"/>
        <v>21579.188867457488</v>
      </c>
      <c r="V66" s="16">
        <f t="shared" si="8"/>
        <v>9048.8376069479491</v>
      </c>
      <c r="W66" s="17">
        <f t="shared" si="9"/>
        <v>0.41933168399086845</v>
      </c>
      <c r="X66" s="14">
        <f>+U66</f>
        <v>21579.188867457488</v>
      </c>
      <c r="Y66" s="17" t="s">
        <v>180</v>
      </c>
      <c r="Z66" s="28"/>
    </row>
    <row r="67" spans="1:26" s="8" customFormat="1" ht="13" x14ac:dyDescent="0.2">
      <c r="A67" s="9">
        <v>65</v>
      </c>
      <c r="B67" s="10">
        <v>31201500</v>
      </c>
      <c r="C67" s="11" t="s">
        <v>89</v>
      </c>
      <c r="D67" s="12" t="s">
        <v>8</v>
      </c>
      <c r="E67" s="12">
        <v>1</v>
      </c>
      <c r="F67" s="5">
        <v>3944.6153846153843</v>
      </c>
      <c r="G67" s="6">
        <f t="shared" si="0"/>
        <v>749.47692307692307</v>
      </c>
      <c r="H67" s="6">
        <f t="shared" si="1"/>
        <v>4694.0923076923073</v>
      </c>
      <c r="I67" s="13">
        <v>7439</v>
      </c>
      <c r="J67" s="13">
        <v>1413.41</v>
      </c>
      <c r="K67" s="13">
        <v>8852.41</v>
      </c>
      <c r="L67" s="13">
        <v>8385</v>
      </c>
      <c r="M67" s="13">
        <v>1593.15</v>
      </c>
      <c r="N67" s="13">
        <v>9978.15</v>
      </c>
      <c r="O67" s="14">
        <v>3500</v>
      </c>
      <c r="P67" s="14">
        <f t="shared" si="2"/>
        <v>182.00000000000003</v>
      </c>
      <c r="Q67" s="14">
        <f t="shared" si="3"/>
        <v>3682</v>
      </c>
      <c r="R67" s="15">
        <f t="shared" si="4"/>
        <v>3682</v>
      </c>
      <c r="S67" s="15">
        <f t="shared" si="5"/>
        <v>6773.2511538461531</v>
      </c>
      <c r="T67" s="15">
        <f t="shared" si="6"/>
        <v>6801.663076923076</v>
      </c>
      <c r="U67" s="14">
        <f t="shared" si="7"/>
        <v>6250.8163514710077</v>
      </c>
      <c r="V67" s="16">
        <f t="shared" si="8"/>
        <v>1816.4274617480376</v>
      </c>
      <c r="W67" s="21">
        <f t="shared" si="9"/>
        <v>0.29059043805063589</v>
      </c>
      <c r="X67" s="30">
        <f>+R67</f>
        <v>3682</v>
      </c>
      <c r="Y67" s="40" t="s">
        <v>171</v>
      </c>
      <c r="Z67" s="28"/>
    </row>
    <row r="68" spans="1:26" s="8" customFormat="1" ht="13" x14ac:dyDescent="0.2">
      <c r="A68" s="9">
        <v>66</v>
      </c>
      <c r="B68" s="10">
        <v>31201500</v>
      </c>
      <c r="C68" s="11" t="s">
        <v>88</v>
      </c>
      <c r="D68" s="12" t="s">
        <v>8</v>
      </c>
      <c r="E68" s="12">
        <v>1</v>
      </c>
      <c r="F68" s="5">
        <v>22923.076923076922</v>
      </c>
      <c r="G68" s="6">
        <f t="shared" ref="G68:G131" si="21">+F68*19%</f>
        <v>4355.3846153846152</v>
      </c>
      <c r="H68" s="6">
        <f t="shared" ref="H68:H131" si="22">+F68+G68</f>
        <v>27278.461538461539</v>
      </c>
      <c r="I68" s="13">
        <v>28891</v>
      </c>
      <c r="J68" s="13">
        <v>5489.29</v>
      </c>
      <c r="K68" s="13">
        <v>34380.29</v>
      </c>
      <c r="L68" s="13">
        <v>32565</v>
      </c>
      <c r="M68" s="13">
        <v>6187.35</v>
      </c>
      <c r="N68" s="13">
        <v>38752.35</v>
      </c>
      <c r="O68" s="14">
        <v>14000</v>
      </c>
      <c r="P68" s="14">
        <f t="shared" ref="P68:P131" si="23">+O68*5.2%</f>
        <v>728.00000000000011</v>
      </c>
      <c r="Q68" s="14">
        <f t="shared" ref="Q68:Q131" si="24">+O68+P68</f>
        <v>14728</v>
      </c>
      <c r="R68" s="15">
        <f t="shared" ref="R68:R131" si="25">MIN(H68,K68,N68,Q68)</f>
        <v>14728</v>
      </c>
      <c r="S68" s="15">
        <f t="shared" ref="S68:S131" si="26">MEDIAN(H68,K68,N68,Q68)</f>
        <v>30829.37576923077</v>
      </c>
      <c r="T68" s="15">
        <f t="shared" ref="T68:T131" si="27">AVERAGE(H68,K68,N68,Q68)</f>
        <v>28784.775384615386</v>
      </c>
      <c r="U68" s="14">
        <f t="shared" ref="U68:U131" si="28">GEOMEAN(H68,K68,N68,Q68)</f>
        <v>27048.476405037651</v>
      </c>
      <c r="V68" s="16">
        <f t="shared" ref="V68:V131" si="29">STDEVA(R68,U68)</f>
        <v>8711.8924134509743</v>
      </c>
      <c r="W68" s="17">
        <f t="shared" ref="W68:W131" si="30">+V68/U68</f>
        <v>0.32208440442244007</v>
      </c>
      <c r="X68" s="14">
        <f t="shared" ref="X68:X76" si="31">+U68</f>
        <v>27048.476405037651</v>
      </c>
      <c r="Y68" s="17" t="s">
        <v>180</v>
      </c>
      <c r="Z68" s="28"/>
    </row>
    <row r="69" spans="1:26" s="8" customFormat="1" ht="13" x14ac:dyDescent="0.2">
      <c r="A69" s="9">
        <v>67</v>
      </c>
      <c r="B69" s="10">
        <v>31201500</v>
      </c>
      <c r="C69" s="11" t="s">
        <v>87</v>
      </c>
      <c r="D69" s="12" t="s">
        <v>8</v>
      </c>
      <c r="E69" s="12">
        <v>1</v>
      </c>
      <c r="F69" s="5">
        <v>8000</v>
      </c>
      <c r="G69" s="6">
        <f t="shared" si="21"/>
        <v>1520</v>
      </c>
      <c r="H69" s="6">
        <f t="shared" si="22"/>
        <v>9520</v>
      </c>
      <c r="I69" s="13">
        <v>24566</v>
      </c>
      <c r="J69" s="13">
        <v>4667.54</v>
      </c>
      <c r="K69" s="13">
        <v>29233.54</v>
      </c>
      <c r="L69" s="13">
        <v>27690</v>
      </c>
      <c r="M69" s="13">
        <v>5261.1</v>
      </c>
      <c r="N69" s="13">
        <v>32951.1</v>
      </c>
      <c r="O69" s="14">
        <v>3400</v>
      </c>
      <c r="P69" s="14">
        <f t="shared" si="23"/>
        <v>176.8</v>
      </c>
      <c r="Q69" s="14">
        <f t="shared" si="24"/>
        <v>3576.8</v>
      </c>
      <c r="R69" s="15">
        <f t="shared" si="25"/>
        <v>3576.8</v>
      </c>
      <c r="S69" s="15">
        <f t="shared" si="26"/>
        <v>19376.77</v>
      </c>
      <c r="T69" s="15">
        <f t="shared" si="27"/>
        <v>18820.36</v>
      </c>
      <c r="U69" s="14">
        <f t="shared" si="28"/>
        <v>13457.696593560611</v>
      </c>
      <c r="V69" s="16">
        <f t="shared" si="29"/>
        <v>6986.848985509766</v>
      </c>
      <c r="W69" s="17">
        <f t="shared" si="30"/>
        <v>0.51917123684099931</v>
      </c>
      <c r="X69" s="14">
        <f t="shared" si="31"/>
        <v>13457.696593560611</v>
      </c>
      <c r="Y69" s="17" t="s">
        <v>180</v>
      </c>
      <c r="Z69" s="28"/>
    </row>
    <row r="70" spans="1:26" s="8" customFormat="1" ht="26" x14ac:dyDescent="0.2">
      <c r="A70" s="9">
        <v>68</v>
      </c>
      <c r="B70" s="10">
        <v>14111600</v>
      </c>
      <c r="C70" s="11" t="s">
        <v>86</v>
      </c>
      <c r="D70" s="12" t="s">
        <v>8</v>
      </c>
      <c r="E70" s="12">
        <v>1</v>
      </c>
      <c r="F70" s="5">
        <v>126153.84615384616</v>
      </c>
      <c r="G70" s="6">
        <f t="shared" si="21"/>
        <v>23969.23076923077</v>
      </c>
      <c r="H70" s="6">
        <f t="shared" si="22"/>
        <v>150123.07692307694</v>
      </c>
      <c r="I70" s="13">
        <v>155181</v>
      </c>
      <c r="J70" s="13">
        <v>29484.39</v>
      </c>
      <c r="K70" s="13">
        <v>184665.39</v>
      </c>
      <c r="L70" s="13">
        <v>174915</v>
      </c>
      <c r="M70" s="13">
        <v>33233.85</v>
      </c>
      <c r="N70" s="13">
        <v>208148.85</v>
      </c>
      <c r="O70" s="14">
        <v>68000</v>
      </c>
      <c r="P70" s="14">
        <f t="shared" si="23"/>
        <v>3536.0000000000005</v>
      </c>
      <c r="Q70" s="14">
        <f t="shared" si="24"/>
        <v>71536</v>
      </c>
      <c r="R70" s="15">
        <f t="shared" si="25"/>
        <v>71536</v>
      </c>
      <c r="S70" s="15">
        <f t="shared" si="26"/>
        <v>167394.23346153848</v>
      </c>
      <c r="T70" s="15">
        <f t="shared" si="27"/>
        <v>153618.32923076925</v>
      </c>
      <c r="U70" s="14">
        <f t="shared" si="28"/>
        <v>142538.73764065359</v>
      </c>
      <c r="V70" s="16">
        <f t="shared" si="29"/>
        <v>50206.517268515505</v>
      </c>
      <c r="W70" s="17">
        <f t="shared" si="30"/>
        <v>0.35223068549328912</v>
      </c>
      <c r="X70" s="14">
        <f t="shared" si="31"/>
        <v>142538.73764065359</v>
      </c>
      <c r="Y70" s="17" t="s">
        <v>180</v>
      </c>
      <c r="Z70" s="28"/>
    </row>
    <row r="71" spans="1:26" s="8" customFormat="1" ht="26" x14ac:dyDescent="0.2">
      <c r="A71" s="9">
        <v>69</v>
      </c>
      <c r="B71" s="10">
        <v>14111600</v>
      </c>
      <c r="C71" s="11" t="s">
        <v>85</v>
      </c>
      <c r="D71" s="12" t="s">
        <v>8</v>
      </c>
      <c r="E71" s="12">
        <v>1</v>
      </c>
      <c r="F71" s="5">
        <v>84461.538461538454</v>
      </c>
      <c r="G71" s="6">
        <f t="shared" si="21"/>
        <v>16047.692307692307</v>
      </c>
      <c r="H71" s="6">
        <f t="shared" si="22"/>
        <v>100509.23076923077</v>
      </c>
      <c r="I71" s="13">
        <v>126809</v>
      </c>
      <c r="J71" s="13">
        <v>24093.71</v>
      </c>
      <c r="K71" s="13">
        <v>150902.71</v>
      </c>
      <c r="L71" s="13">
        <v>142935</v>
      </c>
      <c r="M71" s="13">
        <v>27157.65</v>
      </c>
      <c r="N71" s="13">
        <v>170092.65</v>
      </c>
      <c r="O71" s="14">
        <v>12000</v>
      </c>
      <c r="P71" s="14">
        <f t="shared" si="23"/>
        <v>624</v>
      </c>
      <c r="Q71" s="14">
        <f t="shared" si="24"/>
        <v>12624</v>
      </c>
      <c r="R71" s="15">
        <f t="shared" si="25"/>
        <v>12624</v>
      </c>
      <c r="S71" s="15">
        <f t="shared" si="26"/>
        <v>125705.97038461539</v>
      </c>
      <c r="T71" s="15">
        <f t="shared" si="27"/>
        <v>108532.14769230768</v>
      </c>
      <c r="U71" s="14">
        <f t="shared" si="28"/>
        <v>75543.374443675406</v>
      </c>
      <c r="V71" s="16">
        <f t="shared" si="29"/>
        <v>44490.716337138438</v>
      </c>
      <c r="W71" s="17">
        <f t="shared" si="30"/>
        <v>0.58894266591586264</v>
      </c>
      <c r="X71" s="14">
        <f t="shared" si="31"/>
        <v>75543.374443675406</v>
      </c>
      <c r="Y71" s="17" t="s">
        <v>180</v>
      </c>
      <c r="Z71" s="28"/>
    </row>
    <row r="72" spans="1:26" s="8" customFormat="1" ht="39" x14ac:dyDescent="0.2">
      <c r="A72" s="9">
        <v>70</v>
      </c>
      <c r="B72" s="10">
        <v>55121600</v>
      </c>
      <c r="C72" s="11" t="s">
        <v>84</v>
      </c>
      <c r="D72" s="12" t="s">
        <v>8</v>
      </c>
      <c r="E72" s="12">
        <v>1</v>
      </c>
      <c r="F72" s="5">
        <v>1600</v>
      </c>
      <c r="G72" s="6">
        <f t="shared" si="21"/>
        <v>304</v>
      </c>
      <c r="H72" s="6">
        <f t="shared" si="22"/>
        <v>1904</v>
      </c>
      <c r="I72" s="13">
        <v>4498</v>
      </c>
      <c r="J72" s="13">
        <v>854.62</v>
      </c>
      <c r="K72" s="13">
        <v>5352.62</v>
      </c>
      <c r="L72" s="13">
        <v>5070</v>
      </c>
      <c r="M72" s="13">
        <v>963.3</v>
      </c>
      <c r="N72" s="13">
        <v>6033.3</v>
      </c>
      <c r="O72" s="14">
        <v>2800</v>
      </c>
      <c r="P72" s="14">
        <f t="shared" si="23"/>
        <v>145.60000000000002</v>
      </c>
      <c r="Q72" s="14">
        <f t="shared" si="24"/>
        <v>2945.6</v>
      </c>
      <c r="R72" s="15">
        <f t="shared" si="25"/>
        <v>1904</v>
      </c>
      <c r="S72" s="15">
        <f t="shared" si="26"/>
        <v>4149.1099999999997</v>
      </c>
      <c r="T72" s="15">
        <f t="shared" si="27"/>
        <v>4058.88</v>
      </c>
      <c r="U72" s="14">
        <f t="shared" si="28"/>
        <v>3668.5167986184069</v>
      </c>
      <c r="V72" s="16">
        <f t="shared" si="29"/>
        <v>1247.7017938206543</v>
      </c>
      <c r="W72" s="17">
        <f t="shared" si="30"/>
        <v>0.34011069386149434</v>
      </c>
      <c r="X72" s="14">
        <f t="shared" si="31"/>
        <v>3668.5167986184069</v>
      </c>
      <c r="Y72" s="17" t="s">
        <v>180</v>
      </c>
      <c r="Z72" s="28"/>
    </row>
    <row r="73" spans="1:26" s="8" customFormat="1" ht="26" x14ac:dyDescent="0.2">
      <c r="A73" s="9">
        <v>71</v>
      </c>
      <c r="B73" s="10">
        <v>44121600</v>
      </c>
      <c r="C73" s="11" t="s">
        <v>83</v>
      </c>
      <c r="D73" s="12" t="s">
        <v>8</v>
      </c>
      <c r="E73" s="12">
        <v>1</v>
      </c>
      <c r="F73" s="5">
        <v>4624.6153846153848</v>
      </c>
      <c r="G73" s="6">
        <f t="shared" si="21"/>
        <v>878.67692307692312</v>
      </c>
      <c r="H73" s="6">
        <f t="shared" si="22"/>
        <v>5503.292307692308</v>
      </c>
      <c r="I73" s="13">
        <v>18511</v>
      </c>
      <c r="J73" s="13">
        <v>3517.09</v>
      </c>
      <c r="K73" s="13">
        <v>22028.09</v>
      </c>
      <c r="L73" s="13">
        <v>20865</v>
      </c>
      <c r="M73" s="13">
        <v>3964.35</v>
      </c>
      <c r="N73" s="13">
        <v>24829.35</v>
      </c>
      <c r="O73" s="14">
        <v>9200</v>
      </c>
      <c r="P73" s="14">
        <f t="shared" si="23"/>
        <v>478.40000000000003</v>
      </c>
      <c r="Q73" s="14">
        <f t="shared" si="24"/>
        <v>9678.4</v>
      </c>
      <c r="R73" s="15">
        <f t="shared" si="25"/>
        <v>5503.292307692308</v>
      </c>
      <c r="S73" s="15">
        <f t="shared" si="26"/>
        <v>15853.244999999999</v>
      </c>
      <c r="T73" s="15">
        <f t="shared" si="27"/>
        <v>15509.783076923077</v>
      </c>
      <c r="U73" s="14">
        <f t="shared" si="28"/>
        <v>13064.478701532002</v>
      </c>
      <c r="V73" s="16">
        <f t="shared" si="29"/>
        <v>5346.5661728995046</v>
      </c>
      <c r="W73" s="17">
        <f t="shared" si="30"/>
        <v>0.40924450910333998</v>
      </c>
      <c r="X73" s="14">
        <f t="shared" si="31"/>
        <v>13064.478701532002</v>
      </c>
      <c r="Y73" s="17" t="s">
        <v>180</v>
      </c>
      <c r="Z73" s="28"/>
    </row>
    <row r="74" spans="1:26" s="8" customFormat="1" ht="26" x14ac:dyDescent="0.2">
      <c r="A74" s="9">
        <v>72</v>
      </c>
      <c r="B74" s="10">
        <v>44122000</v>
      </c>
      <c r="C74" s="11" t="s">
        <v>82</v>
      </c>
      <c r="D74" s="12" t="s">
        <v>30</v>
      </c>
      <c r="E74" s="12">
        <v>1</v>
      </c>
      <c r="F74" s="5">
        <v>11452.307692307691</v>
      </c>
      <c r="G74" s="6">
        <f t="shared" si="21"/>
        <v>2175.9384615384615</v>
      </c>
      <c r="H74" s="6">
        <f t="shared" si="22"/>
        <v>13628.246153846154</v>
      </c>
      <c r="I74" s="13">
        <v>31659</v>
      </c>
      <c r="J74" s="13">
        <v>6015.21</v>
      </c>
      <c r="K74" s="13">
        <v>37674.21</v>
      </c>
      <c r="L74" s="13">
        <v>35685</v>
      </c>
      <c r="M74" s="13">
        <v>6780.15</v>
      </c>
      <c r="N74" s="13">
        <v>42465.15</v>
      </c>
      <c r="O74" s="14"/>
      <c r="P74" s="14"/>
      <c r="Q74" s="14"/>
      <c r="R74" s="15">
        <f t="shared" si="25"/>
        <v>13628.246153846154</v>
      </c>
      <c r="S74" s="15">
        <f t="shared" si="26"/>
        <v>37674.21</v>
      </c>
      <c r="T74" s="15">
        <f t="shared" si="27"/>
        <v>31255.868717948721</v>
      </c>
      <c r="U74" s="14">
        <f t="shared" si="28"/>
        <v>27936.517175120756</v>
      </c>
      <c r="V74" s="16">
        <f t="shared" si="29"/>
        <v>10117.475466198244</v>
      </c>
      <c r="W74" s="17">
        <f t="shared" si="30"/>
        <v>0.36215951339877467</v>
      </c>
      <c r="X74" s="14">
        <f t="shared" si="31"/>
        <v>27936.517175120756</v>
      </c>
      <c r="Y74" s="17" t="s">
        <v>180</v>
      </c>
      <c r="Z74" s="28"/>
    </row>
    <row r="75" spans="1:26" s="8" customFormat="1" ht="26" x14ac:dyDescent="0.2">
      <c r="A75" s="9">
        <v>73</v>
      </c>
      <c r="B75" s="10">
        <v>44122000</v>
      </c>
      <c r="C75" s="11" t="s">
        <v>81</v>
      </c>
      <c r="D75" s="12" t="s">
        <v>30</v>
      </c>
      <c r="E75" s="12">
        <v>1</v>
      </c>
      <c r="F75" s="5">
        <v>11452.307692307691</v>
      </c>
      <c r="G75" s="6">
        <f t="shared" si="21"/>
        <v>2175.9384615384615</v>
      </c>
      <c r="H75" s="6">
        <f t="shared" si="22"/>
        <v>13628.246153846154</v>
      </c>
      <c r="I75" s="13">
        <v>33389</v>
      </c>
      <c r="J75" s="13">
        <v>6343.91</v>
      </c>
      <c r="K75" s="13">
        <v>39732.910000000003</v>
      </c>
      <c r="L75" s="13">
        <v>37635</v>
      </c>
      <c r="M75" s="13">
        <v>7150.65</v>
      </c>
      <c r="N75" s="13">
        <v>44785.65</v>
      </c>
      <c r="O75" s="14"/>
      <c r="P75" s="14"/>
      <c r="Q75" s="14"/>
      <c r="R75" s="15">
        <f t="shared" si="25"/>
        <v>13628.246153846154</v>
      </c>
      <c r="S75" s="15">
        <f t="shared" si="26"/>
        <v>39732.910000000003</v>
      </c>
      <c r="T75" s="15">
        <f t="shared" si="27"/>
        <v>32715.602051282051</v>
      </c>
      <c r="U75" s="14">
        <f t="shared" si="28"/>
        <v>28945.1902325382</v>
      </c>
      <c r="V75" s="16">
        <f t="shared" si="29"/>
        <v>10830.715025098281</v>
      </c>
      <c r="W75" s="17">
        <f t="shared" si="30"/>
        <v>0.37418012934401562</v>
      </c>
      <c r="X75" s="14">
        <f t="shared" si="31"/>
        <v>28945.1902325382</v>
      </c>
      <c r="Y75" s="17" t="s">
        <v>180</v>
      </c>
      <c r="Z75" s="28"/>
    </row>
    <row r="76" spans="1:26" s="8" customFormat="1" ht="13" x14ac:dyDescent="0.2">
      <c r="A76" s="9">
        <v>74</v>
      </c>
      <c r="B76" s="10">
        <v>44122100</v>
      </c>
      <c r="C76" s="11" t="s">
        <v>80</v>
      </c>
      <c r="D76" s="12" t="s">
        <v>0</v>
      </c>
      <c r="E76" s="12">
        <v>1</v>
      </c>
      <c r="F76" s="5">
        <v>5995.3846153846152</v>
      </c>
      <c r="G76" s="6">
        <f t="shared" si="21"/>
        <v>1139.123076923077</v>
      </c>
      <c r="H76" s="6">
        <f t="shared" si="22"/>
        <v>7134.5076923076922</v>
      </c>
      <c r="I76" s="13">
        <v>11418</v>
      </c>
      <c r="J76" s="13">
        <v>2169.42</v>
      </c>
      <c r="K76" s="13">
        <v>13587.42</v>
      </c>
      <c r="L76" s="13">
        <v>12870</v>
      </c>
      <c r="M76" s="13">
        <v>2445.3000000000002</v>
      </c>
      <c r="N76" s="13">
        <v>15315.3</v>
      </c>
      <c r="O76" s="14">
        <v>4000</v>
      </c>
      <c r="P76" s="14">
        <f t="shared" si="23"/>
        <v>208.00000000000003</v>
      </c>
      <c r="Q76" s="14">
        <f t="shared" si="24"/>
        <v>4208</v>
      </c>
      <c r="R76" s="15">
        <f t="shared" si="25"/>
        <v>4208</v>
      </c>
      <c r="S76" s="15">
        <f t="shared" si="26"/>
        <v>10360.963846153845</v>
      </c>
      <c r="T76" s="15">
        <f t="shared" si="27"/>
        <v>10061.306923076922</v>
      </c>
      <c r="U76" s="14">
        <f t="shared" si="28"/>
        <v>8890.4872304715336</v>
      </c>
      <c r="V76" s="16">
        <f t="shared" si="29"/>
        <v>3311.0184734858381</v>
      </c>
      <c r="W76" s="17">
        <f t="shared" si="30"/>
        <v>0.37242261168066809</v>
      </c>
      <c r="X76" s="14">
        <f t="shared" si="31"/>
        <v>8890.4872304715336</v>
      </c>
      <c r="Y76" s="17" t="s">
        <v>180</v>
      </c>
      <c r="Z76" s="28"/>
    </row>
    <row r="77" spans="1:26" s="8" customFormat="1" ht="26" x14ac:dyDescent="0.2">
      <c r="A77" s="9">
        <v>75</v>
      </c>
      <c r="B77" s="10">
        <v>60121100</v>
      </c>
      <c r="C77" s="11" t="s">
        <v>79</v>
      </c>
      <c r="D77" s="12" t="s">
        <v>30</v>
      </c>
      <c r="E77" s="12">
        <v>1</v>
      </c>
      <c r="F77" s="5">
        <v>2247.6923076923076</v>
      </c>
      <c r="G77" s="6">
        <f t="shared" si="21"/>
        <v>427.06153846153848</v>
      </c>
      <c r="H77" s="6">
        <f t="shared" si="22"/>
        <v>2674.7538461538461</v>
      </c>
      <c r="I77" s="13">
        <v>96707</v>
      </c>
      <c r="J77" s="13">
        <v>18374.330000000002</v>
      </c>
      <c r="K77" s="13">
        <v>115081.33</v>
      </c>
      <c r="L77" s="13">
        <v>109005</v>
      </c>
      <c r="M77" s="13">
        <v>20710.95</v>
      </c>
      <c r="N77" s="13">
        <v>129715.95</v>
      </c>
      <c r="O77" s="14">
        <v>66000</v>
      </c>
      <c r="P77" s="14">
        <f t="shared" si="23"/>
        <v>3432.0000000000005</v>
      </c>
      <c r="Q77" s="14">
        <f t="shared" si="24"/>
        <v>69432</v>
      </c>
      <c r="R77" s="15">
        <f t="shared" si="25"/>
        <v>2674.7538461538461</v>
      </c>
      <c r="S77" s="15">
        <f>MEDIAN(H77,Q77)</f>
        <v>36053.376923076925</v>
      </c>
      <c r="T77" s="15">
        <f>AVERAGE(H77,Q77)</f>
        <v>36053.376923076925</v>
      </c>
      <c r="U77" s="14">
        <f>GEOMEAN(H77,Q77)</f>
        <v>13627.674381425242</v>
      </c>
      <c r="V77" s="16">
        <f t="shared" si="29"/>
        <v>7744.8843842877959</v>
      </c>
      <c r="W77" s="21">
        <f t="shared" si="30"/>
        <v>0.56832032873079275</v>
      </c>
      <c r="X77" s="36">
        <f>+U77</f>
        <v>13627.674381425242</v>
      </c>
      <c r="Y77" s="8" t="s">
        <v>180</v>
      </c>
      <c r="Z77" s="28"/>
    </row>
    <row r="78" spans="1:26" s="8" customFormat="1" ht="26" x14ac:dyDescent="0.2">
      <c r="A78" s="9">
        <v>76</v>
      </c>
      <c r="B78" s="10">
        <v>44103500</v>
      </c>
      <c r="C78" s="11" t="s">
        <v>78</v>
      </c>
      <c r="D78" s="12" t="s">
        <v>30</v>
      </c>
      <c r="E78" s="12">
        <v>1</v>
      </c>
      <c r="F78" s="5">
        <v>61538.461538461539</v>
      </c>
      <c r="G78" s="6">
        <f t="shared" si="21"/>
        <v>11692.307692307693</v>
      </c>
      <c r="H78" s="6">
        <f t="shared" si="22"/>
        <v>73230.769230769234</v>
      </c>
      <c r="I78" s="13">
        <v>218153</v>
      </c>
      <c r="J78" s="13">
        <v>41449.07</v>
      </c>
      <c r="K78" s="13">
        <v>259602.07</v>
      </c>
      <c r="L78" s="13">
        <v>245895</v>
      </c>
      <c r="M78" s="13">
        <v>46720.05</v>
      </c>
      <c r="N78" s="13">
        <v>292615.05</v>
      </c>
      <c r="O78" s="14">
        <v>35000</v>
      </c>
      <c r="P78" s="14">
        <f t="shared" si="23"/>
        <v>1820.0000000000002</v>
      </c>
      <c r="Q78" s="14">
        <f t="shared" si="24"/>
        <v>36820</v>
      </c>
      <c r="R78" s="15">
        <f t="shared" si="25"/>
        <v>36820</v>
      </c>
      <c r="S78" s="15">
        <f t="shared" si="26"/>
        <v>166416.4196153846</v>
      </c>
      <c r="T78" s="15">
        <f t="shared" si="27"/>
        <v>165566.97230769231</v>
      </c>
      <c r="U78" s="14">
        <f t="shared" si="28"/>
        <v>119631.49986088129</v>
      </c>
      <c r="V78" s="16">
        <f t="shared" si="29"/>
        <v>58556.573111857993</v>
      </c>
      <c r="W78" s="17">
        <f t="shared" si="30"/>
        <v>0.48947453789305545</v>
      </c>
      <c r="X78" s="35">
        <f t="shared" ref="X78:X79" si="32">+U78</f>
        <v>119631.49986088129</v>
      </c>
      <c r="Y78" s="17" t="s">
        <v>180</v>
      </c>
      <c r="Z78" s="28"/>
    </row>
    <row r="79" spans="1:26" s="8" customFormat="1" ht="26" x14ac:dyDescent="0.2">
      <c r="A79" s="9">
        <v>77</v>
      </c>
      <c r="B79" s="10">
        <v>44121600</v>
      </c>
      <c r="C79" s="11" t="s">
        <v>77</v>
      </c>
      <c r="D79" s="12" t="s">
        <v>8</v>
      </c>
      <c r="E79" s="12">
        <v>1</v>
      </c>
      <c r="F79" s="5">
        <v>11538.461538461537</v>
      </c>
      <c r="G79" s="6">
        <f t="shared" si="21"/>
        <v>2192.3076923076919</v>
      </c>
      <c r="H79" s="6">
        <f t="shared" si="22"/>
        <v>13730.769230769229</v>
      </c>
      <c r="I79" s="13">
        <v>28026</v>
      </c>
      <c r="J79" s="13">
        <v>5324.9400000000005</v>
      </c>
      <c r="K79" s="13">
        <v>33350.94</v>
      </c>
      <c r="L79" s="13">
        <v>31590</v>
      </c>
      <c r="M79" s="13">
        <v>6002.1</v>
      </c>
      <c r="N79" s="13">
        <v>37592.1</v>
      </c>
      <c r="O79" s="14">
        <v>8500</v>
      </c>
      <c r="P79" s="14">
        <f t="shared" si="23"/>
        <v>442.00000000000006</v>
      </c>
      <c r="Q79" s="14">
        <f t="shared" si="24"/>
        <v>8942</v>
      </c>
      <c r="R79" s="15">
        <f t="shared" si="25"/>
        <v>8942</v>
      </c>
      <c r="S79" s="15">
        <f t="shared" si="26"/>
        <v>23540.854615384618</v>
      </c>
      <c r="T79" s="15">
        <f t="shared" si="27"/>
        <v>23403.952307692307</v>
      </c>
      <c r="U79" s="14">
        <f t="shared" si="28"/>
        <v>19807.67720834287</v>
      </c>
      <c r="V79" s="16">
        <f t="shared" si="29"/>
        <v>7683.1940362033556</v>
      </c>
      <c r="W79" s="17">
        <f t="shared" si="30"/>
        <v>0.38788970334024037</v>
      </c>
      <c r="X79" s="35">
        <f t="shared" si="32"/>
        <v>19807.67720834287</v>
      </c>
      <c r="Y79" s="17" t="s">
        <v>180</v>
      </c>
      <c r="Z79" s="28"/>
    </row>
    <row r="80" spans="1:26" s="8" customFormat="1" ht="39" x14ac:dyDescent="0.2">
      <c r="A80" s="9">
        <v>78</v>
      </c>
      <c r="B80" s="10">
        <v>44122000</v>
      </c>
      <c r="C80" s="11" t="s">
        <v>76</v>
      </c>
      <c r="D80" s="12" t="s">
        <v>8</v>
      </c>
      <c r="E80" s="12">
        <v>1</v>
      </c>
      <c r="F80" s="5">
        <v>13076.923076923076</v>
      </c>
      <c r="G80" s="6">
        <f t="shared" si="21"/>
        <v>2484.6153846153843</v>
      </c>
      <c r="H80" s="6">
        <f t="shared" si="22"/>
        <v>15561.538461538461</v>
      </c>
      <c r="I80" s="13">
        <v>26123</v>
      </c>
      <c r="J80" s="13">
        <v>4963.37</v>
      </c>
      <c r="K80" s="13">
        <v>31086.37</v>
      </c>
      <c r="L80" s="13">
        <v>29445</v>
      </c>
      <c r="M80" s="13">
        <v>5594.55</v>
      </c>
      <c r="N80" s="13">
        <v>35039.550000000003</v>
      </c>
      <c r="O80" s="14"/>
      <c r="P80" s="14"/>
      <c r="Q80" s="14"/>
      <c r="R80" s="15">
        <f t="shared" si="25"/>
        <v>15561.538461538461</v>
      </c>
      <c r="S80" s="15">
        <f t="shared" si="26"/>
        <v>31086.37</v>
      </c>
      <c r="T80" s="15">
        <f t="shared" si="27"/>
        <v>27229.152820512823</v>
      </c>
      <c r="U80" s="14">
        <f t="shared" si="28"/>
        <v>25687.806478678212</v>
      </c>
      <c r="V80" s="16">
        <f t="shared" si="29"/>
        <v>7160.3527830319827</v>
      </c>
      <c r="W80" s="22">
        <f t="shared" si="30"/>
        <v>0.27874520111226037</v>
      </c>
      <c r="X80" s="37">
        <f t="shared" ref="X80:X88" si="33">+R80</f>
        <v>15561.538461538461</v>
      </c>
      <c r="Y80" s="41" t="s">
        <v>171</v>
      </c>
      <c r="Z80" s="28"/>
    </row>
    <row r="81" spans="1:26" s="8" customFormat="1" ht="26" x14ac:dyDescent="0.2">
      <c r="A81" s="9">
        <v>79</v>
      </c>
      <c r="B81" s="10">
        <v>44122000</v>
      </c>
      <c r="C81" s="11" t="s">
        <v>75</v>
      </c>
      <c r="D81" s="12" t="s">
        <v>8</v>
      </c>
      <c r="E81" s="12">
        <v>1</v>
      </c>
      <c r="F81" s="5">
        <v>13076.923076923076</v>
      </c>
      <c r="G81" s="6">
        <f t="shared" si="21"/>
        <v>2484.6153846153843</v>
      </c>
      <c r="H81" s="6">
        <f t="shared" si="22"/>
        <v>15561.538461538461</v>
      </c>
      <c r="I81" s="13">
        <v>26988</v>
      </c>
      <c r="J81" s="13">
        <v>5127.72</v>
      </c>
      <c r="K81" s="13">
        <v>32115.72</v>
      </c>
      <c r="L81" s="13">
        <v>30420</v>
      </c>
      <c r="M81" s="13">
        <v>5779.8</v>
      </c>
      <c r="N81" s="13">
        <v>36199.800000000003</v>
      </c>
      <c r="O81" s="14"/>
      <c r="P81" s="14"/>
      <c r="Q81" s="14"/>
      <c r="R81" s="15">
        <f t="shared" si="25"/>
        <v>15561.538461538461</v>
      </c>
      <c r="S81" s="15">
        <f t="shared" si="26"/>
        <v>32115.72</v>
      </c>
      <c r="T81" s="15">
        <f t="shared" si="27"/>
        <v>27959.019487179485</v>
      </c>
      <c r="U81" s="14">
        <f t="shared" si="28"/>
        <v>26251.781940600984</v>
      </c>
      <c r="V81" s="16">
        <f t="shared" si="29"/>
        <v>7559.1436565803706</v>
      </c>
      <c r="W81" s="17">
        <f t="shared" si="30"/>
        <v>0.28794783050096134</v>
      </c>
      <c r="X81" s="35">
        <f t="shared" si="33"/>
        <v>15561.538461538461</v>
      </c>
      <c r="Y81" s="16" t="s">
        <v>171</v>
      </c>
      <c r="Z81" s="28"/>
    </row>
    <row r="82" spans="1:26" s="8" customFormat="1" ht="26" x14ac:dyDescent="0.2">
      <c r="A82" s="9">
        <v>80</v>
      </c>
      <c r="B82" s="10">
        <v>44122000</v>
      </c>
      <c r="C82" s="11" t="s">
        <v>74</v>
      </c>
      <c r="D82" s="12" t="s">
        <v>8</v>
      </c>
      <c r="E82" s="12">
        <v>1</v>
      </c>
      <c r="F82" s="5">
        <v>31846.153846153844</v>
      </c>
      <c r="G82" s="6">
        <f t="shared" si="21"/>
        <v>6050.7692307692305</v>
      </c>
      <c r="H82" s="6">
        <f t="shared" si="22"/>
        <v>37896.923076923078</v>
      </c>
      <c r="I82" s="13">
        <v>37887</v>
      </c>
      <c r="J82" s="13">
        <v>7198.53</v>
      </c>
      <c r="K82" s="13">
        <v>45085.53</v>
      </c>
      <c r="L82" s="13">
        <v>42705</v>
      </c>
      <c r="M82" s="13">
        <v>8113.95</v>
      </c>
      <c r="N82" s="13">
        <v>50818.95</v>
      </c>
      <c r="O82" s="14"/>
      <c r="P82" s="14"/>
      <c r="Q82" s="14"/>
      <c r="R82" s="15">
        <f t="shared" si="25"/>
        <v>37896.923076923078</v>
      </c>
      <c r="S82" s="15">
        <f t="shared" si="26"/>
        <v>45085.53</v>
      </c>
      <c r="T82" s="15">
        <f t="shared" si="27"/>
        <v>44600.467692307691</v>
      </c>
      <c r="U82" s="14">
        <f t="shared" si="28"/>
        <v>44281.494754827785</v>
      </c>
      <c r="V82" s="16">
        <f t="shared" si="29"/>
        <v>4514.5739284179917</v>
      </c>
      <c r="W82" s="17">
        <f t="shared" si="30"/>
        <v>0.10195170586299576</v>
      </c>
      <c r="X82" s="35">
        <f t="shared" si="33"/>
        <v>37896.923076923078</v>
      </c>
      <c r="Y82" s="16" t="s">
        <v>171</v>
      </c>
      <c r="Z82" s="28"/>
    </row>
    <row r="83" spans="1:26" s="8" customFormat="1" ht="13" x14ac:dyDescent="0.2">
      <c r="A83" s="9">
        <v>81</v>
      </c>
      <c r="B83" s="10">
        <v>44122000</v>
      </c>
      <c r="C83" s="11" t="s">
        <v>73</v>
      </c>
      <c r="D83" s="12" t="s">
        <v>30</v>
      </c>
      <c r="E83" s="12">
        <v>1</v>
      </c>
      <c r="F83" s="5">
        <v>6307.6923076923076</v>
      </c>
      <c r="G83" s="6">
        <f t="shared" si="21"/>
        <v>1198.4615384615386</v>
      </c>
      <c r="H83" s="6">
        <f t="shared" si="22"/>
        <v>7506.1538461538457</v>
      </c>
      <c r="I83" s="13">
        <v>9861</v>
      </c>
      <c r="J83" s="13">
        <v>1873.59</v>
      </c>
      <c r="K83" s="13">
        <v>11734.59</v>
      </c>
      <c r="L83" s="13">
        <v>11115</v>
      </c>
      <c r="M83" s="13">
        <v>2111.85</v>
      </c>
      <c r="N83" s="13">
        <v>13226.85</v>
      </c>
      <c r="O83" s="14"/>
      <c r="P83" s="14"/>
      <c r="Q83" s="14"/>
      <c r="R83" s="15">
        <f t="shared" si="25"/>
        <v>7506.1538461538457</v>
      </c>
      <c r="S83" s="15">
        <f t="shared" si="26"/>
        <v>11734.59</v>
      </c>
      <c r="T83" s="15">
        <f t="shared" si="27"/>
        <v>10822.531282051283</v>
      </c>
      <c r="U83" s="14">
        <f t="shared" si="28"/>
        <v>10522.378911104521</v>
      </c>
      <c r="V83" s="16">
        <f t="shared" si="29"/>
        <v>2132.7931970114614</v>
      </c>
      <c r="W83" s="17">
        <f t="shared" si="30"/>
        <v>0.20269116090855399</v>
      </c>
      <c r="X83" s="35">
        <f t="shared" si="33"/>
        <v>7506.1538461538457</v>
      </c>
      <c r="Y83" s="16" t="s">
        <v>171</v>
      </c>
      <c r="Z83" s="28"/>
    </row>
    <row r="84" spans="1:26" s="8" customFormat="1" ht="26" x14ac:dyDescent="0.2">
      <c r="A84" s="9">
        <v>82</v>
      </c>
      <c r="B84" s="10">
        <v>44122000</v>
      </c>
      <c r="C84" s="11" t="s">
        <v>72</v>
      </c>
      <c r="D84" s="12" t="s">
        <v>30</v>
      </c>
      <c r="E84" s="12">
        <v>1</v>
      </c>
      <c r="F84" s="5">
        <v>69538.461538461532</v>
      </c>
      <c r="G84" s="6">
        <f t="shared" si="21"/>
        <v>13212.307692307691</v>
      </c>
      <c r="H84" s="6">
        <f t="shared" si="22"/>
        <v>82750.76923076922</v>
      </c>
      <c r="I84" s="13">
        <v>58301</v>
      </c>
      <c r="J84" s="13">
        <v>11077.19</v>
      </c>
      <c r="K84" s="13">
        <v>69378.19</v>
      </c>
      <c r="L84" s="13">
        <v>65715</v>
      </c>
      <c r="M84" s="13">
        <v>12485.85</v>
      </c>
      <c r="N84" s="13">
        <v>78200.850000000006</v>
      </c>
      <c r="O84" s="14"/>
      <c r="P84" s="14"/>
      <c r="Q84" s="14"/>
      <c r="R84" s="15">
        <f t="shared" si="25"/>
        <v>69378.19</v>
      </c>
      <c r="S84" s="15">
        <f t="shared" si="26"/>
        <v>78200.850000000006</v>
      </c>
      <c r="T84" s="15">
        <f t="shared" si="27"/>
        <v>76776.603076923071</v>
      </c>
      <c r="U84" s="14">
        <f t="shared" si="28"/>
        <v>76571.79468726879</v>
      </c>
      <c r="V84" s="16">
        <f t="shared" si="29"/>
        <v>5086.6466555430934</v>
      </c>
      <c r="W84" s="17">
        <f t="shared" si="30"/>
        <v>6.6429769294526209E-2</v>
      </c>
      <c r="X84" s="35">
        <f t="shared" si="33"/>
        <v>69378.19</v>
      </c>
      <c r="Y84" s="16" t="s">
        <v>171</v>
      </c>
      <c r="Z84" s="28"/>
    </row>
    <row r="85" spans="1:26" s="8" customFormat="1" ht="13" x14ac:dyDescent="0.2">
      <c r="A85" s="9">
        <v>83</v>
      </c>
      <c r="B85" s="10">
        <v>44103100</v>
      </c>
      <c r="C85" s="11" t="s">
        <v>71</v>
      </c>
      <c r="D85" s="12" t="s">
        <v>8</v>
      </c>
      <c r="E85" s="12">
        <v>1</v>
      </c>
      <c r="F85" s="5">
        <v>930833.87692307692</v>
      </c>
      <c r="G85" s="6">
        <f t="shared" si="21"/>
        <v>176858.43661538462</v>
      </c>
      <c r="H85" s="6">
        <f t="shared" si="22"/>
        <v>1107692.3135384615</v>
      </c>
      <c r="I85" s="13">
        <v>872266</v>
      </c>
      <c r="J85" s="13">
        <v>165730.54</v>
      </c>
      <c r="K85" s="13">
        <v>1037996.54</v>
      </c>
      <c r="L85" s="13">
        <v>983190</v>
      </c>
      <c r="M85" s="13">
        <v>186806.1</v>
      </c>
      <c r="N85" s="13">
        <v>1169996.1000000001</v>
      </c>
      <c r="O85" s="14"/>
      <c r="P85" s="14"/>
      <c r="Q85" s="14"/>
      <c r="R85" s="15">
        <f t="shared" si="25"/>
        <v>1037996.54</v>
      </c>
      <c r="S85" s="15">
        <f t="shared" si="26"/>
        <v>1107692.3135384615</v>
      </c>
      <c r="T85" s="15">
        <f t="shared" si="27"/>
        <v>1105228.3178461539</v>
      </c>
      <c r="U85" s="14">
        <f t="shared" si="28"/>
        <v>1103908.6947728</v>
      </c>
      <c r="V85" s="16">
        <f t="shared" si="29"/>
        <v>46606.931602464094</v>
      </c>
      <c r="W85" s="17">
        <f t="shared" si="30"/>
        <v>4.2219915309260662E-2</v>
      </c>
      <c r="X85" s="35">
        <f t="shared" si="33"/>
        <v>1037996.54</v>
      </c>
      <c r="Y85" s="16" t="s">
        <v>171</v>
      </c>
      <c r="Z85" s="28"/>
    </row>
    <row r="86" spans="1:26" s="8" customFormat="1" ht="13" x14ac:dyDescent="0.2">
      <c r="A86" s="9">
        <v>84</v>
      </c>
      <c r="B86" s="10">
        <v>44103100</v>
      </c>
      <c r="C86" s="11" t="s">
        <v>70</v>
      </c>
      <c r="D86" s="12" t="s">
        <v>8</v>
      </c>
      <c r="E86" s="12">
        <v>1</v>
      </c>
      <c r="F86" s="5">
        <v>762766.64615384617</v>
      </c>
      <c r="G86" s="6">
        <f t="shared" si="21"/>
        <v>144925.66276923078</v>
      </c>
      <c r="H86" s="6">
        <f t="shared" si="22"/>
        <v>907692.30892307695</v>
      </c>
      <c r="I86" s="13">
        <v>726946</v>
      </c>
      <c r="J86" s="13">
        <v>138119.74</v>
      </c>
      <c r="K86" s="13">
        <v>865065.74</v>
      </c>
      <c r="L86" s="13">
        <v>819390</v>
      </c>
      <c r="M86" s="13">
        <v>155684.1</v>
      </c>
      <c r="N86" s="13">
        <v>975074.1</v>
      </c>
      <c r="O86" s="14"/>
      <c r="P86" s="14"/>
      <c r="Q86" s="14"/>
      <c r="R86" s="15">
        <f t="shared" si="25"/>
        <v>865065.74</v>
      </c>
      <c r="S86" s="15">
        <f t="shared" si="26"/>
        <v>907692.30892307695</v>
      </c>
      <c r="T86" s="15">
        <f t="shared" si="27"/>
        <v>915944.04964102572</v>
      </c>
      <c r="U86" s="14">
        <f t="shared" si="28"/>
        <v>914832.94560773612</v>
      </c>
      <c r="V86" s="16">
        <f t="shared" si="29"/>
        <v>35190.728565935395</v>
      </c>
      <c r="W86" s="17">
        <f t="shared" si="30"/>
        <v>3.8466835650040686E-2</v>
      </c>
      <c r="X86" s="35">
        <f t="shared" si="33"/>
        <v>865065.74</v>
      </c>
      <c r="Y86" s="16" t="s">
        <v>171</v>
      </c>
      <c r="Z86" s="28"/>
    </row>
    <row r="87" spans="1:26" s="8" customFormat="1" ht="13" x14ac:dyDescent="0.2">
      <c r="A87" s="9">
        <v>85</v>
      </c>
      <c r="B87" s="10">
        <v>44103100</v>
      </c>
      <c r="C87" s="11" t="s">
        <v>69</v>
      </c>
      <c r="D87" s="12" t="s">
        <v>8</v>
      </c>
      <c r="E87" s="12">
        <v>1</v>
      </c>
      <c r="F87" s="5">
        <v>1745313.5076923077</v>
      </c>
      <c r="G87" s="6">
        <f t="shared" si="21"/>
        <v>331609.56646153849</v>
      </c>
      <c r="H87" s="6">
        <f t="shared" si="22"/>
        <v>2076923.0741538461</v>
      </c>
      <c r="I87" s="13">
        <v>1163079</v>
      </c>
      <c r="J87" s="13">
        <v>220985.01</v>
      </c>
      <c r="K87" s="13">
        <v>1384064.01</v>
      </c>
      <c r="L87" s="13">
        <v>1310985</v>
      </c>
      <c r="M87" s="13">
        <v>249087.15</v>
      </c>
      <c r="N87" s="13">
        <v>1560072.15</v>
      </c>
      <c r="O87" s="14"/>
      <c r="P87" s="14"/>
      <c r="Q87" s="14"/>
      <c r="R87" s="15">
        <f t="shared" si="25"/>
        <v>1384064.01</v>
      </c>
      <c r="S87" s="15">
        <f t="shared" si="26"/>
        <v>1560072.15</v>
      </c>
      <c r="T87" s="15">
        <f t="shared" si="27"/>
        <v>1673686.4113846153</v>
      </c>
      <c r="U87" s="14">
        <f t="shared" si="28"/>
        <v>1649075.0602279194</v>
      </c>
      <c r="V87" s="16">
        <f t="shared" si="29"/>
        <v>187391.11070553053</v>
      </c>
      <c r="W87" s="17">
        <f t="shared" si="30"/>
        <v>0.11363406992501064</v>
      </c>
      <c r="X87" s="35">
        <f t="shared" si="33"/>
        <v>1384064.01</v>
      </c>
      <c r="Y87" s="16" t="s">
        <v>171</v>
      </c>
      <c r="Z87" s="28"/>
    </row>
    <row r="88" spans="1:26" s="8" customFormat="1" ht="13" x14ac:dyDescent="0.2">
      <c r="A88" s="9">
        <v>86</v>
      </c>
      <c r="B88" s="10">
        <v>44103100</v>
      </c>
      <c r="C88" s="11" t="s">
        <v>68</v>
      </c>
      <c r="D88" s="12" t="s">
        <v>8</v>
      </c>
      <c r="E88" s="12">
        <v>1</v>
      </c>
      <c r="F88" s="5">
        <v>1021331.6153846154</v>
      </c>
      <c r="G88" s="6">
        <f t="shared" si="21"/>
        <v>194053.00692307693</v>
      </c>
      <c r="H88" s="6">
        <f t="shared" si="22"/>
        <v>1215384.6223076922</v>
      </c>
      <c r="I88" s="13">
        <v>872266</v>
      </c>
      <c r="J88" s="13">
        <v>165730.54</v>
      </c>
      <c r="K88" s="13">
        <v>1037996.54</v>
      </c>
      <c r="L88" s="13">
        <v>983190</v>
      </c>
      <c r="M88" s="13">
        <v>186806.1</v>
      </c>
      <c r="N88" s="13">
        <v>1169996.1000000001</v>
      </c>
      <c r="O88" s="14"/>
      <c r="P88" s="14"/>
      <c r="Q88" s="14"/>
      <c r="R88" s="15">
        <f t="shared" si="25"/>
        <v>1037996.54</v>
      </c>
      <c r="S88" s="15">
        <f t="shared" si="26"/>
        <v>1169996.1000000001</v>
      </c>
      <c r="T88" s="15">
        <f t="shared" si="27"/>
        <v>1141125.7541025642</v>
      </c>
      <c r="U88" s="14">
        <f t="shared" si="28"/>
        <v>1138582.9752254458</v>
      </c>
      <c r="V88" s="16">
        <f t="shared" si="29"/>
        <v>71125.350443294126</v>
      </c>
      <c r="W88" s="20">
        <f t="shared" si="30"/>
        <v>6.246830665038787E-2</v>
      </c>
      <c r="X88" s="38">
        <f t="shared" si="33"/>
        <v>1037996.54</v>
      </c>
      <c r="Y88" s="42" t="s">
        <v>171</v>
      </c>
      <c r="Z88" s="28"/>
    </row>
    <row r="89" spans="1:26" s="8" customFormat="1" ht="13" x14ac:dyDescent="0.2">
      <c r="A89" s="9">
        <v>87</v>
      </c>
      <c r="B89" s="10">
        <v>44103100</v>
      </c>
      <c r="C89" s="11" t="s">
        <v>67</v>
      </c>
      <c r="D89" s="12" t="s">
        <v>30</v>
      </c>
      <c r="E89" s="12">
        <v>1</v>
      </c>
      <c r="F89" s="5">
        <v>3230.7692307692305</v>
      </c>
      <c r="G89" s="6">
        <f t="shared" si="21"/>
        <v>613.84615384615381</v>
      </c>
      <c r="H89" s="6">
        <f t="shared" si="22"/>
        <v>3844.6153846153843</v>
      </c>
      <c r="I89" s="13">
        <v>8996</v>
      </c>
      <c r="J89" s="13">
        <v>1709.24</v>
      </c>
      <c r="K89" s="13">
        <v>10705.24</v>
      </c>
      <c r="L89" s="13">
        <v>10140</v>
      </c>
      <c r="M89" s="13">
        <v>1926.6</v>
      </c>
      <c r="N89" s="13">
        <v>12066.6</v>
      </c>
      <c r="O89" s="14"/>
      <c r="P89" s="14"/>
      <c r="Q89" s="14"/>
      <c r="R89" s="15">
        <f t="shared" si="25"/>
        <v>3844.6153846153843</v>
      </c>
      <c r="S89" s="15">
        <f t="shared" si="26"/>
        <v>10705.24</v>
      </c>
      <c r="T89" s="15">
        <f t="shared" si="27"/>
        <v>8872.1517948717956</v>
      </c>
      <c r="U89" s="14">
        <f t="shared" si="28"/>
        <v>7919.1409825980281</v>
      </c>
      <c r="V89" s="16">
        <f t="shared" si="29"/>
        <v>2881.1246804516977</v>
      </c>
      <c r="W89" s="17">
        <f t="shared" si="30"/>
        <v>0.36381782907803323</v>
      </c>
      <c r="X89" s="35">
        <f>+U89</f>
        <v>7919.1409825980281</v>
      </c>
      <c r="Y89" s="17" t="s">
        <v>180</v>
      </c>
      <c r="Z89" s="28"/>
    </row>
    <row r="90" spans="1:26" s="8" customFormat="1" ht="26" x14ac:dyDescent="0.2">
      <c r="A90" s="9">
        <v>88</v>
      </c>
      <c r="B90" s="10">
        <v>44103100</v>
      </c>
      <c r="C90" s="11" t="s">
        <v>66</v>
      </c>
      <c r="D90" s="12" t="s">
        <v>8</v>
      </c>
      <c r="E90" s="12">
        <v>1</v>
      </c>
      <c r="F90" s="5">
        <v>969618.61538461526</v>
      </c>
      <c r="G90" s="6">
        <f t="shared" si="21"/>
        <v>184227.5369230769</v>
      </c>
      <c r="H90" s="6">
        <f t="shared" si="22"/>
        <v>1153846.1523076922</v>
      </c>
      <c r="I90" s="13">
        <v>581453</v>
      </c>
      <c r="J90" s="13">
        <v>110476.07</v>
      </c>
      <c r="K90" s="13">
        <v>691929.07000000007</v>
      </c>
      <c r="L90" s="13">
        <v>655395</v>
      </c>
      <c r="M90" s="13">
        <v>124525.05</v>
      </c>
      <c r="N90" s="13">
        <v>779920.05</v>
      </c>
      <c r="O90" s="14"/>
      <c r="P90" s="14"/>
      <c r="Q90" s="14"/>
      <c r="R90" s="15">
        <f t="shared" si="25"/>
        <v>691929.07000000007</v>
      </c>
      <c r="S90" s="15">
        <f t="shared" si="26"/>
        <v>779920.05</v>
      </c>
      <c r="T90" s="15">
        <f t="shared" si="27"/>
        <v>875231.75743589737</v>
      </c>
      <c r="U90" s="14">
        <f t="shared" si="28"/>
        <v>853925.25114791805</v>
      </c>
      <c r="V90" s="16">
        <f t="shared" si="29"/>
        <v>114548.59821601657</v>
      </c>
      <c r="W90" s="22">
        <f t="shared" si="30"/>
        <v>0.13414358933879836</v>
      </c>
      <c r="X90" s="37">
        <f t="shared" ref="X90:X94" si="34">+R90</f>
        <v>691929.07000000007</v>
      </c>
      <c r="Y90" s="41" t="s">
        <v>171</v>
      </c>
      <c r="Z90" s="28"/>
    </row>
    <row r="91" spans="1:26" s="8" customFormat="1" ht="13" x14ac:dyDescent="0.2">
      <c r="A91" s="9">
        <v>89</v>
      </c>
      <c r="B91" s="10">
        <v>44103100</v>
      </c>
      <c r="C91" s="11" t="s">
        <v>65</v>
      </c>
      <c r="D91" s="12" t="s">
        <v>8</v>
      </c>
      <c r="E91" s="12">
        <v>1</v>
      </c>
      <c r="F91" s="5">
        <v>1745313.5076923077</v>
      </c>
      <c r="G91" s="6">
        <f t="shared" si="21"/>
        <v>331609.56646153849</v>
      </c>
      <c r="H91" s="6">
        <f t="shared" si="22"/>
        <v>2076923.0741538461</v>
      </c>
      <c r="I91" s="13">
        <v>1308399</v>
      </c>
      <c r="J91" s="13">
        <v>248595.81</v>
      </c>
      <c r="K91" s="13">
        <v>1556994.81</v>
      </c>
      <c r="L91" s="13">
        <v>1474785</v>
      </c>
      <c r="M91" s="13">
        <v>280209.15000000002</v>
      </c>
      <c r="N91" s="13">
        <v>1754994.15</v>
      </c>
      <c r="O91" s="14"/>
      <c r="P91" s="14"/>
      <c r="Q91" s="14"/>
      <c r="R91" s="15">
        <f t="shared" si="25"/>
        <v>1556994.81</v>
      </c>
      <c r="S91" s="15">
        <f t="shared" si="26"/>
        <v>1754994.15</v>
      </c>
      <c r="T91" s="15">
        <f t="shared" si="27"/>
        <v>1796304.0113846154</v>
      </c>
      <c r="U91" s="14">
        <f t="shared" si="28"/>
        <v>1783724.3860539536</v>
      </c>
      <c r="V91" s="16">
        <f t="shared" si="29"/>
        <v>160322.02072330157</v>
      </c>
      <c r="W91" s="17">
        <f t="shared" si="30"/>
        <v>8.9880489372001104E-2</v>
      </c>
      <c r="X91" s="35">
        <f t="shared" si="34"/>
        <v>1556994.81</v>
      </c>
      <c r="Y91" s="16" t="s">
        <v>171</v>
      </c>
      <c r="Z91" s="28"/>
    </row>
    <row r="92" spans="1:26" s="8" customFormat="1" ht="13" x14ac:dyDescent="0.2">
      <c r="A92" s="9">
        <v>90</v>
      </c>
      <c r="B92" s="10">
        <v>44103100</v>
      </c>
      <c r="C92" s="11" t="s">
        <v>64</v>
      </c>
      <c r="D92" s="12" t="s">
        <v>8</v>
      </c>
      <c r="E92" s="12">
        <v>1</v>
      </c>
      <c r="F92" s="5">
        <v>2482223.6615384612</v>
      </c>
      <c r="G92" s="6">
        <f t="shared" si="21"/>
        <v>471622.49569230765</v>
      </c>
      <c r="H92" s="6">
        <f t="shared" si="22"/>
        <v>2953846.1572307688</v>
      </c>
      <c r="I92" s="13">
        <v>872266</v>
      </c>
      <c r="J92" s="13">
        <v>165730.54</v>
      </c>
      <c r="K92" s="13">
        <v>1037996.54</v>
      </c>
      <c r="L92" s="13">
        <v>983190</v>
      </c>
      <c r="M92" s="13">
        <v>186806.1</v>
      </c>
      <c r="N92" s="13">
        <v>1169996.1000000001</v>
      </c>
      <c r="O92" s="14"/>
      <c r="P92" s="14"/>
      <c r="Q92" s="14"/>
      <c r="R92" s="15">
        <f t="shared" si="25"/>
        <v>1037996.54</v>
      </c>
      <c r="S92" s="15">
        <f t="shared" si="26"/>
        <v>1169996.1000000001</v>
      </c>
      <c r="T92" s="15">
        <f t="shared" si="27"/>
        <v>1720612.9324102562</v>
      </c>
      <c r="U92" s="14">
        <f t="shared" si="28"/>
        <v>1530815.0766404143</v>
      </c>
      <c r="V92" s="16">
        <f t="shared" si="29"/>
        <v>348475.32915286871</v>
      </c>
      <c r="W92" s="17">
        <f t="shared" si="30"/>
        <v>0.22764038221889354</v>
      </c>
      <c r="X92" s="35">
        <f t="shared" si="34"/>
        <v>1037996.54</v>
      </c>
      <c r="Y92" s="16" t="s">
        <v>171</v>
      </c>
      <c r="Z92" s="28"/>
    </row>
    <row r="93" spans="1:26" s="8" customFormat="1" ht="13" x14ac:dyDescent="0.2">
      <c r="A93" s="9">
        <v>91</v>
      </c>
      <c r="B93" s="10">
        <v>44103100</v>
      </c>
      <c r="C93" s="11" t="s">
        <v>63</v>
      </c>
      <c r="D93" s="12" t="s">
        <v>8</v>
      </c>
      <c r="E93" s="12">
        <v>1</v>
      </c>
      <c r="F93" s="5">
        <v>711053.64615384617</v>
      </c>
      <c r="G93" s="6">
        <f t="shared" si="21"/>
        <v>135100.19276923078</v>
      </c>
      <c r="H93" s="6">
        <f t="shared" si="22"/>
        <v>846153.83892307698</v>
      </c>
      <c r="I93" s="13">
        <v>581453</v>
      </c>
      <c r="J93" s="13">
        <v>110476.07</v>
      </c>
      <c r="K93" s="13">
        <v>691929.07000000007</v>
      </c>
      <c r="L93" s="13">
        <v>655395</v>
      </c>
      <c r="M93" s="13">
        <v>124525.05</v>
      </c>
      <c r="N93" s="13">
        <v>779920.05</v>
      </c>
      <c r="O93" s="14"/>
      <c r="P93" s="14"/>
      <c r="Q93" s="14"/>
      <c r="R93" s="15">
        <f t="shared" si="25"/>
        <v>691929.07000000007</v>
      </c>
      <c r="S93" s="15">
        <f t="shared" si="26"/>
        <v>779920.05</v>
      </c>
      <c r="T93" s="15">
        <f t="shared" si="27"/>
        <v>772667.65297435911</v>
      </c>
      <c r="U93" s="14">
        <f t="shared" si="28"/>
        <v>770052.4916687879</v>
      </c>
      <c r="V93" s="16">
        <f t="shared" si="29"/>
        <v>55241.601231495944</v>
      </c>
      <c r="W93" s="17">
        <f t="shared" si="30"/>
        <v>7.1737448848170543E-2</v>
      </c>
      <c r="X93" s="35">
        <f t="shared" si="34"/>
        <v>691929.07000000007</v>
      </c>
      <c r="Y93" s="16" t="s">
        <v>171</v>
      </c>
      <c r="Z93" s="28"/>
    </row>
    <row r="94" spans="1:26" s="8" customFormat="1" ht="13" x14ac:dyDescent="0.2">
      <c r="A94" s="9">
        <v>92</v>
      </c>
      <c r="B94" s="10">
        <v>44111900</v>
      </c>
      <c r="C94" s="11" t="s">
        <v>62</v>
      </c>
      <c r="D94" s="12" t="s">
        <v>8</v>
      </c>
      <c r="E94" s="12">
        <v>1</v>
      </c>
      <c r="F94" s="5">
        <v>134164.61538461538</v>
      </c>
      <c r="G94" s="6">
        <f t="shared" si="21"/>
        <v>25491.276923076923</v>
      </c>
      <c r="H94" s="6">
        <f t="shared" si="22"/>
        <v>159655.89230769229</v>
      </c>
      <c r="I94" s="13">
        <v>363473</v>
      </c>
      <c r="J94" s="13">
        <v>69059.87</v>
      </c>
      <c r="K94" s="13">
        <v>432532.87</v>
      </c>
      <c r="L94" s="13">
        <v>409695</v>
      </c>
      <c r="M94" s="13">
        <v>77842.05</v>
      </c>
      <c r="N94" s="13">
        <v>487537.05</v>
      </c>
      <c r="O94" s="14">
        <v>150000</v>
      </c>
      <c r="P94" s="14">
        <f t="shared" si="23"/>
        <v>7800.0000000000009</v>
      </c>
      <c r="Q94" s="14">
        <f t="shared" si="24"/>
        <v>157800</v>
      </c>
      <c r="R94" s="15">
        <f t="shared" si="25"/>
        <v>157800</v>
      </c>
      <c r="S94" s="15">
        <f t="shared" si="26"/>
        <v>296094.38115384616</v>
      </c>
      <c r="T94" s="15">
        <f t="shared" si="27"/>
        <v>309381.45307692309</v>
      </c>
      <c r="U94" s="14">
        <f t="shared" si="28"/>
        <v>269978.80647920363</v>
      </c>
      <c r="V94" s="16">
        <f t="shared" si="29"/>
        <v>79322.394766858342</v>
      </c>
      <c r="W94" s="20">
        <f t="shared" si="30"/>
        <v>0.29380970973722903</v>
      </c>
      <c r="X94" s="38">
        <f t="shared" si="34"/>
        <v>157800</v>
      </c>
      <c r="Y94" s="42" t="s">
        <v>171</v>
      </c>
      <c r="Z94" s="28"/>
    </row>
    <row r="95" spans="1:26" s="8" customFormat="1" ht="13" x14ac:dyDescent="0.2">
      <c r="A95" s="9">
        <v>93</v>
      </c>
      <c r="B95" s="10">
        <v>44121700</v>
      </c>
      <c r="C95" s="11" t="s">
        <v>61</v>
      </c>
      <c r="D95" s="12" t="s">
        <v>0</v>
      </c>
      <c r="E95" s="12">
        <v>1</v>
      </c>
      <c r="F95" s="5">
        <v>4800</v>
      </c>
      <c r="G95" s="6">
        <f t="shared" si="21"/>
        <v>912</v>
      </c>
      <c r="H95" s="6">
        <f t="shared" si="22"/>
        <v>5712</v>
      </c>
      <c r="I95" s="13">
        <v>72487</v>
      </c>
      <c r="J95" s="13">
        <v>13772.53</v>
      </c>
      <c r="K95" s="13">
        <v>86259.53</v>
      </c>
      <c r="L95" s="13">
        <v>81705</v>
      </c>
      <c r="M95" s="13">
        <v>15523.95</v>
      </c>
      <c r="N95" s="13">
        <v>97228.95</v>
      </c>
      <c r="O95" s="14">
        <v>10500</v>
      </c>
      <c r="P95" s="14">
        <f t="shared" si="23"/>
        <v>546</v>
      </c>
      <c r="Q95" s="14">
        <f t="shared" si="24"/>
        <v>11046</v>
      </c>
      <c r="R95" s="15">
        <f t="shared" si="25"/>
        <v>5712</v>
      </c>
      <c r="S95" s="15">
        <f t="shared" si="26"/>
        <v>48652.764999999999</v>
      </c>
      <c r="T95" s="15">
        <f t="shared" si="27"/>
        <v>50061.619999999995</v>
      </c>
      <c r="U95" s="14">
        <f t="shared" si="28"/>
        <v>26971.119932936166</v>
      </c>
      <c r="V95" s="16">
        <f t="shared" si="29"/>
        <v>15032.467866637266</v>
      </c>
      <c r="W95" s="17">
        <f t="shared" si="30"/>
        <v>0.55735423312104126</v>
      </c>
      <c r="X95" s="35">
        <f t="shared" ref="X95:X96" si="35">+U95</f>
        <v>26971.119932936166</v>
      </c>
      <c r="Y95" s="17" t="s">
        <v>180</v>
      </c>
      <c r="Z95" s="28"/>
    </row>
    <row r="96" spans="1:26" s="8" customFormat="1" ht="13" x14ac:dyDescent="0.2">
      <c r="A96" s="9">
        <v>94</v>
      </c>
      <c r="B96" s="10">
        <v>44121700</v>
      </c>
      <c r="C96" s="11" t="s">
        <v>60</v>
      </c>
      <c r="D96" s="12" t="s">
        <v>8</v>
      </c>
      <c r="E96" s="12">
        <v>1</v>
      </c>
      <c r="F96" s="5">
        <v>1230.7692307692307</v>
      </c>
      <c r="G96" s="6">
        <f t="shared" si="21"/>
        <v>233.84615384615384</v>
      </c>
      <c r="H96" s="6">
        <f t="shared" si="22"/>
        <v>1464.6153846153845</v>
      </c>
      <c r="I96" s="13">
        <v>2076</v>
      </c>
      <c r="J96" s="13">
        <v>394.44</v>
      </c>
      <c r="K96" s="13">
        <v>2470.44</v>
      </c>
      <c r="L96" s="13">
        <v>2340</v>
      </c>
      <c r="M96" s="13">
        <v>444.6</v>
      </c>
      <c r="N96" s="13">
        <v>2784.6</v>
      </c>
      <c r="O96" s="14">
        <v>10500</v>
      </c>
      <c r="P96" s="14">
        <f t="shared" si="23"/>
        <v>546</v>
      </c>
      <c r="Q96" s="14">
        <f t="shared" si="24"/>
        <v>11046</v>
      </c>
      <c r="R96" s="15">
        <f t="shared" si="25"/>
        <v>1464.6153846153845</v>
      </c>
      <c r="S96" s="15">
        <f t="shared" si="26"/>
        <v>2627.52</v>
      </c>
      <c r="T96" s="15">
        <f t="shared" si="27"/>
        <v>4441.413846153846</v>
      </c>
      <c r="U96" s="14">
        <f t="shared" si="28"/>
        <v>3248.0031368412165</v>
      </c>
      <c r="V96" s="16">
        <f t="shared" si="29"/>
        <v>1261.0455730839199</v>
      </c>
      <c r="W96" s="17">
        <f t="shared" si="30"/>
        <v>0.38825257241294592</v>
      </c>
      <c r="X96" s="35">
        <f t="shared" si="35"/>
        <v>3248.0031368412165</v>
      </c>
      <c r="Y96" s="17" t="s">
        <v>180</v>
      </c>
      <c r="Z96" s="28"/>
    </row>
    <row r="97" spans="1:26" s="8" customFormat="1" ht="13" x14ac:dyDescent="0.2">
      <c r="A97" s="9">
        <v>95</v>
      </c>
      <c r="B97" s="10">
        <v>44121700</v>
      </c>
      <c r="C97" s="11" t="s">
        <v>59</v>
      </c>
      <c r="D97" s="12" t="s">
        <v>8</v>
      </c>
      <c r="E97" s="12">
        <v>1</v>
      </c>
      <c r="F97" s="5">
        <v>1230.7692307692307</v>
      </c>
      <c r="G97" s="6">
        <f t="shared" si="21"/>
        <v>233.84615384615384</v>
      </c>
      <c r="H97" s="6">
        <f t="shared" si="22"/>
        <v>1464.6153846153845</v>
      </c>
      <c r="I97" s="13">
        <v>2076</v>
      </c>
      <c r="J97" s="13">
        <v>394.44</v>
      </c>
      <c r="K97" s="13">
        <v>2470.44</v>
      </c>
      <c r="L97" s="13">
        <v>2340</v>
      </c>
      <c r="M97" s="13">
        <v>444.6</v>
      </c>
      <c r="N97" s="13">
        <v>2784.6</v>
      </c>
      <c r="O97" s="14"/>
      <c r="P97" s="14"/>
      <c r="Q97" s="14"/>
      <c r="R97" s="15">
        <f t="shared" si="25"/>
        <v>1464.6153846153845</v>
      </c>
      <c r="S97" s="15">
        <f t="shared" si="26"/>
        <v>2470.44</v>
      </c>
      <c r="T97" s="15">
        <f t="shared" si="27"/>
        <v>2239.8851282051278</v>
      </c>
      <c r="U97" s="14">
        <f t="shared" si="28"/>
        <v>2159.8333377582153</v>
      </c>
      <c r="V97" s="16">
        <f t="shared" si="29"/>
        <v>491.59332906992768</v>
      </c>
      <c r="W97" s="21">
        <f t="shared" si="30"/>
        <v>0.22760706600638628</v>
      </c>
      <c r="X97" s="39">
        <f>+R97</f>
        <v>1464.6153846153845</v>
      </c>
      <c r="Y97" s="40" t="s">
        <v>171</v>
      </c>
      <c r="Z97" s="28"/>
    </row>
    <row r="98" spans="1:26" s="8" customFormat="1" ht="13" x14ac:dyDescent="0.2">
      <c r="A98" s="9">
        <v>96</v>
      </c>
      <c r="B98" s="10">
        <v>44121700</v>
      </c>
      <c r="C98" s="11" t="s">
        <v>58</v>
      </c>
      <c r="D98" s="12" t="s">
        <v>8</v>
      </c>
      <c r="E98" s="12">
        <v>1</v>
      </c>
      <c r="F98" s="5">
        <v>1230.7692307692307</v>
      </c>
      <c r="G98" s="6">
        <f t="shared" si="21"/>
        <v>233.84615384615384</v>
      </c>
      <c r="H98" s="6">
        <f t="shared" si="22"/>
        <v>1464.6153846153845</v>
      </c>
      <c r="I98" s="13">
        <v>2076</v>
      </c>
      <c r="J98" s="13">
        <v>394.44</v>
      </c>
      <c r="K98" s="13">
        <v>2470.44</v>
      </c>
      <c r="L98" s="13">
        <v>2340</v>
      </c>
      <c r="M98" s="13">
        <v>444.6</v>
      </c>
      <c r="N98" s="13">
        <v>2784.6</v>
      </c>
      <c r="O98" s="14">
        <v>10500</v>
      </c>
      <c r="P98" s="14">
        <f t="shared" si="23"/>
        <v>546</v>
      </c>
      <c r="Q98" s="14">
        <f t="shared" si="24"/>
        <v>11046</v>
      </c>
      <c r="R98" s="15">
        <f t="shared" si="25"/>
        <v>1464.6153846153845</v>
      </c>
      <c r="S98" s="15">
        <f t="shared" si="26"/>
        <v>2627.52</v>
      </c>
      <c r="T98" s="15">
        <f t="shared" si="27"/>
        <v>4441.413846153846</v>
      </c>
      <c r="U98" s="14">
        <f t="shared" si="28"/>
        <v>3248.0031368412165</v>
      </c>
      <c r="V98" s="16">
        <f t="shared" si="29"/>
        <v>1261.0455730839199</v>
      </c>
      <c r="W98" s="17">
        <f t="shared" si="30"/>
        <v>0.38825257241294592</v>
      </c>
      <c r="X98" s="35">
        <f t="shared" ref="X98:X99" si="36">+U98</f>
        <v>3248.0031368412165</v>
      </c>
      <c r="Y98" s="17" t="s">
        <v>180</v>
      </c>
      <c r="Z98" s="28"/>
    </row>
    <row r="99" spans="1:26" s="8" customFormat="1" ht="13" x14ac:dyDescent="0.2">
      <c r="A99" s="9">
        <v>97</v>
      </c>
      <c r="B99" s="10">
        <v>44121700</v>
      </c>
      <c r="C99" s="11" t="s">
        <v>57</v>
      </c>
      <c r="D99" s="12" t="s">
        <v>0</v>
      </c>
      <c r="E99" s="12">
        <v>1</v>
      </c>
      <c r="F99" s="5">
        <v>2713.8461538461538</v>
      </c>
      <c r="G99" s="6">
        <f t="shared" si="21"/>
        <v>515.63076923076926</v>
      </c>
      <c r="H99" s="6">
        <f t="shared" si="22"/>
        <v>3229.476923076923</v>
      </c>
      <c r="I99" s="13">
        <v>11072</v>
      </c>
      <c r="J99" s="13">
        <v>2103.6799999999998</v>
      </c>
      <c r="K99" s="13">
        <v>13175.68</v>
      </c>
      <c r="L99" s="13">
        <v>12480</v>
      </c>
      <c r="M99" s="13">
        <v>2371.1999999999998</v>
      </c>
      <c r="N99" s="13">
        <v>14851.2</v>
      </c>
      <c r="O99" s="14">
        <v>12000</v>
      </c>
      <c r="P99" s="14">
        <f t="shared" si="23"/>
        <v>624</v>
      </c>
      <c r="Q99" s="14">
        <f t="shared" si="24"/>
        <v>12624</v>
      </c>
      <c r="R99" s="15">
        <f t="shared" si="25"/>
        <v>3229.476923076923</v>
      </c>
      <c r="S99" s="15">
        <f t="shared" si="26"/>
        <v>12899.84</v>
      </c>
      <c r="T99" s="15">
        <f t="shared" si="27"/>
        <v>10970.08923076923</v>
      </c>
      <c r="U99" s="14">
        <f t="shared" si="28"/>
        <v>9450.7426927405304</v>
      </c>
      <c r="V99" s="16">
        <f t="shared" si="29"/>
        <v>4399.0992132928823</v>
      </c>
      <c r="W99" s="17">
        <f t="shared" si="30"/>
        <v>0.465476561611607</v>
      </c>
      <c r="X99" s="35">
        <f t="shared" si="36"/>
        <v>9450.7426927405304</v>
      </c>
      <c r="Y99" s="17" t="s">
        <v>180</v>
      </c>
      <c r="Z99" s="28"/>
    </row>
    <row r="100" spans="1:26" s="8" customFormat="1" ht="13" x14ac:dyDescent="0.2">
      <c r="A100" s="9">
        <v>98</v>
      </c>
      <c r="B100" s="10">
        <v>44121700</v>
      </c>
      <c r="C100" s="11" t="s">
        <v>56</v>
      </c>
      <c r="D100" s="12" t="s">
        <v>8</v>
      </c>
      <c r="E100" s="12">
        <v>1</v>
      </c>
      <c r="F100" s="5">
        <v>226.15384615384613</v>
      </c>
      <c r="G100" s="6">
        <f t="shared" si="21"/>
        <v>42.969230769230762</v>
      </c>
      <c r="H100" s="6">
        <f t="shared" si="22"/>
        <v>269.12307692307689</v>
      </c>
      <c r="I100" s="13">
        <v>10553</v>
      </c>
      <c r="J100" s="13">
        <v>2005.07</v>
      </c>
      <c r="K100" s="13">
        <v>12558.07</v>
      </c>
      <c r="L100" s="13">
        <v>11895</v>
      </c>
      <c r="M100" s="13">
        <v>2260.0500000000002</v>
      </c>
      <c r="N100" s="13">
        <v>14155.05</v>
      </c>
      <c r="O100" s="14">
        <v>650</v>
      </c>
      <c r="P100" s="14">
        <f t="shared" si="23"/>
        <v>33.800000000000004</v>
      </c>
      <c r="Q100" s="14">
        <f t="shared" si="24"/>
        <v>683.8</v>
      </c>
      <c r="R100" s="15">
        <f t="shared" si="25"/>
        <v>269.12307692307689</v>
      </c>
      <c r="S100" s="15">
        <f>MEDIAN(H100,Q100)</f>
        <v>476.46153846153845</v>
      </c>
      <c r="T100" s="15">
        <f>AVERAGE(H100,Q100)</f>
        <v>476.46153846153845</v>
      </c>
      <c r="U100" s="14">
        <f>GEOMEAN(H100,Q100)</f>
        <v>428.98293672359506</v>
      </c>
      <c r="V100" s="16">
        <f t="shared" si="29"/>
        <v>113.0379909044771</v>
      </c>
      <c r="W100" s="21">
        <v>0.31</v>
      </c>
      <c r="X100" s="36">
        <f>+U100</f>
        <v>428.98293672359506</v>
      </c>
      <c r="Y100" s="8" t="s">
        <v>180</v>
      </c>
      <c r="Z100" s="28"/>
    </row>
    <row r="101" spans="1:26" s="8" customFormat="1" ht="13" x14ac:dyDescent="0.2">
      <c r="A101" s="9">
        <v>99</v>
      </c>
      <c r="B101" s="10">
        <v>44121900</v>
      </c>
      <c r="C101" s="11" t="s">
        <v>55</v>
      </c>
      <c r="D101" s="12" t="s">
        <v>0</v>
      </c>
      <c r="E101" s="12">
        <v>1</v>
      </c>
      <c r="F101" s="5">
        <v>1598.4615384615383</v>
      </c>
      <c r="G101" s="6">
        <f t="shared" si="21"/>
        <v>303.7076923076923</v>
      </c>
      <c r="H101" s="6">
        <f t="shared" si="22"/>
        <v>1902.1692307692306</v>
      </c>
      <c r="I101" s="13">
        <v>3114</v>
      </c>
      <c r="J101" s="13">
        <v>591.66</v>
      </c>
      <c r="K101" s="13">
        <v>3705.66</v>
      </c>
      <c r="L101" s="13">
        <v>3510</v>
      </c>
      <c r="M101" s="13">
        <v>666.9</v>
      </c>
      <c r="N101" s="13">
        <v>4176.8999999999996</v>
      </c>
      <c r="O101" s="14">
        <v>31200</v>
      </c>
      <c r="P101" s="14">
        <f t="shared" si="23"/>
        <v>1622.4</v>
      </c>
      <c r="Q101" s="14">
        <f t="shared" si="24"/>
        <v>32822.400000000001</v>
      </c>
      <c r="R101" s="15">
        <f t="shared" si="25"/>
        <v>1902.1692307692306</v>
      </c>
      <c r="S101" s="15">
        <f t="shared" si="26"/>
        <v>3941.2799999999997</v>
      </c>
      <c r="T101" s="15">
        <f t="shared" si="27"/>
        <v>10651.782307692309</v>
      </c>
      <c r="U101" s="14">
        <f t="shared" si="28"/>
        <v>5575.5123663434688</v>
      </c>
      <c r="V101" s="16">
        <f t="shared" si="29"/>
        <v>2597.4458407895991</v>
      </c>
      <c r="W101" s="17">
        <f t="shared" si="30"/>
        <v>0.46586675270761801</v>
      </c>
      <c r="X101" s="14">
        <f t="shared" ref="X101:X104" si="37">+U101</f>
        <v>5575.5123663434688</v>
      </c>
      <c r="Y101" s="17" t="s">
        <v>180</v>
      </c>
      <c r="Z101" s="28"/>
    </row>
    <row r="102" spans="1:26" s="8" customFormat="1" ht="13" x14ac:dyDescent="0.2">
      <c r="A102" s="9">
        <v>100</v>
      </c>
      <c r="B102" s="10">
        <v>44121900</v>
      </c>
      <c r="C102" s="11" t="s">
        <v>54</v>
      </c>
      <c r="D102" s="12" t="s">
        <v>0</v>
      </c>
      <c r="E102" s="12">
        <v>1</v>
      </c>
      <c r="F102" s="5">
        <v>38307.692307692305</v>
      </c>
      <c r="G102" s="6">
        <f t="shared" si="21"/>
        <v>7278.4615384615381</v>
      </c>
      <c r="H102" s="6">
        <f t="shared" si="22"/>
        <v>45586.153846153844</v>
      </c>
      <c r="I102" s="13">
        <v>5709</v>
      </c>
      <c r="J102" s="13">
        <v>1084.71</v>
      </c>
      <c r="K102" s="13">
        <v>6793.71</v>
      </c>
      <c r="L102" s="13">
        <v>6435</v>
      </c>
      <c r="M102" s="13">
        <v>1222.6500000000001</v>
      </c>
      <c r="N102" s="13">
        <v>7657.65</v>
      </c>
      <c r="O102" s="14"/>
      <c r="P102" s="14"/>
      <c r="Q102" s="14"/>
      <c r="R102" s="15">
        <f t="shared" si="25"/>
        <v>6793.71</v>
      </c>
      <c r="S102" s="15">
        <f t="shared" si="26"/>
        <v>7657.65</v>
      </c>
      <c r="T102" s="15">
        <f t="shared" si="27"/>
        <v>20012.504615384616</v>
      </c>
      <c r="U102" s="14">
        <f t="shared" si="28"/>
        <v>13335.577356042626</v>
      </c>
      <c r="V102" s="16">
        <f t="shared" si="29"/>
        <v>4625.7987690806494</v>
      </c>
      <c r="W102" s="17">
        <f t="shared" si="30"/>
        <v>0.34687652777062589</v>
      </c>
      <c r="X102" s="14">
        <f t="shared" si="37"/>
        <v>13335.577356042626</v>
      </c>
      <c r="Y102" s="17" t="s">
        <v>180</v>
      </c>
      <c r="Z102" s="28"/>
    </row>
    <row r="103" spans="1:26" s="8" customFormat="1" ht="13" x14ac:dyDescent="0.2">
      <c r="A103" s="9">
        <v>101</v>
      </c>
      <c r="B103" s="10">
        <v>44121700</v>
      </c>
      <c r="C103" s="11" t="s">
        <v>53</v>
      </c>
      <c r="D103" s="12" t="s">
        <v>0</v>
      </c>
      <c r="E103" s="12">
        <v>1</v>
      </c>
      <c r="F103" s="5">
        <v>10486.153846153846</v>
      </c>
      <c r="G103" s="6">
        <f t="shared" si="21"/>
        <v>1992.3692307692306</v>
      </c>
      <c r="H103" s="6">
        <f t="shared" si="22"/>
        <v>12478.523076923077</v>
      </c>
      <c r="I103" s="13">
        <v>65740</v>
      </c>
      <c r="J103" s="13">
        <v>12490.6</v>
      </c>
      <c r="K103" s="13">
        <v>78230.600000000006</v>
      </c>
      <c r="L103" s="13">
        <v>74100</v>
      </c>
      <c r="M103" s="13">
        <v>14079</v>
      </c>
      <c r="N103" s="13">
        <v>88179</v>
      </c>
      <c r="O103" s="14">
        <v>31200</v>
      </c>
      <c r="P103" s="14">
        <f t="shared" si="23"/>
        <v>1622.4</v>
      </c>
      <c r="Q103" s="14">
        <f t="shared" si="24"/>
        <v>32822.400000000001</v>
      </c>
      <c r="R103" s="15">
        <f t="shared" si="25"/>
        <v>12478.523076923077</v>
      </c>
      <c r="S103" s="15">
        <f t="shared" si="26"/>
        <v>55526.5</v>
      </c>
      <c r="T103" s="15">
        <f t="shared" si="27"/>
        <v>52927.630769230767</v>
      </c>
      <c r="U103" s="14">
        <f t="shared" si="28"/>
        <v>40998.582140393351</v>
      </c>
      <c r="V103" s="16">
        <f t="shared" si="29"/>
        <v>20166.727163620686</v>
      </c>
      <c r="W103" s="17">
        <f t="shared" si="30"/>
        <v>0.49188840469074818</v>
      </c>
      <c r="X103" s="14">
        <f t="shared" si="37"/>
        <v>40998.582140393351</v>
      </c>
      <c r="Y103" s="17" t="s">
        <v>180</v>
      </c>
      <c r="Z103" s="28"/>
    </row>
    <row r="104" spans="1:26" s="8" customFormat="1" ht="26" x14ac:dyDescent="0.2">
      <c r="A104" s="9">
        <v>102</v>
      </c>
      <c r="B104" s="10">
        <v>44121700</v>
      </c>
      <c r="C104" s="11" t="s">
        <v>52</v>
      </c>
      <c r="D104" s="12" t="s">
        <v>48</v>
      </c>
      <c r="E104" s="12">
        <v>1</v>
      </c>
      <c r="F104" s="5">
        <v>1407.6923076923076</v>
      </c>
      <c r="G104" s="6">
        <f t="shared" si="21"/>
        <v>267.46153846153845</v>
      </c>
      <c r="H104" s="6">
        <f t="shared" si="22"/>
        <v>1675.1538461538462</v>
      </c>
      <c r="I104" s="13">
        <v>3979</v>
      </c>
      <c r="J104" s="13">
        <v>756.01</v>
      </c>
      <c r="K104" s="13">
        <v>4735.01</v>
      </c>
      <c r="L104" s="13">
        <v>4485</v>
      </c>
      <c r="M104" s="13">
        <v>852.15</v>
      </c>
      <c r="N104" s="13">
        <v>5337.15</v>
      </c>
      <c r="O104" s="14">
        <v>2000</v>
      </c>
      <c r="P104" s="14">
        <f t="shared" si="23"/>
        <v>104.00000000000001</v>
      </c>
      <c r="Q104" s="14">
        <f t="shared" si="24"/>
        <v>2104</v>
      </c>
      <c r="R104" s="15">
        <f t="shared" si="25"/>
        <v>1675.1538461538462</v>
      </c>
      <c r="S104" s="15">
        <f t="shared" si="26"/>
        <v>3419.5050000000001</v>
      </c>
      <c r="T104" s="15">
        <f t="shared" si="27"/>
        <v>3462.8284615384614</v>
      </c>
      <c r="U104" s="14">
        <f t="shared" si="28"/>
        <v>3072.0811667263692</v>
      </c>
      <c r="V104" s="16">
        <f t="shared" si="29"/>
        <v>987.77678120158475</v>
      </c>
      <c r="W104" s="17">
        <f t="shared" si="30"/>
        <v>0.32153342558138415</v>
      </c>
      <c r="X104" s="14">
        <f t="shared" si="37"/>
        <v>3072.0811667263692</v>
      </c>
      <c r="Y104" s="17" t="s">
        <v>180</v>
      </c>
      <c r="Z104" s="28"/>
    </row>
    <row r="105" spans="1:26" s="8" customFormat="1" ht="26" x14ac:dyDescent="0.2">
      <c r="A105" s="9">
        <v>103</v>
      </c>
      <c r="B105" s="10">
        <v>44121700</v>
      </c>
      <c r="C105" s="11" t="s">
        <v>51</v>
      </c>
      <c r="D105" s="12" t="s">
        <v>8</v>
      </c>
      <c r="E105" s="12">
        <v>1</v>
      </c>
      <c r="F105" s="5">
        <v>25846.153846153844</v>
      </c>
      <c r="G105" s="6">
        <f t="shared" si="21"/>
        <v>4910.7692307692305</v>
      </c>
      <c r="H105" s="6">
        <f t="shared" si="22"/>
        <v>30756.923076923074</v>
      </c>
      <c r="I105" s="13">
        <v>3979</v>
      </c>
      <c r="J105" s="13">
        <v>756.01</v>
      </c>
      <c r="K105" s="13">
        <v>4735.01</v>
      </c>
      <c r="L105" s="13">
        <v>4485</v>
      </c>
      <c r="M105" s="13">
        <v>852.15</v>
      </c>
      <c r="N105" s="13">
        <v>5337.15</v>
      </c>
      <c r="O105" s="14">
        <v>4500</v>
      </c>
      <c r="P105" s="14">
        <f t="shared" si="23"/>
        <v>234.00000000000003</v>
      </c>
      <c r="Q105" s="14">
        <f t="shared" si="24"/>
        <v>4734</v>
      </c>
      <c r="R105" s="15">
        <f t="shared" si="25"/>
        <v>4734</v>
      </c>
      <c r="S105" s="15">
        <f t="shared" si="26"/>
        <v>5036.08</v>
      </c>
      <c r="T105" s="15">
        <f t="shared" si="27"/>
        <v>11390.770769230769</v>
      </c>
      <c r="U105" s="14">
        <f t="shared" si="28"/>
        <v>7788.4379157408503</v>
      </c>
      <c r="V105" s="16">
        <f t="shared" si="29"/>
        <v>2159.8137629336566</v>
      </c>
      <c r="W105" s="22">
        <f t="shared" si="30"/>
        <v>0.27731026250701146</v>
      </c>
      <c r="X105" s="31">
        <f t="shared" ref="X105:X106" si="38">+R105</f>
        <v>4734</v>
      </c>
      <c r="Y105" s="41" t="s">
        <v>171</v>
      </c>
      <c r="Z105" s="28"/>
    </row>
    <row r="106" spans="1:26" s="8" customFormat="1" ht="26" x14ac:dyDescent="0.2">
      <c r="A106" s="9">
        <v>104</v>
      </c>
      <c r="B106" s="10">
        <v>44121700</v>
      </c>
      <c r="C106" s="11" t="s">
        <v>50</v>
      </c>
      <c r="D106" s="12" t="s">
        <v>48</v>
      </c>
      <c r="E106" s="12">
        <v>1</v>
      </c>
      <c r="F106" s="5">
        <v>1461.5384615384614</v>
      </c>
      <c r="G106" s="6">
        <f t="shared" si="21"/>
        <v>277.69230769230768</v>
      </c>
      <c r="H106" s="6">
        <f t="shared" si="22"/>
        <v>1739.2307692307691</v>
      </c>
      <c r="I106" s="13">
        <v>3979</v>
      </c>
      <c r="J106" s="13">
        <v>756.01</v>
      </c>
      <c r="K106" s="13">
        <v>4735.01</v>
      </c>
      <c r="L106" s="13">
        <v>4485</v>
      </c>
      <c r="M106" s="13">
        <v>852.15</v>
      </c>
      <c r="N106" s="13">
        <v>5337.15</v>
      </c>
      <c r="O106" s="14">
        <v>1800</v>
      </c>
      <c r="P106" s="14">
        <f t="shared" si="23"/>
        <v>93.600000000000009</v>
      </c>
      <c r="Q106" s="14">
        <f t="shared" si="24"/>
        <v>1893.6</v>
      </c>
      <c r="R106" s="15">
        <f t="shared" si="25"/>
        <v>1739.2307692307691</v>
      </c>
      <c r="S106" s="15">
        <f t="shared" si="26"/>
        <v>3314.3050000000003</v>
      </c>
      <c r="T106" s="15">
        <f t="shared" si="27"/>
        <v>3426.2476923076924</v>
      </c>
      <c r="U106" s="14">
        <f t="shared" si="28"/>
        <v>3020.4311536686141</v>
      </c>
      <c r="V106" s="16">
        <f t="shared" si="29"/>
        <v>905.94547989481191</v>
      </c>
      <c r="W106" s="20">
        <f t="shared" si="30"/>
        <v>0.29993912584117371</v>
      </c>
      <c r="X106" s="32">
        <f t="shared" si="38"/>
        <v>1739.2307692307691</v>
      </c>
      <c r="Y106" s="42" t="s">
        <v>171</v>
      </c>
      <c r="Z106" s="28"/>
    </row>
    <row r="107" spans="1:26" s="8" customFormat="1" ht="13" x14ac:dyDescent="0.2">
      <c r="A107" s="9">
        <v>105</v>
      </c>
      <c r="B107" s="10">
        <v>44121700</v>
      </c>
      <c r="C107" s="11" t="s">
        <v>49</v>
      </c>
      <c r="D107" s="12" t="s">
        <v>48</v>
      </c>
      <c r="E107" s="12">
        <v>1</v>
      </c>
      <c r="F107" s="5">
        <v>1404.6153846153845</v>
      </c>
      <c r="G107" s="6">
        <f t="shared" si="21"/>
        <v>266.87692307692305</v>
      </c>
      <c r="H107" s="6">
        <f t="shared" si="22"/>
        <v>1671.4923076923076</v>
      </c>
      <c r="I107" s="13">
        <v>3979</v>
      </c>
      <c r="J107" s="13">
        <v>756.01</v>
      </c>
      <c r="K107" s="13">
        <v>4735.01</v>
      </c>
      <c r="L107" s="13">
        <v>4485</v>
      </c>
      <c r="M107" s="13">
        <v>852.15</v>
      </c>
      <c r="N107" s="13">
        <v>5337.15</v>
      </c>
      <c r="O107" s="14">
        <v>1500</v>
      </c>
      <c r="P107" s="14">
        <f t="shared" si="23"/>
        <v>78</v>
      </c>
      <c r="Q107" s="14">
        <f t="shared" si="24"/>
        <v>1578</v>
      </c>
      <c r="R107" s="15">
        <f t="shared" si="25"/>
        <v>1578</v>
      </c>
      <c r="S107" s="15">
        <f t="shared" si="26"/>
        <v>3203.251153846154</v>
      </c>
      <c r="T107" s="15">
        <f t="shared" si="27"/>
        <v>3330.4130769230769</v>
      </c>
      <c r="U107" s="14">
        <f t="shared" si="28"/>
        <v>2857.3301421809215</v>
      </c>
      <c r="V107" s="16">
        <f t="shared" si="29"/>
        <v>904.62301891248092</v>
      </c>
      <c r="W107" s="17">
        <f t="shared" si="30"/>
        <v>0.31659730374103956</v>
      </c>
      <c r="X107" s="14">
        <f t="shared" ref="X107:X108" si="39">+U107</f>
        <v>2857.3301421809215</v>
      </c>
      <c r="Y107" s="17" t="s">
        <v>180</v>
      </c>
      <c r="Z107" s="28"/>
    </row>
    <row r="108" spans="1:26" s="8" customFormat="1" ht="13" x14ac:dyDescent="0.2">
      <c r="A108" s="9">
        <v>106</v>
      </c>
      <c r="B108" s="10">
        <v>44121700</v>
      </c>
      <c r="C108" s="11" t="s">
        <v>47</v>
      </c>
      <c r="D108" s="12" t="s">
        <v>8</v>
      </c>
      <c r="E108" s="12">
        <v>1</v>
      </c>
      <c r="F108" s="5">
        <v>104615.38461538461</v>
      </c>
      <c r="G108" s="6">
        <f t="shared" si="21"/>
        <v>19876.923076923074</v>
      </c>
      <c r="H108" s="6">
        <f t="shared" si="22"/>
        <v>124492.30769230769</v>
      </c>
      <c r="I108" s="13">
        <v>6055</v>
      </c>
      <c r="J108" s="13">
        <v>1150.45</v>
      </c>
      <c r="K108" s="13">
        <v>7205.45</v>
      </c>
      <c r="L108" s="13">
        <v>6825</v>
      </c>
      <c r="M108" s="13">
        <v>1296.75</v>
      </c>
      <c r="N108" s="13">
        <v>8121.75</v>
      </c>
      <c r="O108" s="14"/>
      <c r="P108" s="14"/>
      <c r="Q108" s="14"/>
      <c r="R108" s="15">
        <f t="shared" si="25"/>
        <v>7205.45</v>
      </c>
      <c r="S108" s="15">
        <f t="shared" si="26"/>
        <v>8121.75</v>
      </c>
      <c r="T108" s="15">
        <f t="shared" si="27"/>
        <v>46606.502564102564</v>
      </c>
      <c r="U108" s="14">
        <f t="shared" si="28"/>
        <v>19385.83064789866</v>
      </c>
      <c r="V108" s="16">
        <f t="shared" si="29"/>
        <v>8612.8297535625316</v>
      </c>
      <c r="W108" s="17">
        <f t="shared" si="30"/>
        <v>0.44428479284668287</v>
      </c>
      <c r="X108" s="14">
        <f t="shared" si="39"/>
        <v>19385.83064789866</v>
      </c>
      <c r="Y108" s="17" t="s">
        <v>180</v>
      </c>
      <c r="Z108" s="28"/>
    </row>
    <row r="109" spans="1:26" s="8" customFormat="1" ht="13" x14ac:dyDescent="0.2">
      <c r="A109" s="9">
        <v>107</v>
      </c>
      <c r="B109" s="10">
        <v>44121600</v>
      </c>
      <c r="C109" s="11" t="s">
        <v>46</v>
      </c>
      <c r="D109" s="12" t="s">
        <v>8</v>
      </c>
      <c r="E109" s="12">
        <v>1</v>
      </c>
      <c r="F109" s="5">
        <v>13076.923076923076</v>
      </c>
      <c r="G109" s="6">
        <f t="shared" si="21"/>
        <v>2484.6153846153843</v>
      </c>
      <c r="H109" s="6">
        <f t="shared" si="22"/>
        <v>15561.538461538461</v>
      </c>
      <c r="I109" s="13">
        <v>11245</v>
      </c>
      <c r="J109" s="13">
        <v>2136.5500000000002</v>
      </c>
      <c r="K109" s="13">
        <v>13381.55</v>
      </c>
      <c r="L109" s="13">
        <v>12675</v>
      </c>
      <c r="M109" s="13">
        <v>2408.25</v>
      </c>
      <c r="N109" s="13">
        <v>15083.25</v>
      </c>
      <c r="O109" s="14">
        <v>8000</v>
      </c>
      <c r="P109" s="14">
        <f t="shared" si="23"/>
        <v>416.00000000000006</v>
      </c>
      <c r="Q109" s="14">
        <f t="shared" si="24"/>
        <v>8416</v>
      </c>
      <c r="R109" s="15">
        <f t="shared" si="25"/>
        <v>8416</v>
      </c>
      <c r="S109" s="15">
        <f t="shared" si="26"/>
        <v>14232.4</v>
      </c>
      <c r="T109" s="15">
        <f t="shared" si="27"/>
        <v>13110.584615384614</v>
      </c>
      <c r="U109" s="14">
        <f t="shared" si="28"/>
        <v>12750.872465892246</v>
      </c>
      <c r="V109" s="16">
        <f t="shared" si="29"/>
        <v>3065.2177162112662</v>
      </c>
      <c r="W109" s="21">
        <f t="shared" si="30"/>
        <v>0.24039278287901664</v>
      </c>
      <c r="X109" s="30">
        <f>+R109</f>
        <v>8416</v>
      </c>
      <c r="Y109" s="40" t="s">
        <v>171</v>
      </c>
      <c r="Z109" s="28"/>
    </row>
    <row r="110" spans="1:26" s="8" customFormat="1" ht="13" x14ac:dyDescent="0.2">
      <c r="A110" s="9">
        <v>108</v>
      </c>
      <c r="B110" s="10">
        <v>44121600</v>
      </c>
      <c r="C110" s="11" t="s">
        <v>45</v>
      </c>
      <c r="D110" s="12" t="s">
        <v>8</v>
      </c>
      <c r="E110" s="12">
        <v>1</v>
      </c>
      <c r="F110" s="5">
        <v>25538.461538461539</v>
      </c>
      <c r="G110" s="6">
        <f t="shared" si="21"/>
        <v>4852.3076923076924</v>
      </c>
      <c r="H110" s="6">
        <f t="shared" si="22"/>
        <v>30390.76923076923</v>
      </c>
      <c r="I110" s="13">
        <v>20760</v>
      </c>
      <c r="J110" s="13">
        <v>3944.4</v>
      </c>
      <c r="K110" s="13">
        <v>24704.400000000001</v>
      </c>
      <c r="L110" s="13">
        <v>23400</v>
      </c>
      <c r="M110" s="13">
        <v>4446</v>
      </c>
      <c r="N110" s="13">
        <v>27846</v>
      </c>
      <c r="O110" s="14">
        <v>12000</v>
      </c>
      <c r="P110" s="14">
        <f t="shared" si="23"/>
        <v>624</v>
      </c>
      <c r="Q110" s="14">
        <f t="shared" si="24"/>
        <v>12624</v>
      </c>
      <c r="R110" s="15">
        <f t="shared" si="25"/>
        <v>12624</v>
      </c>
      <c r="S110" s="15">
        <f t="shared" si="26"/>
        <v>26275.200000000001</v>
      </c>
      <c r="T110" s="15">
        <f t="shared" si="27"/>
        <v>23891.292307692307</v>
      </c>
      <c r="U110" s="14">
        <f t="shared" si="28"/>
        <v>22665.690386521499</v>
      </c>
      <c r="V110" s="16">
        <f t="shared" si="29"/>
        <v>7100.5473668851137</v>
      </c>
      <c r="W110" s="17">
        <f t="shared" si="30"/>
        <v>0.31327293569259923</v>
      </c>
      <c r="X110" s="14">
        <f>+U110</f>
        <v>22665.690386521499</v>
      </c>
      <c r="Y110" s="17" t="s">
        <v>180</v>
      </c>
      <c r="Z110" s="28"/>
    </row>
    <row r="111" spans="1:26" s="8" customFormat="1" ht="13" x14ac:dyDescent="0.2">
      <c r="A111" s="9">
        <v>109</v>
      </c>
      <c r="B111" s="10">
        <v>44121600</v>
      </c>
      <c r="C111" s="11" t="s">
        <v>44</v>
      </c>
      <c r="D111" s="12" t="s">
        <v>8</v>
      </c>
      <c r="E111" s="12">
        <v>1</v>
      </c>
      <c r="F111" s="5">
        <v>25538.461538461539</v>
      </c>
      <c r="G111" s="6">
        <f t="shared" si="21"/>
        <v>4852.3076923076924</v>
      </c>
      <c r="H111" s="6">
        <f t="shared" si="22"/>
        <v>30390.76923076923</v>
      </c>
      <c r="I111" s="13">
        <v>10380</v>
      </c>
      <c r="J111" s="13">
        <v>1972.2</v>
      </c>
      <c r="K111" s="13">
        <v>12352.2</v>
      </c>
      <c r="L111" s="13">
        <v>11700</v>
      </c>
      <c r="M111" s="13">
        <v>2223</v>
      </c>
      <c r="N111" s="13">
        <v>13923</v>
      </c>
      <c r="O111" s="14">
        <v>12000</v>
      </c>
      <c r="P111" s="14">
        <f t="shared" si="23"/>
        <v>624</v>
      </c>
      <c r="Q111" s="14">
        <f t="shared" si="24"/>
        <v>12624</v>
      </c>
      <c r="R111" s="15">
        <f t="shared" si="25"/>
        <v>12352.2</v>
      </c>
      <c r="S111" s="15">
        <f t="shared" si="26"/>
        <v>13273.5</v>
      </c>
      <c r="T111" s="15">
        <f t="shared" si="27"/>
        <v>17322.492307692308</v>
      </c>
      <c r="U111" s="14">
        <f t="shared" si="28"/>
        <v>16027.063372584093</v>
      </c>
      <c r="V111" s="16">
        <f t="shared" si="29"/>
        <v>2598.5208106882674</v>
      </c>
      <c r="W111" s="22">
        <f t="shared" si="30"/>
        <v>0.16213330853444424</v>
      </c>
      <c r="X111" s="31">
        <f t="shared" ref="X111:X112" si="40">+R111</f>
        <v>12352.2</v>
      </c>
      <c r="Y111" s="41" t="s">
        <v>171</v>
      </c>
      <c r="Z111" s="28"/>
    </row>
    <row r="112" spans="1:26" s="8" customFormat="1" ht="13" x14ac:dyDescent="0.2">
      <c r="A112" s="9">
        <v>110</v>
      </c>
      <c r="B112" s="10">
        <v>44121600</v>
      </c>
      <c r="C112" s="11" t="s">
        <v>43</v>
      </c>
      <c r="D112" s="12" t="s">
        <v>8</v>
      </c>
      <c r="E112" s="12">
        <v>1</v>
      </c>
      <c r="F112" s="5">
        <v>24000</v>
      </c>
      <c r="G112" s="6">
        <f t="shared" si="21"/>
        <v>4560</v>
      </c>
      <c r="H112" s="6">
        <f t="shared" si="22"/>
        <v>28560</v>
      </c>
      <c r="I112" s="13">
        <v>10899</v>
      </c>
      <c r="J112" s="13">
        <v>2070.81</v>
      </c>
      <c r="K112" s="13">
        <v>12969.81</v>
      </c>
      <c r="L112" s="13">
        <v>12285</v>
      </c>
      <c r="M112" s="13">
        <v>2334.15</v>
      </c>
      <c r="N112" s="13">
        <v>14619.15</v>
      </c>
      <c r="O112" s="14">
        <v>12000</v>
      </c>
      <c r="P112" s="14">
        <f t="shared" si="23"/>
        <v>624</v>
      </c>
      <c r="Q112" s="14">
        <f t="shared" si="24"/>
        <v>12624</v>
      </c>
      <c r="R112" s="15">
        <f t="shared" si="25"/>
        <v>12624</v>
      </c>
      <c r="S112" s="15">
        <f t="shared" si="26"/>
        <v>13794.48</v>
      </c>
      <c r="T112" s="15">
        <f t="shared" si="27"/>
        <v>17193.239999999998</v>
      </c>
      <c r="U112" s="14">
        <f t="shared" si="28"/>
        <v>16169.728626608528</v>
      </c>
      <c r="V112" s="16">
        <f t="shared" si="29"/>
        <v>2507.2087561221597</v>
      </c>
      <c r="W112" s="20">
        <f t="shared" si="30"/>
        <v>0.15505571021126202</v>
      </c>
      <c r="X112" s="32">
        <f t="shared" si="40"/>
        <v>12624</v>
      </c>
      <c r="Y112" s="42" t="s">
        <v>171</v>
      </c>
      <c r="Z112" s="28"/>
    </row>
    <row r="113" spans="1:26" s="8" customFormat="1" ht="13" x14ac:dyDescent="0.2">
      <c r="A113" s="9">
        <v>111</v>
      </c>
      <c r="B113" s="10">
        <v>44121600</v>
      </c>
      <c r="C113" s="11" t="s">
        <v>42</v>
      </c>
      <c r="D113" s="12" t="s">
        <v>8</v>
      </c>
      <c r="E113" s="12">
        <v>1</v>
      </c>
      <c r="F113" s="5">
        <v>47384.615384615383</v>
      </c>
      <c r="G113" s="6">
        <f t="shared" si="21"/>
        <v>9003.076923076922</v>
      </c>
      <c r="H113" s="6">
        <f t="shared" si="22"/>
        <v>56387.692307692305</v>
      </c>
      <c r="I113" s="13">
        <v>140130</v>
      </c>
      <c r="J113" s="13">
        <v>26624.7</v>
      </c>
      <c r="K113" s="13">
        <v>166754.70000000001</v>
      </c>
      <c r="L113" s="13">
        <v>157950</v>
      </c>
      <c r="M113" s="13">
        <v>30010.5</v>
      </c>
      <c r="N113" s="13">
        <v>187960.5</v>
      </c>
      <c r="O113" s="14">
        <v>12000</v>
      </c>
      <c r="P113" s="14">
        <f t="shared" si="23"/>
        <v>624</v>
      </c>
      <c r="Q113" s="14">
        <f t="shared" si="24"/>
        <v>12624</v>
      </c>
      <c r="R113" s="15">
        <f t="shared" si="25"/>
        <v>12624</v>
      </c>
      <c r="S113" s="15">
        <f t="shared" si="26"/>
        <v>111571.19615384616</v>
      </c>
      <c r="T113" s="15">
        <f t="shared" si="27"/>
        <v>105931.72307692308</v>
      </c>
      <c r="U113" s="14">
        <f t="shared" si="28"/>
        <v>68727.650186246698</v>
      </c>
      <c r="V113" s="16">
        <f t="shared" si="29"/>
        <v>39671.271496012945</v>
      </c>
      <c r="W113" s="17">
        <f t="shared" si="30"/>
        <v>0.57722432512252086</v>
      </c>
      <c r="X113" s="14">
        <f t="shared" ref="X113:X114" si="41">+U113</f>
        <v>68727.650186246698</v>
      </c>
      <c r="Y113" s="17" t="s">
        <v>180</v>
      </c>
      <c r="Z113" s="28"/>
    </row>
    <row r="114" spans="1:26" s="8" customFormat="1" ht="13" x14ac:dyDescent="0.2">
      <c r="A114" s="9">
        <v>112</v>
      </c>
      <c r="B114" s="10">
        <v>44121900</v>
      </c>
      <c r="C114" s="11" t="s">
        <v>41</v>
      </c>
      <c r="D114" s="12" t="s">
        <v>8</v>
      </c>
      <c r="E114" s="12">
        <v>1</v>
      </c>
      <c r="F114" s="5">
        <v>3404.6153846153843</v>
      </c>
      <c r="G114" s="6">
        <f t="shared" si="21"/>
        <v>646.87692307692305</v>
      </c>
      <c r="H114" s="6">
        <f t="shared" si="22"/>
        <v>4051.4923076923073</v>
      </c>
      <c r="I114" s="13">
        <v>10899</v>
      </c>
      <c r="J114" s="13">
        <v>2070.81</v>
      </c>
      <c r="K114" s="13">
        <v>12969.81</v>
      </c>
      <c r="L114" s="13">
        <v>12285</v>
      </c>
      <c r="M114" s="13">
        <v>2334.15</v>
      </c>
      <c r="N114" s="13">
        <v>14619.15</v>
      </c>
      <c r="O114" s="14">
        <v>9000</v>
      </c>
      <c r="P114" s="14">
        <f t="shared" si="23"/>
        <v>468.00000000000006</v>
      </c>
      <c r="Q114" s="14">
        <f t="shared" si="24"/>
        <v>9468</v>
      </c>
      <c r="R114" s="15">
        <f t="shared" si="25"/>
        <v>4051.4923076923073</v>
      </c>
      <c r="S114" s="15">
        <f t="shared" si="26"/>
        <v>11218.904999999999</v>
      </c>
      <c r="T114" s="15">
        <f t="shared" si="27"/>
        <v>10277.113076923077</v>
      </c>
      <c r="U114" s="14">
        <f t="shared" si="28"/>
        <v>9234.9011478398497</v>
      </c>
      <c r="V114" s="16">
        <f t="shared" si="29"/>
        <v>3665.2235405306219</v>
      </c>
      <c r="W114" s="17">
        <f t="shared" si="30"/>
        <v>0.39688822672324547</v>
      </c>
      <c r="X114" s="14">
        <f t="shared" si="41"/>
        <v>9234.9011478398497</v>
      </c>
      <c r="Y114" s="17" t="s">
        <v>180</v>
      </c>
      <c r="Z114" s="28"/>
    </row>
    <row r="115" spans="1:26" s="8" customFormat="1" ht="13" x14ac:dyDescent="0.2">
      <c r="A115" s="9">
        <v>113</v>
      </c>
      <c r="B115" s="10">
        <v>44121900</v>
      </c>
      <c r="C115" s="11" t="s">
        <v>40</v>
      </c>
      <c r="D115" s="12" t="s">
        <v>8</v>
      </c>
      <c r="E115" s="12">
        <v>1</v>
      </c>
      <c r="F115" s="5">
        <v>3593.8461538461538</v>
      </c>
      <c r="G115" s="6">
        <f t="shared" si="21"/>
        <v>682.83076923076919</v>
      </c>
      <c r="H115" s="6">
        <f t="shared" si="22"/>
        <v>4276.6769230769232</v>
      </c>
      <c r="I115" s="13">
        <v>7266</v>
      </c>
      <c r="J115" s="13">
        <v>1380.54</v>
      </c>
      <c r="K115" s="13">
        <v>8646.5400000000009</v>
      </c>
      <c r="L115" s="13">
        <v>8190</v>
      </c>
      <c r="M115" s="13">
        <v>1556.1</v>
      </c>
      <c r="N115" s="13">
        <v>9746.1</v>
      </c>
      <c r="O115" s="14">
        <v>5000</v>
      </c>
      <c r="P115" s="14">
        <f t="shared" si="23"/>
        <v>260</v>
      </c>
      <c r="Q115" s="14">
        <f t="shared" si="24"/>
        <v>5260</v>
      </c>
      <c r="R115" s="15">
        <f t="shared" si="25"/>
        <v>4276.6769230769232</v>
      </c>
      <c r="S115" s="15">
        <f t="shared" si="26"/>
        <v>6953.27</v>
      </c>
      <c r="T115" s="15">
        <f t="shared" si="27"/>
        <v>6982.3292307692318</v>
      </c>
      <c r="U115" s="14">
        <f t="shared" si="28"/>
        <v>6598.4412058838889</v>
      </c>
      <c r="V115" s="16">
        <f t="shared" si="29"/>
        <v>1641.7352686895258</v>
      </c>
      <c r="W115" s="21">
        <f t="shared" si="30"/>
        <v>0.24880653134039837</v>
      </c>
      <c r="X115" s="30">
        <f>+R115</f>
        <v>4276.6769230769232</v>
      </c>
      <c r="Y115" s="40" t="s">
        <v>171</v>
      </c>
      <c r="Z115" s="28"/>
    </row>
    <row r="116" spans="1:26" s="8" customFormat="1" ht="39" x14ac:dyDescent="0.2">
      <c r="A116" s="9">
        <v>114</v>
      </c>
      <c r="B116" s="10">
        <v>44121900</v>
      </c>
      <c r="C116" s="11" t="s">
        <v>39</v>
      </c>
      <c r="D116" s="12" t="s">
        <v>8</v>
      </c>
      <c r="E116" s="12">
        <v>1</v>
      </c>
      <c r="F116" s="5">
        <v>52307.692307692305</v>
      </c>
      <c r="G116" s="6">
        <f t="shared" si="21"/>
        <v>9938.4615384615372</v>
      </c>
      <c r="H116" s="6">
        <f t="shared" si="22"/>
        <v>62246.153846153844</v>
      </c>
      <c r="I116" s="13">
        <v>8996</v>
      </c>
      <c r="J116" s="13">
        <v>1709.24</v>
      </c>
      <c r="K116" s="13">
        <v>10705.24</v>
      </c>
      <c r="L116" s="13">
        <v>10140</v>
      </c>
      <c r="M116" s="13">
        <v>1926.6</v>
      </c>
      <c r="N116" s="13">
        <v>12066.6</v>
      </c>
      <c r="O116" s="14">
        <v>8000</v>
      </c>
      <c r="P116" s="14">
        <f t="shared" si="23"/>
        <v>416.00000000000006</v>
      </c>
      <c r="Q116" s="14">
        <f t="shared" si="24"/>
        <v>8416</v>
      </c>
      <c r="R116" s="15">
        <f t="shared" si="25"/>
        <v>8416</v>
      </c>
      <c r="S116" s="15">
        <f t="shared" si="26"/>
        <v>11385.92</v>
      </c>
      <c r="T116" s="15">
        <f t="shared" si="27"/>
        <v>23358.498461538464</v>
      </c>
      <c r="U116" s="14">
        <f t="shared" si="28"/>
        <v>16128.719658618858</v>
      </c>
      <c r="V116" s="16">
        <f t="shared" si="29"/>
        <v>5453.7163720001827</v>
      </c>
      <c r="W116" s="17">
        <f t="shared" si="30"/>
        <v>0.33813696855260472</v>
      </c>
      <c r="X116" s="14">
        <f t="shared" ref="X116:X117" si="42">+U116</f>
        <v>16128.719658618858</v>
      </c>
      <c r="Y116" s="17" t="s">
        <v>180</v>
      </c>
      <c r="Z116" s="28"/>
    </row>
    <row r="117" spans="1:26" s="8" customFormat="1" ht="13" x14ac:dyDescent="0.2">
      <c r="A117" s="9">
        <v>115</v>
      </c>
      <c r="B117" s="10">
        <v>44121800</v>
      </c>
      <c r="C117" s="11" t="s">
        <v>38</v>
      </c>
      <c r="D117" s="12" t="s">
        <v>8</v>
      </c>
      <c r="E117" s="12">
        <v>1</v>
      </c>
      <c r="F117" s="5">
        <v>1618.4615384615383</v>
      </c>
      <c r="G117" s="6">
        <f t="shared" si="21"/>
        <v>307.50769230769231</v>
      </c>
      <c r="H117" s="6">
        <f t="shared" si="22"/>
        <v>1925.9692307692308</v>
      </c>
      <c r="I117" s="13">
        <v>5017</v>
      </c>
      <c r="J117" s="13">
        <v>953.23</v>
      </c>
      <c r="K117" s="13">
        <v>5970.23</v>
      </c>
      <c r="L117" s="13">
        <v>5655</v>
      </c>
      <c r="M117" s="13">
        <v>1074.45</v>
      </c>
      <c r="N117" s="13">
        <v>6729.45</v>
      </c>
      <c r="O117" s="14">
        <v>3200</v>
      </c>
      <c r="P117" s="14">
        <f t="shared" si="23"/>
        <v>166.4</v>
      </c>
      <c r="Q117" s="14">
        <f t="shared" si="24"/>
        <v>3366.4</v>
      </c>
      <c r="R117" s="15">
        <f t="shared" si="25"/>
        <v>1925.9692307692308</v>
      </c>
      <c r="S117" s="15">
        <f t="shared" si="26"/>
        <v>4668.3149999999996</v>
      </c>
      <c r="T117" s="15">
        <f t="shared" si="27"/>
        <v>4498.0123076923082</v>
      </c>
      <c r="U117" s="14">
        <f t="shared" si="28"/>
        <v>4017.4124761519342</v>
      </c>
      <c r="V117" s="16">
        <f t="shared" si="29"/>
        <v>1478.8737012769093</v>
      </c>
      <c r="W117" s="17">
        <f t="shared" si="30"/>
        <v>0.36811597267040991</v>
      </c>
      <c r="X117" s="14">
        <f t="shared" si="42"/>
        <v>4017.4124761519342</v>
      </c>
      <c r="Y117" s="17" t="s">
        <v>180</v>
      </c>
      <c r="Z117" s="28"/>
    </row>
    <row r="118" spans="1:26" s="8" customFormat="1" ht="13" x14ac:dyDescent="0.2">
      <c r="A118" s="9">
        <v>116</v>
      </c>
      <c r="B118" s="10">
        <v>44111900</v>
      </c>
      <c r="C118" s="11" t="s">
        <v>37</v>
      </c>
      <c r="D118" s="12" t="s">
        <v>8</v>
      </c>
      <c r="E118" s="12">
        <v>1</v>
      </c>
      <c r="F118" s="5">
        <v>106153.84615384616</v>
      </c>
      <c r="G118" s="6">
        <f t="shared" si="21"/>
        <v>20169.23076923077</v>
      </c>
      <c r="H118" s="6">
        <f t="shared" si="22"/>
        <v>126323.07692307692</v>
      </c>
      <c r="I118" s="13">
        <v>232685</v>
      </c>
      <c r="J118" s="13">
        <v>44210.15</v>
      </c>
      <c r="K118" s="13">
        <v>276895.15000000002</v>
      </c>
      <c r="L118" s="13">
        <v>262275</v>
      </c>
      <c r="M118" s="13">
        <v>49832.25</v>
      </c>
      <c r="N118" s="13">
        <v>312107.25</v>
      </c>
      <c r="O118" s="14">
        <v>135000</v>
      </c>
      <c r="P118" s="14">
        <f t="shared" si="23"/>
        <v>7020.0000000000009</v>
      </c>
      <c r="Q118" s="14">
        <f t="shared" si="24"/>
        <v>142020</v>
      </c>
      <c r="R118" s="15">
        <f t="shared" si="25"/>
        <v>126323.07692307692</v>
      </c>
      <c r="S118" s="15">
        <f t="shared" si="26"/>
        <v>209457.57500000001</v>
      </c>
      <c r="T118" s="15">
        <f t="shared" si="27"/>
        <v>214336.36923076923</v>
      </c>
      <c r="U118" s="14">
        <f t="shared" si="28"/>
        <v>198432.52214042598</v>
      </c>
      <c r="V118" s="16">
        <f t="shared" si="29"/>
        <v>50989.077700787297</v>
      </c>
      <c r="W118" s="22">
        <f t="shared" si="30"/>
        <v>0.25695927840247645</v>
      </c>
      <c r="X118" s="31">
        <f t="shared" ref="X118:X119" si="43">+R118</f>
        <v>126323.07692307692</v>
      </c>
      <c r="Y118" s="41" t="s">
        <v>171</v>
      </c>
      <c r="Z118" s="28"/>
    </row>
    <row r="119" spans="1:26" s="8" customFormat="1" ht="13" x14ac:dyDescent="0.2">
      <c r="A119" s="9">
        <v>117</v>
      </c>
      <c r="B119" s="10">
        <v>44121600</v>
      </c>
      <c r="C119" s="11" t="s">
        <v>36</v>
      </c>
      <c r="D119" s="12" t="s">
        <v>8</v>
      </c>
      <c r="E119" s="12">
        <v>1</v>
      </c>
      <c r="F119" s="5">
        <v>15384.615384615385</v>
      </c>
      <c r="G119" s="6">
        <f t="shared" si="21"/>
        <v>2923.0769230769233</v>
      </c>
      <c r="H119" s="6">
        <f t="shared" si="22"/>
        <v>18307.692307692309</v>
      </c>
      <c r="I119" s="13">
        <v>16954</v>
      </c>
      <c r="J119" s="13">
        <v>3221.26</v>
      </c>
      <c r="K119" s="13">
        <v>20175.260000000002</v>
      </c>
      <c r="L119" s="13">
        <v>19110</v>
      </c>
      <c r="M119" s="13">
        <v>3630.9</v>
      </c>
      <c r="N119" s="13">
        <v>22740.9</v>
      </c>
      <c r="O119" s="14"/>
      <c r="P119" s="14"/>
      <c r="Q119" s="14"/>
      <c r="R119" s="15">
        <f t="shared" si="25"/>
        <v>18307.692307692309</v>
      </c>
      <c r="S119" s="15">
        <f t="shared" si="26"/>
        <v>20175.260000000002</v>
      </c>
      <c r="T119" s="15">
        <f t="shared" si="27"/>
        <v>20407.950769230771</v>
      </c>
      <c r="U119" s="14">
        <f t="shared" si="28"/>
        <v>20327.632370371131</v>
      </c>
      <c r="V119" s="16">
        <f t="shared" si="29"/>
        <v>1428.3133159105755</v>
      </c>
      <c r="W119" s="20">
        <f t="shared" si="30"/>
        <v>7.0264617634094792E-2</v>
      </c>
      <c r="X119" s="32">
        <f t="shared" si="43"/>
        <v>18307.692307692309</v>
      </c>
      <c r="Y119" s="42" t="s">
        <v>171</v>
      </c>
      <c r="Z119" s="28"/>
    </row>
    <row r="120" spans="1:26" s="8" customFormat="1" ht="13" x14ac:dyDescent="0.2">
      <c r="A120" s="9">
        <v>118</v>
      </c>
      <c r="B120" s="10">
        <v>31162000</v>
      </c>
      <c r="C120" s="11" t="s">
        <v>35</v>
      </c>
      <c r="D120" s="12" t="s">
        <v>0</v>
      </c>
      <c r="E120" s="12">
        <v>1</v>
      </c>
      <c r="F120" s="5">
        <v>1124.6153846153845</v>
      </c>
      <c r="G120" s="6">
        <f t="shared" si="21"/>
        <v>213.67692307692306</v>
      </c>
      <c r="H120" s="6">
        <f t="shared" si="22"/>
        <v>1338.2923076923075</v>
      </c>
      <c r="I120" s="13">
        <v>3633</v>
      </c>
      <c r="J120" s="13">
        <v>690.27</v>
      </c>
      <c r="K120" s="13">
        <v>4323.2700000000004</v>
      </c>
      <c r="L120" s="13">
        <v>4095</v>
      </c>
      <c r="M120" s="13">
        <v>778.05</v>
      </c>
      <c r="N120" s="13">
        <v>4873.05</v>
      </c>
      <c r="O120" s="14">
        <v>2500</v>
      </c>
      <c r="P120" s="14">
        <f t="shared" si="23"/>
        <v>130</v>
      </c>
      <c r="Q120" s="14">
        <f t="shared" si="24"/>
        <v>2630</v>
      </c>
      <c r="R120" s="15">
        <f t="shared" si="25"/>
        <v>1338.2923076923075</v>
      </c>
      <c r="S120" s="15">
        <f t="shared" si="26"/>
        <v>3476.6350000000002</v>
      </c>
      <c r="T120" s="15">
        <f t="shared" si="27"/>
        <v>3291.1530769230767</v>
      </c>
      <c r="U120" s="14">
        <f t="shared" si="28"/>
        <v>2934.472130378248</v>
      </c>
      <c r="V120" s="16">
        <f t="shared" si="29"/>
        <v>1128.669576614371</v>
      </c>
      <c r="W120" s="17">
        <f t="shared" si="30"/>
        <v>0.38462439800676773</v>
      </c>
      <c r="X120" s="14">
        <f>+U120</f>
        <v>2934.472130378248</v>
      </c>
      <c r="Y120" s="17" t="s">
        <v>180</v>
      </c>
      <c r="Z120" s="28"/>
    </row>
    <row r="121" spans="1:26" s="8" customFormat="1" ht="13" x14ac:dyDescent="0.2">
      <c r="A121" s="9">
        <v>119</v>
      </c>
      <c r="B121" s="10">
        <v>31162000</v>
      </c>
      <c r="C121" s="11" t="s">
        <v>34</v>
      </c>
      <c r="D121" s="12" t="s">
        <v>0</v>
      </c>
      <c r="E121" s="12">
        <v>1</v>
      </c>
      <c r="F121" s="5">
        <v>10000</v>
      </c>
      <c r="G121" s="6">
        <f t="shared" si="21"/>
        <v>1900</v>
      </c>
      <c r="H121" s="6">
        <f t="shared" si="22"/>
        <v>11900</v>
      </c>
      <c r="I121" s="13">
        <v>4671</v>
      </c>
      <c r="J121" s="13">
        <v>887.49</v>
      </c>
      <c r="K121" s="13">
        <v>5558.49</v>
      </c>
      <c r="L121" s="13">
        <v>5265</v>
      </c>
      <c r="M121" s="13">
        <v>1000.35</v>
      </c>
      <c r="N121" s="13">
        <v>6265.35</v>
      </c>
      <c r="O121" s="14">
        <v>3600</v>
      </c>
      <c r="P121" s="14">
        <f t="shared" si="23"/>
        <v>187.20000000000002</v>
      </c>
      <c r="Q121" s="14">
        <f t="shared" si="24"/>
        <v>3787.2</v>
      </c>
      <c r="R121" s="15">
        <f t="shared" si="25"/>
        <v>3787.2</v>
      </c>
      <c r="S121" s="15">
        <f t="shared" si="26"/>
        <v>5911.92</v>
      </c>
      <c r="T121" s="15">
        <f t="shared" si="27"/>
        <v>6877.7599999999993</v>
      </c>
      <c r="U121" s="14">
        <f t="shared" si="28"/>
        <v>6294.218888165472</v>
      </c>
      <c r="V121" s="16">
        <f t="shared" si="29"/>
        <v>1772.7300563845643</v>
      </c>
      <c r="W121" s="21">
        <f t="shared" si="30"/>
        <v>0.2816441702905646</v>
      </c>
      <c r="X121" s="30">
        <f>+R121</f>
        <v>3787.2</v>
      </c>
      <c r="Y121" s="40" t="s">
        <v>171</v>
      </c>
      <c r="Z121" s="28"/>
    </row>
    <row r="122" spans="1:26" s="8" customFormat="1" ht="13" x14ac:dyDescent="0.2">
      <c r="A122" s="9">
        <v>120</v>
      </c>
      <c r="B122" s="10">
        <v>44121700</v>
      </c>
      <c r="C122" s="11" t="s">
        <v>33</v>
      </c>
      <c r="D122" s="12" t="s">
        <v>8</v>
      </c>
      <c r="E122" s="12">
        <v>1</v>
      </c>
      <c r="F122" s="5">
        <v>47538.461538461539</v>
      </c>
      <c r="G122" s="6">
        <f t="shared" si="21"/>
        <v>9032.3076923076933</v>
      </c>
      <c r="H122" s="6">
        <f t="shared" si="22"/>
        <v>56570.769230769234</v>
      </c>
      <c r="I122" s="13">
        <v>112796</v>
      </c>
      <c r="J122" s="13">
        <v>21431.24</v>
      </c>
      <c r="K122" s="13">
        <v>134227.24</v>
      </c>
      <c r="L122" s="13">
        <v>127140</v>
      </c>
      <c r="M122" s="13">
        <v>24156.6</v>
      </c>
      <c r="N122" s="13">
        <v>151296.6</v>
      </c>
      <c r="O122" s="14">
        <v>11000</v>
      </c>
      <c r="P122" s="14">
        <f t="shared" si="23"/>
        <v>572</v>
      </c>
      <c r="Q122" s="14">
        <f t="shared" si="24"/>
        <v>11572</v>
      </c>
      <c r="R122" s="15">
        <f t="shared" si="25"/>
        <v>11572</v>
      </c>
      <c r="S122" s="15">
        <f t="shared" si="26"/>
        <v>95399.00461538462</v>
      </c>
      <c r="T122" s="15">
        <f t="shared" si="27"/>
        <v>88416.652307692304</v>
      </c>
      <c r="U122" s="14">
        <f t="shared" si="28"/>
        <v>60383.40296651276</v>
      </c>
      <c r="V122" s="16">
        <f t="shared" si="29"/>
        <v>34514.874036850328</v>
      </c>
      <c r="W122" s="17">
        <f t="shared" si="30"/>
        <v>0.57159537788871351</v>
      </c>
      <c r="X122" s="14">
        <f t="shared" ref="X122:X126" si="44">+U122</f>
        <v>60383.40296651276</v>
      </c>
      <c r="Y122" s="17" t="s">
        <v>180</v>
      </c>
      <c r="Z122" s="28"/>
    </row>
    <row r="123" spans="1:26" s="8" customFormat="1" ht="26" x14ac:dyDescent="0.2">
      <c r="A123" s="9">
        <v>121</v>
      </c>
      <c r="B123" s="10">
        <v>44121600</v>
      </c>
      <c r="C123" s="11" t="s">
        <v>32</v>
      </c>
      <c r="D123" s="12" t="s">
        <v>8</v>
      </c>
      <c r="E123" s="12">
        <v>1</v>
      </c>
      <c r="F123" s="5">
        <v>92307.692307692298</v>
      </c>
      <c r="G123" s="6">
        <f t="shared" si="21"/>
        <v>17538.461538461535</v>
      </c>
      <c r="H123" s="6">
        <f t="shared" si="22"/>
        <v>109846.15384615383</v>
      </c>
      <c r="I123" s="13">
        <v>187359</v>
      </c>
      <c r="J123" s="13">
        <v>35598.21</v>
      </c>
      <c r="K123" s="13">
        <v>222957.21</v>
      </c>
      <c r="L123" s="13">
        <v>211185</v>
      </c>
      <c r="M123" s="13">
        <v>40125.15</v>
      </c>
      <c r="N123" s="13">
        <v>251310.15</v>
      </c>
      <c r="O123" s="14">
        <v>72000</v>
      </c>
      <c r="P123" s="14">
        <f t="shared" si="23"/>
        <v>3744.0000000000005</v>
      </c>
      <c r="Q123" s="14">
        <f t="shared" si="24"/>
        <v>75744</v>
      </c>
      <c r="R123" s="15">
        <f t="shared" si="25"/>
        <v>75744</v>
      </c>
      <c r="S123" s="15">
        <f t="shared" si="26"/>
        <v>166401.68192307692</v>
      </c>
      <c r="T123" s="15">
        <f t="shared" si="27"/>
        <v>164964.37846153846</v>
      </c>
      <c r="U123" s="14">
        <f t="shared" si="28"/>
        <v>146940.38062458052</v>
      </c>
      <c r="V123" s="16">
        <f t="shared" si="29"/>
        <v>50343.443535579376</v>
      </c>
      <c r="W123" s="17">
        <f t="shared" si="30"/>
        <v>0.34261135925734637</v>
      </c>
      <c r="X123" s="14">
        <f t="shared" si="44"/>
        <v>146940.38062458052</v>
      </c>
      <c r="Y123" s="17" t="s">
        <v>180</v>
      </c>
      <c r="Z123" s="28"/>
    </row>
    <row r="124" spans="1:26" s="8" customFormat="1" ht="13" x14ac:dyDescent="0.2">
      <c r="A124" s="9">
        <v>122</v>
      </c>
      <c r="B124" s="10">
        <v>14111500</v>
      </c>
      <c r="C124" s="11" t="s">
        <v>31</v>
      </c>
      <c r="D124" s="12" t="s">
        <v>30</v>
      </c>
      <c r="E124" s="12">
        <v>1</v>
      </c>
      <c r="F124" s="5">
        <v>25384.615384615383</v>
      </c>
      <c r="G124" s="6">
        <f t="shared" si="21"/>
        <v>4823.0769230769229</v>
      </c>
      <c r="H124" s="6">
        <f t="shared" si="22"/>
        <v>30207.692307692305</v>
      </c>
      <c r="I124" s="13">
        <v>126809</v>
      </c>
      <c r="J124" s="13">
        <v>24093.71</v>
      </c>
      <c r="K124" s="13">
        <v>150902.71</v>
      </c>
      <c r="L124" s="13">
        <v>142935</v>
      </c>
      <c r="M124" s="13">
        <v>27157.65</v>
      </c>
      <c r="N124" s="13">
        <v>170092.65</v>
      </c>
      <c r="O124" s="14"/>
      <c r="P124" s="14"/>
      <c r="Q124" s="14"/>
      <c r="R124" s="15">
        <f t="shared" si="25"/>
        <v>30207.692307692305</v>
      </c>
      <c r="S124" s="15">
        <f t="shared" si="26"/>
        <v>150902.71</v>
      </c>
      <c r="T124" s="15">
        <f t="shared" si="27"/>
        <v>117067.6841025641</v>
      </c>
      <c r="U124" s="14">
        <f t="shared" si="28"/>
        <v>91868.518283277241</v>
      </c>
      <c r="V124" s="16">
        <f t="shared" si="29"/>
        <v>43600.788180899726</v>
      </c>
      <c r="W124" s="17">
        <f t="shared" si="30"/>
        <v>0.47459988465751002</v>
      </c>
      <c r="X124" s="14">
        <f t="shared" si="44"/>
        <v>91868.518283277241</v>
      </c>
      <c r="Y124" s="17" t="s">
        <v>180</v>
      </c>
      <c r="Z124" s="28"/>
    </row>
    <row r="125" spans="1:26" s="8" customFormat="1" ht="26" x14ac:dyDescent="0.2">
      <c r="A125" s="9">
        <v>123</v>
      </c>
      <c r="B125" s="10">
        <v>44121600</v>
      </c>
      <c r="C125" s="11" t="s">
        <v>29</v>
      </c>
      <c r="D125" s="12" t="s">
        <v>8</v>
      </c>
      <c r="E125" s="12">
        <v>1</v>
      </c>
      <c r="F125" s="5">
        <v>1846.1538461538462</v>
      </c>
      <c r="G125" s="6">
        <f t="shared" si="21"/>
        <v>350.76923076923077</v>
      </c>
      <c r="H125" s="6">
        <f t="shared" si="22"/>
        <v>2196.9230769230771</v>
      </c>
      <c r="I125" s="13">
        <v>14705</v>
      </c>
      <c r="J125" s="13">
        <v>2793.95</v>
      </c>
      <c r="K125" s="13">
        <v>17498.95</v>
      </c>
      <c r="L125" s="13">
        <v>16575</v>
      </c>
      <c r="M125" s="13">
        <v>3149.25</v>
      </c>
      <c r="N125" s="13">
        <v>19724.25</v>
      </c>
      <c r="O125" s="14">
        <v>4000</v>
      </c>
      <c r="P125" s="14">
        <f t="shared" si="23"/>
        <v>208.00000000000003</v>
      </c>
      <c r="Q125" s="14">
        <f t="shared" si="24"/>
        <v>4208</v>
      </c>
      <c r="R125" s="15">
        <f t="shared" si="25"/>
        <v>2196.9230769230771</v>
      </c>
      <c r="S125" s="15">
        <f t="shared" si="26"/>
        <v>10853.475</v>
      </c>
      <c r="T125" s="15">
        <f t="shared" si="27"/>
        <v>10907.030769230769</v>
      </c>
      <c r="U125" s="14">
        <f t="shared" si="28"/>
        <v>7515.8095687033983</v>
      </c>
      <c r="V125" s="16">
        <f t="shared" si="29"/>
        <v>3761.0207066993926</v>
      </c>
      <c r="W125" s="17">
        <f t="shared" si="30"/>
        <v>0.50041458239717362</v>
      </c>
      <c r="X125" s="14">
        <f t="shared" si="44"/>
        <v>7515.8095687033983</v>
      </c>
      <c r="Y125" s="17" t="s">
        <v>180</v>
      </c>
      <c r="Z125" s="28"/>
    </row>
    <row r="126" spans="1:26" s="8" customFormat="1" ht="13" x14ac:dyDescent="0.2">
      <c r="A126" s="9">
        <v>124</v>
      </c>
      <c r="B126" s="10">
        <v>44121600</v>
      </c>
      <c r="C126" s="11" t="s">
        <v>28</v>
      </c>
      <c r="D126" s="12" t="s">
        <v>8</v>
      </c>
      <c r="E126" s="12">
        <v>1</v>
      </c>
      <c r="F126" s="5">
        <v>307.69230769230768</v>
      </c>
      <c r="G126" s="6">
        <f t="shared" si="21"/>
        <v>58.46153846153846</v>
      </c>
      <c r="H126" s="6">
        <f t="shared" si="22"/>
        <v>366.15384615384613</v>
      </c>
      <c r="I126" s="13">
        <v>1211</v>
      </c>
      <c r="J126" s="13">
        <v>230.09</v>
      </c>
      <c r="K126" s="13">
        <v>1441.09</v>
      </c>
      <c r="L126" s="13">
        <v>1365</v>
      </c>
      <c r="M126" s="13">
        <v>259.35000000000002</v>
      </c>
      <c r="N126" s="13">
        <v>1624.35</v>
      </c>
      <c r="O126" s="14"/>
      <c r="P126" s="14"/>
      <c r="Q126" s="14"/>
      <c r="R126" s="15">
        <f t="shared" si="25"/>
        <v>366.15384615384613</v>
      </c>
      <c r="S126" s="15">
        <f t="shared" si="26"/>
        <v>1441.09</v>
      </c>
      <c r="T126" s="15">
        <f t="shared" si="27"/>
        <v>1143.8646153846155</v>
      </c>
      <c r="U126" s="14">
        <f t="shared" si="28"/>
        <v>949.90047732314326</v>
      </c>
      <c r="V126" s="16">
        <f t="shared" si="29"/>
        <v>412.77120139461255</v>
      </c>
      <c r="W126" s="17">
        <f t="shared" si="30"/>
        <v>0.43454152434770638</v>
      </c>
      <c r="X126" s="14">
        <f t="shared" si="44"/>
        <v>949.90047732314326</v>
      </c>
      <c r="Y126" s="17" t="s">
        <v>180</v>
      </c>
      <c r="Z126" s="28"/>
    </row>
    <row r="127" spans="1:26" s="8" customFormat="1" ht="13" x14ac:dyDescent="0.2">
      <c r="A127" s="9">
        <v>125</v>
      </c>
      <c r="B127" s="10">
        <v>27112800</v>
      </c>
      <c r="C127" s="11" t="s">
        <v>27</v>
      </c>
      <c r="D127" s="12" t="s">
        <v>8</v>
      </c>
      <c r="E127" s="12">
        <v>1</v>
      </c>
      <c r="F127" s="5">
        <v>15384.615384615385</v>
      </c>
      <c r="G127" s="6">
        <f t="shared" si="21"/>
        <v>2923.0769230769233</v>
      </c>
      <c r="H127" s="6">
        <f t="shared" si="22"/>
        <v>18307.692307692309</v>
      </c>
      <c r="I127" s="13">
        <v>13321</v>
      </c>
      <c r="J127" s="13">
        <v>2530.9900000000002</v>
      </c>
      <c r="K127" s="13">
        <v>15851.99</v>
      </c>
      <c r="L127" s="13">
        <v>15015</v>
      </c>
      <c r="M127" s="13">
        <v>2852.85</v>
      </c>
      <c r="N127" s="13">
        <v>17867.849999999999</v>
      </c>
      <c r="O127" s="14">
        <v>9200</v>
      </c>
      <c r="P127" s="14">
        <f t="shared" si="23"/>
        <v>478.40000000000003</v>
      </c>
      <c r="Q127" s="14">
        <f t="shared" si="24"/>
        <v>9678.4</v>
      </c>
      <c r="R127" s="15">
        <f t="shared" si="25"/>
        <v>9678.4</v>
      </c>
      <c r="S127" s="15">
        <f t="shared" si="26"/>
        <v>16859.919999999998</v>
      </c>
      <c r="T127" s="15">
        <f t="shared" si="27"/>
        <v>15426.483076923078</v>
      </c>
      <c r="U127" s="14">
        <f t="shared" si="28"/>
        <v>14967.467192632257</v>
      </c>
      <c r="V127" s="16">
        <f t="shared" si="29"/>
        <v>3739.9352780615618</v>
      </c>
      <c r="W127" s="22">
        <f t="shared" si="30"/>
        <v>0.24987095210755142</v>
      </c>
      <c r="X127" s="31">
        <f t="shared" ref="X127:X128" si="45">+R127</f>
        <v>9678.4</v>
      </c>
      <c r="Y127" s="41" t="s">
        <v>171</v>
      </c>
      <c r="Z127" s="28"/>
    </row>
    <row r="128" spans="1:26" s="8" customFormat="1" ht="13" x14ac:dyDescent="0.2">
      <c r="A128" s="9">
        <v>126</v>
      </c>
      <c r="B128" s="10">
        <v>27112800</v>
      </c>
      <c r="C128" s="11" t="s">
        <v>26</v>
      </c>
      <c r="D128" s="12" t="s">
        <v>8</v>
      </c>
      <c r="E128" s="12">
        <v>1</v>
      </c>
      <c r="F128" s="5">
        <v>9230.7692307692305</v>
      </c>
      <c r="G128" s="6">
        <f t="shared" si="21"/>
        <v>1753.8461538461538</v>
      </c>
      <c r="H128" s="6">
        <f t="shared" si="22"/>
        <v>10984.615384615385</v>
      </c>
      <c r="I128" s="13">
        <v>3114</v>
      </c>
      <c r="J128" s="13">
        <v>591.66</v>
      </c>
      <c r="K128" s="13">
        <v>3705.66</v>
      </c>
      <c r="L128" s="13">
        <v>3510</v>
      </c>
      <c r="M128" s="13">
        <v>666.9</v>
      </c>
      <c r="N128" s="13">
        <v>4176.8999999999996</v>
      </c>
      <c r="O128" s="14">
        <v>5600</v>
      </c>
      <c r="P128" s="14">
        <f t="shared" si="23"/>
        <v>291.20000000000005</v>
      </c>
      <c r="Q128" s="14">
        <f t="shared" si="24"/>
        <v>5891.2</v>
      </c>
      <c r="R128" s="15">
        <f t="shared" si="25"/>
        <v>3705.66</v>
      </c>
      <c r="S128" s="15">
        <f t="shared" si="26"/>
        <v>5034.0499999999993</v>
      </c>
      <c r="T128" s="15">
        <f t="shared" si="27"/>
        <v>6189.5938461538462</v>
      </c>
      <c r="U128" s="14">
        <f t="shared" si="28"/>
        <v>5625.7064561520747</v>
      </c>
      <c r="V128" s="16">
        <f t="shared" si="29"/>
        <v>1357.6778693383308</v>
      </c>
      <c r="W128" s="20">
        <f t="shared" si="30"/>
        <v>0.24133464479889846</v>
      </c>
      <c r="X128" s="32">
        <f t="shared" si="45"/>
        <v>3705.66</v>
      </c>
      <c r="Y128" s="42" t="s">
        <v>171</v>
      </c>
      <c r="Z128" s="28"/>
    </row>
    <row r="129" spans="1:26" s="8" customFormat="1" ht="13" x14ac:dyDescent="0.2">
      <c r="A129" s="9">
        <v>127</v>
      </c>
      <c r="B129" s="10">
        <v>27112800</v>
      </c>
      <c r="C129" s="11" t="s">
        <v>25</v>
      </c>
      <c r="D129" s="12" t="s">
        <v>0</v>
      </c>
      <c r="E129" s="12">
        <v>1</v>
      </c>
      <c r="F129" s="5">
        <v>1846.1538461538462</v>
      </c>
      <c r="G129" s="6">
        <f t="shared" si="21"/>
        <v>350.76923076923077</v>
      </c>
      <c r="H129" s="6">
        <f t="shared" si="22"/>
        <v>2196.9230769230771</v>
      </c>
      <c r="I129" s="13">
        <v>5017</v>
      </c>
      <c r="J129" s="13">
        <v>953.23</v>
      </c>
      <c r="K129" s="13">
        <v>5970.23</v>
      </c>
      <c r="L129" s="13">
        <v>5655</v>
      </c>
      <c r="M129" s="13">
        <v>1074.45</v>
      </c>
      <c r="N129" s="13">
        <v>6729.45</v>
      </c>
      <c r="O129" s="14">
        <v>3300</v>
      </c>
      <c r="P129" s="14">
        <f t="shared" si="23"/>
        <v>171.60000000000002</v>
      </c>
      <c r="Q129" s="14">
        <f t="shared" si="24"/>
        <v>3471.6</v>
      </c>
      <c r="R129" s="15">
        <f t="shared" si="25"/>
        <v>2196.9230769230771</v>
      </c>
      <c r="S129" s="15">
        <f t="shared" si="26"/>
        <v>4720.915</v>
      </c>
      <c r="T129" s="15">
        <f t="shared" si="27"/>
        <v>4592.0507692307692</v>
      </c>
      <c r="U129" s="14">
        <f t="shared" si="28"/>
        <v>4183.875867858781</v>
      </c>
      <c r="V129" s="16">
        <f t="shared" si="29"/>
        <v>1404.9877923681722</v>
      </c>
      <c r="W129" s="17">
        <f t="shared" si="30"/>
        <v>0.33581010449222892</v>
      </c>
      <c r="X129" s="14">
        <f t="shared" ref="X129:X132" si="46">+U129</f>
        <v>4183.875867858781</v>
      </c>
      <c r="Y129" s="17" t="s">
        <v>180</v>
      </c>
      <c r="Z129" s="28"/>
    </row>
    <row r="130" spans="1:26" s="8" customFormat="1" ht="13" x14ac:dyDescent="0.2">
      <c r="A130" s="9">
        <v>128</v>
      </c>
      <c r="B130" s="10">
        <v>44122100</v>
      </c>
      <c r="C130" s="11" t="s">
        <v>24</v>
      </c>
      <c r="D130" s="12" t="s">
        <v>0</v>
      </c>
      <c r="E130" s="12">
        <v>1</v>
      </c>
      <c r="F130" s="5">
        <v>2307.6923076923076</v>
      </c>
      <c r="G130" s="6">
        <f t="shared" si="21"/>
        <v>438.46153846153845</v>
      </c>
      <c r="H130" s="6">
        <f t="shared" si="22"/>
        <v>2746.1538461538462</v>
      </c>
      <c r="I130" s="13">
        <v>3806</v>
      </c>
      <c r="J130" s="13">
        <v>723.14</v>
      </c>
      <c r="K130" s="13">
        <v>4529.1400000000003</v>
      </c>
      <c r="L130" s="13">
        <v>4290</v>
      </c>
      <c r="M130" s="13">
        <v>815.1</v>
      </c>
      <c r="N130" s="13">
        <v>5105.1000000000004</v>
      </c>
      <c r="O130" s="14">
        <v>1500</v>
      </c>
      <c r="P130" s="14">
        <f t="shared" si="23"/>
        <v>78</v>
      </c>
      <c r="Q130" s="14">
        <f t="shared" si="24"/>
        <v>1578</v>
      </c>
      <c r="R130" s="15">
        <f t="shared" si="25"/>
        <v>1578</v>
      </c>
      <c r="S130" s="15">
        <f t="shared" si="26"/>
        <v>3637.6469230769235</v>
      </c>
      <c r="T130" s="15">
        <f t="shared" si="27"/>
        <v>3489.5984615384618</v>
      </c>
      <c r="U130" s="14">
        <f t="shared" si="28"/>
        <v>3163.8287295535001</v>
      </c>
      <c r="V130" s="16">
        <f t="shared" si="29"/>
        <v>1121.3502484677276</v>
      </c>
      <c r="W130" s="17">
        <f t="shared" si="30"/>
        <v>0.35442824006025758</v>
      </c>
      <c r="X130" s="14">
        <f t="shared" si="46"/>
        <v>3163.8287295535001</v>
      </c>
      <c r="Y130" s="17" t="s">
        <v>180</v>
      </c>
      <c r="Z130" s="28"/>
    </row>
    <row r="131" spans="1:26" s="8" customFormat="1" ht="13" x14ac:dyDescent="0.2">
      <c r="A131" s="9">
        <v>129</v>
      </c>
      <c r="B131" s="10">
        <v>44122100</v>
      </c>
      <c r="C131" s="11" t="s">
        <v>23</v>
      </c>
      <c r="D131" s="12" t="s">
        <v>0</v>
      </c>
      <c r="E131" s="12">
        <v>1</v>
      </c>
      <c r="F131" s="5">
        <v>14615.384615384615</v>
      </c>
      <c r="G131" s="6">
        <f t="shared" si="21"/>
        <v>2776.9230769230771</v>
      </c>
      <c r="H131" s="6">
        <f t="shared" si="22"/>
        <v>17392.307692307691</v>
      </c>
      <c r="I131" s="13">
        <v>4498</v>
      </c>
      <c r="J131" s="13">
        <v>854.62</v>
      </c>
      <c r="K131" s="13">
        <v>5352.62</v>
      </c>
      <c r="L131" s="13">
        <v>5070</v>
      </c>
      <c r="M131" s="13">
        <v>963.3</v>
      </c>
      <c r="N131" s="13">
        <v>6033.3</v>
      </c>
      <c r="O131" s="14">
        <v>3000</v>
      </c>
      <c r="P131" s="14">
        <f t="shared" si="23"/>
        <v>156</v>
      </c>
      <c r="Q131" s="14">
        <f t="shared" si="24"/>
        <v>3156</v>
      </c>
      <c r="R131" s="15">
        <f t="shared" si="25"/>
        <v>3156</v>
      </c>
      <c r="S131" s="15">
        <f t="shared" si="26"/>
        <v>5692.96</v>
      </c>
      <c r="T131" s="15">
        <f t="shared" si="27"/>
        <v>7983.5569230769224</v>
      </c>
      <c r="U131" s="14">
        <f t="shared" si="28"/>
        <v>6488.6430623164133</v>
      </c>
      <c r="V131" s="16">
        <f t="shared" si="29"/>
        <v>2356.5345086382395</v>
      </c>
      <c r="W131" s="17">
        <f t="shared" si="30"/>
        <v>0.36317832341928336</v>
      </c>
      <c r="X131" s="14">
        <f t="shared" si="46"/>
        <v>6488.6430623164133</v>
      </c>
      <c r="Y131" s="17" t="s">
        <v>180</v>
      </c>
      <c r="Z131" s="28"/>
    </row>
    <row r="132" spans="1:26" s="8" customFormat="1" ht="13" x14ac:dyDescent="0.2">
      <c r="A132" s="9">
        <v>130</v>
      </c>
      <c r="B132" s="10">
        <v>44122100</v>
      </c>
      <c r="C132" s="11" t="s">
        <v>22</v>
      </c>
      <c r="D132" s="12" t="s">
        <v>0</v>
      </c>
      <c r="E132" s="12">
        <v>1</v>
      </c>
      <c r="F132" s="5">
        <v>3076.9230769230767</v>
      </c>
      <c r="G132" s="6">
        <f t="shared" ref="G132:G152" si="47">+F132*19%</f>
        <v>584.61538461538453</v>
      </c>
      <c r="H132" s="6">
        <f t="shared" ref="H132:H152" si="48">+F132+G132</f>
        <v>3661.538461538461</v>
      </c>
      <c r="I132" s="13">
        <v>13321</v>
      </c>
      <c r="J132" s="13">
        <v>2530.9900000000002</v>
      </c>
      <c r="K132" s="13">
        <v>15851.99</v>
      </c>
      <c r="L132" s="13">
        <v>15015</v>
      </c>
      <c r="M132" s="13">
        <v>2852.85</v>
      </c>
      <c r="N132" s="13">
        <v>17867.849999999999</v>
      </c>
      <c r="O132" s="14">
        <v>4500</v>
      </c>
      <c r="P132" s="14">
        <f t="shared" ref="P132:P152" si="49">+O132*5.2%</f>
        <v>234.00000000000003</v>
      </c>
      <c r="Q132" s="14">
        <f t="shared" ref="Q132:Q152" si="50">+O132+P132</f>
        <v>4734</v>
      </c>
      <c r="R132" s="15">
        <f t="shared" ref="R132:R152" si="51">MIN(H132,K132,N132,Q132)</f>
        <v>3661.538461538461</v>
      </c>
      <c r="S132" s="15">
        <f t="shared" ref="S132:S152" si="52">MEDIAN(H132,K132,N132,Q132)</f>
        <v>10292.994999999999</v>
      </c>
      <c r="T132" s="15">
        <f t="shared" ref="T132:T152" si="53">AVERAGE(H132,K132,N132,Q132)</f>
        <v>10528.844615384614</v>
      </c>
      <c r="U132" s="14">
        <f t="shared" ref="U132:U152" si="54">GEOMEAN(H132,K132,N132,Q132)</f>
        <v>8370.7040091999897</v>
      </c>
      <c r="V132" s="16">
        <f t="shared" ref="V132:V152" si="55">STDEVA(R132,U132)</f>
        <v>3329.8828924815298</v>
      </c>
      <c r="W132" s="17">
        <f t="shared" ref="W132:W152" si="56">+V132/U132</f>
        <v>0.39780201149410555</v>
      </c>
      <c r="X132" s="14">
        <f t="shared" si="46"/>
        <v>8370.7040091999897</v>
      </c>
      <c r="Y132" s="17" t="s">
        <v>180</v>
      </c>
      <c r="Z132" s="28"/>
    </row>
    <row r="133" spans="1:26" s="8" customFormat="1" ht="13" x14ac:dyDescent="0.2">
      <c r="A133" s="9">
        <v>131</v>
      </c>
      <c r="B133" s="10">
        <v>44122100</v>
      </c>
      <c r="C133" s="11" t="s">
        <v>21</v>
      </c>
      <c r="D133" s="12" t="s">
        <v>0</v>
      </c>
      <c r="E133" s="12">
        <v>1</v>
      </c>
      <c r="F133" s="5">
        <v>6153.8461538461534</v>
      </c>
      <c r="G133" s="6">
        <f t="shared" si="47"/>
        <v>1169.2307692307691</v>
      </c>
      <c r="H133" s="6">
        <f t="shared" si="48"/>
        <v>7323.076923076922</v>
      </c>
      <c r="I133" s="13">
        <v>8996</v>
      </c>
      <c r="J133" s="13">
        <v>1709.24</v>
      </c>
      <c r="K133" s="13">
        <v>10705.24</v>
      </c>
      <c r="L133" s="13">
        <v>10140</v>
      </c>
      <c r="M133" s="13">
        <v>1926.6</v>
      </c>
      <c r="N133" s="13">
        <v>12066.6</v>
      </c>
      <c r="O133" s="14">
        <v>8000</v>
      </c>
      <c r="P133" s="14">
        <f t="shared" si="49"/>
        <v>416.00000000000006</v>
      </c>
      <c r="Q133" s="14">
        <f t="shared" si="50"/>
        <v>8416</v>
      </c>
      <c r="R133" s="15">
        <f t="shared" si="51"/>
        <v>7323.076923076922</v>
      </c>
      <c r="S133" s="15">
        <f t="shared" si="52"/>
        <v>9560.619999999999</v>
      </c>
      <c r="T133" s="15">
        <f t="shared" si="53"/>
        <v>9627.7292307692296</v>
      </c>
      <c r="U133" s="14">
        <f t="shared" si="54"/>
        <v>9445.9395480189596</v>
      </c>
      <c r="V133" s="16">
        <f t="shared" si="55"/>
        <v>1501.0905576239968</v>
      </c>
      <c r="W133" s="22">
        <f t="shared" si="56"/>
        <v>0.15891384334963393</v>
      </c>
      <c r="X133" s="31">
        <f>+R133</f>
        <v>7323.076923076922</v>
      </c>
      <c r="Y133" s="41" t="s">
        <v>171</v>
      </c>
      <c r="Z133" s="28"/>
    </row>
    <row r="134" spans="1:26" s="8" customFormat="1" ht="13" x14ac:dyDescent="0.2">
      <c r="A134" s="9">
        <v>132</v>
      </c>
      <c r="B134" s="10">
        <v>44122100</v>
      </c>
      <c r="C134" s="11" t="s">
        <v>20</v>
      </c>
      <c r="D134" s="12" t="s">
        <v>0</v>
      </c>
      <c r="E134" s="12">
        <v>1</v>
      </c>
      <c r="F134" s="5">
        <v>10000</v>
      </c>
      <c r="G134" s="6">
        <f t="shared" si="47"/>
        <v>1900</v>
      </c>
      <c r="H134" s="6">
        <f t="shared" si="48"/>
        <v>11900</v>
      </c>
      <c r="I134" s="13">
        <v>72660</v>
      </c>
      <c r="J134" s="13">
        <v>13805.4</v>
      </c>
      <c r="K134" s="13">
        <v>86465.4</v>
      </c>
      <c r="L134" s="13">
        <v>81900</v>
      </c>
      <c r="M134" s="13">
        <v>15561</v>
      </c>
      <c r="N134" s="13">
        <v>97461</v>
      </c>
      <c r="O134" s="14">
        <v>2500</v>
      </c>
      <c r="P134" s="14">
        <f t="shared" si="49"/>
        <v>130</v>
      </c>
      <c r="Q134" s="14">
        <f t="shared" si="50"/>
        <v>2630</v>
      </c>
      <c r="R134" s="15">
        <f t="shared" si="51"/>
        <v>2630</v>
      </c>
      <c r="S134" s="15">
        <f>MEDIAN(H134,Q134)</f>
        <v>7265</v>
      </c>
      <c r="T134" s="15">
        <f>AVERAGE(H134,Q134)</f>
        <v>7265</v>
      </c>
      <c r="U134" s="14">
        <f>GEOMEAN(H134,Q134)</f>
        <v>5594.3721721029606</v>
      </c>
      <c r="V134" s="16">
        <f t="shared" si="55"/>
        <v>2096.1276648546968</v>
      </c>
      <c r="W134" s="20">
        <f t="shared" si="56"/>
        <v>0.37468505854996575</v>
      </c>
      <c r="X134" s="34">
        <f>+U134</f>
        <v>5594.3721721029606</v>
      </c>
      <c r="Y134" s="8" t="s">
        <v>180</v>
      </c>
      <c r="Z134" s="28"/>
    </row>
    <row r="135" spans="1:26" s="8" customFormat="1" ht="13" x14ac:dyDescent="0.2">
      <c r="A135" s="9">
        <v>133</v>
      </c>
      <c r="B135" s="10">
        <v>44122100</v>
      </c>
      <c r="C135" s="11" t="s">
        <v>19</v>
      </c>
      <c r="D135" s="12" t="s">
        <v>0</v>
      </c>
      <c r="E135" s="12">
        <v>1</v>
      </c>
      <c r="F135" s="5">
        <v>25384.615384615383</v>
      </c>
      <c r="G135" s="6">
        <f t="shared" si="47"/>
        <v>4823.0769230769229</v>
      </c>
      <c r="H135" s="6">
        <f t="shared" si="48"/>
        <v>30207.692307692305</v>
      </c>
      <c r="I135" s="13">
        <v>25604</v>
      </c>
      <c r="J135" s="13">
        <v>4864.76</v>
      </c>
      <c r="K135" s="13">
        <v>30468.760000000002</v>
      </c>
      <c r="L135" s="13">
        <v>28860</v>
      </c>
      <c r="M135" s="13">
        <v>5483.4</v>
      </c>
      <c r="N135" s="13">
        <v>34343.4</v>
      </c>
      <c r="O135" s="14">
        <v>13000</v>
      </c>
      <c r="P135" s="14">
        <f t="shared" si="49"/>
        <v>676.00000000000011</v>
      </c>
      <c r="Q135" s="14">
        <f t="shared" si="50"/>
        <v>13676</v>
      </c>
      <c r="R135" s="15">
        <f t="shared" si="51"/>
        <v>13676</v>
      </c>
      <c r="S135" s="15">
        <f t="shared" si="52"/>
        <v>30338.226153846153</v>
      </c>
      <c r="T135" s="15">
        <f t="shared" si="53"/>
        <v>27173.963076923079</v>
      </c>
      <c r="U135" s="14">
        <f t="shared" si="54"/>
        <v>25641.51475698474</v>
      </c>
      <c r="V135" s="16">
        <f t="shared" si="55"/>
        <v>8460.8966250516132</v>
      </c>
      <c r="W135" s="17">
        <f t="shared" si="56"/>
        <v>0.32996867405217811</v>
      </c>
      <c r="X135" s="14">
        <f>+U135</f>
        <v>25641.51475698474</v>
      </c>
      <c r="Y135" s="17" t="s">
        <v>180</v>
      </c>
      <c r="Z135" s="28"/>
    </row>
    <row r="136" spans="1:26" s="8" customFormat="1" ht="13" x14ac:dyDescent="0.2">
      <c r="A136" s="9">
        <v>134</v>
      </c>
      <c r="B136" s="10">
        <v>44122100</v>
      </c>
      <c r="C136" s="11" t="s">
        <v>18</v>
      </c>
      <c r="D136" s="12" t="s">
        <v>0</v>
      </c>
      <c r="E136" s="12">
        <v>1</v>
      </c>
      <c r="F136" s="5">
        <v>7692.3076923076924</v>
      </c>
      <c r="G136" s="6">
        <f t="shared" si="47"/>
        <v>1461.5384615384617</v>
      </c>
      <c r="H136" s="6">
        <f t="shared" si="48"/>
        <v>9153.8461538461543</v>
      </c>
      <c r="I136" s="13">
        <v>7439</v>
      </c>
      <c r="J136" s="13">
        <v>1413.41</v>
      </c>
      <c r="K136" s="13">
        <v>8852.41</v>
      </c>
      <c r="L136" s="13">
        <v>8385</v>
      </c>
      <c r="M136" s="13">
        <v>1593.15</v>
      </c>
      <c r="N136" s="13">
        <v>9978.15</v>
      </c>
      <c r="O136" s="14">
        <v>8200</v>
      </c>
      <c r="P136" s="14">
        <f t="shared" si="49"/>
        <v>426.40000000000003</v>
      </c>
      <c r="Q136" s="14">
        <f t="shared" si="50"/>
        <v>8626.4</v>
      </c>
      <c r="R136" s="15">
        <f t="shared" si="51"/>
        <v>8626.4</v>
      </c>
      <c r="S136" s="15">
        <f t="shared" si="52"/>
        <v>9003.1280769230762</v>
      </c>
      <c r="T136" s="15">
        <f t="shared" si="53"/>
        <v>9152.7015384615388</v>
      </c>
      <c r="U136" s="14">
        <f t="shared" si="54"/>
        <v>9138.7371748367059</v>
      </c>
      <c r="V136" s="16">
        <f t="shared" si="55"/>
        <v>362.27709058099276</v>
      </c>
      <c r="W136" s="22">
        <f t="shared" si="56"/>
        <v>3.9641920283965938E-2</v>
      </c>
      <c r="X136" s="31">
        <f t="shared" ref="X136:X139" si="57">+R136</f>
        <v>8626.4</v>
      </c>
      <c r="Y136" s="41" t="s">
        <v>171</v>
      </c>
      <c r="Z136" s="28"/>
    </row>
    <row r="137" spans="1:26" s="8" customFormat="1" ht="13" x14ac:dyDescent="0.2">
      <c r="A137" s="9">
        <v>135</v>
      </c>
      <c r="B137" s="10">
        <v>44122100</v>
      </c>
      <c r="C137" s="11" t="s">
        <v>17</v>
      </c>
      <c r="D137" s="12" t="s">
        <v>0</v>
      </c>
      <c r="E137" s="12">
        <v>1</v>
      </c>
      <c r="F137" s="5">
        <v>5384.6153846153848</v>
      </c>
      <c r="G137" s="6">
        <f t="shared" si="47"/>
        <v>1023.0769230769231</v>
      </c>
      <c r="H137" s="6">
        <f t="shared" si="48"/>
        <v>6407.6923076923076</v>
      </c>
      <c r="I137" s="13">
        <v>3979</v>
      </c>
      <c r="J137" s="13">
        <v>756.01</v>
      </c>
      <c r="K137" s="13">
        <v>4735.01</v>
      </c>
      <c r="L137" s="13">
        <v>4485</v>
      </c>
      <c r="M137" s="13">
        <v>852.15</v>
      </c>
      <c r="N137" s="13">
        <v>5337.15</v>
      </c>
      <c r="O137" s="14">
        <v>9200</v>
      </c>
      <c r="P137" s="14">
        <f t="shared" si="49"/>
        <v>478.40000000000003</v>
      </c>
      <c r="Q137" s="14">
        <f t="shared" si="50"/>
        <v>9678.4</v>
      </c>
      <c r="R137" s="15">
        <f t="shared" si="51"/>
        <v>4735.01</v>
      </c>
      <c r="S137" s="15">
        <f t="shared" si="52"/>
        <v>5872.4211538461532</v>
      </c>
      <c r="T137" s="15">
        <f t="shared" si="53"/>
        <v>6539.5630769230775</v>
      </c>
      <c r="U137" s="14">
        <f t="shared" si="54"/>
        <v>6291.9299869461483</v>
      </c>
      <c r="V137" s="16">
        <f t="shared" si="55"/>
        <v>1100.9086805344944</v>
      </c>
      <c r="W137" s="17">
        <f t="shared" si="56"/>
        <v>0.17497154018219321</v>
      </c>
      <c r="X137" s="14">
        <f t="shared" si="57"/>
        <v>4735.01</v>
      </c>
      <c r="Y137" s="16" t="s">
        <v>171</v>
      </c>
      <c r="Z137" s="28"/>
    </row>
    <row r="138" spans="1:26" s="8" customFormat="1" ht="13" x14ac:dyDescent="0.2">
      <c r="A138" s="9">
        <v>136</v>
      </c>
      <c r="B138" s="10">
        <v>44122100</v>
      </c>
      <c r="C138" s="11" t="s">
        <v>16</v>
      </c>
      <c r="D138" s="12" t="s">
        <v>0</v>
      </c>
      <c r="E138" s="12">
        <v>1</v>
      </c>
      <c r="F138" s="5">
        <v>2461.5384615384614</v>
      </c>
      <c r="G138" s="6">
        <f t="shared" si="47"/>
        <v>467.69230769230768</v>
      </c>
      <c r="H138" s="6">
        <f t="shared" si="48"/>
        <v>2929.2307692307691</v>
      </c>
      <c r="I138" s="13">
        <v>5017</v>
      </c>
      <c r="J138" s="13">
        <v>953.23</v>
      </c>
      <c r="K138" s="13">
        <v>5970.23</v>
      </c>
      <c r="L138" s="13">
        <v>5655</v>
      </c>
      <c r="M138" s="13">
        <v>1074.45</v>
      </c>
      <c r="N138" s="13">
        <v>6729.45</v>
      </c>
      <c r="O138" s="14">
        <v>2500</v>
      </c>
      <c r="P138" s="14">
        <f t="shared" si="49"/>
        <v>130</v>
      </c>
      <c r="Q138" s="14">
        <f t="shared" si="50"/>
        <v>2630</v>
      </c>
      <c r="R138" s="15">
        <f t="shared" si="51"/>
        <v>2630</v>
      </c>
      <c r="S138" s="15">
        <f t="shared" si="52"/>
        <v>4449.7303846153845</v>
      </c>
      <c r="T138" s="15">
        <f t="shared" si="53"/>
        <v>4564.7276923076925</v>
      </c>
      <c r="U138" s="14">
        <f t="shared" si="54"/>
        <v>4194.4014249046477</v>
      </c>
      <c r="V138" s="16">
        <f t="shared" si="55"/>
        <v>1106.1988560479733</v>
      </c>
      <c r="W138" s="17">
        <f t="shared" si="56"/>
        <v>0.26373223351485031</v>
      </c>
      <c r="X138" s="14">
        <f t="shared" si="57"/>
        <v>2630</v>
      </c>
      <c r="Y138" s="16" t="s">
        <v>171</v>
      </c>
      <c r="Z138" s="28"/>
    </row>
    <row r="139" spans="1:26" s="8" customFormat="1" ht="13" x14ac:dyDescent="0.2">
      <c r="A139" s="9">
        <v>137</v>
      </c>
      <c r="B139" s="10">
        <v>44122100</v>
      </c>
      <c r="C139" s="11" t="s">
        <v>15</v>
      </c>
      <c r="D139" s="12" t="s">
        <v>0</v>
      </c>
      <c r="E139" s="12">
        <v>1</v>
      </c>
      <c r="F139" s="5">
        <v>4461.538461538461</v>
      </c>
      <c r="G139" s="6">
        <f t="shared" si="47"/>
        <v>847.69230769230762</v>
      </c>
      <c r="H139" s="6">
        <f t="shared" si="48"/>
        <v>5309.2307692307686</v>
      </c>
      <c r="I139" s="13">
        <v>10380</v>
      </c>
      <c r="J139" s="13">
        <v>1972.2</v>
      </c>
      <c r="K139" s="13">
        <v>12352.2</v>
      </c>
      <c r="L139" s="13">
        <v>11700</v>
      </c>
      <c r="M139" s="13">
        <v>2223</v>
      </c>
      <c r="N139" s="13">
        <v>13923</v>
      </c>
      <c r="O139" s="14">
        <v>4600</v>
      </c>
      <c r="P139" s="14">
        <f t="shared" si="49"/>
        <v>239.20000000000002</v>
      </c>
      <c r="Q139" s="14">
        <f t="shared" si="50"/>
        <v>4839.2</v>
      </c>
      <c r="R139" s="15">
        <f t="shared" si="51"/>
        <v>4839.2</v>
      </c>
      <c r="S139" s="15">
        <f t="shared" si="52"/>
        <v>8830.7153846153851</v>
      </c>
      <c r="T139" s="15">
        <f t="shared" si="53"/>
        <v>9105.9076923076918</v>
      </c>
      <c r="U139" s="14">
        <f t="shared" si="54"/>
        <v>8153.0588670822299</v>
      </c>
      <c r="V139" s="16">
        <f t="shared" si="55"/>
        <v>2343.2520768090149</v>
      </c>
      <c r="W139" s="20">
        <f t="shared" si="56"/>
        <v>0.28740772205997878</v>
      </c>
      <c r="X139" s="32">
        <f t="shared" si="57"/>
        <v>4839.2</v>
      </c>
      <c r="Y139" s="42" t="s">
        <v>171</v>
      </c>
      <c r="Z139" s="28"/>
    </row>
    <row r="140" spans="1:26" s="8" customFormat="1" ht="13" x14ac:dyDescent="0.2">
      <c r="A140" s="9">
        <v>138</v>
      </c>
      <c r="B140" s="10">
        <v>44122100</v>
      </c>
      <c r="C140" s="11" t="s">
        <v>14</v>
      </c>
      <c r="D140" s="12" t="s">
        <v>0</v>
      </c>
      <c r="E140" s="12">
        <v>1</v>
      </c>
      <c r="F140" s="5">
        <v>13230.76923076923</v>
      </c>
      <c r="G140" s="6">
        <f t="shared" si="47"/>
        <v>2513.8461538461538</v>
      </c>
      <c r="H140" s="6">
        <f t="shared" si="48"/>
        <v>15744.615384615385</v>
      </c>
      <c r="I140" s="13">
        <v>22490</v>
      </c>
      <c r="J140" s="13">
        <v>4273.1000000000004</v>
      </c>
      <c r="K140" s="13">
        <v>26763.1</v>
      </c>
      <c r="L140" s="13">
        <v>25350</v>
      </c>
      <c r="M140" s="13">
        <v>4816.5</v>
      </c>
      <c r="N140" s="13">
        <v>30166.5</v>
      </c>
      <c r="O140" s="14">
        <v>8600</v>
      </c>
      <c r="P140" s="14">
        <f t="shared" si="49"/>
        <v>447.20000000000005</v>
      </c>
      <c r="Q140" s="14">
        <f t="shared" si="50"/>
        <v>9047.2000000000007</v>
      </c>
      <c r="R140" s="15">
        <f t="shared" si="51"/>
        <v>9047.2000000000007</v>
      </c>
      <c r="S140" s="15">
        <f t="shared" si="52"/>
        <v>21253.857692307691</v>
      </c>
      <c r="T140" s="15">
        <f t="shared" si="53"/>
        <v>20430.353846153845</v>
      </c>
      <c r="U140" s="14">
        <f t="shared" si="54"/>
        <v>18415.219391712628</v>
      </c>
      <c r="V140" s="16">
        <f t="shared" si="55"/>
        <v>6624.1900381670757</v>
      </c>
      <c r="W140" s="17">
        <f t="shared" si="56"/>
        <v>0.3597127950128115</v>
      </c>
      <c r="X140" s="14">
        <f>+U140</f>
        <v>18415.219391712628</v>
      </c>
      <c r="Y140" s="17" t="s">
        <v>180</v>
      </c>
      <c r="Z140" s="28"/>
    </row>
    <row r="141" spans="1:26" s="8" customFormat="1" ht="13" x14ac:dyDescent="0.2">
      <c r="A141" s="9">
        <v>139</v>
      </c>
      <c r="B141" s="12">
        <v>44122100</v>
      </c>
      <c r="C141" s="49" t="s">
        <v>13</v>
      </c>
      <c r="D141" s="12" t="s">
        <v>0</v>
      </c>
      <c r="E141" s="12">
        <v>1</v>
      </c>
      <c r="F141" s="5">
        <v>5384.6153846153848</v>
      </c>
      <c r="G141" s="6">
        <f t="shared" si="47"/>
        <v>1023.0769230769231</v>
      </c>
      <c r="H141" s="6">
        <f t="shared" si="48"/>
        <v>6407.6923076923076</v>
      </c>
      <c r="I141" s="13">
        <v>8650</v>
      </c>
      <c r="J141" s="13">
        <v>1643.5</v>
      </c>
      <c r="K141" s="13">
        <v>10293.5</v>
      </c>
      <c r="L141" s="13">
        <v>9750</v>
      </c>
      <c r="M141" s="13">
        <v>1852.5</v>
      </c>
      <c r="N141" s="13">
        <v>11602.5</v>
      </c>
      <c r="O141" s="14"/>
      <c r="P141" s="14"/>
      <c r="Q141" s="14"/>
      <c r="R141" s="15">
        <f t="shared" si="51"/>
        <v>6407.6923076923076</v>
      </c>
      <c r="S141" s="15">
        <f t="shared" si="52"/>
        <v>10293.5</v>
      </c>
      <c r="T141" s="15">
        <f t="shared" si="53"/>
        <v>9434.5641025641035</v>
      </c>
      <c r="U141" s="14">
        <f t="shared" si="54"/>
        <v>9146.8613992696446</v>
      </c>
      <c r="V141" s="16">
        <f t="shared" si="55"/>
        <v>1936.8850394709259</v>
      </c>
      <c r="W141" s="21">
        <f t="shared" si="56"/>
        <v>0.21175406020972196</v>
      </c>
      <c r="X141" s="30">
        <f>+R141</f>
        <v>6407.6923076923076</v>
      </c>
      <c r="Y141" s="40" t="s">
        <v>171</v>
      </c>
      <c r="Z141" s="28"/>
    </row>
    <row r="142" spans="1:26" s="8" customFormat="1" ht="13" x14ac:dyDescent="0.2">
      <c r="A142" s="9">
        <v>140</v>
      </c>
      <c r="B142" s="12">
        <v>44101800</v>
      </c>
      <c r="C142" s="49" t="s">
        <v>12</v>
      </c>
      <c r="D142" s="12" t="s">
        <v>8</v>
      </c>
      <c r="E142" s="12">
        <v>1</v>
      </c>
      <c r="F142" s="5">
        <v>4153.8461538461534</v>
      </c>
      <c r="G142" s="6">
        <f t="shared" si="47"/>
        <v>789.23076923076917</v>
      </c>
      <c r="H142" s="6">
        <f t="shared" si="48"/>
        <v>4943.0769230769229</v>
      </c>
      <c r="I142" s="13">
        <v>18684</v>
      </c>
      <c r="J142" s="13">
        <v>3549.96</v>
      </c>
      <c r="K142" s="13">
        <v>22233.96</v>
      </c>
      <c r="L142" s="13">
        <v>21060</v>
      </c>
      <c r="M142" s="13">
        <v>4001.4</v>
      </c>
      <c r="N142" s="13">
        <v>25061.4</v>
      </c>
      <c r="O142" s="14">
        <v>16000</v>
      </c>
      <c r="P142" s="14">
        <f t="shared" si="49"/>
        <v>832.00000000000011</v>
      </c>
      <c r="Q142" s="14">
        <f t="shared" si="50"/>
        <v>16832</v>
      </c>
      <c r="R142" s="15">
        <f t="shared" si="51"/>
        <v>4943.0769230769229</v>
      </c>
      <c r="S142" s="15">
        <f t="shared" si="52"/>
        <v>19532.98</v>
      </c>
      <c r="T142" s="15">
        <f t="shared" si="53"/>
        <v>17267.609230769231</v>
      </c>
      <c r="U142" s="14">
        <f t="shared" si="54"/>
        <v>14673.672095549986</v>
      </c>
      <c r="V142" s="16">
        <f t="shared" si="55"/>
        <v>6880.5698314367837</v>
      </c>
      <c r="W142" s="17">
        <f t="shared" si="56"/>
        <v>0.46890579172226571</v>
      </c>
      <c r="X142" s="14">
        <f t="shared" ref="X142:X147" si="58">+U142</f>
        <v>14673.672095549986</v>
      </c>
      <c r="Y142" s="17" t="s">
        <v>180</v>
      </c>
      <c r="Z142" s="28"/>
    </row>
    <row r="143" spans="1:26" s="8" customFormat="1" ht="13" x14ac:dyDescent="0.2">
      <c r="A143" s="9">
        <v>141</v>
      </c>
      <c r="B143" s="12">
        <v>44101800</v>
      </c>
      <c r="C143" s="49" t="s">
        <v>11</v>
      </c>
      <c r="D143" s="12" t="s">
        <v>8</v>
      </c>
      <c r="E143" s="12">
        <v>1</v>
      </c>
      <c r="F143" s="5">
        <v>5538.4615384615381</v>
      </c>
      <c r="G143" s="6">
        <f t="shared" si="47"/>
        <v>1052.3076923076922</v>
      </c>
      <c r="H143" s="6">
        <f t="shared" si="48"/>
        <v>6590.7692307692305</v>
      </c>
      <c r="I143" s="13">
        <v>41520</v>
      </c>
      <c r="J143" s="13">
        <v>7888.8</v>
      </c>
      <c r="K143" s="13">
        <v>49408.800000000003</v>
      </c>
      <c r="L143" s="13">
        <v>46800</v>
      </c>
      <c r="M143" s="13">
        <v>8892</v>
      </c>
      <c r="N143" s="13">
        <v>55692</v>
      </c>
      <c r="O143" s="14">
        <v>30000</v>
      </c>
      <c r="P143" s="14">
        <f t="shared" si="49"/>
        <v>1560.0000000000002</v>
      </c>
      <c r="Q143" s="14">
        <f t="shared" si="50"/>
        <v>31560</v>
      </c>
      <c r="R143" s="15">
        <f t="shared" si="51"/>
        <v>6590.7692307692305</v>
      </c>
      <c r="S143" s="15">
        <f t="shared" si="52"/>
        <v>40484.400000000001</v>
      </c>
      <c r="T143" s="15">
        <f t="shared" si="53"/>
        <v>35812.892307692309</v>
      </c>
      <c r="U143" s="14">
        <f t="shared" si="54"/>
        <v>27505.374038734088</v>
      </c>
      <c r="V143" s="16">
        <f t="shared" si="55"/>
        <v>14788.858885548723</v>
      </c>
      <c r="W143" s="17">
        <f t="shared" si="56"/>
        <v>0.53767161518045536</v>
      </c>
      <c r="X143" s="14">
        <f t="shared" si="58"/>
        <v>27505.374038734088</v>
      </c>
      <c r="Y143" s="17" t="s">
        <v>180</v>
      </c>
      <c r="Z143" s="28"/>
    </row>
    <row r="144" spans="1:26" s="8" customFormat="1" ht="13" x14ac:dyDescent="0.2">
      <c r="A144" s="9">
        <v>142</v>
      </c>
      <c r="B144" s="12">
        <v>44121600</v>
      </c>
      <c r="C144" s="49" t="s">
        <v>10</v>
      </c>
      <c r="D144" s="12" t="s">
        <v>8</v>
      </c>
      <c r="E144" s="12">
        <v>1</v>
      </c>
      <c r="F144" s="5">
        <v>6307.6923076923076</v>
      </c>
      <c r="G144" s="6">
        <f t="shared" si="47"/>
        <v>1198.4615384615386</v>
      </c>
      <c r="H144" s="6">
        <f t="shared" si="48"/>
        <v>7506.1538461538457</v>
      </c>
      <c r="I144" s="13">
        <v>40136</v>
      </c>
      <c r="J144" s="13">
        <v>7625.84</v>
      </c>
      <c r="K144" s="13">
        <v>47761.84</v>
      </c>
      <c r="L144" s="13">
        <v>45240</v>
      </c>
      <c r="M144" s="13">
        <v>8595.6</v>
      </c>
      <c r="N144" s="13">
        <v>53835.6</v>
      </c>
      <c r="O144" s="14">
        <v>16000</v>
      </c>
      <c r="P144" s="14">
        <f t="shared" si="49"/>
        <v>832.00000000000011</v>
      </c>
      <c r="Q144" s="14">
        <f t="shared" si="50"/>
        <v>16832</v>
      </c>
      <c r="R144" s="15">
        <f t="shared" si="51"/>
        <v>7506.1538461538457</v>
      </c>
      <c r="S144" s="15">
        <f t="shared" si="52"/>
        <v>32296.92</v>
      </c>
      <c r="T144" s="15">
        <f t="shared" si="53"/>
        <v>31483.898461538462</v>
      </c>
      <c r="U144" s="14">
        <f t="shared" si="54"/>
        <v>23874.04168085807</v>
      </c>
      <c r="V144" s="16">
        <f t="shared" si="55"/>
        <v>11573.844481620161</v>
      </c>
      <c r="W144" s="17">
        <f t="shared" si="56"/>
        <v>0.48478781415967515</v>
      </c>
      <c r="X144" s="14">
        <f t="shared" si="58"/>
        <v>23874.04168085807</v>
      </c>
      <c r="Y144" s="17" t="s">
        <v>180</v>
      </c>
      <c r="Z144" s="28"/>
    </row>
    <row r="145" spans="1:26" s="8" customFormat="1" ht="13" x14ac:dyDescent="0.2">
      <c r="A145" s="9">
        <v>143</v>
      </c>
      <c r="B145" s="12">
        <v>44121600</v>
      </c>
      <c r="C145" s="49" t="s">
        <v>9</v>
      </c>
      <c r="D145" s="12" t="s">
        <v>8</v>
      </c>
      <c r="E145" s="12">
        <v>1</v>
      </c>
      <c r="F145" s="5">
        <v>6000</v>
      </c>
      <c r="G145" s="6">
        <f t="shared" si="47"/>
        <v>1140</v>
      </c>
      <c r="H145" s="6">
        <f t="shared" si="48"/>
        <v>7140</v>
      </c>
      <c r="I145" s="13">
        <v>51900</v>
      </c>
      <c r="J145" s="13">
        <v>9861</v>
      </c>
      <c r="K145" s="13">
        <v>61761</v>
      </c>
      <c r="L145" s="13">
        <v>58500</v>
      </c>
      <c r="M145" s="13">
        <v>11115</v>
      </c>
      <c r="N145" s="13">
        <v>69615</v>
      </c>
      <c r="O145" s="14">
        <v>25000</v>
      </c>
      <c r="P145" s="14">
        <f t="shared" si="49"/>
        <v>1300.0000000000002</v>
      </c>
      <c r="Q145" s="14">
        <f t="shared" si="50"/>
        <v>26300</v>
      </c>
      <c r="R145" s="15">
        <f t="shared" si="51"/>
        <v>7140</v>
      </c>
      <c r="S145" s="15">
        <f t="shared" si="52"/>
        <v>44030.5</v>
      </c>
      <c r="T145" s="15">
        <f t="shared" si="53"/>
        <v>41204</v>
      </c>
      <c r="U145" s="14">
        <f t="shared" si="54"/>
        <v>29975.592540696409</v>
      </c>
      <c r="V145" s="16">
        <f t="shared" si="55"/>
        <v>16147.202337939374</v>
      </c>
      <c r="W145" s="17">
        <f t="shared" si="56"/>
        <v>0.53867833691751377</v>
      </c>
      <c r="X145" s="14">
        <f t="shared" si="58"/>
        <v>29975.592540696409</v>
      </c>
      <c r="Y145" s="17" t="s">
        <v>180</v>
      </c>
      <c r="Z145" s="28"/>
    </row>
    <row r="146" spans="1:26" s="8" customFormat="1" ht="13" x14ac:dyDescent="0.2">
      <c r="A146" s="9">
        <v>144</v>
      </c>
      <c r="B146" s="12">
        <v>44101600</v>
      </c>
      <c r="C146" s="49" t="s">
        <v>7</v>
      </c>
      <c r="D146" s="12" t="s">
        <v>0</v>
      </c>
      <c r="E146" s="12">
        <v>1</v>
      </c>
      <c r="F146" s="5">
        <v>11866.153846153846</v>
      </c>
      <c r="G146" s="6">
        <f t="shared" si="47"/>
        <v>2254.5692307692307</v>
      </c>
      <c r="H146" s="6">
        <f t="shared" si="48"/>
        <v>14120.723076923077</v>
      </c>
      <c r="I146" s="13">
        <v>37541</v>
      </c>
      <c r="J146" s="13">
        <v>7132.79</v>
      </c>
      <c r="K146" s="13">
        <v>44673.79</v>
      </c>
      <c r="L146" s="13">
        <v>42315</v>
      </c>
      <c r="M146" s="13">
        <v>8039.85</v>
      </c>
      <c r="N146" s="13">
        <v>50354.85</v>
      </c>
      <c r="O146" s="14">
        <v>25000</v>
      </c>
      <c r="P146" s="14">
        <f t="shared" si="49"/>
        <v>1300.0000000000002</v>
      </c>
      <c r="Q146" s="14">
        <f t="shared" si="50"/>
        <v>26300</v>
      </c>
      <c r="R146" s="15">
        <f t="shared" si="51"/>
        <v>14120.723076923077</v>
      </c>
      <c r="S146" s="15">
        <f t="shared" si="52"/>
        <v>35486.895000000004</v>
      </c>
      <c r="T146" s="15">
        <f t="shared" si="53"/>
        <v>33862.340769230766</v>
      </c>
      <c r="U146" s="14">
        <f t="shared" si="54"/>
        <v>30232.683489666459</v>
      </c>
      <c r="V146" s="16">
        <f t="shared" si="55"/>
        <v>11392.876466060052</v>
      </c>
      <c r="W146" s="17">
        <f t="shared" si="56"/>
        <v>0.37683973604110071</v>
      </c>
      <c r="X146" s="14">
        <f t="shared" si="58"/>
        <v>30232.683489666459</v>
      </c>
      <c r="Y146" s="17" t="s">
        <v>180</v>
      </c>
      <c r="Z146" s="28"/>
    </row>
    <row r="147" spans="1:26" s="8" customFormat="1" ht="13" x14ac:dyDescent="0.2">
      <c r="A147" s="9">
        <v>145</v>
      </c>
      <c r="B147" s="12">
        <v>44101600</v>
      </c>
      <c r="C147" s="49" t="s">
        <v>6</v>
      </c>
      <c r="D147" s="12" t="s">
        <v>0</v>
      </c>
      <c r="E147" s="12">
        <v>1</v>
      </c>
      <c r="F147" s="5">
        <v>110000</v>
      </c>
      <c r="G147" s="6">
        <f t="shared" si="47"/>
        <v>20900</v>
      </c>
      <c r="H147" s="6">
        <f t="shared" si="48"/>
        <v>130900</v>
      </c>
      <c r="I147" s="13">
        <v>92209</v>
      </c>
      <c r="J147" s="13">
        <v>17519.71</v>
      </c>
      <c r="K147" s="13">
        <v>109728.70999999999</v>
      </c>
      <c r="L147" s="13">
        <v>103935</v>
      </c>
      <c r="M147" s="13">
        <v>19747.650000000001</v>
      </c>
      <c r="N147" s="13">
        <v>123682.65</v>
      </c>
      <c r="O147" s="14">
        <v>40000</v>
      </c>
      <c r="P147" s="14">
        <f t="shared" si="49"/>
        <v>2080</v>
      </c>
      <c r="Q147" s="14">
        <f t="shared" si="50"/>
        <v>42080</v>
      </c>
      <c r="R147" s="15">
        <f t="shared" si="51"/>
        <v>42080</v>
      </c>
      <c r="S147" s="15">
        <f t="shared" si="52"/>
        <v>116705.68</v>
      </c>
      <c r="T147" s="15">
        <f t="shared" si="53"/>
        <v>101597.84</v>
      </c>
      <c r="U147" s="14">
        <f t="shared" si="54"/>
        <v>92984.617361309152</v>
      </c>
      <c r="V147" s="16">
        <f t="shared" si="55"/>
        <v>35995.000129888162</v>
      </c>
      <c r="W147" s="17">
        <f t="shared" si="56"/>
        <v>0.38710704148002079</v>
      </c>
      <c r="X147" s="14">
        <f t="shared" si="58"/>
        <v>92984.617361309152</v>
      </c>
      <c r="Y147" s="17" t="s">
        <v>180</v>
      </c>
      <c r="Z147" s="28"/>
    </row>
    <row r="148" spans="1:26" s="8" customFormat="1" ht="13" x14ac:dyDescent="0.2">
      <c r="A148" s="9">
        <v>146</v>
      </c>
      <c r="B148" s="12">
        <v>44101600</v>
      </c>
      <c r="C148" s="49" t="s">
        <v>5</v>
      </c>
      <c r="D148" s="12" t="s">
        <v>0</v>
      </c>
      <c r="E148" s="12">
        <v>1</v>
      </c>
      <c r="F148" s="5">
        <v>292307.69230769231</v>
      </c>
      <c r="G148" s="6">
        <f t="shared" si="47"/>
        <v>55538.461538461539</v>
      </c>
      <c r="H148" s="6">
        <f t="shared" si="48"/>
        <v>347846.15384615387</v>
      </c>
      <c r="I148" s="13">
        <v>1167404</v>
      </c>
      <c r="J148" s="13">
        <v>221806.76</v>
      </c>
      <c r="K148" s="13">
        <v>1389210.76</v>
      </c>
      <c r="L148" s="13">
        <v>1315860</v>
      </c>
      <c r="M148" s="13">
        <v>250013.4</v>
      </c>
      <c r="N148" s="13">
        <v>1565873.4</v>
      </c>
      <c r="O148" s="14"/>
      <c r="P148" s="14"/>
      <c r="Q148" s="14"/>
      <c r="R148" s="15">
        <f t="shared" si="51"/>
        <v>347846.15384615387</v>
      </c>
      <c r="S148" s="15">
        <f t="shared" si="52"/>
        <v>1389210.76</v>
      </c>
      <c r="T148" s="15">
        <f t="shared" si="53"/>
        <v>1100976.7712820512</v>
      </c>
      <c r="U148" s="14">
        <f t="shared" si="54"/>
        <v>911249.55715800717</v>
      </c>
      <c r="V148" s="16">
        <f t="shared" si="55"/>
        <v>398386.36702539091</v>
      </c>
      <c r="W148" s="17">
        <v>0.3</v>
      </c>
      <c r="X148" s="14">
        <f>+R148</f>
        <v>347846.15384615387</v>
      </c>
      <c r="Y148" s="17" t="s">
        <v>171</v>
      </c>
      <c r="Z148" s="28"/>
    </row>
    <row r="149" spans="1:26" s="8" customFormat="1" ht="13" x14ac:dyDescent="0.2">
      <c r="A149" s="9">
        <v>147</v>
      </c>
      <c r="B149" s="12">
        <v>44121600</v>
      </c>
      <c r="C149" s="49" t="s">
        <v>4</v>
      </c>
      <c r="D149" s="12" t="s">
        <v>0</v>
      </c>
      <c r="E149" s="12">
        <v>1</v>
      </c>
      <c r="F149" s="5">
        <v>2153.8461538461538</v>
      </c>
      <c r="G149" s="6">
        <f t="shared" si="47"/>
        <v>409.23076923076923</v>
      </c>
      <c r="H149" s="6">
        <f t="shared" si="48"/>
        <v>2563.0769230769229</v>
      </c>
      <c r="I149" s="13">
        <v>5709</v>
      </c>
      <c r="J149" s="13">
        <v>1084.71</v>
      </c>
      <c r="K149" s="13">
        <v>6793.71</v>
      </c>
      <c r="L149" s="13">
        <v>6435</v>
      </c>
      <c r="M149" s="13">
        <v>1222.6500000000001</v>
      </c>
      <c r="N149" s="13">
        <v>7657.65</v>
      </c>
      <c r="O149" s="14">
        <v>2800</v>
      </c>
      <c r="P149" s="14">
        <f t="shared" si="49"/>
        <v>145.60000000000002</v>
      </c>
      <c r="Q149" s="14">
        <f t="shared" si="50"/>
        <v>2945.6</v>
      </c>
      <c r="R149" s="15">
        <f t="shared" si="51"/>
        <v>2563.0769230769229</v>
      </c>
      <c r="S149" s="15">
        <f t="shared" si="52"/>
        <v>4869.6549999999997</v>
      </c>
      <c r="T149" s="15">
        <f t="shared" si="53"/>
        <v>4990.0092307692303</v>
      </c>
      <c r="U149" s="14">
        <f t="shared" si="54"/>
        <v>4451.7880786669275</v>
      </c>
      <c r="V149" s="16">
        <f t="shared" si="55"/>
        <v>1335.520465820372</v>
      </c>
      <c r="W149" s="21">
        <f t="shared" si="56"/>
        <v>0.29999641542242705</v>
      </c>
      <c r="X149" s="30">
        <f>+R149</f>
        <v>2563.0769230769229</v>
      </c>
      <c r="Y149" s="40" t="s">
        <v>171</v>
      </c>
      <c r="Z149" s="28"/>
    </row>
    <row r="150" spans="1:26" s="8" customFormat="1" ht="13" x14ac:dyDescent="0.2">
      <c r="A150" s="9">
        <v>148</v>
      </c>
      <c r="B150" s="12">
        <v>43201800</v>
      </c>
      <c r="C150" s="49" t="s">
        <v>3</v>
      </c>
      <c r="D150" s="12" t="s">
        <v>0</v>
      </c>
      <c r="E150" s="12">
        <v>1</v>
      </c>
      <c r="F150" s="5">
        <v>150000</v>
      </c>
      <c r="G150" s="6">
        <f t="shared" si="47"/>
        <v>28500</v>
      </c>
      <c r="H150" s="6">
        <f t="shared" si="48"/>
        <v>178500</v>
      </c>
      <c r="I150" s="13">
        <v>259500</v>
      </c>
      <c r="J150" s="13">
        <v>49305</v>
      </c>
      <c r="K150" s="13">
        <v>308805</v>
      </c>
      <c r="L150" s="13">
        <v>292500</v>
      </c>
      <c r="M150" s="13">
        <v>55575</v>
      </c>
      <c r="N150" s="13">
        <v>348075</v>
      </c>
      <c r="O150" s="14">
        <v>69000</v>
      </c>
      <c r="P150" s="14">
        <f t="shared" si="49"/>
        <v>3588.0000000000005</v>
      </c>
      <c r="Q150" s="14">
        <f t="shared" si="50"/>
        <v>72588</v>
      </c>
      <c r="R150" s="15">
        <f t="shared" si="51"/>
        <v>72588</v>
      </c>
      <c r="S150" s="15">
        <f t="shared" si="52"/>
        <v>243652.5</v>
      </c>
      <c r="T150" s="15">
        <f t="shared" si="53"/>
        <v>226992</v>
      </c>
      <c r="U150" s="14">
        <f t="shared" si="54"/>
        <v>193181.28545551424</v>
      </c>
      <c r="V150" s="16">
        <f t="shared" si="55"/>
        <v>85272.32991115925</v>
      </c>
      <c r="W150" s="17">
        <f t="shared" si="56"/>
        <v>0.44141092502873808</v>
      </c>
      <c r="X150" s="14">
        <f t="shared" ref="X150:X152" si="59">+U150</f>
        <v>193181.28545551424</v>
      </c>
      <c r="Y150" s="17" t="s">
        <v>180</v>
      </c>
      <c r="Z150" s="28"/>
    </row>
    <row r="151" spans="1:26" s="8" customFormat="1" ht="13" x14ac:dyDescent="0.2">
      <c r="A151" s="9">
        <v>149</v>
      </c>
      <c r="B151" s="12">
        <v>43201800</v>
      </c>
      <c r="C151" s="49" t="s">
        <v>2</v>
      </c>
      <c r="D151" s="12" t="s">
        <v>0</v>
      </c>
      <c r="E151" s="12">
        <v>1</v>
      </c>
      <c r="F151" s="5">
        <v>58461.538461538461</v>
      </c>
      <c r="G151" s="6">
        <f t="shared" si="47"/>
        <v>11107.692307692309</v>
      </c>
      <c r="H151" s="6">
        <f t="shared" si="48"/>
        <v>69569.230769230766</v>
      </c>
      <c r="I151" s="13">
        <v>181650</v>
      </c>
      <c r="J151" s="13">
        <v>34513.5</v>
      </c>
      <c r="K151" s="13">
        <v>216163.5</v>
      </c>
      <c r="L151" s="13">
        <v>204750</v>
      </c>
      <c r="M151" s="13">
        <v>38902.5</v>
      </c>
      <c r="N151" s="13">
        <v>243652.5</v>
      </c>
      <c r="O151" s="14">
        <v>50000</v>
      </c>
      <c r="P151" s="14">
        <f t="shared" si="49"/>
        <v>2600.0000000000005</v>
      </c>
      <c r="Q151" s="14">
        <f t="shared" si="50"/>
        <v>52600</v>
      </c>
      <c r="R151" s="15">
        <f t="shared" si="51"/>
        <v>52600</v>
      </c>
      <c r="S151" s="15">
        <f t="shared" si="52"/>
        <v>142866.36538461538</v>
      </c>
      <c r="T151" s="15">
        <f t="shared" si="53"/>
        <v>145496.30769230769</v>
      </c>
      <c r="U151" s="14">
        <f t="shared" si="54"/>
        <v>117825.43321663493</v>
      </c>
      <c r="V151" s="16">
        <f t="shared" si="55"/>
        <v>46121.346133312843</v>
      </c>
      <c r="W151" s="17">
        <f t="shared" si="56"/>
        <v>0.39143795082436666</v>
      </c>
      <c r="X151" s="14">
        <f t="shared" si="59"/>
        <v>117825.43321663493</v>
      </c>
      <c r="Y151" s="17" t="s">
        <v>180</v>
      </c>
      <c r="Z151" s="28"/>
    </row>
    <row r="152" spans="1:26" s="8" customFormat="1" ht="26" x14ac:dyDescent="0.2">
      <c r="A152" s="9">
        <v>150</v>
      </c>
      <c r="B152" s="12">
        <v>43211800</v>
      </c>
      <c r="C152" s="49" t="s">
        <v>1</v>
      </c>
      <c r="D152" s="12" t="s">
        <v>0</v>
      </c>
      <c r="E152" s="12">
        <v>1</v>
      </c>
      <c r="F152" s="5">
        <v>26000</v>
      </c>
      <c r="G152" s="6">
        <f t="shared" si="47"/>
        <v>4940</v>
      </c>
      <c r="H152" s="6">
        <f t="shared" si="48"/>
        <v>30940</v>
      </c>
      <c r="I152" s="13">
        <v>25777</v>
      </c>
      <c r="J152" s="13">
        <v>4897.63</v>
      </c>
      <c r="K152" s="13">
        <v>30674.63</v>
      </c>
      <c r="L152" s="13">
        <v>29055</v>
      </c>
      <c r="M152" s="13">
        <v>5520.45</v>
      </c>
      <c r="N152" s="13">
        <v>34575.449999999997</v>
      </c>
      <c r="O152" s="14">
        <v>14000</v>
      </c>
      <c r="P152" s="14">
        <f t="shared" si="49"/>
        <v>728.00000000000011</v>
      </c>
      <c r="Q152" s="14">
        <f t="shared" si="50"/>
        <v>14728</v>
      </c>
      <c r="R152" s="15">
        <f t="shared" si="51"/>
        <v>14728</v>
      </c>
      <c r="S152" s="15">
        <f t="shared" si="52"/>
        <v>30807.315000000002</v>
      </c>
      <c r="T152" s="15">
        <f t="shared" si="53"/>
        <v>27729.52</v>
      </c>
      <c r="U152" s="14">
        <f t="shared" si="54"/>
        <v>26366.520107223994</v>
      </c>
      <c r="V152" s="16">
        <f t="shared" si="55"/>
        <v>8229.6764907940724</v>
      </c>
      <c r="W152" s="17">
        <f t="shared" si="56"/>
        <v>0.3121260013580357</v>
      </c>
      <c r="X152" s="14">
        <f t="shared" si="59"/>
        <v>26366.520107223994</v>
      </c>
      <c r="Y152" s="17" t="s">
        <v>180</v>
      </c>
      <c r="Z152" s="28"/>
    </row>
  </sheetData>
  <sheetProtection algorithmName="SHA-512" hashValue="OhzmkBMpU/qaAfX4EKWKhC7EuoDX6v9zZ7tGaZCw6AdLaS6haC7pdivzRh2QQKPLiNpriY/uUMiKNRkvYuuZUg==" saltValue="JXP4qvxURIL6b8H9PqVRZA==" spinCount="100000" sheet="1" objects="1" scenarios="1"/>
  <autoFilter ref="A2:W152" xr:uid="{00000000-0009-0000-0000-000000000000}"/>
  <mergeCells count="12">
    <mergeCell ref="X1:X2"/>
    <mergeCell ref="Y1:Y2"/>
    <mergeCell ref="A1:A2"/>
    <mergeCell ref="B1:B2"/>
    <mergeCell ref="C1:C2"/>
    <mergeCell ref="D1:D2"/>
    <mergeCell ref="E1:E2"/>
    <mergeCell ref="I1:K1"/>
    <mergeCell ref="L1:N1"/>
    <mergeCell ref="O1:Q1"/>
    <mergeCell ref="R1:W1"/>
    <mergeCell ref="F1:H1"/>
  </mergeCells>
  <pageMargins left="0.7" right="0.7" top="0.75" bottom="0.75" header="0.3" footer="0.3"/>
  <pageSetup scale="5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COTIZACION  (2)</vt:lpstr>
      <vt:lpstr>Hoja1</vt:lpstr>
      <vt:lpstr>'COTIZACION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Luz Carimen Cortes Conde</dc:creator>
  <cp:lastModifiedBy>Maria Fernanda Useche Cortes</cp:lastModifiedBy>
  <dcterms:created xsi:type="dcterms:W3CDTF">2026-06-30T13:28:52Z</dcterms:created>
  <dcterms:modified xsi:type="dcterms:W3CDTF">2026-08-22T01:26:07Z</dcterms:modified>
</cp:coreProperties>
</file>