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f1debb54bf07b51c/Desktop/3.  MC26-2026 Insumos veterinarios y alevines/"/>
    </mc:Choice>
  </mc:AlternateContent>
  <xr:revisionPtr revIDLastSave="1" documentId="8_{8AB98B36-4A5A-43CE-AAAB-AE8516C573EA}" xr6:coauthVersionLast="47" xr6:coauthVersionMax="47" xr10:uidLastSave="{8926B933-0734-4F6D-913F-15BB9C171C11}"/>
  <bookViews>
    <workbookView xWindow="-108" yWindow="-108" windowWidth="23256" windowHeight="12456" tabRatio="775" activeTab="2" xr2:uid="{00000000-000D-0000-FFFF-FFFF00000000}"/>
  </bookViews>
  <sheets>
    <sheet name="COTIZACIONES" sheetId="1" r:id="rId1"/>
    <sheet name="MATRIZ DE INSUMOS" sheetId="2" r:id="rId2"/>
    <sheet name="MATRIZ DE INVERSION" sheetId="3" r:id="rId3"/>
  </sheets>
  <definedNames>
    <definedName name="_xlnm._FilterDatabase" localSheetId="0" hidden="1">COTIZACIONES!$B$1:$L$11</definedName>
    <definedName name="_xlnm.Print_Area" localSheetId="0">COTIZACIONES!$A$1:$L$11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3" l="1"/>
  <c r="G6" i="3"/>
  <c r="G7" i="3"/>
  <c r="G8" i="3"/>
  <c r="G9" i="3"/>
  <c r="G4" i="3"/>
  <c r="F10" i="3"/>
  <c r="F5" i="3"/>
  <c r="F6" i="3"/>
  <c r="F7" i="3"/>
  <c r="F8" i="3"/>
  <c r="F9" i="3"/>
  <c r="F4" i="3"/>
  <c r="G10" i="2"/>
  <c r="J12" i="1"/>
  <c r="D8" i="2" s="1"/>
  <c r="G8" i="2" s="1"/>
  <c r="E8" i="3" s="1"/>
  <c r="K12" i="1"/>
  <c r="J13" i="1"/>
  <c r="E8" i="2" s="1"/>
  <c r="K13" i="1"/>
  <c r="L13" i="1" l="1"/>
  <c r="L12" i="1"/>
  <c r="J11" i="1"/>
  <c r="E7" i="2" s="1"/>
  <c r="J4" i="1"/>
  <c r="J5" i="1"/>
  <c r="E4" i="2" s="1"/>
  <c r="K5" i="1"/>
  <c r="J6" i="1"/>
  <c r="L6" i="1" s="1"/>
  <c r="K6" i="1"/>
  <c r="J7" i="1"/>
  <c r="E5" i="2" s="1"/>
  <c r="K7" i="1"/>
  <c r="L7" i="1"/>
  <c r="J8" i="1"/>
  <c r="L8" i="1" s="1"/>
  <c r="K8" i="1"/>
  <c r="J9" i="1"/>
  <c r="E6" i="2" s="1"/>
  <c r="K9" i="1"/>
  <c r="J10" i="1"/>
  <c r="D7" i="2" s="1"/>
  <c r="K10" i="1"/>
  <c r="K11" i="1"/>
  <c r="L11" i="1"/>
  <c r="L10" i="1" l="1"/>
  <c r="D5" i="2"/>
  <c r="L5" i="1"/>
  <c r="L9" i="1"/>
  <c r="G7" i="2"/>
  <c r="L4" i="1"/>
  <c r="K4" i="1"/>
  <c r="N4" i="1"/>
  <c r="N8" i="1"/>
  <c r="G5" i="2" l="1"/>
  <c r="E5" i="3" s="1"/>
  <c r="D6" i="2"/>
  <c r="E7" i="3"/>
  <c r="D4" i="2"/>
  <c r="G6" i="2" l="1"/>
  <c r="E6" i="3" s="1"/>
  <c r="G4" i="2"/>
  <c r="E4" i="3" s="1"/>
  <c r="E10" i="3" l="1"/>
  <c r="G10" i="3"/>
</calcChain>
</file>

<file path=xl/sharedStrings.xml><?xml version="1.0" encoding="utf-8"?>
<sst xmlns="http://schemas.openxmlformats.org/spreadsheetml/2006/main" count="95" uniqueCount="52">
  <si>
    <t>ITEM</t>
  </si>
  <si>
    <t>PRESUPUESTO OFICIAL</t>
  </si>
  <si>
    <t>VALOR UNITARIO</t>
  </si>
  <si>
    <t>COSTO FINAL</t>
  </si>
  <si>
    <t>DETALLE</t>
  </si>
  <si>
    <t>UNIDAD MEDIDA</t>
  </si>
  <si>
    <t>VALOR UNITARIO
BRUTO</t>
  </si>
  <si>
    <t xml:space="preserve"> % IVA</t>
  </si>
  <si>
    <t>VALOR UNITARIO INCLUIDO IVA</t>
  </si>
  <si>
    <t>SUBTOTAL ANTES IVA</t>
  </si>
  <si>
    <t>COSTO TOTAL INCLUÍDO IVA</t>
  </si>
  <si>
    <t>VALOR UNITARIO INCLUÍDO IVA</t>
  </si>
  <si>
    <t>MEDIDA ESTADÍSTICA SELECCIONADA</t>
  </si>
  <si>
    <t xml:space="preserve">VALOR UNITARIO </t>
  </si>
  <si>
    <t>Proveedor 1</t>
  </si>
  <si>
    <t>Proveedor 2</t>
  </si>
  <si>
    <t>UNIDAD</t>
  </si>
  <si>
    <t>CANTIDAD</t>
  </si>
  <si>
    <t>Promedio</t>
  </si>
  <si>
    <t>MATRIZ DE INSUMOS</t>
  </si>
  <si>
    <t>VALOR PARCIAL</t>
  </si>
  <si>
    <t>COTIZACIÓN</t>
  </si>
  <si>
    <t>FECHA</t>
  </si>
  <si>
    <t>MUNICIPIO</t>
  </si>
  <si>
    <t>REGISTRO WEB</t>
  </si>
  <si>
    <t>Ebéjico</t>
  </si>
  <si>
    <t>Trasporte</t>
  </si>
  <si>
    <t>Unidad</t>
  </si>
  <si>
    <t>Individuo</t>
  </si>
  <si>
    <t>Bulto x 40 kilos</t>
  </si>
  <si>
    <t>Bulto x 50 kilos</t>
  </si>
  <si>
    <t>Rollo x 50 metros</t>
  </si>
  <si>
    <t>Alevinos de diferentes especies</t>
  </si>
  <si>
    <t xml:space="preserve">Concentrado para Mojarra 45%  </t>
  </si>
  <si>
    <t>Sal marina</t>
  </si>
  <si>
    <t>Plástico de invernadero calibre 8 x 8 de 50 mts</t>
  </si>
  <si>
    <t>Global</t>
  </si>
  <si>
    <t xml:space="preserve"> https://n9.cl/dm6xu0</t>
  </si>
  <si>
    <t xml:space="preserve"> https://n9.cl/ys2d15</t>
  </si>
  <si>
    <t xml:space="preserve"> https://n9.cl/tkjwd</t>
  </si>
  <si>
    <t xml:space="preserve"> https://n9.cl/gcwlf</t>
  </si>
  <si>
    <t xml:space="preserve">VALOR TOTAL </t>
  </si>
  <si>
    <t>https://n9.cl/q8iri</t>
  </si>
  <si>
    <t>https://n9.cl/ioubg</t>
  </si>
  <si>
    <t>https://n9.cl/u5p61</t>
  </si>
  <si>
    <t>https://n9.cl/3o3s4q</t>
  </si>
  <si>
    <t xml:space="preserve">Unidad  </t>
  </si>
  <si>
    <t>https://n9.cl/0vqob</t>
  </si>
  <si>
    <t>Lonas O Costal En Fibra Nuevas De 50 Kilos</t>
  </si>
  <si>
    <t>https://n9.cl/az4xd</t>
  </si>
  <si>
    <t>VALOR UNITARIO + CARGA TRIBUTARIA</t>
  </si>
  <si>
    <t>VALOR UNITARIO, TOMADO DEL PROMEDIO (SUMA Y DIVISIÓN) DEL VALOR UNITARIO DE CADA PRODUCTO, DE LA PESTAÑA DE "COTIZACIONES"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</si>
</sst>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_€_-;\-* #,##0.00\ _€_-;_-* &quot;-&quot;??\ _€_-;_-@_-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\ _P_t_a_-;\-* #,##0\ _P_t_a_-;_-* &quot;-&quot;\ _P_t_a_-;_-@_-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* #,##0.00\ _P_t_s_-;\-* #,##0.00\ _P_t_s_-;_-* &quot;-&quot;??\ _P_t_s_-;_-@_-"/>
    <numFmt numFmtId="176" formatCode="_ [$€-2]\ * #,##0.00_ ;_ [$€-2]\ * \-#,##0.00_ ;_ [$€-2]\ * &quot;-&quot;??_ "/>
    <numFmt numFmtId="177" formatCode="_-&quot;$&quot;\ * #,##0_-;\-&quot;$&quot;\ * #,##0_-;_-&quot;$&quot;\ * &quot;-&quot;??_-;_-@_-"/>
    <numFmt numFmtId="178" formatCode="_ &quot;$&quot;\ * #,##0_ ;_ &quot;$&quot;\ * \-#,##0_ ;_ &quot;$&quot;\ * &quot;-&quot;??_ ;_ @_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indexed="8"/>
      <name val="Calibri"/>
      <family val="2"/>
    </font>
    <font>
      <sz val="8"/>
      <name val="Calibri"/>
      <family val="2"/>
      <scheme val="minor"/>
    </font>
    <font>
      <sz val="8"/>
      <color theme="1"/>
      <name val="Montserrat"/>
    </font>
    <font>
      <b/>
      <sz val="8"/>
      <name val="Montserrat"/>
    </font>
    <font>
      <sz val="8"/>
      <name val="Montserrat"/>
    </font>
    <font>
      <sz val="11"/>
      <color theme="1"/>
      <name val="Montserrat"/>
    </font>
    <font>
      <sz val="11"/>
      <name val="Montserrat"/>
    </font>
    <font>
      <b/>
      <sz val="11"/>
      <name val="Montserrat"/>
    </font>
    <font>
      <u/>
      <sz val="11"/>
      <color theme="10"/>
      <name val="Montserrat"/>
    </font>
    <font>
      <sz val="11"/>
      <color rgb="FF000000"/>
      <name val="Montserrat"/>
    </font>
    <font>
      <sz val="12"/>
      <color theme="1"/>
      <name val="Montserrat"/>
    </font>
    <font>
      <b/>
      <sz val="12"/>
      <name val="Montserrat"/>
    </font>
    <font>
      <sz val="12"/>
      <name val="Montserrat"/>
    </font>
    <font>
      <sz val="10"/>
      <color theme="1"/>
      <name val="Montserrat"/>
    </font>
    <font>
      <b/>
      <sz val="9"/>
      <name val="Montserrat"/>
    </font>
    <font>
      <b/>
      <sz val="11"/>
      <color theme="1"/>
      <name val="Montserrat"/>
    </font>
    <font>
      <b/>
      <sz val="12"/>
      <color theme="1"/>
      <name val="Montserrat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02">
    <xf numFmtId="0" fontId="0" fillId="0" borderId="0"/>
    <xf numFmtId="0" fontId="2" fillId="0" borderId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3" fillId="0" borderId="0" applyFont="0" applyFill="0" applyBorder="0" applyAlignment="0" applyProtection="0"/>
    <xf numFmtId="0" fontId="8" fillId="0" borderId="0"/>
    <xf numFmtId="167" fontId="3" fillId="0" borderId="0" applyBorder="0" applyAlignment="0" applyProtection="0"/>
    <xf numFmtId="0" fontId="9" fillId="11" borderId="0" applyBorder="0" applyProtection="0"/>
    <xf numFmtId="167" fontId="3" fillId="0" borderId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3" fillId="0" borderId="0" applyBorder="0" applyAlignment="0" applyProtection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3" fillId="0" borderId="0"/>
    <xf numFmtId="176" fontId="1" fillId="0" borderId="0"/>
    <xf numFmtId="176" fontId="3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12" fillId="0" borderId="0" xfId="0" applyFont="1"/>
    <xf numFmtId="0" fontId="14" fillId="0" borderId="0" xfId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6" fillId="10" borderId="1" xfId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15" fillId="0" borderId="1" xfId="0" applyFont="1" applyBorder="1"/>
    <xf numFmtId="0" fontId="15" fillId="0" borderId="1" xfId="0" applyFont="1" applyBorder="1" applyAlignment="1">
      <alignment horizontal="right"/>
    </xf>
    <xf numFmtId="0" fontId="16" fillId="0" borderId="1" xfId="0" applyFont="1" applyBorder="1" applyAlignment="1">
      <alignment horizontal="left" vertical="top" wrapText="1"/>
    </xf>
    <xf numFmtId="0" fontId="16" fillId="0" borderId="1" xfId="1" applyFont="1" applyBorder="1" applyAlignment="1">
      <alignment horizontal="left" vertical="top"/>
    </xf>
    <xf numFmtId="0" fontId="16" fillId="0" borderId="1" xfId="0" applyFont="1" applyBorder="1" applyAlignment="1">
      <alignment horizontal="left" vertical="top"/>
    </xf>
    <xf numFmtId="0" fontId="17" fillId="7" borderId="1" xfId="1" applyFont="1" applyFill="1" applyBorder="1" applyAlignment="1">
      <alignment horizontal="center" vertical="center" wrapText="1"/>
    </xf>
    <xf numFmtId="0" fontId="18" fillId="0" borderId="1" xfId="27" applyFont="1" applyFill="1" applyBorder="1" applyAlignment="1">
      <alignment horizontal="left" vertical="top" wrapText="1"/>
    </xf>
    <xf numFmtId="174" fontId="16" fillId="0" borderId="1" xfId="300" applyNumberFormat="1" applyFont="1" applyFill="1" applyBorder="1" applyAlignment="1">
      <alignment horizontal="center" vertical="center" wrapText="1"/>
    </xf>
    <xf numFmtId="9" fontId="16" fillId="0" borderId="1" xfId="22" applyFont="1" applyFill="1" applyBorder="1" applyAlignment="1">
      <alignment horizontal="center" vertical="center" wrapText="1"/>
    </xf>
    <xf numFmtId="164" fontId="15" fillId="0" borderId="1" xfId="0" applyNumberFormat="1" applyFont="1" applyBorder="1"/>
    <xf numFmtId="0" fontId="17" fillId="4" borderId="1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/>
    <xf numFmtId="0" fontId="22" fillId="0" borderId="1" xfId="1" applyFont="1" applyBorder="1" applyAlignment="1">
      <alignment horizontal="left" vertical="center" wrapText="1"/>
    </xf>
    <xf numFmtId="168" fontId="20" fillId="0" borderId="0" xfId="300" applyFont="1"/>
    <xf numFmtId="168" fontId="12" fillId="0" borderId="0" xfId="0" applyNumberFormat="1" applyFo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wrapText="1"/>
    </xf>
    <xf numFmtId="0" fontId="23" fillId="0" borderId="0" xfId="0" applyFont="1"/>
    <xf numFmtId="174" fontId="12" fillId="0" borderId="0" xfId="300" applyNumberFormat="1" applyFont="1" applyAlignment="1">
      <alignment horizontal="center" vertical="center"/>
    </xf>
    <xf numFmtId="44" fontId="12" fillId="0" borderId="0" xfId="301" applyFont="1"/>
    <xf numFmtId="44" fontId="17" fillId="4" borderId="1" xfId="301" applyFont="1" applyFill="1" applyBorder="1" applyAlignment="1">
      <alignment horizontal="center" vertical="center" wrapText="1"/>
    </xf>
    <xf numFmtId="14" fontId="22" fillId="10" borderId="1" xfId="1" applyNumberFormat="1" applyFont="1" applyFill="1" applyBorder="1" applyAlignment="1">
      <alignment horizontal="left" vertical="center" wrapText="1"/>
    </xf>
    <xf numFmtId="0" fontId="12" fillId="10" borderId="0" xfId="0" applyFont="1" applyFill="1" applyAlignment="1">
      <alignment horizontal="left"/>
    </xf>
    <xf numFmtId="0" fontId="22" fillId="0" borderId="1" xfId="1" applyFont="1" applyBorder="1" applyAlignment="1">
      <alignment horizontal="center" vertical="center" wrapText="1"/>
    </xf>
    <xf numFmtId="177" fontId="17" fillId="4" borderId="1" xfId="301" applyNumberFormat="1" applyFont="1" applyFill="1" applyBorder="1" applyAlignment="1">
      <alignment horizontal="center" vertical="center" wrapText="1"/>
    </xf>
    <xf numFmtId="177" fontId="16" fillId="8" borderId="1" xfId="301" applyNumberFormat="1" applyFont="1" applyFill="1" applyBorder="1" applyAlignment="1">
      <alignment vertical="center" wrapText="1"/>
    </xf>
    <xf numFmtId="177" fontId="12" fillId="0" borderId="0" xfId="301" applyNumberFormat="1" applyFont="1"/>
    <xf numFmtId="178" fontId="16" fillId="0" borderId="1" xfId="7" applyNumberFormat="1" applyFont="1" applyFill="1" applyBorder="1" applyAlignment="1">
      <alignment vertical="center" wrapText="1"/>
    </xf>
    <xf numFmtId="177" fontId="16" fillId="6" borderId="1" xfId="30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4" fontId="22" fillId="10" borderId="2" xfId="1" applyNumberFormat="1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0" fontId="22" fillId="0" borderId="4" xfId="1" applyFont="1" applyBorder="1" applyAlignment="1">
      <alignment horizontal="left" vertical="center" wrapText="1"/>
    </xf>
    <xf numFmtId="0" fontId="18" fillId="0" borderId="4" xfId="27" applyFont="1" applyFill="1" applyBorder="1" applyAlignment="1">
      <alignment horizontal="left" vertical="top" wrapText="1"/>
    </xf>
    <xf numFmtId="0" fontId="22" fillId="0" borderId="6" xfId="1" applyFont="1" applyBorder="1" applyAlignment="1">
      <alignment horizontal="left" vertical="center" wrapText="1"/>
    </xf>
    <xf numFmtId="0" fontId="18" fillId="0" borderId="6" xfId="27" applyFont="1" applyFill="1" applyBorder="1" applyAlignment="1">
      <alignment horizontal="left" vertical="top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4" xfId="0" applyFont="1" applyFill="1" applyBorder="1" applyAlignment="1">
      <alignment horizontal="center" vertical="center" wrapText="1"/>
    </xf>
    <xf numFmtId="0" fontId="19" fillId="13" borderId="1" xfId="0" applyFont="1" applyFill="1" applyBorder="1" applyAlignment="1">
      <alignment horizontal="center" vertical="center" wrapText="1"/>
    </xf>
    <xf numFmtId="0" fontId="19" fillId="13" borderId="6" xfId="0" applyFont="1" applyFill="1" applyBorder="1" applyAlignment="1">
      <alignment horizontal="center" vertical="center"/>
    </xf>
    <xf numFmtId="0" fontId="19" fillId="14" borderId="1" xfId="0" applyFont="1" applyFill="1" applyBorder="1" applyAlignment="1">
      <alignment horizontal="center" vertical="center"/>
    </xf>
    <xf numFmtId="0" fontId="19" fillId="15" borderId="1" xfId="0" applyFont="1" applyFill="1" applyBorder="1" applyAlignment="1">
      <alignment horizontal="center" vertical="center" wrapText="1"/>
    </xf>
    <xf numFmtId="177" fontId="16" fillId="0" borderId="1" xfId="301" applyNumberFormat="1" applyFont="1" applyBorder="1" applyAlignment="1">
      <alignment horizontal="left" vertical="top"/>
    </xf>
    <xf numFmtId="177" fontId="16" fillId="0" borderId="1" xfId="301" applyNumberFormat="1" applyFont="1" applyFill="1" applyBorder="1" applyAlignment="1">
      <alignment horizontal="left" vertical="top"/>
    </xf>
    <xf numFmtId="177" fontId="16" fillId="0" borderId="1" xfId="301" applyNumberFormat="1" applyFont="1" applyFill="1" applyBorder="1" applyAlignment="1">
      <alignment horizontal="left" vertical="top" wrapText="1"/>
    </xf>
    <xf numFmtId="0" fontId="6" fillId="0" borderId="1" xfId="27" applyFill="1" applyBorder="1" applyAlignment="1">
      <alignment horizontal="left" vertical="top" wrapText="1"/>
    </xf>
    <xf numFmtId="0" fontId="6" fillId="0" borderId="1" xfId="27" applyBorder="1" applyAlignment="1">
      <alignment horizontal="left" vertical="top" wrapText="1"/>
    </xf>
    <xf numFmtId="0" fontId="19" fillId="16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6" fillId="0" borderId="0" xfId="27" applyAlignment="1">
      <alignment horizontal="left" vertical="top" wrapText="1"/>
    </xf>
    <xf numFmtId="0" fontId="15" fillId="0" borderId="1" xfId="0" applyFont="1" applyBorder="1" applyAlignment="1">
      <alignment wrapText="1"/>
    </xf>
    <xf numFmtId="0" fontId="20" fillId="0" borderId="9" xfId="0" applyFont="1" applyBorder="1"/>
    <xf numFmtId="14" fontId="22" fillId="10" borderId="4" xfId="1" applyNumberFormat="1" applyFont="1" applyFill="1" applyBorder="1" applyAlignment="1">
      <alignment horizontal="left" vertical="center" wrapText="1"/>
    </xf>
    <xf numFmtId="0" fontId="12" fillId="0" borderId="1" xfId="0" applyFont="1" applyBorder="1"/>
    <xf numFmtId="0" fontId="12" fillId="10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7" fillId="12" borderId="1" xfId="1" applyFont="1" applyFill="1" applyBorder="1" applyAlignment="1">
      <alignment horizontal="center" vertical="center" wrapText="1"/>
    </xf>
    <xf numFmtId="0" fontId="17" fillId="13" borderId="1" xfId="1" applyFont="1" applyFill="1" applyBorder="1" applyAlignment="1">
      <alignment horizontal="center" vertical="center" wrapText="1"/>
    </xf>
    <xf numFmtId="44" fontId="16" fillId="0" borderId="1" xfId="301" applyFont="1" applyFill="1" applyBorder="1" applyAlignment="1">
      <alignment horizontal="left" vertical="top"/>
    </xf>
    <xf numFmtId="177" fontId="15" fillId="0" borderId="1" xfId="301" applyNumberFormat="1" applyFont="1" applyBorder="1" applyAlignment="1">
      <alignment horizontal="left" vertical="top"/>
    </xf>
    <xf numFmtId="0" fontId="15" fillId="0" borderId="1" xfId="0" applyFont="1" applyBorder="1" applyAlignment="1">
      <alignment horizontal="center"/>
    </xf>
    <xf numFmtId="177" fontId="25" fillId="5" borderId="1" xfId="0" applyNumberFormat="1" applyFont="1" applyFill="1" applyBorder="1"/>
    <xf numFmtId="177" fontId="15" fillId="0" borderId="1" xfId="301" applyNumberFormat="1" applyFont="1" applyBorder="1" applyAlignment="1">
      <alignment horizontal="left" vertical="center"/>
    </xf>
    <xf numFmtId="0" fontId="25" fillId="5" borderId="2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3" fillId="9" borderId="1" xfId="1" applyFont="1" applyFill="1" applyBorder="1" applyAlignment="1">
      <alignment horizontal="center" vertical="center" wrapText="1"/>
    </xf>
    <xf numFmtId="0" fontId="13" fillId="9" borderId="4" xfId="1" applyFont="1" applyFill="1" applyBorder="1" applyAlignment="1">
      <alignment horizontal="center" vertical="center" wrapText="1"/>
    </xf>
    <xf numFmtId="171" fontId="13" fillId="9" borderId="1" xfId="299" applyFont="1" applyFill="1" applyBorder="1" applyAlignment="1">
      <alignment horizontal="right" vertical="center" wrapText="1"/>
    </xf>
    <xf numFmtId="171" fontId="13" fillId="9" borderId="4" xfId="299" applyFont="1" applyFill="1" applyBorder="1" applyAlignment="1">
      <alignment horizontal="right" vertical="center" wrapText="1"/>
    </xf>
    <xf numFmtId="0" fontId="13" fillId="9" borderId="6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44" fontId="17" fillId="2" borderId="1" xfId="30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1" fillId="10" borderId="1" xfId="1" applyFont="1" applyFill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/>
    </xf>
    <xf numFmtId="0" fontId="26" fillId="5" borderId="8" xfId="0" applyFont="1" applyFill="1" applyBorder="1" applyAlignment="1">
      <alignment horizontal="center"/>
    </xf>
    <xf numFmtId="0" fontId="26" fillId="5" borderId="7" xfId="0" applyFont="1" applyFill="1" applyBorder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7" fillId="4" borderId="6" xfId="1" applyFont="1" applyFill="1" applyBorder="1" applyAlignment="1">
      <alignment horizontal="center" vertical="center" wrapText="1"/>
    </xf>
    <xf numFmtId="0" fontId="17" fillId="4" borderId="1" xfId="1" applyFont="1" applyFill="1" applyBorder="1" applyAlignment="1">
      <alignment horizontal="center" vertical="center" wrapText="1"/>
    </xf>
    <xf numFmtId="0" fontId="24" fillId="4" borderId="6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7" fillId="8" borderId="6" xfId="1" applyFont="1" applyFill="1" applyBorder="1" applyAlignment="1">
      <alignment horizontal="center" vertical="center" wrapText="1"/>
    </xf>
    <xf numFmtId="0" fontId="17" fillId="8" borderId="1" xfId="1" applyFont="1" applyFill="1" applyBorder="1" applyAlignment="1">
      <alignment horizontal="center" vertical="center" wrapText="1"/>
    </xf>
    <xf numFmtId="0" fontId="17" fillId="5" borderId="6" xfId="1" applyFont="1" applyFill="1" applyBorder="1" applyAlignment="1">
      <alignment horizontal="center" vertical="center" wrapText="1"/>
    </xf>
    <xf numFmtId="44" fontId="25" fillId="5" borderId="1" xfId="301" applyFont="1" applyFill="1" applyBorder="1" applyAlignment="1">
      <alignment horizontal="left" vertical="center"/>
    </xf>
  </cellXfs>
  <cellStyles count="302">
    <cellStyle name="Diseño" xfId="280" xr:uid="{00000000-0005-0000-0000-000000000000}"/>
    <cellStyle name="Euro" xfId="245" xr:uid="{00000000-0005-0000-0000-000001000000}"/>
    <cellStyle name="Hipervínculo" xfId="27" builtinId="8"/>
    <cellStyle name="Hipervínculo 2" xfId="207" xr:uid="{00000000-0005-0000-0000-000003000000}"/>
    <cellStyle name="Hipervínculo 3" xfId="46" xr:uid="{00000000-0005-0000-0000-000004000000}"/>
    <cellStyle name="Millares" xfId="300" builtinId="3"/>
    <cellStyle name="Millares [0] 2" xfId="3" xr:uid="{00000000-0005-0000-0000-000006000000}"/>
    <cellStyle name="Millares [0] 2 2" xfId="60" xr:uid="{00000000-0005-0000-0000-000007000000}"/>
    <cellStyle name="Millares [0] 2 3" xfId="28" xr:uid="{00000000-0005-0000-0000-000008000000}"/>
    <cellStyle name="Millares 10" xfId="140" xr:uid="{00000000-0005-0000-0000-000009000000}"/>
    <cellStyle name="Millares 11" xfId="141" xr:uid="{00000000-0005-0000-0000-00000A000000}"/>
    <cellStyle name="Millares 12" xfId="142" xr:uid="{00000000-0005-0000-0000-00000B000000}"/>
    <cellStyle name="Millares 13" xfId="277" xr:uid="{00000000-0005-0000-0000-00000C000000}"/>
    <cellStyle name="Millares 14" xfId="281" xr:uid="{00000000-0005-0000-0000-00000D000000}"/>
    <cellStyle name="Millares 15" xfId="282" xr:uid="{00000000-0005-0000-0000-00000E000000}"/>
    <cellStyle name="Millares 16" xfId="2" xr:uid="{00000000-0005-0000-0000-00000F000000}"/>
    <cellStyle name="Millares 17" xfId="294" xr:uid="{00000000-0005-0000-0000-000010000000}"/>
    <cellStyle name="Millares 18" xfId="299" xr:uid="{00000000-0005-0000-0000-000011000000}"/>
    <cellStyle name="Millares 19" xfId="297" xr:uid="{00000000-0005-0000-0000-000012000000}"/>
    <cellStyle name="Millares 2" xfId="48" xr:uid="{00000000-0005-0000-0000-000013000000}"/>
    <cellStyle name="Millares 2 10" xfId="4" xr:uid="{00000000-0005-0000-0000-000014000000}"/>
    <cellStyle name="Millares 2 10 2" xfId="61" xr:uid="{00000000-0005-0000-0000-000015000000}"/>
    <cellStyle name="Millares 2 10 3" xfId="29" xr:uid="{00000000-0005-0000-0000-000016000000}"/>
    <cellStyle name="Millares 2 2" xfId="79" xr:uid="{00000000-0005-0000-0000-000017000000}"/>
    <cellStyle name="Millares 2 2 2" xfId="123" xr:uid="{00000000-0005-0000-0000-000018000000}"/>
    <cellStyle name="Millares 2 2 3" xfId="176" xr:uid="{00000000-0005-0000-0000-000019000000}"/>
    <cellStyle name="Millares 2 2 4" xfId="247" xr:uid="{00000000-0005-0000-0000-00001A000000}"/>
    <cellStyle name="Millares 2 3" xfId="101" xr:uid="{00000000-0005-0000-0000-00001B000000}"/>
    <cellStyle name="Millares 2 3 2" xfId="248" xr:uid="{00000000-0005-0000-0000-00001C000000}"/>
    <cellStyle name="Millares 2 4" xfId="154" xr:uid="{00000000-0005-0000-0000-00001D000000}"/>
    <cellStyle name="Millares 2 4 2" xfId="246" xr:uid="{00000000-0005-0000-0000-00001E000000}"/>
    <cellStyle name="Millares 2 5" xfId="241" xr:uid="{00000000-0005-0000-0000-00001F000000}"/>
    <cellStyle name="Millares 2 6" xfId="279" xr:uid="{00000000-0005-0000-0000-000020000000}"/>
    <cellStyle name="Millares 3" xfId="53" xr:uid="{00000000-0005-0000-0000-000021000000}"/>
    <cellStyle name="Millares 3 2" xfId="83" xr:uid="{00000000-0005-0000-0000-000022000000}"/>
    <cellStyle name="Millares 3 2 2" xfId="127" xr:uid="{00000000-0005-0000-0000-000023000000}"/>
    <cellStyle name="Millares 3 2 3" xfId="180" xr:uid="{00000000-0005-0000-0000-000024000000}"/>
    <cellStyle name="Millares 3 3" xfId="105" xr:uid="{00000000-0005-0000-0000-000025000000}"/>
    <cellStyle name="Millares 3 4" xfId="158" xr:uid="{00000000-0005-0000-0000-000026000000}"/>
    <cellStyle name="Millares 3 5" xfId="249" xr:uid="{00000000-0005-0000-0000-000027000000}"/>
    <cellStyle name="Millares 33" xfId="5" xr:uid="{00000000-0005-0000-0000-000028000000}"/>
    <cellStyle name="Millares 33 2" xfId="62" xr:uid="{00000000-0005-0000-0000-000029000000}"/>
    <cellStyle name="Millares 33 2 2" xfId="112" xr:uid="{00000000-0005-0000-0000-00002A000000}"/>
    <cellStyle name="Millares 33 2 3" xfId="165" xr:uid="{00000000-0005-0000-0000-00002B000000}"/>
    <cellStyle name="Millares 33 3" xfId="90" xr:uid="{00000000-0005-0000-0000-00002C000000}"/>
    <cellStyle name="Millares 33 3 2" xfId="187" xr:uid="{00000000-0005-0000-0000-00002D000000}"/>
    <cellStyle name="Millares 33 4" xfId="143" xr:uid="{00000000-0005-0000-0000-00002E000000}"/>
    <cellStyle name="Millares 33 5" xfId="197" xr:uid="{00000000-0005-0000-0000-00002F000000}"/>
    <cellStyle name="Millares 33 6" xfId="208" xr:uid="{00000000-0005-0000-0000-000030000000}"/>
    <cellStyle name="Millares 33 7" xfId="30" xr:uid="{00000000-0005-0000-0000-000031000000}"/>
    <cellStyle name="Millares 33 8" xfId="226" xr:uid="{00000000-0005-0000-0000-000032000000}"/>
    <cellStyle name="Millares 33 9" xfId="283" xr:uid="{00000000-0005-0000-0000-000033000000}"/>
    <cellStyle name="Millares 34" xfId="6" xr:uid="{00000000-0005-0000-0000-000034000000}"/>
    <cellStyle name="Millares 34 2" xfId="63" xr:uid="{00000000-0005-0000-0000-000035000000}"/>
    <cellStyle name="Millares 34 2 2" xfId="113" xr:uid="{00000000-0005-0000-0000-000036000000}"/>
    <cellStyle name="Millares 34 2 3" xfId="166" xr:uid="{00000000-0005-0000-0000-000037000000}"/>
    <cellStyle name="Millares 34 3" xfId="91" xr:uid="{00000000-0005-0000-0000-000038000000}"/>
    <cellStyle name="Millares 34 3 2" xfId="188" xr:uid="{00000000-0005-0000-0000-000039000000}"/>
    <cellStyle name="Millares 34 4" xfId="144" xr:uid="{00000000-0005-0000-0000-00003A000000}"/>
    <cellStyle name="Millares 34 5" xfId="198" xr:uid="{00000000-0005-0000-0000-00003B000000}"/>
    <cellStyle name="Millares 34 6" xfId="209" xr:uid="{00000000-0005-0000-0000-00003C000000}"/>
    <cellStyle name="Millares 34 7" xfId="31" xr:uid="{00000000-0005-0000-0000-00003D000000}"/>
    <cellStyle name="Millares 34 8" xfId="227" xr:uid="{00000000-0005-0000-0000-00003E000000}"/>
    <cellStyle name="Millares 34 9" xfId="284" xr:uid="{00000000-0005-0000-0000-00003F000000}"/>
    <cellStyle name="Millares 4" xfId="57" xr:uid="{00000000-0005-0000-0000-000040000000}"/>
    <cellStyle name="Millares 4 2" xfId="87" xr:uid="{00000000-0005-0000-0000-000041000000}"/>
    <cellStyle name="Millares 4 2 2" xfId="131" xr:uid="{00000000-0005-0000-0000-000042000000}"/>
    <cellStyle name="Millares 4 2 3" xfId="184" xr:uid="{00000000-0005-0000-0000-000043000000}"/>
    <cellStyle name="Millares 4 3" xfId="109" xr:uid="{00000000-0005-0000-0000-000044000000}"/>
    <cellStyle name="Millares 4 4" xfId="162" xr:uid="{00000000-0005-0000-0000-000045000000}"/>
    <cellStyle name="Millares 4 5" xfId="250" xr:uid="{00000000-0005-0000-0000-000046000000}"/>
    <cellStyle name="Millares 5" xfId="59" xr:uid="{00000000-0005-0000-0000-000047000000}"/>
    <cellStyle name="Millares 5 2" xfId="89" xr:uid="{00000000-0005-0000-0000-000048000000}"/>
    <cellStyle name="Millares 5 2 2" xfId="133" xr:uid="{00000000-0005-0000-0000-000049000000}"/>
    <cellStyle name="Millares 5 2 3" xfId="186" xr:uid="{00000000-0005-0000-0000-00004A000000}"/>
    <cellStyle name="Millares 5 3" xfId="111" xr:uid="{00000000-0005-0000-0000-00004B000000}"/>
    <cellStyle name="Millares 5 4" xfId="164" xr:uid="{00000000-0005-0000-0000-00004C000000}"/>
    <cellStyle name="Millares 5 5" xfId="251" xr:uid="{00000000-0005-0000-0000-00004D000000}"/>
    <cellStyle name="Millares 6" xfId="135" xr:uid="{00000000-0005-0000-0000-00004E000000}"/>
    <cellStyle name="Millares 6 2" xfId="252" xr:uid="{00000000-0005-0000-0000-00004F000000}"/>
    <cellStyle name="Millares 7" xfId="137" xr:uid="{00000000-0005-0000-0000-000050000000}"/>
    <cellStyle name="Millares 7 2" xfId="253" xr:uid="{00000000-0005-0000-0000-000051000000}"/>
    <cellStyle name="Millares 8" xfId="138" xr:uid="{00000000-0005-0000-0000-000052000000}"/>
    <cellStyle name="Millares 9" xfId="139" xr:uid="{00000000-0005-0000-0000-000053000000}"/>
    <cellStyle name="Moneda" xfId="301" builtinId="4"/>
    <cellStyle name="Moneda [0] 2" xfId="218" xr:uid="{00000000-0005-0000-0000-000055000000}"/>
    <cellStyle name="Moneda 10" xfId="270" xr:uid="{00000000-0005-0000-0000-000056000000}"/>
    <cellStyle name="Moneda 11" xfId="269" xr:uid="{00000000-0005-0000-0000-000057000000}"/>
    <cellStyle name="Moneda 12" xfId="271" xr:uid="{00000000-0005-0000-0000-000058000000}"/>
    <cellStyle name="Moneda 13" xfId="273" xr:uid="{00000000-0005-0000-0000-000059000000}"/>
    <cellStyle name="Moneda 14" xfId="272" xr:uid="{00000000-0005-0000-0000-00005A000000}"/>
    <cellStyle name="Moneda 15" xfId="274" xr:uid="{00000000-0005-0000-0000-00005B000000}"/>
    <cellStyle name="Moneda 16" xfId="275" xr:uid="{00000000-0005-0000-0000-00005C000000}"/>
    <cellStyle name="Moneda 17" xfId="7" xr:uid="{00000000-0005-0000-0000-00005D000000}"/>
    <cellStyle name="Moneda 18" xfId="295" xr:uid="{00000000-0005-0000-0000-00005E000000}"/>
    <cellStyle name="Moneda 19" xfId="296" xr:uid="{00000000-0005-0000-0000-00005F000000}"/>
    <cellStyle name="Moneda 2" xfId="8" xr:uid="{00000000-0005-0000-0000-000060000000}"/>
    <cellStyle name="Moneda 2 2" xfId="64" xr:uid="{00000000-0005-0000-0000-000061000000}"/>
    <cellStyle name="Moneda 2 2 2" xfId="114" xr:uid="{00000000-0005-0000-0000-000062000000}"/>
    <cellStyle name="Moneda 2 2 3" xfId="167" xr:uid="{00000000-0005-0000-0000-000063000000}"/>
    <cellStyle name="Moneda 2 2 4" xfId="242" xr:uid="{00000000-0005-0000-0000-000064000000}"/>
    <cellStyle name="Moneda 2 3" xfId="92" xr:uid="{00000000-0005-0000-0000-000065000000}"/>
    <cellStyle name="Moneda 2 3 2" xfId="189" xr:uid="{00000000-0005-0000-0000-000066000000}"/>
    <cellStyle name="Moneda 2 3 3" xfId="254" xr:uid="{00000000-0005-0000-0000-000067000000}"/>
    <cellStyle name="Moneda 2 4" xfId="145" xr:uid="{00000000-0005-0000-0000-000068000000}"/>
    <cellStyle name="Moneda 2 5" xfId="199" xr:uid="{00000000-0005-0000-0000-000069000000}"/>
    <cellStyle name="Moneda 2 6" xfId="210" xr:uid="{00000000-0005-0000-0000-00006A000000}"/>
    <cellStyle name="Moneda 2 7" xfId="32" xr:uid="{00000000-0005-0000-0000-00006B000000}"/>
    <cellStyle name="Moneda 2 8" xfId="228" xr:uid="{00000000-0005-0000-0000-00006C000000}"/>
    <cellStyle name="Moneda 2 9" xfId="285" xr:uid="{00000000-0005-0000-0000-00006D000000}"/>
    <cellStyle name="Moneda 20" xfId="298" xr:uid="{00000000-0005-0000-0000-00006E000000}"/>
    <cellStyle name="Moneda 3" xfId="49" xr:uid="{00000000-0005-0000-0000-00006F000000}"/>
    <cellStyle name="Moneda 3 2" xfId="80" xr:uid="{00000000-0005-0000-0000-000070000000}"/>
    <cellStyle name="Moneda 3 2 2" xfId="124" xr:uid="{00000000-0005-0000-0000-000071000000}"/>
    <cellStyle name="Moneda 3 2 3" xfId="177" xr:uid="{00000000-0005-0000-0000-000072000000}"/>
    <cellStyle name="Moneda 3 3" xfId="102" xr:uid="{00000000-0005-0000-0000-000073000000}"/>
    <cellStyle name="Moneda 3 4" xfId="155" xr:uid="{00000000-0005-0000-0000-000074000000}"/>
    <cellStyle name="Moneda 3 5" xfId="255" xr:uid="{00000000-0005-0000-0000-000075000000}"/>
    <cellStyle name="Moneda 33" xfId="9" xr:uid="{00000000-0005-0000-0000-000076000000}"/>
    <cellStyle name="Moneda 33 2" xfId="65" xr:uid="{00000000-0005-0000-0000-000077000000}"/>
    <cellStyle name="Moneda 33 2 2" xfId="115" xr:uid="{00000000-0005-0000-0000-000078000000}"/>
    <cellStyle name="Moneda 33 2 3" xfId="168" xr:uid="{00000000-0005-0000-0000-000079000000}"/>
    <cellStyle name="Moneda 33 3" xfId="93" xr:uid="{00000000-0005-0000-0000-00007A000000}"/>
    <cellStyle name="Moneda 33 3 2" xfId="190" xr:uid="{00000000-0005-0000-0000-00007B000000}"/>
    <cellStyle name="Moneda 33 4" xfId="146" xr:uid="{00000000-0005-0000-0000-00007C000000}"/>
    <cellStyle name="Moneda 33 5" xfId="200" xr:uid="{00000000-0005-0000-0000-00007D000000}"/>
    <cellStyle name="Moneda 33 6" xfId="211" xr:uid="{00000000-0005-0000-0000-00007E000000}"/>
    <cellStyle name="Moneda 33 7" xfId="33" xr:uid="{00000000-0005-0000-0000-00007F000000}"/>
    <cellStyle name="Moneda 33 8" xfId="229" xr:uid="{00000000-0005-0000-0000-000080000000}"/>
    <cellStyle name="Moneda 33 9" xfId="286" xr:uid="{00000000-0005-0000-0000-000081000000}"/>
    <cellStyle name="Moneda 4" xfId="54" xr:uid="{00000000-0005-0000-0000-000082000000}"/>
    <cellStyle name="Moneda 4 2" xfId="84" xr:uid="{00000000-0005-0000-0000-000083000000}"/>
    <cellStyle name="Moneda 4 2 2" xfId="128" xr:uid="{00000000-0005-0000-0000-000084000000}"/>
    <cellStyle name="Moneda 4 2 3" xfId="181" xr:uid="{00000000-0005-0000-0000-000085000000}"/>
    <cellStyle name="Moneda 4 3" xfId="106" xr:uid="{00000000-0005-0000-0000-000086000000}"/>
    <cellStyle name="Moneda 4 4" xfId="159" xr:uid="{00000000-0005-0000-0000-000087000000}"/>
    <cellStyle name="Moneda 4 5" xfId="256" xr:uid="{00000000-0005-0000-0000-000088000000}"/>
    <cellStyle name="Moneda 5" xfId="220" xr:uid="{00000000-0005-0000-0000-000089000000}"/>
    <cellStyle name="Moneda 5 2" xfId="257" xr:uid="{00000000-0005-0000-0000-00008A000000}"/>
    <cellStyle name="Moneda 6" xfId="222" xr:uid="{00000000-0005-0000-0000-00008B000000}"/>
    <cellStyle name="Moneda 6 2" xfId="258" xr:uid="{00000000-0005-0000-0000-00008C000000}"/>
    <cellStyle name="Moneda 7" xfId="224" xr:uid="{00000000-0005-0000-0000-00008D000000}"/>
    <cellStyle name="Moneda 7 2" xfId="10" xr:uid="{00000000-0005-0000-0000-00008E000000}"/>
    <cellStyle name="Moneda 7 3" xfId="259" xr:uid="{00000000-0005-0000-0000-00008F000000}"/>
    <cellStyle name="Moneda 8" xfId="225" xr:uid="{00000000-0005-0000-0000-000090000000}"/>
    <cellStyle name="Moneda 8 2" xfId="260" xr:uid="{00000000-0005-0000-0000-000091000000}"/>
    <cellStyle name="Moneda 9" xfId="237" xr:uid="{00000000-0005-0000-0000-000092000000}"/>
    <cellStyle name="Normal" xfId="0" builtinId="0"/>
    <cellStyle name="Normal 10" xfId="136" xr:uid="{00000000-0005-0000-0000-000094000000}"/>
    <cellStyle name="Normal 11" xfId="219" xr:uid="{00000000-0005-0000-0000-000095000000}"/>
    <cellStyle name="Normal 12" xfId="223" xr:uid="{00000000-0005-0000-0000-000096000000}"/>
    <cellStyle name="Normal 13" xfId="276" xr:uid="{00000000-0005-0000-0000-000097000000}"/>
    <cellStyle name="Normal 14" xfId="293" xr:uid="{00000000-0005-0000-0000-000098000000}"/>
    <cellStyle name="Normal 15" xfId="1" xr:uid="{00000000-0005-0000-0000-000099000000}"/>
    <cellStyle name="Normal 2" xfId="11" xr:uid="{00000000-0005-0000-0000-00009A000000}"/>
    <cellStyle name="Normal 2 10" xfId="12" xr:uid="{00000000-0005-0000-0000-00009B000000}"/>
    <cellStyle name="Normal 2 10 2" xfId="67" xr:uid="{00000000-0005-0000-0000-00009C000000}"/>
    <cellStyle name="Normal 2 10 3" xfId="35" xr:uid="{00000000-0005-0000-0000-00009D000000}"/>
    <cellStyle name="Normal 2 2" xfId="66" xr:uid="{00000000-0005-0000-0000-00009E000000}"/>
    <cellStyle name="Normal 2 2 2" xfId="262" xr:uid="{00000000-0005-0000-0000-00009F000000}"/>
    <cellStyle name="Normal 2 2 5" xfId="13" xr:uid="{00000000-0005-0000-0000-0000A0000000}"/>
    <cellStyle name="Normal 2 2 5 2" xfId="68" xr:uid="{00000000-0005-0000-0000-0000A1000000}"/>
    <cellStyle name="Normal 2 2 5 3" xfId="36" xr:uid="{00000000-0005-0000-0000-0000A2000000}"/>
    <cellStyle name="Normal 2 3" xfId="34" xr:uid="{00000000-0005-0000-0000-0000A3000000}"/>
    <cellStyle name="Normal 2 3 2" xfId="261" xr:uid="{00000000-0005-0000-0000-0000A4000000}"/>
    <cellStyle name="Normal 2 52" xfId="14" xr:uid="{00000000-0005-0000-0000-0000A5000000}"/>
    <cellStyle name="Normal 2 52 2" xfId="69" xr:uid="{00000000-0005-0000-0000-0000A6000000}"/>
    <cellStyle name="Normal 2 52 3" xfId="37" xr:uid="{00000000-0005-0000-0000-0000A7000000}"/>
    <cellStyle name="Normal 3" xfId="26" xr:uid="{00000000-0005-0000-0000-0000A8000000}"/>
    <cellStyle name="Normal 3 2" xfId="77" xr:uid="{00000000-0005-0000-0000-0000A9000000}"/>
    <cellStyle name="Normal 3 2 2" xfId="121" xr:uid="{00000000-0005-0000-0000-0000AA000000}"/>
    <cellStyle name="Normal 3 2 3" xfId="174" xr:uid="{00000000-0005-0000-0000-0000AB000000}"/>
    <cellStyle name="Normal 3 2 4" xfId="240" xr:uid="{00000000-0005-0000-0000-0000AC000000}"/>
    <cellStyle name="Normal 3 3" xfId="99" xr:uid="{00000000-0005-0000-0000-0000AD000000}"/>
    <cellStyle name="Normal 3 3 14" xfId="15" xr:uid="{00000000-0005-0000-0000-0000AE000000}"/>
    <cellStyle name="Normal 3 3 14 2" xfId="70" xr:uid="{00000000-0005-0000-0000-0000AF000000}"/>
    <cellStyle name="Normal 3 3 14 3" xfId="38" xr:uid="{00000000-0005-0000-0000-0000B0000000}"/>
    <cellStyle name="Normal 3 3 2" xfId="196" xr:uid="{00000000-0005-0000-0000-0000B1000000}"/>
    <cellStyle name="Normal 3 3 3" xfId="263" xr:uid="{00000000-0005-0000-0000-0000B2000000}"/>
    <cellStyle name="Normal 3 4" xfId="152" xr:uid="{00000000-0005-0000-0000-0000B3000000}"/>
    <cellStyle name="Normal 3 5" xfId="206" xr:uid="{00000000-0005-0000-0000-0000B4000000}"/>
    <cellStyle name="Normal 3 6" xfId="217" xr:uid="{00000000-0005-0000-0000-0000B5000000}"/>
    <cellStyle name="Normal 3 7" xfId="45" xr:uid="{00000000-0005-0000-0000-0000B6000000}"/>
    <cellStyle name="Normal 3 8" xfId="235" xr:uid="{00000000-0005-0000-0000-0000B7000000}"/>
    <cellStyle name="Normal 3 9" xfId="292" xr:uid="{00000000-0005-0000-0000-0000B8000000}"/>
    <cellStyle name="Normal 3_INVERSION AMBIENTAL PLIEGOS MANTENIMIENTO SIF-mod" xfId="16" xr:uid="{00000000-0005-0000-0000-0000B9000000}"/>
    <cellStyle name="Normal 4" xfId="47" xr:uid="{00000000-0005-0000-0000-0000BA000000}"/>
    <cellStyle name="Normal 4 2" xfId="78" xr:uid="{00000000-0005-0000-0000-0000BB000000}"/>
    <cellStyle name="Normal 4 2 2" xfId="122" xr:uid="{00000000-0005-0000-0000-0000BC000000}"/>
    <cellStyle name="Normal 4 2 3" xfId="175" xr:uid="{00000000-0005-0000-0000-0000BD000000}"/>
    <cellStyle name="Normal 4 2 4" xfId="264" xr:uid="{00000000-0005-0000-0000-0000BE000000}"/>
    <cellStyle name="Normal 4 2 7 2" xfId="17" xr:uid="{00000000-0005-0000-0000-0000BF000000}"/>
    <cellStyle name="Normal 4 3" xfId="100" xr:uid="{00000000-0005-0000-0000-0000C0000000}"/>
    <cellStyle name="Normal 4 4" xfId="153" xr:uid="{00000000-0005-0000-0000-0000C1000000}"/>
    <cellStyle name="Normal 4 5" xfId="236" xr:uid="{00000000-0005-0000-0000-0000C2000000}"/>
    <cellStyle name="Normal 5" xfId="52" xr:uid="{00000000-0005-0000-0000-0000C3000000}"/>
    <cellStyle name="Normal 5 2" xfId="82" xr:uid="{00000000-0005-0000-0000-0000C4000000}"/>
    <cellStyle name="Normal 5 2 2" xfId="126" xr:uid="{00000000-0005-0000-0000-0000C5000000}"/>
    <cellStyle name="Normal 5 2 3" xfId="179" xr:uid="{00000000-0005-0000-0000-0000C6000000}"/>
    <cellStyle name="Normal 5 2 4" xfId="265" xr:uid="{00000000-0005-0000-0000-0000C7000000}"/>
    <cellStyle name="Normal 5 3" xfId="104" xr:uid="{00000000-0005-0000-0000-0000C8000000}"/>
    <cellStyle name="Normal 5 4" xfId="157" xr:uid="{00000000-0005-0000-0000-0000C9000000}"/>
    <cellStyle name="Normal 5 5" xfId="243" xr:uid="{00000000-0005-0000-0000-0000CA000000}"/>
    <cellStyle name="Normal 6" xfId="56" xr:uid="{00000000-0005-0000-0000-0000CB000000}"/>
    <cellStyle name="Normal 6 2" xfId="86" xr:uid="{00000000-0005-0000-0000-0000CC000000}"/>
    <cellStyle name="Normal 6 2 2" xfId="130" xr:uid="{00000000-0005-0000-0000-0000CD000000}"/>
    <cellStyle name="Normal 6 2 3" xfId="183" xr:uid="{00000000-0005-0000-0000-0000CE000000}"/>
    <cellStyle name="Normal 6 3" xfId="108" xr:uid="{00000000-0005-0000-0000-0000CF000000}"/>
    <cellStyle name="Normal 6 4" xfId="161" xr:uid="{00000000-0005-0000-0000-0000D0000000}"/>
    <cellStyle name="Normal 6 5" xfId="244" xr:uid="{00000000-0005-0000-0000-0000D1000000}"/>
    <cellStyle name="Normal 7" xfId="58" xr:uid="{00000000-0005-0000-0000-0000D2000000}"/>
    <cellStyle name="Normal 7 2" xfId="88" xr:uid="{00000000-0005-0000-0000-0000D3000000}"/>
    <cellStyle name="Normal 7 2 2" xfId="132" xr:uid="{00000000-0005-0000-0000-0000D4000000}"/>
    <cellStyle name="Normal 7 2 3" xfId="185" xr:uid="{00000000-0005-0000-0000-0000D5000000}"/>
    <cellStyle name="Normal 7 2 4" xfId="239" xr:uid="{00000000-0005-0000-0000-0000D6000000}"/>
    <cellStyle name="Normal 7 3" xfId="110" xr:uid="{00000000-0005-0000-0000-0000D7000000}"/>
    <cellStyle name="Normal 7 4" xfId="163" xr:uid="{00000000-0005-0000-0000-0000D8000000}"/>
    <cellStyle name="Normal 7 5" xfId="238" xr:uid="{00000000-0005-0000-0000-0000D9000000}"/>
    <cellStyle name="Normal 70" xfId="18" xr:uid="{00000000-0005-0000-0000-0000DA000000}"/>
    <cellStyle name="Normal 70 2" xfId="71" xr:uid="{00000000-0005-0000-0000-0000DB000000}"/>
    <cellStyle name="Normal 70 2 2" xfId="116" xr:uid="{00000000-0005-0000-0000-0000DC000000}"/>
    <cellStyle name="Normal 70 2 3" xfId="169" xr:uid="{00000000-0005-0000-0000-0000DD000000}"/>
    <cellStyle name="Normal 70 3" xfId="94" xr:uid="{00000000-0005-0000-0000-0000DE000000}"/>
    <cellStyle name="Normal 70 3 2" xfId="191" xr:uid="{00000000-0005-0000-0000-0000DF000000}"/>
    <cellStyle name="Normal 70 4" xfId="147" xr:uid="{00000000-0005-0000-0000-0000E0000000}"/>
    <cellStyle name="Normal 70 5" xfId="201" xr:uid="{00000000-0005-0000-0000-0000E1000000}"/>
    <cellStyle name="Normal 70 6" xfId="212" xr:uid="{00000000-0005-0000-0000-0000E2000000}"/>
    <cellStyle name="Normal 70 7" xfId="39" xr:uid="{00000000-0005-0000-0000-0000E3000000}"/>
    <cellStyle name="Normal 70 8" xfId="230" xr:uid="{00000000-0005-0000-0000-0000E4000000}"/>
    <cellStyle name="Normal 70 9" xfId="287" xr:uid="{00000000-0005-0000-0000-0000E5000000}"/>
    <cellStyle name="Normal 72" xfId="19" xr:uid="{00000000-0005-0000-0000-0000E6000000}"/>
    <cellStyle name="Normal 72 2" xfId="72" xr:uid="{00000000-0005-0000-0000-0000E7000000}"/>
    <cellStyle name="Normal 72 2 2" xfId="117" xr:uid="{00000000-0005-0000-0000-0000E8000000}"/>
    <cellStyle name="Normal 72 2 3" xfId="170" xr:uid="{00000000-0005-0000-0000-0000E9000000}"/>
    <cellStyle name="Normal 72 3" xfId="95" xr:uid="{00000000-0005-0000-0000-0000EA000000}"/>
    <cellStyle name="Normal 72 3 2" xfId="192" xr:uid="{00000000-0005-0000-0000-0000EB000000}"/>
    <cellStyle name="Normal 72 4" xfId="148" xr:uid="{00000000-0005-0000-0000-0000EC000000}"/>
    <cellStyle name="Normal 72 5" xfId="202" xr:uid="{00000000-0005-0000-0000-0000ED000000}"/>
    <cellStyle name="Normal 72 6" xfId="213" xr:uid="{00000000-0005-0000-0000-0000EE000000}"/>
    <cellStyle name="Normal 72 7" xfId="40" xr:uid="{00000000-0005-0000-0000-0000EF000000}"/>
    <cellStyle name="Normal 72 8" xfId="231" xr:uid="{00000000-0005-0000-0000-0000F0000000}"/>
    <cellStyle name="Normal 72 9" xfId="288" xr:uid="{00000000-0005-0000-0000-0000F1000000}"/>
    <cellStyle name="Normal 73" xfId="20" xr:uid="{00000000-0005-0000-0000-0000F2000000}"/>
    <cellStyle name="Normal 73 2" xfId="73" xr:uid="{00000000-0005-0000-0000-0000F3000000}"/>
    <cellStyle name="Normal 73 2 2" xfId="118" xr:uid="{00000000-0005-0000-0000-0000F4000000}"/>
    <cellStyle name="Normal 73 2 3" xfId="171" xr:uid="{00000000-0005-0000-0000-0000F5000000}"/>
    <cellStyle name="Normal 73 3" xfId="96" xr:uid="{00000000-0005-0000-0000-0000F6000000}"/>
    <cellStyle name="Normal 73 3 2" xfId="193" xr:uid="{00000000-0005-0000-0000-0000F7000000}"/>
    <cellStyle name="Normal 73 4" xfId="149" xr:uid="{00000000-0005-0000-0000-0000F8000000}"/>
    <cellStyle name="Normal 73 5" xfId="203" xr:uid="{00000000-0005-0000-0000-0000F9000000}"/>
    <cellStyle name="Normal 73 6" xfId="214" xr:uid="{00000000-0005-0000-0000-0000FA000000}"/>
    <cellStyle name="Normal 73 7" xfId="41" xr:uid="{00000000-0005-0000-0000-0000FB000000}"/>
    <cellStyle name="Normal 73 8" xfId="232" xr:uid="{00000000-0005-0000-0000-0000FC000000}"/>
    <cellStyle name="Normal 73 9" xfId="289" xr:uid="{00000000-0005-0000-0000-0000FD000000}"/>
    <cellStyle name="Normal 8" xfId="51" xr:uid="{00000000-0005-0000-0000-0000FE000000}"/>
    <cellStyle name="Normal 8 2" xfId="266" xr:uid="{00000000-0005-0000-0000-0000FF000000}"/>
    <cellStyle name="Normal 9" xfId="134" xr:uid="{00000000-0005-0000-0000-000000010000}"/>
    <cellStyle name="Porcentaje 2" xfId="50" xr:uid="{00000000-0005-0000-0000-000001010000}"/>
    <cellStyle name="Porcentaje 2 2" xfId="81" xr:uid="{00000000-0005-0000-0000-000002010000}"/>
    <cellStyle name="Porcentaje 2 2 2" xfId="125" xr:uid="{00000000-0005-0000-0000-000003010000}"/>
    <cellStyle name="Porcentaje 2 2 3" xfId="178" xr:uid="{00000000-0005-0000-0000-000004010000}"/>
    <cellStyle name="Porcentaje 2 3" xfId="103" xr:uid="{00000000-0005-0000-0000-000005010000}"/>
    <cellStyle name="Porcentaje 2 4" xfId="156" xr:uid="{00000000-0005-0000-0000-000006010000}"/>
    <cellStyle name="Porcentaje 2 5" xfId="267" xr:uid="{00000000-0005-0000-0000-000007010000}"/>
    <cellStyle name="Porcentaje 3" xfId="55" xr:uid="{00000000-0005-0000-0000-000008010000}"/>
    <cellStyle name="Porcentaje 3 2" xfId="85" xr:uid="{00000000-0005-0000-0000-000009010000}"/>
    <cellStyle name="Porcentaje 3 2 2" xfId="129" xr:uid="{00000000-0005-0000-0000-00000A010000}"/>
    <cellStyle name="Porcentaje 3 2 3" xfId="182" xr:uid="{00000000-0005-0000-0000-00000B010000}"/>
    <cellStyle name="Porcentaje 3 3" xfId="107" xr:uid="{00000000-0005-0000-0000-00000C010000}"/>
    <cellStyle name="Porcentaje 3 4" xfId="160" xr:uid="{00000000-0005-0000-0000-00000D010000}"/>
    <cellStyle name="Porcentaje 4" xfId="21" xr:uid="{00000000-0005-0000-0000-00000E010000}"/>
    <cellStyle name="Porcentaje 4 2" xfId="74" xr:uid="{00000000-0005-0000-0000-00000F010000}"/>
    <cellStyle name="Porcentaje 4 2 2" xfId="119" xr:uid="{00000000-0005-0000-0000-000010010000}"/>
    <cellStyle name="Porcentaje 4 2 3" xfId="172" xr:uid="{00000000-0005-0000-0000-000011010000}"/>
    <cellStyle name="Porcentaje 4 3" xfId="97" xr:uid="{00000000-0005-0000-0000-000012010000}"/>
    <cellStyle name="Porcentaje 4 3 2" xfId="194" xr:uid="{00000000-0005-0000-0000-000013010000}"/>
    <cellStyle name="Porcentaje 4 4" xfId="150" xr:uid="{00000000-0005-0000-0000-000014010000}"/>
    <cellStyle name="Porcentaje 4 5" xfId="204" xr:uid="{00000000-0005-0000-0000-000015010000}"/>
    <cellStyle name="Porcentaje 4 6" xfId="215" xr:uid="{00000000-0005-0000-0000-000016010000}"/>
    <cellStyle name="Porcentaje 4 7" xfId="42" xr:uid="{00000000-0005-0000-0000-000017010000}"/>
    <cellStyle name="Porcentaje 4 8" xfId="233" xr:uid="{00000000-0005-0000-0000-000018010000}"/>
    <cellStyle name="Porcentaje 4 9" xfId="290" xr:uid="{00000000-0005-0000-0000-000019010000}"/>
    <cellStyle name="Porcentaje 5" xfId="278" xr:uid="{00000000-0005-0000-0000-00001A010000}"/>
    <cellStyle name="Porcentaje 6" xfId="22" xr:uid="{00000000-0005-0000-0000-00001B010000}"/>
    <cellStyle name="Porcentual 10" xfId="23" xr:uid="{00000000-0005-0000-0000-00001C010000}"/>
    <cellStyle name="Porcentual 10 2" xfId="75" xr:uid="{00000000-0005-0000-0000-00001D010000}"/>
    <cellStyle name="Porcentual 10 2 2" xfId="120" xr:uid="{00000000-0005-0000-0000-00001E010000}"/>
    <cellStyle name="Porcentual 10 2 3" xfId="173" xr:uid="{00000000-0005-0000-0000-00001F010000}"/>
    <cellStyle name="Porcentual 10 3" xfId="98" xr:uid="{00000000-0005-0000-0000-000020010000}"/>
    <cellStyle name="Porcentual 10 3 2" xfId="195" xr:uid="{00000000-0005-0000-0000-000021010000}"/>
    <cellStyle name="Porcentual 10 4" xfId="151" xr:uid="{00000000-0005-0000-0000-000022010000}"/>
    <cellStyle name="Porcentual 10 5" xfId="205" xr:uid="{00000000-0005-0000-0000-000023010000}"/>
    <cellStyle name="Porcentual 10 6" xfId="216" xr:uid="{00000000-0005-0000-0000-000024010000}"/>
    <cellStyle name="Porcentual 10 7" xfId="43" xr:uid="{00000000-0005-0000-0000-000025010000}"/>
    <cellStyle name="Porcentual 10 8" xfId="234" xr:uid="{00000000-0005-0000-0000-000026010000}"/>
    <cellStyle name="Porcentual 10 9" xfId="291" xr:uid="{00000000-0005-0000-0000-000027010000}"/>
    <cellStyle name="Porcentual 2" xfId="268" xr:uid="{00000000-0005-0000-0000-000028010000}"/>
    <cellStyle name="Porcentual 2 2 5" xfId="24" xr:uid="{00000000-0005-0000-0000-000029010000}"/>
    <cellStyle name="Porcentual 2 2 5 2" xfId="76" xr:uid="{00000000-0005-0000-0000-00002A010000}"/>
    <cellStyle name="Porcentual 2 2 5 3" xfId="44" xr:uid="{00000000-0005-0000-0000-00002B010000}"/>
    <cellStyle name="Porcentual 7 2" xfId="25" xr:uid="{00000000-0005-0000-0000-00002C010000}"/>
    <cellStyle name="TableStyleLight1" xfId="221" xr:uid="{00000000-0005-0000-0000-00002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37533</xdr:colOff>
      <xdr:row>4</xdr:row>
      <xdr:rowOff>426119</xdr:rowOff>
    </xdr:from>
    <xdr:to>
      <xdr:col>3</xdr:col>
      <xdr:colOff>1486486</xdr:colOff>
      <xdr:row>4</xdr:row>
      <xdr:rowOff>1240757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9621B0-9C1F-A837-9A9B-0D8869AA3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68915" y="2844968"/>
          <a:ext cx="1448953" cy="814638"/>
        </a:xfrm>
        <a:prstGeom prst="rect">
          <a:avLst/>
        </a:prstGeom>
      </xdr:spPr>
    </xdr:pic>
    <xdr:clientData/>
  </xdr:twoCellAnchor>
  <xdr:twoCellAnchor editAs="oneCell">
    <xdr:from>
      <xdr:col>3</xdr:col>
      <xdr:colOff>-1</xdr:colOff>
      <xdr:row>3</xdr:row>
      <xdr:rowOff>382117</xdr:rowOff>
    </xdr:from>
    <xdr:to>
      <xdr:col>3</xdr:col>
      <xdr:colOff>1441660</xdr:colOff>
      <xdr:row>3</xdr:row>
      <xdr:rowOff>1192655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DE8A78-0B6D-B61D-F7CC-3C908AFE2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1381" y="1535143"/>
          <a:ext cx="1441661" cy="810538"/>
        </a:xfrm>
        <a:prstGeom prst="rect">
          <a:avLst/>
        </a:prstGeom>
      </xdr:spPr>
    </xdr:pic>
    <xdr:clientData/>
  </xdr:twoCellAnchor>
  <xdr:twoCellAnchor editAs="oneCell">
    <xdr:from>
      <xdr:col>3</xdr:col>
      <xdr:colOff>62663</xdr:colOff>
      <xdr:row>6</xdr:row>
      <xdr:rowOff>395549</xdr:rowOff>
    </xdr:from>
    <xdr:to>
      <xdr:col>3</xdr:col>
      <xdr:colOff>1529013</xdr:colOff>
      <xdr:row>6</xdr:row>
      <xdr:rowOff>1219968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9CA66A5-C86A-32FF-2E5B-173FE6029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94045" y="5346042"/>
          <a:ext cx="1466350" cy="824419"/>
        </a:xfrm>
        <a:prstGeom prst="rect">
          <a:avLst/>
        </a:prstGeom>
      </xdr:spPr>
    </xdr:pic>
    <xdr:clientData/>
  </xdr:twoCellAnchor>
  <xdr:twoCellAnchor editAs="oneCell">
    <xdr:from>
      <xdr:col>3</xdr:col>
      <xdr:colOff>19550</xdr:colOff>
      <xdr:row>5</xdr:row>
      <xdr:rowOff>426117</xdr:rowOff>
    </xdr:from>
    <xdr:to>
      <xdr:col>3</xdr:col>
      <xdr:colOff>1504326</xdr:colOff>
      <xdr:row>5</xdr:row>
      <xdr:rowOff>1260896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F0E5D6-7ECD-6E54-982B-7CE513121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50932" y="4110788"/>
          <a:ext cx="1484776" cy="834779"/>
        </a:xfrm>
        <a:prstGeom prst="rect">
          <a:avLst/>
        </a:prstGeom>
      </xdr:spPr>
    </xdr:pic>
    <xdr:clientData/>
  </xdr:twoCellAnchor>
  <xdr:twoCellAnchor editAs="oneCell">
    <xdr:from>
      <xdr:col>3</xdr:col>
      <xdr:colOff>48732</xdr:colOff>
      <xdr:row>8</xdr:row>
      <xdr:rowOff>375989</xdr:rowOff>
    </xdr:from>
    <xdr:to>
      <xdr:col>3</xdr:col>
      <xdr:colOff>1503948</xdr:colOff>
      <xdr:row>8</xdr:row>
      <xdr:rowOff>1194149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15624F-3257-4B77-BD7F-DB244907F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80114" y="7858127"/>
          <a:ext cx="1455216" cy="818160"/>
        </a:xfrm>
        <a:prstGeom prst="rect">
          <a:avLst/>
        </a:prstGeom>
      </xdr:spPr>
    </xdr:pic>
    <xdr:clientData/>
  </xdr:twoCellAnchor>
  <xdr:twoCellAnchor editAs="oneCell">
    <xdr:from>
      <xdr:col>3</xdr:col>
      <xdr:colOff>97617</xdr:colOff>
      <xdr:row>7</xdr:row>
      <xdr:rowOff>263189</xdr:rowOff>
    </xdr:from>
    <xdr:to>
      <xdr:col>3</xdr:col>
      <xdr:colOff>1503947</xdr:colOff>
      <xdr:row>7</xdr:row>
      <xdr:rowOff>1053864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509FD0D-E8BC-D72D-D648-659478677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528999" y="6479505"/>
          <a:ext cx="1406330" cy="790675"/>
        </a:xfrm>
        <a:prstGeom prst="rect">
          <a:avLst/>
        </a:prstGeom>
      </xdr:spPr>
    </xdr:pic>
    <xdr:clientData/>
  </xdr:twoCellAnchor>
  <xdr:twoCellAnchor editAs="oneCell">
    <xdr:from>
      <xdr:col>3</xdr:col>
      <xdr:colOff>37597</xdr:colOff>
      <xdr:row>10</xdr:row>
      <xdr:rowOff>367362</xdr:rowOff>
    </xdr:from>
    <xdr:to>
      <xdr:col>4</xdr:col>
      <xdr:colOff>27220</xdr:colOff>
      <xdr:row>10</xdr:row>
      <xdr:rowOff>1228224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B109597-DBCF-4C7B-B1F0-79A0E8DA1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68979" y="10381145"/>
          <a:ext cx="1531169" cy="860862"/>
        </a:xfrm>
        <a:prstGeom prst="rect">
          <a:avLst/>
        </a:prstGeom>
      </xdr:spPr>
    </xdr:pic>
    <xdr:clientData/>
  </xdr:twoCellAnchor>
  <xdr:twoCellAnchor editAs="oneCell">
    <xdr:from>
      <xdr:col>3</xdr:col>
      <xdr:colOff>90635</xdr:colOff>
      <xdr:row>9</xdr:row>
      <xdr:rowOff>426118</xdr:rowOff>
    </xdr:from>
    <xdr:to>
      <xdr:col>3</xdr:col>
      <xdr:colOff>1441661</xdr:colOff>
      <xdr:row>9</xdr:row>
      <xdr:rowOff>1185699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4341BD5-1548-45F4-2C45-F421581AA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22017" y="9174079"/>
          <a:ext cx="1351026" cy="759581"/>
        </a:xfrm>
        <a:prstGeom prst="rect">
          <a:avLst/>
        </a:prstGeom>
      </xdr:spPr>
    </xdr:pic>
    <xdr:clientData/>
  </xdr:twoCellAnchor>
  <xdr:twoCellAnchor editAs="oneCell">
    <xdr:from>
      <xdr:col>3</xdr:col>
      <xdr:colOff>37598</xdr:colOff>
      <xdr:row>11</xdr:row>
      <xdr:rowOff>278017</xdr:rowOff>
    </xdr:from>
    <xdr:to>
      <xdr:col>3</xdr:col>
      <xdr:colOff>1429128</xdr:colOff>
      <xdr:row>11</xdr:row>
      <xdr:rowOff>1060371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8726071-12DC-2FA2-75B6-6D5FEC3E5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68980" y="11557622"/>
          <a:ext cx="1391530" cy="782354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12</xdr:row>
      <xdr:rowOff>182487</xdr:rowOff>
    </xdr:from>
    <xdr:to>
      <xdr:col>3</xdr:col>
      <xdr:colOff>1516859</xdr:colOff>
      <xdr:row>12</xdr:row>
      <xdr:rowOff>1035303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D6438B0C-24C8-3669-AE50-1B181FA2F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1383" y="12590053"/>
          <a:ext cx="1516858" cy="8528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n9.cl/q8iri" TargetMode="External"/><Relationship Id="rId7" Type="http://schemas.openxmlformats.org/officeDocument/2006/relationships/hyperlink" Target="https://n9.cl/az4xd" TargetMode="External"/><Relationship Id="rId2" Type="http://schemas.openxmlformats.org/officeDocument/2006/relationships/hyperlink" Target="https://n9.cl/d0hn8" TargetMode="External"/><Relationship Id="rId1" Type="http://schemas.openxmlformats.org/officeDocument/2006/relationships/hyperlink" Target="https://n9.cl/uro71r" TargetMode="External"/><Relationship Id="rId6" Type="http://schemas.openxmlformats.org/officeDocument/2006/relationships/hyperlink" Target="https://n9.cl/3o3s4q" TargetMode="External"/><Relationship Id="rId5" Type="http://schemas.openxmlformats.org/officeDocument/2006/relationships/hyperlink" Target="https://n9.cl/u5p61" TargetMode="External"/><Relationship Id="rId4" Type="http://schemas.openxmlformats.org/officeDocument/2006/relationships/hyperlink" Target="https://n9.cl/ioubg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N13"/>
  <sheetViews>
    <sheetView zoomScaleNormal="80" workbookViewId="0">
      <selection activeCell="C5" sqref="C5"/>
    </sheetView>
  </sheetViews>
  <sheetFormatPr baseColWidth="10" defaultColWidth="11.44140625" defaultRowHeight="16.2" x14ac:dyDescent="0.4"/>
  <cols>
    <col min="1" max="1" width="6.33203125" style="1" customWidth="1"/>
    <col min="2" max="2" width="14" style="35" customWidth="1"/>
    <col min="3" max="3" width="16.44140625" style="28" customWidth="1"/>
    <col min="4" max="4" width="23.109375" style="29" customWidth="1"/>
    <col min="5" max="5" width="32.77734375" style="30" customWidth="1"/>
    <col min="6" max="6" width="11.77734375" style="5" customWidth="1"/>
    <col min="7" max="7" width="9.6640625" style="31" customWidth="1"/>
    <col min="8" max="8" width="16" style="39" customWidth="1"/>
    <col min="9" max="9" width="11.44140625" style="1"/>
    <col min="10" max="10" width="17.44140625" style="1" customWidth="1"/>
    <col min="11" max="11" width="18.44140625" style="32" customWidth="1"/>
    <col min="12" max="12" width="19.33203125" style="32" customWidth="1"/>
    <col min="13" max="14" width="12.44140625" style="1" bestFit="1" customWidth="1"/>
    <col min="15" max="16384" width="11.44140625" style="1"/>
  </cols>
  <sheetData>
    <row r="1" spans="1:14" ht="18" x14ac:dyDescent="0.4">
      <c r="A1" s="87"/>
      <c r="B1" s="90" t="s">
        <v>22</v>
      </c>
      <c r="C1" s="91" t="s">
        <v>23</v>
      </c>
      <c r="D1" s="92" t="s">
        <v>24</v>
      </c>
      <c r="E1" s="93" t="s">
        <v>21</v>
      </c>
      <c r="F1" s="93"/>
      <c r="G1" s="93"/>
      <c r="H1" s="85" t="s">
        <v>1</v>
      </c>
      <c r="I1" s="85"/>
      <c r="J1" s="85"/>
      <c r="K1" s="85"/>
      <c r="L1" s="85"/>
      <c r="M1" s="23"/>
    </row>
    <row r="2" spans="1:14" ht="18" x14ac:dyDescent="0.4">
      <c r="A2" s="88"/>
      <c r="B2" s="90"/>
      <c r="C2" s="91"/>
      <c r="D2" s="92"/>
      <c r="E2" s="93"/>
      <c r="F2" s="93"/>
      <c r="G2" s="93"/>
      <c r="H2" s="85" t="s">
        <v>2</v>
      </c>
      <c r="I2" s="85"/>
      <c r="J2" s="85"/>
      <c r="K2" s="86" t="s">
        <v>3</v>
      </c>
      <c r="L2" s="86"/>
      <c r="M2" s="23"/>
    </row>
    <row r="3" spans="1:14" ht="53.25" customHeight="1" x14ac:dyDescent="0.4">
      <c r="A3" s="89"/>
      <c r="B3" s="90"/>
      <c r="C3" s="91"/>
      <c r="D3" s="92"/>
      <c r="E3" s="15" t="s">
        <v>4</v>
      </c>
      <c r="F3" s="15" t="s">
        <v>5</v>
      </c>
      <c r="G3" s="15" t="s">
        <v>17</v>
      </c>
      <c r="H3" s="37" t="s">
        <v>6</v>
      </c>
      <c r="I3" s="20" t="s">
        <v>7</v>
      </c>
      <c r="J3" s="21" t="s">
        <v>8</v>
      </c>
      <c r="K3" s="33" t="s">
        <v>9</v>
      </c>
      <c r="L3" s="33" t="s">
        <v>10</v>
      </c>
      <c r="M3" s="23"/>
    </row>
    <row r="4" spans="1:14" ht="100.05" customHeight="1" x14ac:dyDescent="0.4">
      <c r="A4" s="24"/>
      <c r="B4" s="34">
        <v>46237</v>
      </c>
      <c r="C4" s="36" t="s">
        <v>25</v>
      </c>
      <c r="D4" s="58" t="s">
        <v>42</v>
      </c>
      <c r="E4" s="49" t="s">
        <v>32</v>
      </c>
      <c r="F4" s="42" t="s">
        <v>28</v>
      </c>
      <c r="G4" s="17">
        <v>14000</v>
      </c>
      <c r="H4" s="38">
        <v>190</v>
      </c>
      <c r="I4" s="18">
        <v>0</v>
      </c>
      <c r="J4" s="40">
        <f>ROUND(H4+(H4*I4),0)</f>
        <v>190</v>
      </c>
      <c r="K4" s="41">
        <f t="shared" ref="K4" si="0">ROUND(H4*G4,0)</f>
        <v>2660000</v>
      </c>
      <c r="L4" s="41">
        <f>ROUND(G4*J4,0)</f>
        <v>2660000</v>
      </c>
      <c r="M4" s="26"/>
      <c r="N4" s="27">
        <f>+M4/1.19</f>
        <v>0</v>
      </c>
    </row>
    <row r="5" spans="1:14" ht="100.05" customHeight="1" x14ac:dyDescent="0.4">
      <c r="A5" s="24"/>
      <c r="B5" s="34"/>
      <c r="C5" s="45"/>
      <c r="D5" s="46" t="s">
        <v>37</v>
      </c>
      <c r="E5" s="50" t="s">
        <v>32</v>
      </c>
      <c r="F5" s="42" t="s">
        <v>28</v>
      </c>
      <c r="G5" s="17">
        <v>14000</v>
      </c>
      <c r="H5" s="38">
        <v>156</v>
      </c>
      <c r="I5" s="18">
        <v>0</v>
      </c>
      <c r="J5" s="40">
        <f t="shared" ref="J5:J10" si="1">ROUND(H5+(H5*I5),0)</f>
        <v>156</v>
      </c>
      <c r="K5" s="41">
        <f t="shared" ref="K5:K11" si="2">ROUND(H5*G5,0)</f>
        <v>2184000</v>
      </c>
      <c r="L5" s="41">
        <f t="shared" ref="L5:L11" si="3">ROUND(G5*J5,0)</f>
        <v>2184000</v>
      </c>
      <c r="M5" s="26"/>
      <c r="N5" s="27"/>
    </row>
    <row r="6" spans="1:14" ht="100.05" customHeight="1" x14ac:dyDescent="0.4">
      <c r="A6" s="22"/>
      <c r="B6" s="43"/>
      <c r="C6" s="25"/>
      <c r="D6" s="58" t="s">
        <v>43</v>
      </c>
      <c r="E6" s="51" t="s">
        <v>33</v>
      </c>
      <c r="F6" s="44" t="s">
        <v>29</v>
      </c>
      <c r="G6" s="17">
        <v>8</v>
      </c>
      <c r="H6" s="38">
        <v>185298</v>
      </c>
      <c r="I6" s="18">
        <v>0</v>
      </c>
      <c r="J6" s="40">
        <f t="shared" si="1"/>
        <v>185298</v>
      </c>
      <c r="K6" s="41">
        <f t="shared" si="2"/>
        <v>1482384</v>
      </c>
      <c r="L6" s="41">
        <f t="shared" si="3"/>
        <v>1482384</v>
      </c>
      <c r="M6" s="26"/>
      <c r="N6" s="27"/>
    </row>
    <row r="7" spans="1:14" ht="100.05" customHeight="1" x14ac:dyDescent="0.4">
      <c r="A7" s="24"/>
      <c r="B7" s="34"/>
      <c r="C7" s="47"/>
      <c r="D7" s="48" t="s">
        <v>38</v>
      </c>
      <c r="E7" s="52" t="s">
        <v>33</v>
      </c>
      <c r="F7" s="42" t="s">
        <v>29</v>
      </c>
      <c r="G7" s="17">
        <v>8</v>
      </c>
      <c r="H7" s="38">
        <v>193601</v>
      </c>
      <c r="I7" s="18">
        <v>0</v>
      </c>
      <c r="J7" s="40">
        <f t="shared" si="1"/>
        <v>193601</v>
      </c>
      <c r="K7" s="41">
        <f t="shared" si="2"/>
        <v>1548808</v>
      </c>
      <c r="L7" s="41">
        <f t="shared" si="3"/>
        <v>1548808</v>
      </c>
      <c r="M7" s="26"/>
      <c r="N7" s="27"/>
    </row>
    <row r="8" spans="1:14" ht="100.05" customHeight="1" x14ac:dyDescent="0.4">
      <c r="A8" s="24"/>
      <c r="B8" s="34"/>
      <c r="C8" s="25"/>
      <c r="D8" s="59" t="s">
        <v>44</v>
      </c>
      <c r="E8" s="53" t="s">
        <v>34</v>
      </c>
      <c r="F8" s="42" t="s">
        <v>30</v>
      </c>
      <c r="G8" s="17">
        <v>16</v>
      </c>
      <c r="H8" s="38">
        <v>51800</v>
      </c>
      <c r="I8" s="18">
        <v>0</v>
      </c>
      <c r="J8" s="40">
        <f t="shared" si="1"/>
        <v>51800</v>
      </c>
      <c r="K8" s="41">
        <f t="shared" si="2"/>
        <v>828800</v>
      </c>
      <c r="L8" s="41">
        <f t="shared" si="3"/>
        <v>828800</v>
      </c>
      <c r="M8" s="23"/>
      <c r="N8" s="27">
        <f t="shared" ref="N8" si="4">+M8/1.19</f>
        <v>0</v>
      </c>
    </row>
    <row r="9" spans="1:14" ht="100.05" customHeight="1" x14ac:dyDescent="0.4">
      <c r="A9" s="24"/>
      <c r="B9" s="34"/>
      <c r="C9" s="25"/>
      <c r="D9" s="16" t="s">
        <v>39</v>
      </c>
      <c r="E9" s="53" t="s">
        <v>34</v>
      </c>
      <c r="F9" s="42" t="s">
        <v>30</v>
      </c>
      <c r="G9" s="17">
        <v>16</v>
      </c>
      <c r="H9" s="38">
        <v>80250</v>
      </c>
      <c r="I9" s="18">
        <v>0</v>
      </c>
      <c r="J9" s="40">
        <f t="shared" si="1"/>
        <v>80250</v>
      </c>
      <c r="K9" s="41">
        <f t="shared" si="2"/>
        <v>1284000</v>
      </c>
      <c r="L9" s="41">
        <f t="shared" si="3"/>
        <v>1284000</v>
      </c>
      <c r="M9" s="23"/>
      <c r="N9" s="27"/>
    </row>
    <row r="10" spans="1:14" ht="100.05" customHeight="1" x14ac:dyDescent="0.4">
      <c r="A10" s="24"/>
      <c r="B10" s="34"/>
      <c r="C10" s="25"/>
      <c r="D10" s="59" t="s">
        <v>45</v>
      </c>
      <c r="E10" s="54" t="s">
        <v>35</v>
      </c>
      <c r="F10" s="42" t="s">
        <v>31</v>
      </c>
      <c r="G10" s="17">
        <v>2</v>
      </c>
      <c r="H10" s="38">
        <v>1800000</v>
      </c>
      <c r="I10" s="18">
        <v>0.19</v>
      </c>
      <c r="J10" s="40">
        <f t="shared" si="1"/>
        <v>2142000</v>
      </c>
      <c r="K10" s="41">
        <f t="shared" si="2"/>
        <v>3600000</v>
      </c>
      <c r="L10" s="41">
        <f t="shared" si="3"/>
        <v>4284000</v>
      </c>
      <c r="M10" s="23"/>
      <c r="N10" s="27"/>
    </row>
    <row r="11" spans="1:14" ht="100.05" customHeight="1" x14ac:dyDescent="0.4">
      <c r="A11" s="64"/>
      <c r="B11" s="65"/>
      <c r="C11" s="45"/>
      <c r="D11" s="16" t="s">
        <v>40</v>
      </c>
      <c r="E11" s="54" t="s">
        <v>35</v>
      </c>
      <c r="F11" s="42" t="s">
        <v>31</v>
      </c>
      <c r="G11" s="17">
        <v>2</v>
      </c>
      <c r="H11" s="38">
        <v>2108000</v>
      </c>
      <c r="I11" s="18">
        <v>0.19</v>
      </c>
      <c r="J11" s="40">
        <f>ROUND(H11+(H11*I11),0)</f>
        <v>2508520</v>
      </c>
      <c r="K11" s="41">
        <f t="shared" si="2"/>
        <v>4216000</v>
      </c>
      <c r="L11" s="41">
        <f t="shared" si="3"/>
        <v>5017040</v>
      </c>
      <c r="M11" s="23"/>
      <c r="N11" s="27"/>
    </row>
    <row r="12" spans="1:14" ht="88.5" customHeight="1" x14ac:dyDescent="0.3">
      <c r="A12" s="66"/>
      <c r="B12" s="67"/>
      <c r="C12" s="68"/>
      <c r="D12" s="61" t="s">
        <v>47</v>
      </c>
      <c r="E12" s="60" t="s">
        <v>48</v>
      </c>
      <c r="F12" s="42" t="s">
        <v>46</v>
      </c>
      <c r="G12" s="17">
        <v>200</v>
      </c>
      <c r="H12" s="38">
        <v>1800</v>
      </c>
      <c r="I12" s="18">
        <v>0.19</v>
      </c>
      <c r="J12" s="40">
        <f t="shared" ref="J12:J13" si="5">ROUND(H12+(H12*I12),0)</f>
        <v>2142</v>
      </c>
      <c r="K12" s="41">
        <f t="shared" ref="K12:K13" si="6">ROUND(H12*G12,0)</f>
        <v>360000</v>
      </c>
      <c r="L12" s="41">
        <f t="shared" ref="L12:L13" si="7">ROUND(G12*J12,0)</f>
        <v>428400</v>
      </c>
    </row>
    <row r="13" spans="1:14" ht="86.25" customHeight="1" x14ac:dyDescent="0.3">
      <c r="A13" s="66"/>
      <c r="B13" s="67"/>
      <c r="C13" s="68"/>
      <c r="D13" s="62" t="s">
        <v>49</v>
      </c>
      <c r="E13" s="60" t="s">
        <v>48</v>
      </c>
      <c r="F13" s="42" t="s">
        <v>27</v>
      </c>
      <c r="G13" s="17">
        <v>200</v>
      </c>
      <c r="H13" s="38">
        <v>1575</v>
      </c>
      <c r="I13" s="18">
        <v>0.19</v>
      </c>
      <c r="J13" s="40">
        <f t="shared" si="5"/>
        <v>1874</v>
      </c>
      <c r="K13" s="41">
        <f t="shared" si="6"/>
        <v>315000</v>
      </c>
      <c r="L13" s="41">
        <f t="shared" si="7"/>
        <v>374800</v>
      </c>
    </row>
  </sheetData>
  <mergeCells count="8">
    <mergeCell ref="H1:L1"/>
    <mergeCell ref="H2:J2"/>
    <mergeCell ref="K2:L2"/>
    <mergeCell ref="A1:A3"/>
    <mergeCell ref="B1:B3"/>
    <mergeCell ref="C1:C3"/>
    <mergeCell ref="D1:D3"/>
    <mergeCell ref="E1:G2"/>
  </mergeCells>
  <phoneticPr fontId="11" type="noConversion"/>
  <hyperlinks>
    <hyperlink ref="D7" r:id="rId1" display="https://n9.cl/uro71r" xr:uid="{DDC1950D-5A1B-4965-9B68-62DC490C002E}"/>
    <hyperlink ref="D9" r:id="rId2" display="https://n9.cl/d0hn8" xr:uid="{1DAA414A-0866-41AD-94AE-A1734F496A38}"/>
    <hyperlink ref="D4" r:id="rId3" xr:uid="{79B9FD83-B81C-435B-B9F4-12FB97714870}"/>
    <hyperlink ref="D6" r:id="rId4" xr:uid="{A9E6ECD9-1DFC-4875-9B51-8C80F1349470}"/>
    <hyperlink ref="D8" r:id="rId5" xr:uid="{83F6ED26-667C-48DF-AA53-C3158330E1DC}"/>
    <hyperlink ref="D10" r:id="rId6" xr:uid="{A1D01F9E-0F3A-4097-8517-AD45C521606A}"/>
    <hyperlink ref="D13" r:id="rId7" xr:uid="{6B872F9F-725E-40E1-B764-8571FE4E0B84}"/>
  </hyperlinks>
  <pageMargins left="0.70866141732283472" right="0.70866141732283472" top="0.74803149606299213" bottom="0.74803149606299213" header="0.31496062992125984" footer="0.31496062992125984"/>
  <pageSetup scale="56" orientation="landscape" horizontalDpi="4294967295" verticalDpi="4294967295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H10"/>
  <sheetViews>
    <sheetView zoomScaleNormal="100" workbookViewId="0">
      <selection activeCell="G11" sqref="G11"/>
    </sheetView>
  </sheetViews>
  <sheetFormatPr baseColWidth="10" defaultColWidth="11.44140625" defaultRowHeight="12" x14ac:dyDescent="0.3"/>
  <cols>
    <col min="1" max="1" width="6.44140625" style="5" customWidth="1"/>
    <col min="2" max="2" width="39.6640625" style="1" customWidth="1"/>
    <col min="3" max="3" width="20.109375" style="1" customWidth="1"/>
    <col min="4" max="4" width="17.44140625" style="1" customWidth="1"/>
    <col min="5" max="5" width="19.44140625" style="1" customWidth="1"/>
    <col min="6" max="6" width="13.109375" style="1" customWidth="1"/>
    <col min="7" max="7" width="19.44140625" style="1" customWidth="1"/>
    <col min="8" max="8" width="25" style="1" customWidth="1"/>
    <col min="9" max="16384" width="11.44140625" style="1"/>
  </cols>
  <sheetData>
    <row r="1" spans="1:8" ht="52.95" customHeight="1" x14ac:dyDescent="0.3">
      <c r="A1" s="97" t="s">
        <v>19</v>
      </c>
      <c r="B1" s="97"/>
      <c r="C1" s="97"/>
      <c r="D1" s="97"/>
      <c r="E1" s="97"/>
      <c r="F1" s="97"/>
      <c r="G1" s="97"/>
      <c r="H1" s="97"/>
    </row>
    <row r="2" spans="1:8" ht="39" customHeight="1" x14ac:dyDescent="0.3">
      <c r="A2" s="99" t="s">
        <v>0</v>
      </c>
      <c r="B2" s="99" t="s">
        <v>4</v>
      </c>
      <c r="C2" s="99" t="s">
        <v>5</v>
      </c>
      <c r="D2" s="105" t="s">
        <v>11</v>
      </c>
      <c r="E2" s="105"/>
      <c r="F2" s="101" t="s">
        <v>12</v>
      </c>
      <c r="G2" s="103" t="s">
        <v>13</v>
      </c>
      <c r="H2" s="98"/>
    </row>
    <row r="3" spans="1:8" ht="32.25" customHeight="1" x14ac:dyDescent="0.3">
      <c r="A3" s="100"/>
      <c r="B3" s="100"/>
      <c r="C3" s="100"/>
      <c r="D3" s="69" t="s">
        <v>14</v>
      </c>
      <c r="E3" s="70" t="s">
        <v>15</v>
      </c>
      <c r="F3" s="102"/>
      <c r="G3" s="104"/>
      <c r="H3" s="98"/>
    </row>
    <row r="4" spans="1:8" ht="27.75" customHeight="1" x14ac:dyDescent="0.3">
      <c r="A4" s="7">
        <v>1</v>
      </c>
      <c r="B4" s="12" t="s">
        <v>32</v>
      </c>
      <c r="C4" s="13" t="s">
        <v>28</v>
      </c>
      <c r="D4" s="55">
        <f>+COTIZACIONES!J4</f>
        <v>190</v>
      </c>
      <c r="E4" s="56">
        <f>+COTIZACIONES!J5</f>
        <v>156</v>
      </c>
      <c r="F4" s="14" t="s">
        <v>18</v>
      </c>
      <c r="G4" s="57">
        <f>+IFERROR(ROUNDUP(IF(F4="Promedio",AVERAGE(D4:E4),IF(F4="Mínimo",MIN(D4:E4),IF(F4="Máximo",MAX(D4:E4),IF(F4="Moda",MODE(D4:E4),IF(F4="Mediana",MEDIAN(D4:E4),""))))),0),"")</f>
        <v>173</v>
      </c>
      <c r="H4" s="2"/>
    </row>
    <row r="5" spans="1:8" ht="24.75" customHeight="1" x14ac:dyDescent="0.3">
      <c r="A5" s="7">
        <v>2</v>
      </c>
      <c r="B5" s="12" t="s">
        <v>33</v>
      </c>
      <c r="C5" s="13" t="s">
        <v>29</v>
      </c>
      <c r="D5" s="55">
        <f>+COTIZACIONES!J6</f>
        <v>185298</v>
      </c>
      <c r="E5" s="56">
        <f>+COTIZACIONES!J7</f>
        <v>193601</v>
      </c>
      <c r="F5" s="14" t="s">
        <v>18</v>
      </c>
      <c r="G5" s="57">
        <f t="shared" ref="G5" si="0">+IFERROR(ROUNDUP(IF(F5="Promedio",AVERAGE(D5:E5),IF(F5="Mínimo",MIN(D5:E5),IF(F5="Máximo",MAX(D5:E5),IF(F5="Moda",MODE(D5:E5),IF(F5="Mediana",MEDIAN(D5:E5),""))))),0),"")</f>
        <v>189450</v>
      </c>
      <c r="H5" s="2"/>
    </row>
    <row r="6" spans="1:8" ht="27.75" customHeight="1" x14ac:dyDescent="0.3">
      <c r="A6" s="7">
        <v>3</v>
      </c>
      <c r="B6" s="12" t="s">
        <v>34</v>
      </c>
      <c r="C6" s="13" t="s">
        <v>30</v>
      </c>
      <c r="D6" s="55">
        <f>+COTIZACIONES!J8</f>
        <v>51800</v>
      </c>
      <c r="E6" s="56">
        <f>+COTIZACIONES!J9</f>
        <v>80250</v>
      </c>
      <c r="F6" s="14" t="s">
        <v>18</v>
      </c>
      <c r="G6" s="57">
        <f>+IFERROR(ROUNDUP(IF(F6="Promedio",AVERAGE(D6:E6),IF(F6="Mínimo",MIN(D6:E6),IF(F6="Máximo",MAX(D6:E6),IF(F6="Moda",MODE(D6:E6),IF(F6="Mediana",MEDIAN(D6:E6),""))))),0),"")</f>
        <v>66025</v>
      </c>
      <c r="H6" s="3"/>
    </row>
    <row r="7" spans="1:8" ht="42" customHeight="1" x14ac:dyDescent="0.3">
      <c r="A7" s="7">
        <v>4</v>
      </c>
      <c r="B7" s="12" t="s">
        <v>35</v>
      </c>
      <c r="C7" s="13" t="s">
        <v>31</v>
      </c>
      <c r="D7" s="55">
        <f>+COTIZACIONES!J10</f>
        <v>2142000</v>
      </c>
      <c r="E7" s="56">
        <f>+COTIZACIONES!J11</f>
        <v>2508520</v>
      </c>
      <c r="F7" s="14" t="s">
        <v>18</v>
      </c>
      <c r="G7" s="57">
        <f>+IFERROR(ROUNDUP(IF(F7="Promedio",AVERAGE(D7:E7),IF(F7="Mínimo",MIN(D7:E7),IF(F7="Máximo",MAX(D7:E7),IF(F7="Moda",MODE(D7:E7),IF(F7="Mediana",MEDIAN(D7:E7),""))))),0),"")</f>
        <v>2325260</v>
      </c>
      <c r="H7" s="4"/>
    </row>
    <row r="8" spans="1:8" ht="33.6" x14ac:dyDescent="0.4">
      <c r="A8" s="7">
        <v>5</v>
      </c>
      <c r="B8" s="63" t="s">
        <v>48</v>
      </c>
      <c r="C8" s="10" t="s">
        <v>27</v>
      </c>
      <c r="D8" s="55">
        <f>+COTIZACIONES!J12</f>
        <v>2142</v>
      </c>
      <c r="E8" s="56">
        <f>+COTIZACIONES!J13</f>
        <v>1874</v>
      </c>
      <c r="F8" s="14" t="s">
        <v>18</v>
      </c>
      <c r="G8" s="57">
        <f>+IFERROR(ROUNDUP(IF(F8="Promedio",AVERAGE(D8:E8),IF(F8="Mínimo",MIN(D8:E8),IF(F8="Máximo",MAX(D8:E8),IF(F8="Moda",MODE(D8:E8),IF(F8="Mediana",MEDIAN(D8:E8),""))))),0),"")</f>
        <v>2008</v>
      </c>
    </row>
    <row r="9" spans="1:8" ht="16.8" x14ac:dyDescent="0.4">
      <c r="A9" s="73">
        <v>6</v>
      </c>
      <c r="B9" s="10" t="s">
        <v>26</v>
      </c>
      <c r="C9" s="10" t="s">
        <v>36</v>
      </c>
      <c r="D9" s="19">
        <v>300000</v>
      </c>
      <c r="E9" s="19">
        <v>300000</v>
      </c>
      <c r="F9" s="10" t="s">
        <v>18</v>
      </c>
      <c r="G9" s="19">
        <v>300001</v>
      </c>
    </row>
    <row r="10" spans="1:8" ht="39.450000000000003" customHeight="1" x14ac:dyDescent="0.4">
      <c r="A10" s="94" t="s">
        <v>41</v>
      </c>
      <c r="B10" s="95"/>
      <c r="C10" s="95"/>
      <c r="D10" s="95"/>
      <c r="E10" s="95"/>
      <c r="F10" s="96"/>
      <c r="G10" s="74">
        <f>SUM(G4:G9)</f>
        <v>2882917</v>
      </c>
    </row>
  </sheetData>
  <mergeCells count="9">
    <mergeCell ref="A10:F10"/>
    <mergeCell ref="A1:H1"/>
    <mergeCell ref="H2:H3"/>
    <mergeCell ref="B2:B3"/>
    <mergeCell ref="A2:A3"/>
    <mergeCell ref="F2:F3"/>
    <mergeCell ref="G2:G3"/>
    <mergeCell ref="C2:C3"/>
    <mergeCell ref="D2:E2"/>
  </mergeCells>
  <phoneticPr fontId="11" type="noConversion"/>
  <dataValidations disablePrompts="1" count="1">
    <dataValidation type="list" errorStyle="information" allowBlank="1" showInputMessage="1" showErrorMessage="1" error="Si las opciones anteriores N/A escriba la nueva" sqref="F4:F8" xr:uid="{00000000-0002-0000-0100-000000000000}">
      <formula1>"Promedio,Mínimo,Máximo,Moda,Mediana,Servicio Especializado,Única cotización,Precios Referencia Gobernación"</formula1>
    </dataValidation>
  </dataValidations>
  <pageMargins left="0.70866141732283472" right="0.70866141732283472" top="0.74803149606299213" bottom="0.74803149606299213" header="0.31496062992125984" footer="0.31496062992125984"/>
  <pageSetup scale="9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J11"/>
  <sheetViews>
    <sheetView tabSelected="1" zoomScale="90" zoomScaleNormal="90" workbookViewId="0">
      <selection activeCell="C16" sqref="C16"/>
    </sheetView>
  </sheetViews>
  <sheetFormatPr baseColWidth="10" defaultColWidth="11.44140625" defaultRowHeight="12" x14ac:dyDescent="0.3"/>
  <cols>
    <col min="1" max="1" width="5.44140625" style="1" customWidth="1"/>
    <col min="2" max="2" width="43.6640625" style="1" customWidth="1"/>
    <col min="3" max="3" width="24" style="1" customWidth="1"/>
    <col min="4" max="4" width="11.33203125" style="6" customWidth="1"/>
    <col min="5" max="5" width="19.33203125" style="1" bestFit="1" customWidth="1"/>
    <col min="6" max="6" width="19.33203125" style="1" customWidth="1"/>
    <col min="7" max="7" width="25.33203125" style="1" customWidth="1"/>
    <col min="8" max="8" width="13" style="1" customWidth="1"/>
    <col min="9" max="9" width="11.44140625" style="1"/>
    <col min="10" max="10" width="11.44140625" style="1" customWidth="1"/>
    <col min="11" max="16384" width="11.44140625" style="1"/>
  </cols>
  <sheetData>
    <row r="1" spans="1:10" ht="34.200000000000003" customHeight="1" x14ac:dyDescent="0.3">
      <c r="A1" s="79" t="s">
        <v>1</v>
      </c>
      <c r="B1" s="79"/>
      <c r="C1" s="79"/>
      <c r="D1" s="79"/>
      <c r="E1" s="79"/>
      <c r="F1" s="79"/>
      <c r="G1" s="79"/>
    </row>
    <row r="2" spans="1:10" ht="32.25" customHeight="1" x14ac:dyDescent="0.3">
      <c r="A2" s="80" t="s">
        <v>0</v>
      </c>
      <c r="B2" s="80" t="s">
        <v>4</v>
      </c>
      <c r="C2" s="80" t="s">
        <v>16</v>
      </c>
      <c r="D2" s="82" t="s">
        <v>17</v>
      </c>
      <c r="E2" s="80" t="s">
        <v>51</v>
      </c>
      <c r="F2" s="81" t="s">
        <v>50</v>
      </c>
      <c r="G2" s="80" t="s">
        <v>20</v>
      </c>
    </row>
    <row r="3" spans="1:10" ht="47.25" customHeight="1" x14ac:dyDescent="0.3">
      <c r="A3" s="80"/>
      <c r="B3" s="81"/>
      <c r="C3" s="81"/>
      <c r="D3" s="83"/>
      <c r="E3" s="81"/>
      <c r="F3" s="84"/>
      <c r="G3" s="81"/>
    </row>
    <row r="4" spans="1:10" ht="27" customHeight="1" x14ac:dyDescent="0.3">
      <c r="A4" s="7">
        <v>1</v>
      </c>
      <c r="B4" s="8" t="s">
        <v>32</v>
      </c>
      <c r="C4" s="9" t="s">
        <v>28</v>
      </c>
      <c r="D4" s="9">
        <v>14000</v>
      </c>
      <c r="E4" s="57">
        <f>+'MATRIZ DE INSUMOS'!G4</f>
        <v>173</v>
      </c>
      <c r="F4" s="57">
        <f>+E4/0.88</f>
        <v>196.59090909090909</v>
      </c>
      <c r="G4" s="71">
        <f>+F4*D4</f>
        <v>2752272.7272727275</v>
      </c>
    </row>
    <row r="5" spans="1:10" ht="24.75" customHeight="1" x14ac:dyDescent="0.3">
      <c r="A5" s="7">
        <v>2</v>
      </c>
      <c r="B5" s="8" t="s">
        <v>33</v>
      </c>
      <c r="C5" s="9" t="s">
        <v>29</v>
      </c>
      <c r="D5" s="9">
        <v>8</v>
      </c>
      <c r="E5" s="57">
        <f>+'MATRIZ DE INSUMOS'!G5</f>
        <v>189450</v>
      </c>
      <c r="F5" s="57">
        <f t="shared" ref="F5:F9" si="0">+E5/0.88</f>
        <v>215284.09090909091</v>
      </c>
      <c r="G5" s="71">
        <f t="shared" ref="G5:G9" si="1">+F5*D5</f>
        <v>1722272.7272727273</v>
      </c>
    </row>
    <row r="6" spans="1:10" ht="30.75" customHeight="1" x14ac:dyDescent="0.3">
      <c r="A6" s="7">
        <v>3</v>
      </c>
      <c r="B6" s="8" t="s">
        <v>34</v>
      </c>
      <c r="C6" s="9" t="s">
        <v>30</v>
      </c>
      <c r="D6" s="9">
        <v>16</v>
      </c>
      <c r="E6" s="57">
        <f>+'MATRIZ DE INSUMOS'!G6</f>
        <v>66025</v>
      </c>
      <c r="F6" s="57">
        <f t="shared" si="0"/>
        <v>75028.409090909088</v>
      </c>
      <c r="G6" s="71">
        <f t="shared" si="1"/>
        <v>1200454.5454545454</v>
      </c>
    </row>
    <row r="7" spans="1:10" ht="36.75" customHeight="1" x14ac:dyDescent="0.3">
      <c r="A7" s="7">
        <v>4</v>
      </c>
      <c r="B7" s="8" t="s">
        <v>35</v>
      </c>
      <c r="C7" s="9" t="s">
        <v>31</v>
      </c>
      <c r="D7" s="9">
        <v>2</v>
      </c>
      <c r="E7" s="57">
        <f>+'MATRIZ DE INSUMOS'!G7</f>
        <v>2325260</v>
      </c>
      <c r="F7" s="57">
        <f t="shared" si="0"/>
        <v>2642340.9090909092</v>
      </c>
      <c r="G7" s="71">
        <f t="shared" si="1"/>
        <v>5284681.8181818184</v>
      </c>
    </row>
    <row r="8" spans="1:10" ht="36.75" customHeight="1" x14ac:dyDescent="0.3">
      <c r="A8" s="7">
        <v>5</v>
      </c>
      <c r="B8" s="8" t="s">
        <v>48</v>
      </c>
      <c r="C8" s="9" t="s">
        <v>27</v>
      </c>
      <c r="D8" s="9">
        <v>200</v>
      </c>
      <c r="E8" s="57">
        <f>+'MATRIZ DE INSUMOS'!G8</f>
        <v>2008</v>
      </c>
      <c r="F8" s="57">
        <f t="shared" si="0"/>
        <v>2281.818181818182</v>
      </c>
      <c r="G8" s="71">
        <f t="shared" si="1"/>
        <v>456363.63636363641</v>
      </c>
    </row>
    <row r="9" spans="1:10" ht="16.8" x14ac:dyDescent="0.4">
      <c r="A9" s="7">
        <v>6</v>
      </c>
      <c r="B9" s="10" t="s">
        <v>26</v>
      </c>
      <c r="C9" s="10" t="s">
        <v>36</v>
      </c>
      <c r="D9" s="11">
        <v>1</v>
      </c>
      <c r="E9" s="72">
        <v>300000</v>
      </c>
      <c r="F9" s="57">
        <f t="shared" si="0"/>
        <v>340909.09090909088</v>
      </c>
      <c r="G9" s="71">
        <f t="shared" si="1"/>
        <v>340909.09090909088</v>
      </c>
    </row>
    <row r="10" spans="1:10" ht="37.950000000000003" customHeight="1" x14ac:dyDescent="0.4">
      <c r="A10" s="10"/>
      <c r="B10" s="76" t="s">
        <v>41</v>
      </c>
      <c r="C10" s="77"/>
      <c r="D10" s="78"/>
      <c r="E10" s="75">
        <f>SUM(E4:E9)</f>
        <v>2882916</v>
      </c>
      <c r="F10" s="75">
        <f>SUM(F4:F9)</f>
        <v>3276040.9090909092</v>
      </c>
      <c r="G10" s="106">
        <f>SUM(G4:G9)</f>
        <v>11756954.545454547</v>
      </c>
    </row>
    <row r="11" spans="1:10" x14ac:dyDescent="0.3">
      <c r="J11" s="1">
        <v>3</v>
      </c>
    </row>
  </sheetData>
  <mergeCells count="9">
    <mergeCell ref="B10:D10"/>
    <mergeCell ref="A1:G1"/>
    <mergeCell ref="G2:G3"/>
    <mergeCell ref="A2:A3"/>
    <mergeCell ref="B2:B3"/>
    <mergeCell ref="C2:C3"/>
    <mergeCell ref="D2:D3"/>
    <mergeCell ref="E2:E3"/>
    <mergeCell ref="F2:F3"/>
  </mergeCells>
  <phoneticPr fontId="11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COTIZACIONES</vt:lpstr>
      <vt:lpstr>MATRIZ DE INSUMOS</vt:lpstr>
      <vt:lpstr>MATRIZ DE INVERSION</vt:lpstr>
      <vt:lpstr>COTIZACIONES!Área_de_impresión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 DE JESUS RENGIFO</dc:creator>
  <cp:lastModifiedBy>Angie Valencia Montes</cp:lastModifiedBy>
  <cp:lastPrinted>2021-02-11T19:02:38Z</cp:lastPrinted>
  <dcterms:created xsi:type="dcterms:W3CDTF">2018-06-21T21:35:28Z</dcterms:created>
  <dcterms:modified xsi:type="dcterms:W3CDTF">2026-08-25T15:53:24Z</dcterms:modified>
</cp:coreProperties>
</file>