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GRUPO DE ADQUISICIONES\PROCESOS AIDE\INVITACION DIRECTA SIN OFERTA\PROCESO IDRSIN -061 SERVICIO TECNICO CTP\"/>
    </mc:Choice>
  </mc:AlternateContent>
  <xr:revisionPtr revIDLastSave="0" documentId="8_{0841193F-67CE-41D5-BE5C-7234F2B448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s" sheetId="1" r:id="rId1"/>
    <sheet name="Hoja1" sheetId="3" r:id="rId2"/>
    <sheet name="Lista" sheetId="2" state="hidden" r:id="rId3"/>
  </sheets>
  <definedNames>
    <definedName name="_xlnm.Print_Area" localSheetId="1">Hoja1!$B$9:$F$21</definedName>
    <definedName name="_xlnm.Print_Area" localSheetId="0">'Matriz de Riesgos'!$A$1:$R$30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1" i="1" l="1"/>
  <c r="I13" i="1"/>
  <c r="P30" i="1" l="1"/>
  <c r="P28" i="1"/>
  <c r="P26" i="1"/>
  <c r="P24" i="1"/>
  <c r="P22" i="1"/>
  <c r="P20" i="1"/>
  <c r="O30" i="1"/>
  <c r="O28" i="1"/>
  <c r="O26" i="1"/>
  <c r="O24" i="1"/>
  <c r="O22" i="1"/>
  <c r="O20" i="1"/>
  <c r="Q29" i="1"/>
  <c r="R29" i="1" s="1"/>
  <c r="Q27" i="1"/>
  <c r="R27" i="1" s="1"/>
  <c r="Q25" i="1"/>
  <c r="R25" i="1" s="1"/>
  <c r="Q23" i="1"/>
  <c r="R23" i="1" s="1"/>
  <c r="Q21" i="1"/>
  <c r="R21" i="1" s="1"/>
  <c r="Q19" i="1"/>
  <c r="R19" i="1" s="1"/>
  <c r="P29" i="1"/>
  <c r="P27" i="1"/>
  <c r="P25" i="1"/>
  <c r="P23" i="1"/>
  <c r="P21" i="1"/>
  <c r="P19" i="1"/>
  <c r="P17" i="1"/>
  <c r="P18" i="1" s="1"/>
  <c r="P15" i="1"/>
  <c r="P16" i="1" s="1"/>
  <c r="P13" i="1"/>
  <c r="P14" i="1" s="1"/>
  <c r="P9" i="1"/>
  <c r="P10" i="1" s="1"/>
  <c r="O29" i="1"/>
  <c r="O27" i="1"/>
  <c r="O25" i="1"/>
  <c r="O23" i="1"/>
  <c r="O21" i="1"/>
  <c r="O19" i="1"/>
  <c r="O17" i="1"/>
  <c r="O18" i="1" s="1"/>
  <c r="Q17" i="1" s="1"/>
  <c r="R17" i="1" s="1"/>
  <c r="O15" i="1"/>
  <c r="O16" i="1" s="1"/>
  <c r="O11" i="1"/>
  <c r="O12" i="1" s="1"/>
  <c r="P7" i="1"/>
  <c r="P8" i="1" s="1"/>
  <c r="I29" i="1"/>
  <c r="I27" i="1"/>
  <c r="I25" i="1"/>
  <c r="I23" i="1"/>
  <c r="I21" i="1"/>
  <c r="I19" i="1"/>
  <c r="I17" i="1"/>
  <c r="I15" i="1"/>
  <c r="P11" i="1"/>
  <c r="P12" i="1" s="1"/>
  <c r="I9" i="1"/>
  <c r="I7" i="1"/>
  <c r="G29" i="1"/>
  <c r="G27" i="1"/>
  <c r="G25" i="1"/>
  <c r="G23" i="1"/>
  <c r="G21" i="1"/>
  <c r="G19" i="1"/>
  <c r="G17" i="1"/>
  <c r="G15" i="1"/>
  <c r="G13" i="1"/>
  <c r="G11" i="1"/>
  <c r="G9" i="1"/>
  <c r="O9" i="1" s="1"/>
  <c r="O10" i="1" s="1"/>
  <c r="G7" i="1"/>
  <c r="Q15" i="1" l="1"/>
  <c r="R15" i="1" s="1"/>
  <c r="J15" i="1"/>
  <c r="K15" i="1" s="1"/>
  <c r="J21" i="1"/>
  <c r="K21" i="1" s="1"/>
  <c r="J23" i="1"/>
  <c r="J19" i="1"/>
  <c r="K19" i="1" s="1"/>
  <c r="J27" i="1"/>
  <c r="J29" i="1"/>
  <c r="K29" i="1" s="1"/>
  <c r="J25" i="1"/>
  <c r="J17" i="1"/>
  <c r="K17" i="1" s="1"/>
  <c r="J9" i="1"/>
  <c r="K9" i="1" s="1"/>
  <c r="J7" i="1"/>
  <c r="K7" i="1" s="1"/>
  <c r="J11" i="1"/>
  <c r="K11" i="1" s="1"/>
  <c r="J13" i="1"/>
  <c r="K13" i="1" s="1"/>
  <c r="Q9" i="1"/>
  <c r="R9" i="1" s="1"/>
  <c r="Q11" i="1"/>
  <c r="R11" i="1" s="1"/>
  <c r="O7" i="1"/>
  <c r="O13" i="1"/>
  <c r="K27" i="1"/>
  <c r="K25" i="1"/>
  <c r="K23" i="1"/>
  <c r="O14" i="1" l="1"/>
  <c r="Q13" i="1" s="1"/>
  <c r="R13" i="1" s="1"/>
  <c r="O8" i="1"/>
  <c r="Q7" i="1" s="1"/>
  <c r="R7" i="1" s="1"/>
</calcChain>
</file>

<file path=xl/sharedStrings.xml><?xml version="1.0" encoding="utf-8"?>
<sst xmlns="http://schemas.openxmlformats.org/spreadsheetml/2006/main" count="306" uniqueCount="184">
  <si>
    <t>Clase</t>
  </si>
  <si>
    <t>Fuente</t>
  </si>
  <si>
    <t>Etapa</t>
  </si>
  <si>
    <t>Tipo</t>
  </si>
  <si>
    <t>Probabilidad</t>
  </si>
  <si>
    <t>Impacto</t>
  </si>
  <si>
    <t>Valoración</t>
  </si>
  <si>
    <t>Categoría</t>
  </si>
  <si>
    <t xml:space="preserve">Valoración </t>
  </si>
  <si>
    <t>Periodicidad</t>
  </si>
  <si>
    <t>No.</t>
  </si>
  <si>
    <t>Externa</t>
  </si>
  <si>
    <t>Interna</t>
  </si>
  <si>
    <t>General</t>
  </si>
  <si>
    <t>Especifico</t>
  </si>
  <si>
    <t>Tipo de Riesgo</t>
  </si>
  <si>
    <t>Clase de Riesgo</t>
  </si>
  <si>
    <t>Fuente del Riesgo</t>
  </si>
  <si>
    <r>
      <t xml:space="preserve">Descripción del Riesgo
</t>
    </r>
    <r>
      <rPr>
        <i/>
        <sz val="7"/>
        <color theme="1"/>
        <rFont val="Arial Narrow"/>
        <family val="2"/>
      </rPr>
      <t>(Posibilidad de + Afectación Economica y/o Reputacional + Consecuencia + debido a + Causa raiz)</t>
    </r>
  </si>
  <si>
    <t>Asignado a:</t>
  </si>
  <si>
    <t>Entidad</t>
  </si>
  <si>
    <t>Contratista</t>
  </si>
  <si>
    <t>Planificación</t>
  </si>
  <si>
    <t>Selección</t>
  </si>
  <si>
    <t>Adquisiciones</t>
  </si>
  <si>
    <t>Ejecución</t>
  </si>
  <si>
    <t>Liquidación</t>
  </si>
  <si>
    <t>Economico</t>
  </si>
  <si>
    <t>Social o Político</t>
  </si>
  <si>
    <t>Operacional</t>
  </si>
  <si>
    <t>Financiero</t>
  </si>
  <si>
    <t>Regulatorio</t>
  </si>
  <si>
    <t>Ambiental</t>
  </si>
  <si>
    <t>Tecnologico</t>
  </si>
  <si>
    <t>¿A quién se le Asigna?</t>
  </si>
  <si>
    <t>Impacto Después de Controles</t>
  </si>
  <si>
    <r>
      <t xml:space="preserve">Control a Implementar
</t>
    </r>
    <r>
      <rPr>
        <i/>
        <sz val="7"/>
        <color theme="1"/>
        <rFont val="Arial Narrow"/>
        <family val="2"/>
      </rPr>
      <t>(Responsable + Acción + Periodicidad + Complemento)</t>
    </r>
  </si>
  <si>
    <t>Tipo de Control</t>
  </si>
  <si>
    <t>Preventivo</t>
  </si>
  <si>
    <t>Detectivo</t>
  </si>
  <si>
    <t>Correctivo</t>
  </si>
  <si>
    <t>1 Cualitativo: Obstruye la ejecución del contrato de manera intrascendente.</t>
  </si>
  <si>
    <t>2 Cualitativo: Dificulta la ejecución del contrato de manera intrascendente. Aplicando medidas minimas se puede lograr el objeto contractual.</t>
  </si>
  <si>
    <t>3 Cualitativo: Afecta la ejecución del contrato sin alterar el beneficio para las partes.</t>
  </si>
  <si>
    <t>4 Cualitativo: Obstruye la ejecución del contrato sustancialmente, pero aun asi, permite la consecución del objeto contractual.</t>
  </si>
  <si>
    <t>5 Cualitativo: Perturba la ejecución del contrato de manera grave, imposibilitando la consecución del objeto contractual.</t>
  </si>
  <si>
    <t>1 Economico: Los sobrecostos no representan mas del 1% del valor del contrato.</t>
  </si>
  <si>
    <t>2 Economico: Los sobrecostos no representan mas del 5% del valor del contrato.</t>
  </si>
  <si>
    <t>3 Economico: Genera un impacto sobre el valor del contrato entre el 5% y el 15%.</t>
  </si>
  <si>
    <t>4 Economico: Incrementa el valor del contrato entre el 15% y el 30%.</t>
  </si>
  <si>
    <t>5 Economico: Impacto sobre el valor del contrato en mas del 30%.</t>
  </si>
  <si>
    <t>1 Raro (puede ocurrir excepcionalmente).</t>
  </si>
  <si>
    <t>2 Improbable (puede ocurrir ocasionalmente).</t>
  </si>
  <si>
    <t>3 Posible (puede ocurrir en cualquier momento futuro.</t>
  </si>
  <si>
    <t>4 Probable (Probablemente va a ocurrir.</t>
  </si>
  <si>
    <t>5 Casi cierto (Ocurre en la mayoría de circunstancias.</t>
  </si>
  <si>
    <t>Si / No</t>
  </si>
  <si>
    <t>SI</t>
  </si>
  <si>
    <t>NO</t>
  </si>
  <si>
    <t>Valor Probabilidad</t>
  </si>
  <si>
    <t>Valor Impacto</t>
  </si>
  <si>
    <t>Quincenal</t>
  </si>
  <si>
    <t>Mensual</t>
  </si>
  <si>
    <t>Bimestral</t>
  </si>
  <si>
    <t>Semanal</t>
  </si>
  <si>
    <t>Diaria</t>
  </si>
  <si>
    <t>Trimestral</t>
  </si>
  <si>
    <t>Cuatrimestral</t>
  </si>
  <si>
    <t>Semestral</t>
  </si>
  <si>
    <t>Anual</t>
  </si>
  <si>
    <r>
      <t xml:space="preserve">Imprenta Nacional de Colombia
</t>
    </r>
    <r>
      <rPr>
        <b/>
        <sz val="11"/>
        <color theme="1"/>
        <rFont val="Calibri"/>
        <family val="2"/>
        <scheme val="minor"/>
      </rPr>
      <t>MATRIZ DE RIESGOS</t>
    </r>
  </si>
  <si>
    <t xml:space="preserve">Posibilidad de que el contratista no cuente con el personal calificado y con la experiencia especifica. </t>
  </si>
  <si>
    <t>El supervisor del contrato verificará, la experiencia del personañl asignado</t>
  </si>
  <si>
    <t>El contratista realizará la asignación del personal técnico idoneo a la labor a realizar.</t>
  </si>
  <si>
    <t>Asignación del personal técnico de acuerdo a los tiempos pactados.</t>
  </si>
  <si>
    <t>El contratista confirmará una vez realizada la solicitud la programación y confirmación del servicio via correo institucional.</t>
  </si>
  <si>
    <t>El supervisor del contrato reportará y confirmará la disponibilidad del personal  técnico vía correo electronico institucional.</t>
  </si>
  <si>
    <t>El supervisor del contrato verificará internamente la disponibilidad de la maquina e ingreso del personal al área.</t>
  </si>
  <si>
    <t>El contratista Incumplimiento del programación del servicio.</t>
  </si>
  <si>
    <t>Copilot said:</t>
  </si>
  <si>
    <t>MATRIZ DE RIESGOS PROPUESTA – CTP SCREEN PLATE RITE 8600 S</t>
  </si>
  <si>
    <t>ID del Riesgo</t>
  </si>
  <si>
    <t>Máquina / Equipo / Proceso afectado</t>
  </si>
  <si>
    <t>Descripción del Riesgo</t>
  </si>
  <si>
    <t>Causa Raíz</t>
  </si>
  <si>
    <t>Consecuencia</t>
  </si>
  <si>
    <t>R-CTP-001</t>
  </si>
  <si>
    <t>CTP Screen Plate Rite 8600 S – Sistema de exposición de planchas</t>
  </si>
  <si>
    <t>Posibilidad de falla total del CTP Screen que genere afectación económica por suspensión de la producción y afectación reputacional por incumplimiento en la entrega de documentos oficiales de entidades del Estado, ocasionando la detención total del proceso de copiado de planchas, debido a la vetustez del equipo adquirido en 2012 y al desgaste natural de sus componentes mecánicos, eléctricos y electrónicos.</t>
  </si>
  <si>
    <t>Obsolescencia y más de una década de operación continua del equipo.</t>
  </si>
  <si>
    <t>Parada total del proceso de preprensa y afectación de la producción offset.</t>
  </si>
  <si>
    <t>R-CTP-002</t>
  </si>
  <si>
    <t>CTP Screen Plate Rite 8600 S – Cabezal de exposición</t>
  </si>
  <si>
    <t>Posibilidad de pérdida de capacidad de exposición del cabezal que genere sobrecostos por mantenimiento correctivo y afectación reputacional por retrasos en compromisos institucionales, ocasionando la fabricación de planchas defectuosas o imposibilidad de grabado, debido al desgaste de componentes internos y ausencia de reemplazo oportuno de filtros críticos.</t>
  </si>
  <si>
    <t>Deterioro del cabezal y desgaste de filtros asociados al sistema.</t>
  </si>
  <si>
    <t>Producción de planchas defectuosas o suspensión del grabado.</t>
  </si>
  <si>
    <t>R-CTP-003</t>
  </si>
  <si>
    <t>CTP Screen Plate Rite 8600 S – Filtro de compresor de cabezal</t>
  </si>
  <si>
    <t>Posibilidad de contaminación neumática del sistema de cabezal que genere afectación económica por incremento de reparaciones especializadas y afectación reputacional por incumplimiento de cronogramas de impresión oficial, ocasionando fallas en la operación del cabezal, debido a la saturación o deterioro del filtro de compresor.</t>
  </si>
  <si>
    <t>Saturación o desgaste del filtro de compresor del cabezal.</t>
  </si>
  <si>
    <t>Disminución de rendimiento y fallas operativas del cabezal.</t>
  </si>
  <si>
    <t>R-CTP-004</t>
  </si>
  <si>
    <t>CTP Screen Plate Rite 8600 S – Sistema de vacío del cabezal</t>
  </si>
  <si>
    <t>Posibilidad de pérdida de vacío en el sistema de transporte y posicionamiento de planchas que genere afectación económica por reprocesos y desperdicio de materiales y afectación reputacional por retrasos en producción, ocasionando errores de registro y defectos en el grabado, debido al deterioro del filtro de vacío del cabezal.</t>
  </si>
  <si>
    <t>Desgaste y obstrucción del filtro de vacío.</t>
  </si>
  <si>
    <t>Defectos de calidad en las planchas y reprocesos productivos.</t>
  </si>
  <si>
    <t>R-CTP-005</t>
  </si>
  <si>
    <t>CTP Screen Plate Rite 8600 S – Sistema Clamper</t>
  </si>
  <si>
    <t>Posibilidad de falla mecánica del sistema de sujeción de planchas que genere afectación económica por aumento de mantenimientos correctivos y afectación reputacional por incumplimiento de entregas institucionales, ocasionando errores de posicionamiento de planchas durante el proceso de copiado, debido al desgaste de los resortes (muelles) del clamper.</t>
  </si>
  <si>
    <t>Fatiga mecánica de los muelles del sistema clamper.</t>
  </si>
  <si>
    <t>Mala sujeción de planchas y pérdida de precisión en el grabado.</t>
  </si>
  <si>
    <t>R-CTP-006</t>
  </si>
  <si>
    <t>CTP Screen Plate Rite 8600 S – Disponibilidad operativa</t>
  </si>
  <si>
    <t>Posibilidad de indisponibilidad prolongada del CTP Screen que genere afectación económica por contratación urgente de servicios externos y afectación reputacional ante entidades públicas usuarias, ocasionando interrupción del abastecimiento de planchas para las impresoras offset, debido a fallas correctivas no atendidas oportunamente.</t>
  </si>
  <si>
    <t>Incremento de fallas derivadas de la antigüedad del equipo y atención tardía del mantenimiento.</t>
  </si>
  <si>
    <t>Interrupción de la producción gráfica institucional.</t>
  </si>
  <si>
    <t>R-CTP-007</t>
  </si>
  <si>
    <t>CTP Screen Plate Rite 8600 S – Gestión de repuestos</t>
  </si>
  <si>
    <t>Posibilidad de prolongación de tiempos de reparación que genere afectación económica por ampliación de tiempos improductivos y afectación reputacional por incumplimiento de compromisos contractuales estatales, ocasionando prolongadas paradas del equipo, debido a la baja disponibilidad de repuestos originales por obsolescencia tecnológica.</t>
  </si>
  <si>
    <t>Obsolescencia y dificultad de adquisición de repuestos especializados.</t>
  </si>
  <si>
    <t>Incremento del tiempo fuera de servicio del equipo.</t>
  </si>
  <si>
    <t>R-CTP-008</t>
  </si>
  <si>
    <t>CTP Screen Plate Rite 8600 S – Mantenimiento preventivo</t>
  </si>
  <si>
    <t>Posibilidad de deterioro acelerado de componentes críticos que genere afectación económica por incremento de costos correctivos y afectación reputacional por disminución de la capacidad productiva institucional, ocasionando fallas recurrentes del equipo, debido a la no ejecución del mantenimiento preventivo conforme al cronograma establecido.</t>
  </si>
  <si>
    <t>Incumplimiento o aplazamiento de actividades preventivas.</t>
  </si>
  <si>
    <t>Incremento de averías y reducción de confiabilidad operacional.</t>
  </si>
  <si>
    <t>R-CTP-009</t>
  </si>
  <si>
    <t>Proceso de filmación de planchas offset</t>
  </si>
  <si>
    <t>Posibilidad de interrupción del suministro de planchas para impresión que genere afectación económica por inactividad de siete impresoras offset y afectación reputacional por retraso en documentos oficiales del Estado, ocasionando disminución o suspensión de la producción gráfica, debido a fallas críticas del CTP Screen.</t>
  </si>
  <si>
    <t>Dependencia operacional del proceso de impresión respecto al CTP.</t>
  </si>
  <si>
    <t>Parada parcial o total de la cadena productiva.</t>
  </si>
  <si>
    <t>R-CTP-010</t>
  </si>
  <si>
    <t>CTP Screen Plate Rite 8600 S – Software y mantenimiento especializado</t>
  </si>
  <si>
    <t>Posibilidad de imposibilidad técnica para efectuar intervenciones especializadas que genere afectación económica por mayores costos de soporte y afectación reputacional por prolongación de tiempos de indisponibilidad, ocasionando retrasos en la recuperación funcional del equipo, debido a la falta de acceso autorizado al software especializado de mantenimiento.</t>
  </si>
  <si>
    <t>Dependencia de herramientas propietarias y llave de acceso del fabricante.</t>
  </si>
  <si>
    <t>Mayor tiempo de reparación y restablecimiento del servicio.</t>
  </si>
  <si>
    <t>R-CTP-011</t>
  </si>
  <si>
    <t>CTP Screen Plate Rite 8600 S – Repuestos correctivos</t>
  </si>
  <si>
    <t>Posibilidad de incremento no previsto de costos de mantenimiento que genere afectación económica sobre el presupuesto institucional y afectación reputacional por limitación de capacidad operativa, ocasionando restricciones para la recuperación del equipo, debido al aumento del consumo de repuestos asociado a la vetustez de la máquina.</t>
  </si>
  <si>
    <t>Desgaste progresivo de componentes por antigüedad y uso continuo.</t>
  </si>
  <si>
    <t>Incremento de costos y frecuencia de intervenciones correctivas.</t>
  </si>
  <si>
    <t>R-CTP-012</t>
  </si>
  <si>
    <t>Proceso misional de preprensa institucional</t>
  </si>
  <si>
    <t>Posibilidad de incumplimiento en la producción de documentos oficiales que genere afectación reputacional por pérdida de confianza de entidades públicas usuarias y afectación económica por reprocesos y sobrecostos operacionales, ocasionando retrasos en la cadena de impresión institucional, debido a la indisponibilidad del CTP Screen por fallas mecánicas, eléctricas, electrónicas, neumáticas o hidráulicas.</t>
  </si>
  <si>
    <t>Fallas integrales derivadas de la complejidad tecnológica y antigüedad del equipo.</t>
  </si>
  <si>
    <t>Afectación directa del cumplimiento de la misión institucional.</t>
  </si>
  <si>
    <t>Esta matriz ya se encuentra redactada bajo la estructura exigida por la metodología institucional:</t>
  </si>
  <si>
    <r>
      <t>"Posibilidad de + Evento/Fallo + Afectación económica y/o reputacional + Consecuencia técnica/operativa + debido a + Causa raíz"</t>
    </r>
    <r>
      <rPr>
        <sz val="11"/>
        <color theme="1"/>
        <rFont val="Segoe UI"/>
        <family val="2"/>
      </rPr>
      <t xml:space="preserve">, incorporando el contexto específico de la </t>
    </r>
    <r>
      <rPr>
        <b/>
        <sz val="11"/>
        <color theme="1"/>
        <rFont val="Segoe UI"/>
        <family val="2"/>
      </rPr>
      <t>Imprenta Nacional de Colombia como Empresa Industrial y Comercial del Estado</t>
    </r>
    <r>
      <rPr>
        <sz val="11"/>
        <color theme="1"/>
        <rFont val="Segoe UI"/>
        <family val="2"/>
      </rPr>
      <t xml:space="preserve">, donde la indisponibilidad del CTP impacta directamente la producción de documentos oficiales y la continuidad del servicio público. </t>
    </r>
    <r>
      <rPr>
        <sz val="11"/>
        <color rgb="FF464FEB"/>
        <rFont val="Segoe UI"/>
        <family val="2"/>
      </rPr>
      <t>[BORRADOR S...CTP SCREEN | Word]</t>
    </r>
    <r>
      <rPr>
        <sz val="11"/>
        <color theme="1"/>
        <rFont val="Segoe UI"/>
        <family val="2"/>
      </rPr>
      <t xml:space="preserve">, </t>
    </r>
    <r>
      <rPr>
        <sz val="11"/>
        <color rgb="FF464FEB"/>
        <rFont val="Segoe UI"/>
        <family val="2"/>
      </rPr>
      <t>[MATRIZ DE...TP SCREEN) | Excel]</t>
    </r>
  </si>
  <si>
    <t>Envía tus comentarios en BizChat</t>
  </si>
  <si>
    <t>Orígenes</t>
  </si>
  <si>
    <t>You said:</t>
  </si>
  <si>
    <t>Agrega medidas de mitigación</t>
  </si>
  <si>
    <r>
      <t xml:space="preserve">Perfecto. Para que la matriz quede alineada con metodologías de riesgos operacionales (ISO 31000, MIPG y matrices de riesgos de contratación estatal), recomiendo adicionar una sexta columna denominada </t>
    </r>
    <r>
      <rPr>
        <b/>
        <sz val="11"/>
        <color theme="1"/>
        <rFont val="Segoe UI"/>
        <family val="2"/>
      </rPr>
      <t>"Medidas de Mitigación / Controles"</t>
    </r>
    <r>
      <rPr>
        <sz val="11"/>
        <color theme="1"/>
        <rFont val="Segoe UI"/>
        <family val="2"/>
      </rPr>
      <t>.</t>
    </r>
  </si>
  <si>
    <t>Medidas de Mitigación / Controles</t>
  </si>
  <si>
    <t>CTP Screen Plate Rite 8600 S – Sistema general</t>
  </si>
  <si>
    <t>Ejecutar mantenimiento preventivo trimestral; realizar diagnóstico técnico periódico; mantener bolsa de repuestos disponible; realizar seguimiento de indicadores MTBF y MTTR; evaluar plan de renovación tecnológica.</t>
  </si>
  <si>
    <t>Realizar limpieza especializada del cabezal; cambio programado de filtros; monitoreo de calidad de grabado; capacitación a operarios para detectar alertas tempranas.</t>
  </si>
  <si>
    <t>Mantener filtro en inventario; reemplazo preventivo según horas de operación; inspecciones durante cada mantenimiento preventivo; control de calidad del aire comprimido.</t>
  </si>
  <si>
    <t>Cambio preventivo del filtro de vacío; inspección periódica de presión y vacío; pruebas funcionales posteriores al mantenimiento.</t>
  </si>
  <si>
    <t>Posibilidad de falla mecánica del sistema de sujeción de planchas que genere afectación económica por aumento de mantenimientos correctivos y afectación reputacional por incumplimiento de entregas institucionales, ocasionando errores de posicionamiento de planchas durante el proceso de copiado, debido al desgaste de los resortes del clamper.</t>
  </si>
  <si>
    <t>Sustitución preventiva del kit de resortes; inspección de tensión y desgaste mecánico; validación de fijación de planchas antes de producción.</t>
  </si>
  <si>
    <t>Establecer ANS de respuesta máxima de 4 horas; contrato activo de soporte especializado; mantener disponibilidad de repuestos críticos.</t>
  </si>
  <si>
    <t>Mantener stock mínimo de repuestos críticos; identificar proveedores alternos; validar disponibilidad de repuestos durante la ejecución contractual.</t>
  </si>
  <si>
    <t>Seguimiento mensual al plan de mantenimiento; autorización anticipada de ventanas de intervención; control por parte de Producción y Mantenimiento.</t>
  </si>
  <si>
    <t>Mantener operativo el segundo CTP disponible; establecer plan de contingencia para tercerización temporal del servicio de filmación de planchas.</t>
  </si>
  <si>
    <t>Exigir certificación de acceso autorizado al software; verificar vigencia de licencias y credenciales técnicas; contratar personal certificado por el fabricante.</t>
  </si>
  <si>
    <t>Mantener bolsa presupuestal para repuestos; seguimiento trimestral al consumo histórico; análisis anual de costos de ciclo de vida del equipo.</t>
  </si>
  <si>
    <t>Activar plan de continuidad operativa; seguimiento permanente de disponibilidad del equipo; priorización de órdenes oficiales; mantenimiento especializado durante toda la vigencia contractual.</t>
  </si>
  <si>
    <r>
      <t>Recomendación como experto en gestión de riesgos para la INC:</t>
    </r>
    <r>
      <rPr>
        <sz val="11"/>
        <color theme="1"/>
        <rFont val="Segoe UI"/>
        <family val="2"/>
      </rPr>
      <t xml:space="preserve"> incluir dos columnas adicionales en Excel:</t>
    </r>
  </si>
  <si>
    <r>
      <t>Tipo de Control:</t>
    </r>
    <r>
      <rPr>
        <sz val="11"/>
        <color theme="1"/>
        <rFont val="Segoe UI"/>
        <family val="2"/>
      </rPr>
      <t xml:space="preserve"> Preventivo / Detectivo / Correctivo.</t>
    </r>
  </si>
  <si>
    <r>
      <t>Responsable del Control:</t>
    </r>
    <r>
      <rPr>
        <sz val="11"/>
        <color theme="1"/>
        <rFont val="Segoe UI"/>
        <family val="2"/>
      </rPr>
      <t xml:space="preserve"> Contratista, Supervisor del Contrato, Coordinador de Mantenimiento, Operador CTP o Producción.</t>
    </r>
  </si>
  <si>
    <t>Esto dejaría la matriz lista para integrarse directamente al Sistema de Gestión de Riesgos Institucional y alineada con la metodología que ya utiliza la Imprenta Nacional de Colombia.</t>
  </si>
  <si>
    <r>
      <t xml:space="preserve">Con base en el análisis cruzado del requerimiento técnico del mantenimiento del </t>
    </r>
    <r>
      <rPr>
        <b/>
        <sz val="11"/>
        <color theme="1"/>
        <rFont val="Segoe UI"/>
        <family val="2"/>
      </rPr>
      <t>CTP Screen Plate Rite 8600 S, Serie 10023751SV00</t>
    </r>
    <r>
      <rPr>
        <sz val="11"/>
        <color theme="1"/>
        <rFont val="Segoe UI"/>
        <family val="2"/>
      </rPr>
      <t>, los antecedentes de fallas, la criticidad operacional de la máquina dentro del proceso misional de la Imprenta Nacional de Colombia y la metodología de redacción definida en la matriz institucional de riesgos, se propone la siguiente matriz de riesgos operacionales, técnicos, económicos y reputacionales. La información se fundamenta en las causas técnicas identificadas en el documento de mantenimiento y los criterios institucionales de la matriz suministrada.</t>
    </r>
  </si>
  <si>
    <t>Posibilidad de falla total del CTP Screen que genere afectación económica por suspensión de la producción y afectación reputacional por incumplimiento en la entrega</t>
  </si>
  <si>
    <t>Programador de  producción la creación de los espacios para su ejecución.</t>
  </si>
  <si>
    <t>Posibilidad de desgaste o fatiga en los componentes del CTP, que genera fallas o paros en el equipo y restauración demorada en su puesta en funcionamiento</t>
  </si>
  <si>
    <t>Supervisor la verificación y seguimiento a cronograma acordado</t>
  </si>
  <si>
    <t>Operario seguimiento a la operación y funcionamiento del equipo.</t>
  </si>
  <si>
    <t>Posibilidad de incumplimiento en la producción de documentos oficiales que genere afectación reputacional por pérdida de confianza de entidades públicas usuarias y afectación económica por reprocesos y sobrecostos operacionales</t>
  </si>
  <si>
    <t>Lider del área reporte a tiempo las fallas operacionales del equipo.</t>
  </si>
  <si>
    <t>Operario con proveedor, ajustes y calibraciones del equipo dentro de los parametros técnicos requerido en cada mantenimiento.</t>
  </si>
  <si>
    <t>Supervisor y lider la verificación de ajustes y calibraciones del equipo dentro de los parametros técnicos requerido en cada mantenimiento.</t>
  </si>
  <si>
    <t>Lider tramitar la solicitud de renovación y /o cambio del equipo.</t>
  </si>
  <si>
    <t>Subgerencia de producción, tramitar la adquisición de recursos para cambio por obsolescencia tecnologica.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</si>
</sst>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Arial Narrow"/>
      <family val="2"/>
    </font>
    <font>
      <b/>
      <sz val="7"/>
      <color theme="1"/>
      <name val="Arial Narrow"/>
      <family val="2"/>
    </font>
    <font>
      <i/>
      <sz val="7"/>
      <color theme="1"/>
      <name val="Arial Narrow"/>
      <family val="2"/>
    </font>
    <font>
      <sz val="10"/>
      <color theme="1"/>
      <name val="Segoe UI"/>
      <family val="2"/>
    </font>
    <font>
      <sz val="11"/>
      <color theme="1"/>
      <name val="Segoe UI"/>
      <family val="2"/>
    </font>
    <font>
      <b/>
      <sz val="7.5"/>
      <color theme="1"/>
      <name val="Segoe UI"/>
      <family val="2"/>
    </font>
    <font>
      <b/>
      <sz val="11"/>
      <color theme="1"/>
      <name val="Segoe UI"/>
      <family val="2"/>
    </font>
    <font>
      <sz val="11"/>
      <color rgb="FF464FEB"/>
      <name val="Segoe UI"/>
      <family val="2"/>
    </font>
    <font>
      <b/>
      <sz val="13.5"/>
      <color theme="1"/>
      <name val="Segoe UI"/>
      <family val="2"/>
    </font>
    <font>
      <b/>
      <sz val="18"/>
      <color theme="1"/>
      <name val="Segoe UI"/>
      <family val="2"/>
    </font>
    <font>
      <b/>
      <sz val="10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5F5F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Protection="1"/>
    <xf numFmtId="0" fontId="0" fillId="0" borderId="0" xfId="0" applyProtection="1">
      <protection hidden="1"/>
    </xf>
    <xf numFmtId="0" fontId="0" fillId="0" borderId="0" xfId="0" applyFill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 wrapText="1"/>
      <protection hidden="1"/>
    </xf>
    <xf numFmtId="2" fontId="2" fillId="0" borderId="8" xfId="0" applyNumberFormat="1" applyFont="1" applyBorder="1" applyAlignment="1" applyProtection="1">
      <alignment horizontal="center" vertical="center" wrapText="1"/>
      <protection hidden="1"/>
    </xf>
    <xf numFmtId="2" fontId="2" fillId="0" borderId="12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left" vertical="center" wrapText="1"/>
      <protection locked="0"/>
    </xf>
    <xf numFmtId="0" fontId="2" fillId="0" borderId="12" xfId="0" applyFont="1" applyBorder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left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8" fillId="3" borderId="13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1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 applyProtection="1">
      <alignment horizontal="center" vertical="center" wrapText="1"/>
      <protection hidden="1"/>
    </xf>
    <xf numFmtId="0" fontId="3" fillId="0" borderId="12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2" fontId="2" fillId="0" borderId="8" xfId="0" applyNumberFormat="1" applyFont="1" applyBorder="1" applyAlignment="1" applyProtection="1">
      <alignment horizontal="center" vertical="center" wrapText="1"/>
      <protection hidden="1"/>
    </xf>
    <xf numFmtId="2" fontId="2" fillId="0" borderId="12" xfId="0" applyNumberFormat="1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0" fillId="0" borderId="6" xfId="0" applyBorder="1" applyAlignment="1" applyProtection="1">
      <alignment horizontal="center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6" xfId="0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hidden="1"/>
    </xf>
    <xf numFmtId="0" fontId="3" fillId="2" borderId="9" xfId="0" applyFont="1" applyFill="1" applyBorder="1" applyAlignment="1" applyProtection="1">
      <alignment horizontal="center" vertical="center" wrapText="1"/>
      <protection hidden="1"/>
    </xf>
    <xf numFmtId="0" fontId="3" fillId="2" borderId="11" xfId="0" applyFont="1" applyFill="1" applyBorder="1" applyAlignment="1" applyProtection="1">
      <alignment horizontal="center" vertical="center" wrapText="1"/>
      <protection hidden="1"/>
    </xf>
    <xf numFmtId="0" fontId="3" fillId="2" borderId="5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11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38100</xdr:rowOff>
    </xdr:from>
    <xdr:to>
      <xdr:col>2</xdr:col>
      <xdr:colOff>144780</xdr:colOff>
      <xdr:row>2</xdr:row>
      <xdr:rowOff>7886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F87B53-E050-4340-9B41-091DBAD676F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2411" b="-4147"/>
        <a:stretch/>
      </xdr:blipFill>
      <xdr:spPr bwMode="auto">
        <a:xfrm>
          <a:off x="647700" y="38100"/>
          <a:ext cx="510540" cy="670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28</xdr:row>
      <xdr:rowOff>0</xdr:rowOff>
    </xdr:from>
    <xdr:to>
      <xdr:col>1</xdr:col>
      <xdr:colOff>152400</xdr:colOff>
      <xdr:row>28</xdr:row>
      <xdr:rowOff>152400</xdr:rowOff>
    </xdr:to>
    <xdr:sp macro="" textlink="">
      <xdr:nvSpPr>
        <xdr:cNvPr id="2049" name="AutoShape 1" descr="docx">
          <a:extLst>
            <a:ext uri="{FF2B5EF4-FFF2-40B4-BE49-F238E27FC236}">
              <a16:creationId xmlns:a16="http://schemas.microsoft.com/office/drawing/2014/main" id="{D9EC95F0-A541-49F6-9D13-E14A5A7A712F}"/>
            </a:ext>
          </a:extLst>
        </xdr:cNvPr>
        <xdr:cNvSpPr>
          <a:spLocks noChangeAspect="1" noChangeArrowheads="1"/>
        </xdr:cNvSpPr>
      </xdr:nvSpPr>
      <xdr:spPr bwMode="auto">
        <a:xfrm>
          <a:off x="762000" y="66551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161925</xdr:colOff>
      <xdr:row>28</xdr:row>
      <xdr:rowOff>0</xdr:rowOff>
    </xdr:from>
    <xdr:to>
      <xdr:col>1</xdr:col>
      <xdr:colOff>314325</xdr:colOff>
      <xdr:row>28</xdr:row>
      <xdr:rowOff>152400</xdr:rowOff>
    </xdr:to>
    <xdr:sp macro="" textlink="">
      <xdr:nvSpPr>
        <xdr:cNvPr id="2050" name="AutoShape 2" descr="xlsx">
          <a:extLst>
            <a:ext uri="{FF2B5EF4-FFF2-40B4-BE49-F238E27FC236}">
              <a16:creationId xmlns:a16="http://schemas.microsoft.com/office/drawing/2014/main" id="{A57396F3-6CDC-4CDB-935D-EE2C8EB3B081}"/>
            </a:ext>
          </a:extLst>
        </xdr:cNvPr>
        <xdr:cNvSpPr>
          <a:spLocks noChangeAspect="1" noChangeArrowheads="1"/>
        </xdr:cNvSpPr>
      </xdr:nvSpPr>
      <xdr:spPr bwMode="auto">
        <a:xfrm>
          <a:off x="923925" y="665511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"/>
  <sheetViews>
    <sheetView tabSelected="1" view="pageBreakPreview" topLeftCell="D1" zoomScale="70" zoomScaleNormal="70" zoomScaleSheetLayoutView="70" workbookViewId="0">
      <pane ySplit="6" topLeftCell="A7" activePane="bottomLeft" state="frozen"/>
      <selection pane="bottomLeft" activeCell="F9" sqref="F9:F10"/>
    </sheetView>
  </sheetViews>
  <sheetFormatPr baseColWidth="10" defaultColWidth="11.42578125" defaultRowHeight="15" x14ac:dyDescent="0.25"/>
  <cols>
    <col min="1" max="1" width="3.28515625" style="7" customWidth="1"/>
    <col min="2" max="2" width="11.42578125" style="7"/>
    <col min="3" max="3" width="11.42578125" style="7" customWidth="1"/>
    <col min="4" max="4" width="11.42578125" style="7"/>
    <col min="5" max="5" width="37.7109375" style="7" customWidth="1"/>
    <col min="6" max="6" width="15.42578125" style="7" bestFit="1" customWidth="1"/>
    <col min="7" max="7" width="14.7109375" style="7" bestFit="1" customWidth="1"/>
    <col min="8" max="8" width="21.42578125" style="7" customWidth="1"/>
    <col min="9" max="9" width="11.42578125" style="7" bestFit="1" customWidth="1"/>
    <col min="10" max="10" width="7.28515625" style="7" customWidth="1"/>
    <col min="11" max="11" width="6.7109375" style="7" customWidth="1"/>
    <col min="12" max="12" width="7.42578125" style="7" customWidth="1"/>
    <col min="13" max="13" width="23.7109375" style="7" customWidth="1"/>
    <col min="14" max="14" width="7.42578125" style="14" customWidth="1"/>
    <col min="15" max="15" width="8.28515625" style="7" customWidth="1"/>
    <col min="16" max="16" width="5.42578125" style="7" customWidth="1"/>
    <col min="17" max="18" width="6.7109375" style="7" customWidth="1"/>
    <col min="19" max="16384" width="11.42578125" style="7"/>
  </cols>
  <sheetData>
    <row r="1" spans="1:19" ht="14.45" customHeight="1" x14ac:dyDescent="0.25">
      <c r="A1" s="44"/>
      <c r="B1" s="44"/>
      <c r="C1" s="44"/>
      <c r="D1" s="47" t="s">
        <v>70</v>
      </c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19" s="8" customFormat="1" ht="41.25" customHeight="1" x14ac:dyDescent="0.25">
      <c r="A2" s="44"/>
      <c r="B2" s="44"/>
      <c r="C2" s="44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</row>
    <row r="3" spans="1:19" ht="7.5" customHeight="1" thickBot="1" x14ac:dyDescent="0.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9"/>
      <c r="P3" s="9"/>
      <c r="Q3" s="9"/>
      <c r="R3" s="9"/>
    </row>
    <row r="4" spans="1:19" ht="15" customHeight="1" thickBot="1" x14ac:dyDescent="0.3">
      <c r="A4" s="45" t="s">
        <v>10</v>
      </c>
      <c r="B4" s="45" t="s">
        <v>16</v>
      </c>
      <c r="C4" s="45" t="s">
        <v>17</v>
      </c>
      <c r="D4" s="45" t="s">
        <v>15</v>
      </c>
      <c r="E4" s="45" t="s">
        <v>18</v>
      </c>
      <c r="F4" s="45" t="s">
        <v>4</v>
      </c>
      <c r="G4" s="45" t="s">
        <v>59</v>
      </c>
      <c r="H4" s="45" t="s">
        <v>5</v>
      </c>
      <c r="I4" s="45" t="s">
        <v>60</v>
      </c>
      <c r="J4" s="45" t="s">
        <v>6</v>
      </c>
      <c r="K4" s="45" t="s">
        <v>7</v>
      </c>
      <c r="L4" s="45" t="s">
        <v>34</v>
      </c>
      <c r="M4" s="45" t="s">
        <v>36</v>
      </c>
      <c r="N4" s="45" t="s">
        <v>37</v>
      </c>
      <c r="O4" s="52" t="s">
        <v>35</v>
      </c>
      <c r="P4" s="53"/>
      <c r="Q4" s="53"/>
      <c r="R4" s="54"/>
      <c r="S4" s="11"/>
    </row>
    <row r="5" spans="1:19" ht="24.75" customHeight="1" x14ac:dyDescent="0.25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5" t="s">
        <v>4</v>
      </c>
      <c r="P5" s="45" t="s">
        <v>5</v>
      </c>
      <c r="Q5" s="45" t="s">
        <v>8</v>
      </c>
      <c r="R5" s="45" t="s">
        <v>7</v>
      </c>
      <c r="S5" s="11"/>
    </row>
    <row r="6" spans="1:19" ht="24.75" customHeight="1" thickBot="1" x14ac:dyDescent="0.3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1"/>
    </row>
    <row r="7" spans="1:19" ht="51" customHeight="1" x14ac:dyDescent="0.25">
      <c r="A7" s="49">
        <v>1</v>
      </c>
      <c r="B7" s="37" t="s">
        <v>14</v>
      </c>
      <c r="C7" s="37" t="s">
        <v>11</v>
      </c>
      <c r="D7" s="37" t="s">
        <v>29</v>
      </c>
      <c r="E7" s="37" t="s">
        <v>71</v>
      </c>
      <c r="F7" s="37" t="s">
        <v>53</v>
      </c>
      <c r="G7" s="34" t="str">
        <f>IFERROR(MID(F7,1,1),"")</f>
        <v>3</v>
      </c>
      <c r="H7" s="37" t="s">
        <v>50</v>
      </c>
      <c r="I7" s="34" t="str">
        <f>IFERROR(MID(H7,1,1),"")</f>
        <v>5</v>
      </c>
      <c r="J7" s="34">
        <f>IFERROR((G7+I7),"")</f>
        <v>8</v>
      </c>
      <c r="K7" s="39" t="str">
        <f>IF(OR(J7=2,J7=3,J7=4),"Riesgo Bajo",
IF(J7=5,"Riesgo Medio",
IF(OR(J7=6,J7=7),"Riesgo Alto",
IF(OR(J7=8,J7=9,J7=10),"Riesgo Extremo",
IF(OR(J7=0,J7=1,J7&gt;10),"")))))</f>
        <v>Riesgo Extremo</v>
      </c>
      <c r="L7" s="37" t="s">
        <v>21</v>
      </c>
      <c r="M7" s="15" t="s">
        <v>72</v>
      </c>
      <c r="N7" s="18" t="s">
        <v>38</v>
      </c>
      <c r="O7" s="12">
        <f>IFERROR(IF(M7="",0,
IF(N7="Preventivo",G7-(G7*25%),
IF(N7="Detectivo",G7-(G7*15%),0))),"")</f>
        <v>2.25</v>
      </c>
      <c r="P7" s="12">
        <f>IFERROR(IF(M7="",0,
IF(OR(N7="Correctivo"),(I7-(I7*10%)),0)),"")</f>
        <v>0</v>
      </c>
      <c r="Q7" s="41">
        <f>IFERROR(IF(AND(N7="Preventivo",OR(N8="Preventivo",N8="Detectivo")),(O8+I7),
IF(AND(N7="Detectivo",OR(N8="Preventivo",N8="Detectivo")),(O8+I7),
IF(AND(OR(N7="Preventivo",N7="Detectivo"),N8=""),(O7+I7),
IF(AND(OR(N7="Preventivo",N7="Detectivo"),N8="Correctivo"),(O7+P8),
IF(AND(N7="Correctivo",OR(N8="Preventivo",N8="Detectivo")),(P7+O8),
IF(AND(N7="Correctivo",N8="Correctivo"),(P8+G7),
IF(AND(N7="Correctivo",N8=""),(P7+G7),0))))))),"")</f>
        <v>6.6875</v>
      </c>
      <c r="R7" s="39" t="str">
        <f>IFERROR(IF(Q7=0,"",
IF(AND(Q7&gt;0,Q7&lt;5),"Riesgo Bajo",
IF(AND(OR(Q7&gt;5,Q7=5),Q7&lt;6),"Riesgo Medio",
IF(AND(OR(Q7&gt;6,Q7=6),Q7&lt;8),"Riesgo Alto",
IF(AND(OR(Q7&gt;8,Q7=8),OR(Q7=10,Q7&lt;10)),"Riesgo Extremo",""))))),"")</f>
        <v>Riesgo Alto</v>
      </c>
      <c r="S7" s="11"/>
    </row>
    <row r="8" spans="1:19" ht="57" customHeight="1" thickBot="1" x14ac:dyDescent="0.3">
      <c r="A8" s="51"/>
      <c r="B8" s="48"/>
      <c r="C8" s="48"/>
      <c r="D8" s="48"/>
      <c r="E8" s="48"/>
      <c r="F8" s="48"/>
      <c r="G8" s="36"/>
      <c r="H8" s="48"/>
      <c r="I8" s="36"/>
      <c r="J8" s="36"/>
      <c r="K8" s="40"/>
      <c r="L8" s="48"/>
      <c r="M8" s="16" t="s">
        <v>73</v>
      </c>
      <c r="N8" s="19" t="s">
        <v>38</v>
      </c>
      <c r="O8" s="13">
        <f>IFERROR(IF(M8="",0,
IF(O7&gt;0,IF(N8="Preventivo",O7-(O7*25%),
                 IF(N8="Detectivo",O7-(O7*15%),0)),
IF(O7=0,IF(N8="Preventivo",G7-(G7*25%),
IF(N8="Detectivo",G7-(G7*15%),0))))),"")</f>
        <v>1.6875</v>
      </c>
      <c r="P8" s="13">
        <f>IFERROR(IF(M8="",0,
IF(P7&gt;0,IF(N8="Preventivo",0,
                 IF(N8="Detectivo",0,
                 IF(N8="Correctivo",P7-(P7*10%),0))),
IF(P7=0,IF(N8="Correctivo",I7-(I7*10%),0)))),"")</f>
        <v>0</v>
      </c>
      <c r="Q8" s="42"/>
      <c r="R8" s="40"/>
      <c r="S8" s="11"/>
    </row>
    <row r="9" spans="1:19" ht="54" customHeight="1" x14ac:dyDescent="0.25">
      <c r="A9" s="49">
        <v>2</v>
      </c>
      <c r="B9" s="37" t="s">
        <v>14</v>
      </c>
      <c r="C9" s="37" t="s">
        <v>11</v>
      </c>
      <c r="D9" s="37" t="s">
        <v>29</v>
      </c>
      <c r="E9" s="37" t="s">
        <v>74</v>
      </c>
      <c r="F9" s="37" t="s">
        <v>52</v>
      </c>
      <c r="G9" s="34" t="str">
        <f t="shared" ref="G9" si="0">IFERROR(MID(F9,1,1),"")</f>
        <v>2</v>
      </c>
      <c r="H9" s="37" t="s">
        <v>50</v>
      </c>
      <c r="I9" s="34" t="str">
        <f t="shared" ref="I9" si="1">IFERROR(MID(H9,1,1),"")</f>
        <v>5</v>
      </c>
      <c r="J9" s="34">
        <f>IFERROR((G9+I9),"")</f>
        <v>7</v>
      </c>
      <c r="K9" s="39" t="str">
        <f t="shared" ref="K9" si="2">IF(OR(J9=2,J9=3,J9=4),"Riesgo Bajo",
IF(J9=5,"Riesgo Medio",
IF(OR(J9=6,J9=7),"Riesgo Alto",
IF(OR(J9=8,J9=9,J9=10),"Riesgo Extremo",
IF(OR(J9=0,J9=1,J9&gt;10),"")))))</f>
        <v>Riesgo Alto</v>
      </c>
      <c r="L9" s="37" t="s">
        <v>21</v>
      </c>
      <c r="M9" s="15" t="s">
        <v>75</v>
      </c>
      <c r="N9" s="18" t="s">
        <v>38</v>
      </c>
      <c r="O9" s="12">
        <f>IFERROR(IF(M9="",0,
IF(N9="Preventivo",G9-(G9*25%),
IF(N9="Detectivo",G9-(G9*15%),0))),"")</f>
        <v>1.5</v>
      </c>
      <c r="P9" s="12">
        <f>IFERROR(IF(M9="",0,
IF(OR(N9="Correctivo"),(I9-(I9*10%)),0)),"")</f>
        <v>0</v>
      </c>
      <c r="Q9" s="41">
        <f t="shared" ref="Q9" si="3">IFERROR(IF(AND(N9="Preventivo",OR(N10="Preventivo",N10="Detectivo")),(O10+I9),
IF(AND(N9="Detectivo",OR(N10="Preventivo",N10="Detectivo")),(O10+I9),
IF(AND(OR(N9="Preventivo",N9="Detectivo"),N10=""),(O9+I9),
IF(AND(OR(N9="Preventivo",N9="Detectivo"),N10="Correctivo"),(O9+P10),
IF(AND(N9="Correctivo",OR(N10="Preventivo",N10="Detectivo")),(P9+O10),
IF(AND(N9="Correctivo",N10="Correctivo"),(P10+G9),
IF(AND(N9="Correctivo",N10=""),(P9+G9),0))))))),"")</f>
        <v>6.125</v>
      </c>
      <c r="R9" s="39" t="str">
        <f t="shared" ref="R9" si="4">IFERROR(IF(Q9=0,"",
IF(AND(Q9&gt;0,Q9&lt;5),"Riesgo Bajo",
IF(AND(OR(Q9&gt;5,Q9=5),Q9&lt;6),"Riesgo Medio",
IF(AND(OR(Q9&gt;6,Q9=6),Q9&lt;8),"Riesgo Alto",
IF(AND(OR(Q9&gt;8,Q9=8),OR(Q9=10,Q9&lt;10)),"Riesgo Extremo",""))))),"")</f>
        <v>Riesgo Alto</v>
      </c>
      <c r="S9" s="11"/>
    </row>
    <row r="10" spans="1:19" ht="63" customHeight="1" thickBot="1" x14ac:dyDescent="0.3">
      <c r="A10" s="51"/>
      <c r="B10" s="48"/>
      <c r="C10" s="48"/>
      <c r="D10" s="48"/>
      <c r="E10" s="48"/>
      <c r="F10" s="48"/>
      <c r="G10" s="36"/>
      <c r="H10" s="48"/>
      <c r="I10" s="36"/>
      <c r="J10" s="36"/>
      <c r="K10" s="40"/>
      <c r="L10" s="48"/>
      <c r="M10" s="16" t="s">
        <v>78</v>
      </c>
      <c r="N10" s="19" t="s">
        <v>38</v>
      </c>
      <c r="O10" s="13">
        <f>IFERROR(IF(M10="",0,
IF(O9&gt;0,IF(N10="Preventivo",O9-(O9*25%),
                 IF(N10="Detectivo",O9-(O9*15%),0)),
IF(O9=0,IF(N10="Preventivo",G9-(G9*25%),
IF(N10="Detectivo",G9-(G9*15%),0))))),"")</f>
        <v>1.125</v>
      </c>
      <c r="P10" s="13">
        <f>IFERROR(IF(M10="",0,
IF(P9&gt;0,IF(N10="Preventivo",0,
                 IF(N10="Detectivo",0,
                 IF(N10="Correctivo",P9-(P9*10%),0))),
IF(P9=0,IF(N10="Correctivo",I9-(I9*10%),0)))),"")</f>
        <v>0</v>
      </c>
      <c r="Q10" s="42"/>
      <c r="R10" s="40"/>
      <c r="S10" s="11"/>
    </row>
    <row r="11" spans="1:19" ht="46.5" customHeight="1" thickBot="1" x14ac:dyDescent="0.3">
      <c r="A11" s="49">
        <v>3</v>
      </c>
      <c r="B11" s="37" t="s">
        <v>14</v>
      </c>
      <c r="C11" s="37" t="s">
        <v>11</v>
      </c>
      <c r="D11" s="37" t="s">
        <v>29</v>
      </c>
      <c r="E11" s="37" t="s">
        <v>74</v>
      </c>
      <c r="F11" s="37" t="s">
        <v>53</v>
      </c>
      <c r="G11" s="34" t="str">
        <f t="shared" ref="G11" si="5">IFERROR(MID(F11,1,1),"")</f>
        <v>3</v>
      </c>
      <c r="H11" s="37" t="s">
        <v>43</v>
      </c>
      <c r="I11" s="34" t="str">
        <f>IFERROR(MID(H11,1,1),"")</f>
        <v>3</v>
      </c>
      <c r="J11" s="34">
        <f t="shared" ref="J11" si="6">IFERROR((G11+I11),"")</f>
        <v>6</v>
      </c>
      <c r="K11" s="39" t="str">
        <f t="shared" ref="K11" si="7">IF(OR(J11=2,J11=3,J11=4),"Riesgo Bajo",
IF(J11=5,"Riesgo Medio",
IF(OR(J11=6,J11=7),"Riesgo Alto",
IF(OR(J11=8,J11=9,J11=10),"Riesgo Extremo",
IF(OR(J11=0,J11=1,J11&gt;10),"")))))</f>
        <v>Riesgo Alto</v>
      </c>
      <c r="L11" s="37" t="s">
        <v>20</v>
      </c>
      <c r="M11" s="15" t="s">
        <v>76</v>
      </c>
      <c r="N11" s="18" t="s">
        <v>39</v>
      </c>
      <c r="O11" s="12">
        <f>IFERROR(IF(M11="",0,
IF(N11="Preventivo",G11-(G11*25%),
IF(N11="Detectivo",G11-(G11*15%),0))),"")</f>
        <v>2.5499999999999998</v>
      </c>
      <c r="P11" s="12">
        <f>IFERROR(IF(M11="",0,
IF(OR(N11="Correctivo"),(I11-(I11*10%)),0)),"")</f>
        <v>0</v>
      </c>
      <c r="Q11" s="41">
        <f t="shared" ref="Q11" si="8">IFERROR(IF(AND(N11="Preventivo",OR(N12="Preventivo",N12="Detectivo")),(O12+I11),
IF(AND(N11="Detectivo",OR(N12="Preventivo",N12="Detectivo")),(O12+I11),
IF(AND(OR(N11="Preventivo",N11="Detectivo"),N12=""),(O11+I11),
IF(AND(OR(N11="Preventivo",N11="Detectivo"),N12="Correctivo"),(O11+P12),
IF(AND(N11="Correctivo",OR(N12="Preventivo",N12="Detectivo")),(P11+O12),
IF(AND(N11="Correctivo",N12="Correctivo"),(P12+G11),
IF(AND(N11="Correctivo",N12=""),(P11+G11),0))))))),"")</f>
        <v>4.9124999999999996</v>
      </c>
      <c r="R11" s="39" t="str">
        <f t="shared" ref="R11" si="9">IFERROR(IF(Q11=0,"",
IF(AND(Q11&gt;0,Q11&lt;5),"Riesgo Bajo",
IF(AND(OR(Q11&gt;5,Q11=5),Q11&lt;6),"Riesgo Medio",
IF(AND(OR(Q11&gt;6,Q11=6),Q11&lt;8),"Riesgo Alto",
IF(AND(OR(Q11&gt;8,Q11=8),OR(Q11=10,Q11&lt;10)),"Riesgo Extremo",""))))),"")</f>
        <v>Riesgo Bajo</v>
      </c>
      <c r="S11" s="11"/>
    </row>
    <row r="12" spans="1:19" ht="39" customHeight="1" thickBot="1" x14ac:dyDescent="0.3">
      <c r="A12" s="51"/>
      <c r="B12" s="48"/>
      <c r="C12" s="48"/>
      <c r="D12" s="48"/>
      <c r="E12" s="48"/>
      <c r="F12" s="48"/>
      <c r="G12" s="36"/>
      <c r="H12" s="48"/>
      <c r="I12" s="36"/>
      <c r="J12" s="36"/>
      <c r="K12" s="40"/>
      <c r="L12" s="48"/>
      <c r="M12" s="15" t="s">
        <v>77</v>
      </c>
      <c r="N12" s="19" t="s">
        <v>38</v>
      </c>
      <c r="O12" s="13">
        <f>IFERROR(IF(M12="",0,
IF(O11&gt;0,IF(N12="Preventivo",O11-(O11*25%),
                 IF(N12="Detectivo",O11-(O11*15%),0)),
IF(O11=0,IF(N12="Preventivo",G11-(G11*25%),
IF(N12="Detectivo",G11-(G11*15%),0))))),"")</f>
        <v>1.9124999999999999</v>
      </c>
      <c r="P12" s="13">
        <f>IFERROR(IF(M12="",0,
IF(P11&gt;0,IF(N12="Preventivo",0,
                 IF(N12="Detectivo",0,
                 IF(N12="Correctivo",P11-(P11*10%),0))),
IF(P11=0,IF(N12="Correctivo",I11-(I11*10%),0)))),"")</f>
        <v>0</v>
      </c>
      <c r="Q12" s="42"/>
      <c r="R12" s="40"/>
      <c r="S12" s="11"/>
    </row>
    <row r="13" spans="1:19" ht="18" x14ac:dyDescent="0.25">
      <c r="A13" s="49">
        <v>4</v>
      </c>
      <c r="B13" s="37" t="s">
        <v>13</v>
      </c>
      <c r="C13" s="37" t="s">
        <v>12</v>
      </c>
      <c r="D13" s="37" t="s">
        <v>29</v>
      </c>
      <c r="E13" s="37" t="s">
        <v>173</v>
      </c>
      <c r="F13" s="37" t="s">
        <v>53</v>
      </c>
      <c r="G13" s="34" t="str">
        <f t="shared" ref="G13" si="10">IFERROR(MID(F13,1,1),"")</f>
        <v>3</v>
      </c>
      <c r="H13" s="37" t="s">
        <v>44</v>
      </c>
      <c r="I13" s="34" t="str">
        <f>IFERROR(MID(H13,1,1),"")</f>
        <v>4</v>
      </c>
      <c r="J13" s="34">
        <f t="shared" ref="J13" si="11">IFERROR((G13+I13),"")</f>
        <v>7</v>
      </c>
      <c r="K13" s="39" t="str">
        <f t="shared" ref="K13" si="12">IF(OR(J13=2,J13=3,J13=4),"Riesgo Bajo",
IF(J13=5,"Riesgo Medio",
IF(OR(J13=6,J13=7),"Riesgo Alto",
IF(OR(J13=8,J13=9,J13=10),"Riesgo Extremo",
IF(OR(J13=0,J13=1,J13&gt;10),"")))))</f>
        <v>Riesgo Alto</v>
      </c>
      <c r="L13" s="37" t="s">
        <v>20</v>
      </c>
      <c r="M13" s="15" t="s">
        <v>176</v>
      </c>
      <c r="N13" s="18" t="s">
        <v>38</v>
      </c>
      <c r="O13" s="12">
        <f>IFERROR(IF(M13="",0,
IF(N13="Preventivo",G13-(G13*25%),
IF(N13="Detectivo",G13-(G13*15%),0))),"")</f>
        <v>2.25</v>
      </c>
      <c r="P13" s="12">
        <f>IFERROR(IF(M13="",0,
IF(OR(N13="Correctivo"),(I13-(I13*10%)),0)),"")</f>
        <v>0</v>
      </c>
      <c r="Q13" s="41">
        <f t="shared" ref="Q13" si="13">IFERROR(IF(AND(N13="Preventivo",OR(N14="Preventivo",N14="Detectivo")),(O14+I13),
IF(AND(N13="Detectivo",OR(N14="Preventivo",N14="Detectivo")),(O14+I13),
IF(AND(OR(N13="Preventivo",N13="Detectivo"),N14=""),(O13+I13),
IF(AND(OR(N13="Preventivo",N13="Detectivo"),N14="Correctivo"),(O13+P14),
IF(AND(N13="Correctivo",OR(N14="Preventivo",N14="Detectivo")),(P13+O14),
IF(AND(N13="Correctivo",N14="Correctivo"),(P14+G13),
IF(AND(N13="Correctivo",N14=""),(P13+G13),0))))))),"")</f>
        <v>5.6875</v>
      </c>
      <c r="R13" s="39" t="str">
        <f t="shared" ref="R13" si="14">IFERROR(IF(Q13=0,"",
IF(AND(Q13&gt;0,Q13&lt;5),"Riesgo Bajo",
IF(AND(OR(Q13&gt;5,Q13=5),Q13&lt;6),"Riesgo Medio",
IF(AND(OR(Q13&gt;6,Q13=6),Q13&lt;8),"Riesgo Alto",
IF(AND(OR(Q13&gt;8,Q13=8),OR(Q13=10,Q13&lt;10)),"Riesgo Extremo",""))))),"")</f>
        <v>Riesgo Medio</v>
      </c>
      <c r="S13" s="11"/>
    </row>
    <row r="14" spans="1:19" ht="27.75" thickBot="1" x14ac:dyDescent="0.3">
      <c r="A14" s="51"/>
      <c r="B14" s="48"/>
      <c r="C14" s="48"/>
      <c r="D14" s="48"/>
      <c r="E14" s="48"/>
      <c r="F14" s="48"/>
      <c r="G14" s="36"/>
      <c r="H14" s="48"/>
      <c r="I14" s="36"/>
      <c r="J14" s="36"/>
      <c r="K14" s="40"/>
      <c r="L14" s="48"/>
      <c r="M14" s="16" t="s">
        <v>174</v>
      </c>
      <c r="N14" s="19" t="s">
        <v>38</v>
      </c>
      <c r="O14" s="13">
        <f>IFERROR(IF(M14="",0,
IF(O13&gt;0,IF(N14="Preventivo",O13-(O13*25%),
                 IF(N14="Detectivo",O13-(O13*15%),0)),
IF(O13=0,IF(N14="Preventivo",G13-(G13*25%),
IF(N14="Detectivo",G13-(G13*15%),0))))),"")</f>
        <v>1.6875</v>
      </c>
      <c r="P14" s="13">
        <f>IFERROR(IF(M14="",0,
IF(P13&gt;0,IF(N14="Preventivo",0,
                 IF(N14="Detectivo",0,
                 IF(N14="Correctivo",P13-(P13*10%),0))),
IF(P13=0,IF(N14="Correctivo",I13-(I13*10%),0)))),"")</f>
        <v>0</v>
      </c>
      <c r="Q14" s="42"/>
      <c r="R14" s="40"/>
      <c r="S14" s="11"/>
    </row>
    <row r="15" spans="1:19" ht="35.25" customHeight="1" thickBot="1" x14ac:dyDescent="0.3">
      <c r="A15" s="49">
        <v>5</v>
      </c>
      <c r="B15" s="37"/>
      <c r="C15" s="37"/>
      <c r="D15" s="37" t="s">
        <v>29</v>
      </c>
      <c r="E15" s="37" t="s">
        <v>175</v>
      </c>
      <c r="F15" s="37" t="s">
        <v>54</v>
      </c>
      <c r="G15" s="34" t="str">
        <f t="shared" ref="G15" si="15">IFERROR(MID(F15,1,1),"")</f>
        <v>4</v>
      </c>
      <c r="H15" s="37" t="s">
        <v>44</v>
      </c>
      <c r="I15" s="34" t="str">
        <f t="shared" ref="I15" si="16">IFERROR(MID(H15,1,1),"")</f>
        <v>4</v>
      </c>
      <c r="J15" s="34">
        <f t="shared" ref="J15" si="17">IFERROR((G15+I15),"")</f>
        <v>8</v>
      </c>
      <c r="K15" s="39" t="str">
        <f t="shared" ref="K15" si="18">IF(OR(J15=2,J15=3,J15=4),"Riesgo Bajo",
IF(J15=5,"Riesgo Medio",
IF(OR(J15=6,J15=7),"Riesgo Alto",
IF(OR(J15=8,J15=9,J15=10),"Riesgo Extremo",
IF(OR(J15=0,J15=1,J15&gt;10),"")))))</f>
        <v>Riesgo Extremo</v>
      </c>
      <c r="L15" s="37" t="s">
        <v>20</v>
      </c>
      <c r="M15" s="15" t="s">
        <v>177</v>
      </c>
      <c r="N15" s="18" t="s">
        <v>38</v>
      </c>
      <c r="O15" s="12">
        <f>IFERROR(IF(M15="",0,
IF(N15="Preventivo",G15-(G15*25%),
IF(N15="Detectivo",G15-(G15*15%),0))),"")</f>
        <v>3</v>
      </c>
      <c r="P15" s="12">
        <f>IFERROR(IF(M15="",0,
IF(OR(N15="Correctivo"),(I15-(I15*10%)),0)),"")</f>
        <v>0</v>
      </c>
      <c r="Q15" s="41">
        <f t="shared" ref="Q15" si="19">IFERROR(IF(AND(N15="Preventivo",OR(N16="Preventivo",N16="Detectivo")),(O16+I15),
IF(AND(N15="Detectivo",OR(N16="Preventivo",N16="Detectivo")),(O16+I15),
IF(AND(OR(N15="Preventivo",N15="Detectivo"),N16=""),(O15+I15),
IF(AND(OR(N15="Preventivo",N15="Detectivo"),N16="Correctivo"),(O15+P16),
IF(AND(N15="Correctivo",OR(N16="Preventivo",N16="Detectivo")),(P15+O16),
IF(AND(N15="Correctivo",N16="Correctivo"),(P16+G15),
IF(AND(N15="Correctivo",N16=""),(P15+G15),0))))))),"")</f>
        <v>6.25</v>
      </c>
      <c r="R15" s="39" t="str">
        <f t="shared" ref="R15" si="20">IFERROR(IF(Q15=0,"",
IF(AND(Q15&gt;0,Q15&lt;5),"Riesgo Bajo",
IF(AND(OR(Q15&gt;5,Q15=5),Q15&lt;6),"Riesgo Medio",
IF(AND(OR(Q15&gt;6,Q15=6),Q15&lt;8),"Riesgo Alto",
IF(AND(OR(Q15&gt;8,Q15=8),OR(Q15=10,Q15&lt;10)),"Riesgo Extremo",""))))),"")</f>
        <v>Riesgo Alto</v>
      </c>
      <c r="S15" s="11"/>
    </row>
    <row r="16" spans="1:19" ht="22.5" customHeight="1" thickBot="1" x14ac:dyDescent="0.3">
      <c r="A16" s="50"/>
      <c r="B16" s="38"/>
      <c r="C16" s="38"/>
      <c r="D16" s="38"/>
      <c r="E16" s="38"/>
      <c r="F16" s="38"/>
      <c r="G16" s="35"/>
      <c r="H16" s="38"/>
      <c r="I16" s="35"/>
      <c r="J16" s="35"/>
      <c r="K16" s="43"/>
      <c r="L16" s="38"/>
      <c r="M16" s="15" t="s">
        <v>179</v>
      </c>
      <c r="N16" s="20" t="s">
        <v>38</v>
      </c>
      <c r="O16" s="13">
        <f>IFERROR(IF(M16="",0,
IF(O15&gt;0,IF(N16="Preventivo",O15-(O15*25%),
                 IF(N16="Detectivo",O15-(O15*15%),0)),
IF(O15=0,IF(N16="Preventivo",G15-(G15*25%),
IF(N16="Detectivo",G15-(G15*15%),0))))),"")</f>
        <v>2.25</v>
      </c>
      <c r="P16" s="13">
        <f>IFERROR(IF(M16="",0,
IF(P15&gt;0,IF(N16="Preventivo",0,
                 IF(N16="Detectivo",0,
                 IF(N16="Correctivo",P15-(P15*10%),0))),
IF(P15=0,IF(N16="Correctivo",I15-(I15*10%),0)))),"")</f>
        <v>0</v>
      </c>
      <c r="Q16" s="42"/>
      <c r="R16" s="40"/>
      <c r="S16" s="11"/>
    </row>
    <row r="17" spans="1:19" ht="36" x14ac:dyDescent="0.25">
      <c r="A17" s="49">
        <v>6</v>
      </c>
      <c r="B17" s="37"/>
      <c r="C17" s="37"/>
      <c r="D17" s="37" t="s">
        <v>29</v>
      </c>
      <c r="E17" s="37" t="s">
        <v>178</v>
      </c>
      <c r="F17" s="37" t="s">
        <v>53</v>
      </c>
      <c r="G17" s="34" t="str">
        <f t="shared" ref="G17" si="21">IFERROR(MID(F17,1,1),"")</f>
        <v>3</v>
      </c>
      <c r="H17" s="37" t="s">
        <v>43</v>
      </c>
      <c r="I17" s="34" t="str">
        <f t="shared" ref="I17" si="22">IFERROR(MID(H17,1,1),"")</f>
        <v>3</v>
      </c>
      <c r="J17" s="34">
        <f t="shared" ref="J17" si="23">IFERROR((G17+I17),"")</f>
        <v>6</v>
      </c>
      <c r="K17" s="39" t="str">
        <f t="shared" ref="K17" si="24">IF(OR(J17=2,J17=3,J17=4),"Riesgo Bajo",
IF(J17=5,"Riesgo Medio",
IF(OR(J17=6,J17=7),"Riesgo Alto",
IF(OR(J17=8,J17=9,J17=10),"Riesgo Extremo",
IF(OR(J17=0,J17=1,J17&gt;10),"")))))</f>
        <v>Riesgo Alto</v>
      </c>
      <c r="L17" s="37" t="s">
        <v>20</v>
      </c>
      <c r="M17" s="15" t="s">
        <v>180</v>
      </c>
      <c r="N17" s="18" t="s">
        <v>39</v>
      </c>
      <c r="O17" s="12">
        <f>IFERROR(IF(M17="",0,
IF(N17="Preventivo",G17-(G17*25%),
IF(N17="Detectivo",G17-(G17*15%),0))),"")</f>
        <v>2.5499999999999998</v>
      </c>
      <c r="P17" s="12">
        <f>IFERROR(IF(M17="",0,
IF(OR(N17="Correctivo"),(I17-(I17*10%)),0)),"")</f>
        <v>0</v>
      </c>
      <c r="Q17" s="41">
        <f t="shared" ref="Q17" si="25">IFERROR(IF(AND(N17="Preventivo",OR(N18="Preventivo",N18="Detectivo")),(O18+I17),
IF(AND(N17="Detectivo",OR(N18="Preventivo",N18="Detectivo")),(O18+I17),
IF(AND(OR(N17="Preventivo",N17="Detectivo"),N18=""),(O17+I17),
IF(AND(OR(N17="Preventivo",N17="Detectivo"),N18="Correctivo"),(O17+P18),
IF(AND(N17="Correctivo",OR(N18="Preventivo",N18="Detectivo")),(P17+O18),
IF(AND(N17="Correctivo",N18="Correctivo"),(P18+G17),
IF(AND(N17="Correctivo",N18=""),(P17+G17),0))))))),"")</f>
        <v>5.1675000000000004</v>
      </c>
      <c r="R17" s="39" t="str">
        <f t="shared" ref="R17" si="26">IFERROR(IF(Q17=0,"",
IF(AND(Q17&gt;0,Q17&lt;5),"Riesgo Bajo",
IF(AND(OR(Q17&gt;5,Q17=5),Q17&lt;6),"Riesgo Medio",
IF(AND(OR(Q17&gt;6,Q17=6),Q17&lt;8),"Riesgo Alto",
IF(AND(OR(Q17&gt;8,Q17=8),OR(Q17=10,Q17&lt;10)),"Riesgo Extremo",""))))),"")</f>
        <v>Riesgo Medio</v>
      </c>
      <c r="S17" s="11"/>
    </row>
    <row r="18" spans="1:19" ht="36.75" thickBot="1" x14ac:dyDescent="0.3">
      <c r="A18" s="50"/>
      <c r="B18" s="38"/>
      <c r="C18" s="38"/>
      <c r="D18" s="38"/>
      <c r="E18" s="38"/>
      <c r="F18" s="38"/>
      <c r="G18" s="35"/>
      <c r="H18" s="38"/>
      <c r="I18" s="35"/>
      <c r="J18" s="35"/>
      <c r="K18" s="43"/>
      <c r="L18" s="38"/>
      <c r="M18" s="17" t="s">
        <v>181</v>
      </c>
      <c r="N18" s="20" t="s">
        <v>39</v>
      </c>
      <c r="O18" s="13">
        <f>IFERROR(IF(M18="",0,
IF(O17&gt;0,IF(N18="Preventivo",O17-(O17*25%),
                 IF(N18="Detectivo",O17-(O17*15%),0)),
IF(O17=0,IF(N18="Preventivo",G17-(G17*25%),
IF(N18="Detectivo",G17-(G17*15%),0))))),"")</f>
        <v>2.1675</v>
      </c>
      <c r="P18" s="13">
        <f>IFERROR(IF(M18="",0,
IF(P17&gt;0,IF(N18="Preventivo",0,
                 IF(N18="Detectivo",0,
                 IF(N18="Correctivo",P17-(P17*10%),0))),
IF(P17=0,IF(N18="Correctivo",I17-(I17*10%),0)))),"")</f>
        <v>0</v>
      </c>
      <c r="Q18" s="42"/>
      <c r="R18" s="40"/>
      <c r="S18" s="11"/>
    </row>
    <row r="19" spans="1:19" ht="18" x14ac:dyDescent="0.25">
      <c r="A19" s="49">
        <v>7</v>
      </c>
      <c r="B19" s="37"/>
      <c r="C19" s="37"/>
      <c r="D19" s="37" t="s">
        <v>33</v>
      </c>
      <c r="E19" s="37" t="s">
        <v>144</v>
      </c>
      <c r="F19" s="37" t="s">
        <v>54</v>
      </c>
      <c r="G19" s="34" t="str">
        <f t="shared" ref="G19" si="27">IFERROR(MID(F19,1,1),"")</f>
        <v>4</v>
      </c>
      <c r="H19" s="37" t="s">
        <v>44</v>
      </c>
      <c r="I19" s="34" t="str">
        <f t="shared" ref="I19" si="28">IFERROR(MID(H19,1,1),"")</f>
        <v>4</v>
      </c>
      <c r="J19" s="34">
        <f t="shared" ref="J19" si="29">IFERROR((G19+I19),"")</f>
        <v>8</v>
      </c>
      <c r="K19" s="39" t="str">
        <f t="shared" ref="K19" si="30">IF(OR(J19=2,J19=3,J19=4),"Riesgo Bajo",
IF(J19=5,"Riesgo Medio",
IF(OR(J19=6,J19=7),"Riesgo Alto",
IF(OR(J19=8,J19=9,J19=10),"Riesgo Extremo",
IF(OR(J19=0,J19=1,J19&gt;10),"")))))</f>
        <v>Riesgo Extremo</v>
      </c>
      <c r="L19" s="37" t="s">
        <v>20</v>
      </c>
      <c r="M19" s="15" t="s">
        <v>182</v>
      </c>
      <c r="N19" s="18" t="s">
        <v>39</v>
      </c>
      <c r="O19" s="12">
        <f>IFERROR(IF(M19="",0,
IF(N19="Preventivo",G19-(G19*25%),
IF(N19="Detectivo",G19-(G19*15%),0))),"")</f>
        <v>3.4</v>
      </c>
      <c r="P19" s="12">
        <f>IFERROR(IF(M19="",0,
IF(OR(N19="Correctivo"),(I19-(I19*10%)),0)),"")</f>
        <v>0</v>
      </c>
      <c r="Q19" s="41">
        <f t="shared" ref="Q19" si="31">IFERROR(IF(AND(N19="Preventivo",OR(N20="Preventivo",N20="Detectivo")),(O20+I19),
IF(AND(N19="Detectivo",OR(N20="Preventivo",N20="Detectivo")),(O20+I19),
IF(AND(OR(N19="Preventivo",N19="Detectivo"),N20=""),(O19+I19),
IF(AND(OR(N19="Preventivo",N19="Detectivo"),N20="Correctivo"),(O19+P20),
IF(AND(N19="Correctivo",OR(N20="Preventivo",N20="Detectivo")),(P19+O20),
IF(AND(N19="Correctivo",N20="Correctivo"),(P20+G19),
IF(AND(N19="Correctivo",N20=""),(P19+G19),0))))))),"")</f>
        <v>6.89</v>
      </c>
      <c r="R19" s="39" t="str">
        <f t="shared" ref="R19" si="32">IFERROR(IF(Q19=0,"",
IF(AND(Q19&gt;0,Q19&lt;5),"Riesgo Bajo",
IF(AND(OR(Q19&gt;5,Q19=5),Q19&lt;6),"Riesgo Medio",
IF(AND(OR(Q19&gt;6,Q19=6),Q19&lt;8),"Riesgo Alto",
IF(AND(OR(Q19&gt;8,Q19=8),OR(Q19=10,Q19&lt;10)),"Riesgo Extremo",""))))),"")</f>
        <v>Riesgo Alto</v>
      </c>
      <c r="S19" s="11"/>
    </row>
    <row r="20" spans="1:19" ht="27.75" thickBot="1" x14ac:dyDescent="0.3">
      <c r="A20" s="50"/>
      <c r="B20" s="38"/>
      <c r="C20" s="38"/>
      <c r="D20" s="38"/>
      <c r="E20" s="38"/>
      <c r="F20" s="38"/>
      <c r="G20" s="35"/>
      <c r="H20" s="38"/>
      <c r="I20" s="35"/>
      <c r="J20" s="35"/>
      <c r="K20" s="43"/>
      <c r="L20" s="38"/>
      <c r="M20" s="17" t="s">
        <v>183</v>
      </c>
      <c r="N20" s="20" t="s">
        <v>39</v>
      </c>
      <c r="O20" s="13">
        <f>IFERROR(IF(M20="",0,
IF(O19&gt;0,IF(N20="Preventivo",O19-(O19*25%),
                 IF(N20="Detectivo",O19-(O19*15%),0)),
IF(O19=0,IF(N20="Preventivo",G19-(G19*25%),
IF(N20="Detectivo",G19-(G19*15%),0))))),"")</f>
        <v>2.8899999999999997</v>
      </c>
      <c r="P20" s="13">
        <f>IFERROR(IF(M20="",0,
IF(P19&gt;0,IF(N20="Preventivo",0,
                 IF(N20="Detectivo",0,
                 IF(N20="Correctivo",P19-(P19*10%),0))),
IF(P19=0,IF(N20="Correctivo",I19-(I19*10%),0)))),"")</f>
        <v>0</v>
      </c>
      <c r="Q20" s="42"/>
      <c r="R20" s="40"/>
      <c r="S20" s="11"/>
    </row>
    <row r="21" spans="1:19" x14ac:dyDescent="0.25">
      <c r="A21" s="49">
        <v>8</v>
      </c>
      <c r="B21" s="37"/>
      <c r="C21" s="37"/>
      <c r="D21" s="37"/>
      <c r="E21" s="37"/>
      <c r="F21" s="37"/>
      <c r="G21" s="34" t="str">
        <f t="shared" ref="G21" si="33">IFERROR(MID(F21,1,1),"")</f>
        <v/>
      </c>
      <c r="H21" s="37"/>
      <c r="I21" s="34" t="str">
        <f t="shared" ref="I21" si="34">IFERROR(MID(H21,1,1),"")</f>
        <v/>
      </c>
      <c r="J21" s="34" t="str">
        <f t="shared" ref="J21" si="35">IFERROR((G21+I21),"")</f>
        <v/>
      </c>
      <c r="K21" s="39" t="str">
        <f t="shared" ref="K21" si="36">IF(OR(J21=2,J21=3,J21=4),"Riesgo Bajo",
IF(J21=5,"Riesgo Medio",
IF(OR(J21=6,J21=7),"Riesgo Alto",
IF(OR(J21=8,J21=9,J21=10),"Riesgo Extremo",
IF(OR(J21=0,J21=1,J21&gt;10),"")))))</f>
        <v/>
      </c>
      <c r="L21" s="37"/>
      <c r="M21" s="15"/>
      <c r="N21" s="18"/>
      <c r="O21" s="12">
        <f>IFERROR(IF(M21="",0,
IF(N21="Preventivo",G21-(G21*25%),
IF(N21="Detectivo",G21-(G21*15%),0))),"")</f>
        <v>0</v>
      </c>
      <c r="P21" s="12">
        <f>IFERROR(IF(M21="",0,
IF(OR(N21="Correctivo"),(I21-(I21*10%)),0)),"")</f>
        <v>0</v>
      </c>
      <c r="Q21" s="41">
        <f t="shared" ref="Q21" si="37">IFERROR(IF(AND(N21="Preventivo",OR(N22="Preventivo",N22="Detectivo")),(O22+I21),
IF(AND(N21="Detectivo",OR(N22="Preventivo",N22="Detectivo")),(O22+I21),
IF(AND(OR(N21="Preventivo",N21="Detectivo"),N22=""),(O21+I21),
IF(AND(OR(N21="Preventivo",N21="Detectivo"),N22="Correctivo"),(O21+P22),
IF(AND(N21="Correctivo",OR(N22="Preventivo",N22="Detectivo")),(P21+O22),
IF(AND(N21="Correctivo",N22="Correctivo"),(P22+G21),
IF(AND(N21="Correctivo",N22=""),(P21+G21),0))))))),"")</f>
        <v>0</v>
      </c>
      <c r="R21" s="39" t="str">
        <f t="shared" ref="R21" si="38">IFERROR(IF(Q21=0,"",
IF(AND(Q21&gt;0,Q21&lt;5),"Riesgo Bajo",
IF(AND(OR(Q21&gt;5,Q21=5),Q21&lt;6),"Riesgo Medio",
IF(AND(OR(Q21&gt;6,Q21=6),Q21&lt;8),"Riesgo Alto",
IF(AND(OR(Q21&gt;8,Q21=8),OR(Q21=10,Q21&lt;10)),"Riesgo Extremo",""))))),"")</f>
        <v/>
      </c>
      <c r="S21" s="11"/>
    </row>
    <row r="22" spans="1:19" ht="15.75" thickBot="1" x14ac:dyDescent="0.3">
      <c r="A22" s="50"/>
      <c r="B22" s="38"/>
      <c r="C22" s="38"/>
      <c r="D22" s="38"/>
      <c r="E22" s="38"/>
      <c r="F22" s="38"/>
      <c r="G22" s="35"/>
      <c r="H22" s="38"/>
      <c r="I22" s="35"/>
      <c r="J22" s="35"/>
      <c r="K22" s="43"/>
      <c r="L22" s="38"/>
      <c r="M22" s="17"/>
      <c r="N22" s="20"/>
      <c r="O22" s="13">
        <f>IFERROR(IF(M22="",0,
IF(O21&gt;0,IF(N22="Preventivo",O21-(O21*25%),
                 IF(N22="Detectivo",O21-(O21*15%),0)),
IF(O21=0,IF(N22="Preventivo",G21-(G21*25%),
IF(N22="Detectivo",G21-(G21*15%),0))))),"")</f>
        <v>0</v>
      </c>
      <c r="P22" s="13">
        <f>IFERROR(IF(M22="",0,
IF(P21&gt;0,IF(N22="Preventivo",0,
                 IF(N22="Detectivo",0,
                 IF(N22="Correctivo",P21-(P21*10%),0))),
IF(P21=0,IF(N22="Correctivo",I21-(I21*10%),0)))),"")</f>
        <v>0</v>
      </c>
      <c r="Q22" s="42"/>
      <c r="R22" s="40"/>
      <c r="S22" s="11"/>
    </row>
    <row r="23" spans="1:19" x14ac:dyDescent="0.25">
      <c r="A23" s="49">
        <v>9</v>
      </c>
      <c r="B23" s="37"/>
      <c r="C23" s="37"/>
      <c r="D23" s="37"/>
      <c r="E23" s="37"/>
      <c r="F23" s="37"/>
      <c r="G23" s="34" t="str">
        <f t="shared" ref="G23" si="39">IFERROR(MID(F23,1,1),"")</f>
        <v/>
      </c>
      <c r="H23" s="37"/>
      <c r="I23" s="34" t="str">
        <f t="shared" ref="I23" si="40">IFERROR(MID(H23,1,1),"")</f>
        <v/>
      </c>
      <c r="J23" s="34" t="str">
        <f t="shared" ref="J23" si="41">IFERROR((G23+I23),"")</f>
        <v/>
      </c>
      <c r="K23" s="39" t="str">
        <f t="shared" ref="K23" si="42">IF(OR(J23=2,J23=3,J23=4),"Riesgo Bajo",
IF(J23=5,"Riesgo Medio",
IF(OR(J23=6,J23=7),"Riesgo Alto",
IF(OR(J23=8,J23=9,J23=10),"Riesgo Extremo",
IF(OR(J23=0,J23=1,J23&gt;10),"")))))</f>
        <v/>
      </c>
      <c r="L23" s="37"/>
      <c r="M23" s="15"/>
      <c r="N23" s="18"/>
      <c r="O23" s="12">
        <f>IFERROR(IF(M23="",0,
IF(N23="Preventivo",G23-(G23*25%),
IF(N23="Detectivo",G23-(G23*15%),0))),"")</f>
        <v>0</v>
      </c>
      <c r="P23" s="12">
        <f>IFERROR(IF(M23="",0,
IF(OR(N23="Correctivo"),(I23-(I23*10%)),0)),"")</f>
        <v>0</v>
      </c>
      <c r="Q23" s="41">
        <f t="shared" ref="Q23" si="43">IFERROR(IF(AND(N23="Preventivo",OR(N24="Preventivo",N24="Detectivo")),(O24+I23),
IF(AND(N23="Detectivo",OR(N24="Preventivo",N24="Detectivo")),(O24+I23),
IF(AND(OR(N23="Preventivo",N23="Detectivo"),N24=""),(O23+I23),
IF(AND(OR(N23="Preventivo",N23="Detectivo"),N24="Correctivo"),(O23+P24),
IF(AND(N23="Correctivo",OR(N24="Preventivo",N24="Detectivo")),(P23+O24),
IF(AND(N23="Correctivo",N24="Correctivo"),(P24+G23),
IF(AND(N23="Correctivo",N24=""),(P23+G23),0))))))),"")</f>
        <v>0</v>
      </c>
      <c r="R23" s="39" t="str">
        <f t="shared" ref="R23" si="44">IFERROR(IF(Q23=0,"",
IF(AND(Q23&gt;0,Q23&lt;5),"Riesgo Bajo",
IF(AND(OR(Q23&gt;5,Q23=5),Q23&lt;6),"Riesgo Medio",
IF(AND(OR(Q23&gt;6,Q23=6),Q23&lt;8),"Riesgo Alto",
IF(AND(OR(Q23&gt;8,Q23=8),OR(Q23=10,Q23&lt;10)),"Riesgo Extremo",""))))),"")</f>
        <v/>
      </c>
      <c r="S23" s="11"/>
    </row>
    <row r="24" spans="1:19" ht="15.75" thickBot="1" x14ac:dyDescent="0.3">
      <c r="A24" s="50"/>
      <c r="B24" s="38"/>
      <c r="C24" s="38"/>
      <c r="D24" s="38"/>
      <c r="E24" s="38"/>
      <c r="F24" s="38"/>
      <c r="G24" s="35"/>
      <c r="H24" s="38"/>
      <c r="I24" s="35"/>
      <c r="J24" s="35"/>
      <c r="K24" s="43"/>
      <c r="L24" s="38"/>
      <c r="M24" s="17"/>
      <c r="N24" s="20"/>
      <c r="O24" s="13">
        <f>IFERROR(IF(M24="",0,
IF(O23&gt;0,IF(N24="Preventivo",O23-(O23*25%),
                 IF(N24="Detectivo",O23-(O23*15%),0)),
IF(O23=0,IF(N24="Preventivo",G23-(G23*25%),
IF(N24="Detectivo",G23-(G23*15%),0))))),"")</f>
        <v>0</v>
      </c>
      <c r="P24" s="13">
        <f>IFERROR(IF(M24="",0,
IF(P23&gt;0,IF(N24="Preventivo",0,
                 IF(N24="Detectivo",0,
                 IF(N24="Correctivo",P23-(P23*10%),0))),
IF(P23=0,IF(N24="Correctivo",I23-(I23*10%),0)))),"")</f>
        <v>0</v>
      </c>
      <c r="Q24" s="42"/>
      <c r="R24" s="40"/>
      <c r="S24" s="11"/>
    </row>
    <row r="25" spans="1:19" x14ac:dyDescent="0.25">
      <c r="A25" s="49">
        <v>10</v>
      </c>
      <c r="B25" s="37"/>
      <c r="C25" s="37"/>
      <c r="D25" s="37"/>
      <c r="E25" s="37"/>
      <c r="F25" s="37"/>
      <c r="G25" s="34" t="str">
        <f t="shared" ref="G25" si="45">IFERROR(MID(F25,1,1),"")</f>
        <v/>
      </c>
      <c r="H25" s="37"/>
      <c r="I25" s="34" t="str">
        <f t="shared" ref="I25" si="46">IFERROR(MID(H25,1,1),"")</f>
        <v/>
      </c>
      <c r="J25" s="34" t="str">
        <f t="shared" ref="J25" si="47">IFERROR((G25+I25),"")</f>
        <v/>
      </c>
      <c r="K25" s="39" t="str">
        <f t="shared" ref="K25" si="48">IF(OR(J25=2,J25=3,J25=4),"Riesgo Bajo",
IF(J25=5,"Riesgo Medio",
IF(OR(J25=6,J25=7),"Riesgo Alto",
IF(OR(J25=8,J25=9,J25=10),"Riesgo Extremo",
IF(OR(J25=0,J25=1,J25&gt;10),"")))))</f>
        <v/>
      </c>
      <c r="L25" s="37"/>
      <c r="M25" s="15"/>
      <c r="N25" s="18"/>
      <c r="O25" s="12">
        <f>IFERROR(IF(M25="",0,
IF(N25="Preventivo",G25-(G25*25%),
IF(N25="Detectivo",G25-(G25*15%),0))),"")</f>
        <v>0</v>
      </c>
      <c r="P25" s="12">
        <f>IFERROR(IF(M25="",0,
IF(OR(N25="Correctivo"),(I25-(I25*10%)),0)),"")</f>
        <v>0</v>
      </c>
      <c r="Q25" s="41">
        <f t="shared" ref="Q25" si="49">IFERROR(IF(AND(N25="Preventivo",OR(N26="Preventivo",N26="Detectivo")),(O26+I25),
IF(AND(N25="Detectivo",OR(N26="Preventivo",N26="Detectivo")),(O26+I25),
IF(AND(OR(N25="Preventivo",N25="Detectivo"),N26=""),(O25+I25),
IF(AND(OR(N25="Preventivo",N25="Detectivo"),N26="Correctivo"),(O25+P26),
IF(AND(N25="Correctivo",OR(N26="Preventivo",N26="Detectivo")),(P25+O26),
IF(AND(N25="Correctivo",N26="Correctivo"),(P26+G25),
IF(AND(N25="Correctivo",N26=""),(P25+G25),0))))))),"")</f>
        <v>0</v>
      </c>
      <c r="R25" s="39" t="str">
        <f t="shared" ref="R25" si="50">IFERROR(IF(Q25=0,"",
IF(AND(Q25&gt;0,Q25&lt;5),"Riesgo Bajo",
IF(AND(OR(Q25&gt;5,Q25=5),Q25&lt;6),"Riesgo Medio",
IF(AND(OR(Q25&gt;6,Q25=6),Q25&lt;8),"Riesgo Alto",
IF(AND(OR(Q25&gt;8,Q25=8),OR(Q25=10,Q25&lt;10)),"Riesgo Extremo",""))))),"")</f>
        <v/>
      </c>
      <c r="S25" s="11"/>
    </row>
    <row r="26" spans="1:19" ht="15.75" thickBot="1" x14ac:dyDescent="0.3">
      <c r="A26" s="50"/>
      <c r="B26" s="38"/>
      <c r="C26" s="38"/>
      <c r="D26" s="38"/>
      <c r="E26" s="38"/>
      <c r="F26" s="38"/>
      <c r="G26" s="35"/>
      <c r="H26" s="38"/>
      <c r="I26" s="35"/>
      <c r="J26" s="35"/>
      <c r="K26" s="43"/>
      <c r="L26" s="38"/>
      <c r="M26" s="17"/>
      <c r="N26" s="20"/>
      <c r="O26" s="13">
        <f>IFERROR(IF(M26="",0,
IF(O25&gt;0,IF(N26="Preventivo",O25-(O25*25%),
                 IF(N26="Detectivo",O25-(O25*15%),0)),
IF(O25=0,IF(N26="Preventivo",G25-(G25*25%),
IF(N26="Detectivo",G25-(G25*15%),0))))),"")</f>
        <v>0</v>
      </c>
      <c r="P26" s="13">
        <f>IFERROR(IF(M26="",0,
IF(P25&gt;0,IF(N26="Preventivo",0,
                 IF(N26="Detectivo",0,
                 IF(N26="Correctivo",P25-(P25*10%),0))),
IF(P25=0,IF(N26="Correctivo",I25-(I25*10%),0)))),"")</f>
        <v>0</v>
      </c>
      <c r="Q26" s="42"/>
      <c r="R26" s="40"/>
      <c r="S26" s="11"/>
    </row>
    <row r="27" spans="1:19" x14ac:dyDescent="0.25">
      <c r="A27" s="49">
        <v>11</v>
      </c>
      <c r="B27" s="37"/>
      <c r="C27" s="37"/>
      <c r="D27" s="37"/>
      <c r="E27" s="37"/>
      <c r="F27" s="37"/>
      <c r="G27" s="34" t="str">
        <f t="shared" ref="G27" si="51">IFERROR(MID(F27,1,1),"")</f>
        <v/>
      </c>
      <c r="H27" s="37"/>
      <c r="I27" s="34" t="str">
        <f t="shared" ref="I27" si="52">IFERROR(MID(H27,1,1),"")</f>
        <v/>
      </c>
      <c r="J27" s="34" t="str">
        <f t="shared" ref="J27" si="53">IFERROR((G27+I27),"")</f>
        <v/>
      </c>
      <c r="K27" s="39" t="str">
        <f t="shared" ref="K27" si="54">IF(OR(J27=2,J27=3,J27=4),"Riesgo Bajo",
IF(J27=5,"Riesgo Medio",
IF(OR(J27=6,J27=7),"Riesgo Alto",
IF(OR(J27=8,J27=9,J27=10),"Riesgo Extremo",
IF(OR(J27=0,J27=1,J27&gt;10),"")))))</f>
        <v/>
      </c>
      <c r="L27" s="37"/>
      <c r="M27" s="15"/>
      <c r="N27" s="18"/>
      <c r="O27" s="12">
        <f>IFERROR(IF(M27="",0,
IF(N27="Preventivo",G27-(G27*25%),
IF(N27="Detectivo",G27-(G27*15%),0))),"")</f>
        <v>0</v>
      </c>
      <c r="P27" s="12">
        <f>IFERROR(IF(M27="",0,
IF(OR(N27="Correctivo"),(I27-(I27*10%)),0)),"")</f>
        <v>0</v>
      </c>
      <c r="Q27" s="41">
        <f t="shared" ref="Q27" si="55">IFERROR(IF(AND(N27="Preventivo",OR(N28="Preventivo",N28="Detectivo")),(O28+I27),
IF(AND(N27="Detectivo",OR(N28="Preventivo",N28="Detectivo")),(O28+I27),
IF(AND(OR(N27="Preventivo",N27="Detectivo"),N28=""),(O27+I27),
IF(AND(OR(N27="Preventivo",N27="Detectivo"),N28="Correctivo"),(O27+P28),
IF(AND(N27="Correctivo",OR(N28="Preventivo",N28="Detectivo")),(P27+O28),
IF(AND(N27="Correctivo",N28="Correctivo"),(P28+G27),
IF(AND(N27="Correctivo",N28=""),(P27+G27),0))))))),"")</f>
        <v>0</v>
      </c>
      <c r="R27" s="39" t="str">
        <f t="shared" ref="R27" si="56">IFERROR(IF(Q27=0,"",
IF(AND(Q27&gt;0,Q27&lt;5),"Riesgo Bajo",
IF(AND(OR(Q27&gt;5,Q27=5),Q27&lt;6),"Riesgo Medio",
IF(AND(OR(Q27&gt;6,Q27=6),Q27&lt;8),"Riesgo Alto",
IF(AND(OR(Q27&gt;8,Q27=8),OR(Q27=10,Q27&lt;10)),"Riesgo Extremo",""))))),"")</f>
        <v/>
      </c>
      <c r="S27" s="11"/>
    </row>
    <row r="28" spans="1:19" ht="15.75" thickBot="1" x14ac:dyDescent="0.3">
      <c r="A28" s="50"/>
      <c r="B28" s="38"/>
      <c r="C28" s="38"/>
      <c r="D28" s="38"/>
      <c r="E28" s="38"/>
      <c r="F28" s="38"/>
      <c r="G28" s="35"/>
      <c r="H28" s="38"/>
      <c r="I28" s="35"/>
      <c r="J28" s="35"/>
      <c r="K28" s="43"/>
      <c r="L28" s="38"/>
      <c r="M28" s="17"/>
      <c r="N28" s="20"/>
      <c r="O28" s="13">
        <f>IFERROR(IF(M28="",0,
IF(O27&gt;0,IF(N28="Preventivo",O27-(O27*25%),
                 IF(N28="Detectivo",O27-(O27*15%),0)),
IF(O27=0,IF(N28="Preventivo",G27-(G27*25%),
IF(N28="Detectivo",G27-(G27*15%),0))))),"")</f>
        <v>0</v>
      </c>
      <c r="P28" s="13">
        <f>IFERROR(IF(M28="",0,
IF(P27&gt;0,IF(N28="Preventivo",0,
                 IF(N28="Detectivo",0,
                 IF(N28="Correctivo",P27-(P27*10%),0))),
IF(P27=0,IF(N28="Correctivo",I27-(I27*10%),0)))),"")</f>
        <v>0</v>
      </c>
      <c r="Q28" s="42"/>
      <c r="R28" s="40"/>
      <c r="S28" s="11"/>
    </row>
    <row r="29" spans="1:19" x14ac:dyDescent="0.25">
      <c r="A29" s="49">
        <v>12</v>
      </c>
      <c r="B29" s="37"/>
      <c r="C29" s="37"/>
      <c r="D29" s="37"/>
      <c r="E29" s="37"/>
      <c r="F29" s="37"/>
      <c r="G29" s="34" t="str">
        <f t="shared" ref="G29" si="57">IFERROR(MID(F29,1,1),"")</f>
        <v/>
      </c>
      <c r="H29" s="37"/>
      <c r="I29" s="34" t="str">
        <f t="shared" ref="I29" si="58">IFERROR(MID(H29,1,1),"")</f>
        <v/>
      </c>
      <c r="J29" s="34" t="str">
        <f t="shared" ref="J29" si="59">IFERROR((G29+I29),"")</f>
        <v/>
      </c>
      <c r="K29" s="39" t="str">
        <f t="shared" ref="K29" si="60">IF(OR(J29=2,J29=3,J29=4),"Riesgo Bajo",
IF(J29=5,"Riesgo Medio",
IF(OR(J29=6,J29=7),"Riesgo Alto",
IF(OR(J29=8,J29=9,J29=10),"Riesgo Extremo",
IF(OR(J29=0,J29=1,J29&gt;10),"")))))</f>
        <v/>
      </c>
      <c r="L29" s="37"/>
      <c r="M29" s="15"/>
      <c r="N29" s="18"/>
      <c r="O29" s="12">
        <f>IFERROR(IF(M29="",0,
IF(N29="Preventivo",G29-(G29*25%),
IF(N29="Detectivo",G29-(G29*15%),0))),"")</f>
        <v>0</v>
      </c>
      <c r="P29" s="12">
        <f>IFERROR(IF(M29="",0,
IF(OR(N29="Correctivo"),(I29-(I29*10%)),0)),"")</f>
        <v>0</v>
      </c>
      <c r="Q29" s="41">
        <f t="shared" ref="Q29" si="61">IFERROR(IF(AND(N29="Preventivo",OR(N30="Preventivo",N30="Detectivo")),(O30+I29),
IF(AND(N29="Detectivo",OR(N30="Preventivo",N30="Detectivo")),(O30+I29),
IF(AND(OR(N29="Preventivo",N29="Detectivo"),N30=""),(O29+I29),
IF(AND(OR(N29="Preventivo",N29="Detectivo"),N30="Correctivo"),(O29+P30),
IF(AND(N29="Correctivo",OR(N30="Preventivo",N30="Detectivo")),(P29+O30),
IF(AND(N29="Correctivo",N30="Correctivo"),(P30+G29),
IF(AND(N29="Correctivo",N30=""),(P29+G29),0))))))),"")</f>
        <v>0</v>
      </c>
      <c r="R29" s="39" t="str">
        <f t="shared" ref="R29" si="62">IFERROR(IF(Q29=0,"",
IF(AND(Q29&gt;0,Q29&lt;5),"Riesgo Bajo",
IF(AND(OR(Q29&gt;5,Q29=5),Q29&lt;6),"Riesgo Medio",
IF(AND(OR(Q29&gt;6,Q29=6),Q29&lt;8),"Riesgo Alto",
IF(AND(OR(Q29&gt;8,Q29=8),OR(Q29=10,Q29&lt;10)),"Riesgo Extremo",""))))),"")</f>
        <v/>
      </c>
      <c r="S29" s="11"/>
    </row>
    <row r="30" spans="1:19" ht="15.75" thickBot="1" x14ac:dyDescent="0.3">
      <c r="A30" s="50"/>
      <c r="B30" s="38"/>
      <c r="C30" s="38"/>
      <c r="D30" s="38"/>
      <c r="E30" s="38"/>
      <c r="F30" s="38"/>
      <c r="G30" s="35"/>
      <c r="H30" s="38"/>
      <c r="I30" s="35"/>
      <c r="J30" s="35"/>
      <c r="K30" s="43"/>
      <c r="L30" s="38"/>
      <c r="M30" s="17"/>
      <c r="N30" s="20"/>
      <c r="O30" s="13">
        <f>IFERROR(IF(M30="",0,
IF(O29&gt;0,IF(N30="Preventivo",O29-(O29*25%),
                 IF(N30="Detectivo",O29-(O29*15%),0)),
IF(O29=0,IF(N30="Preventivo",G29-(G29*25%),
IF(N30="Detectivo",G29-(G29*15%),0))))),"")</f>
        <v>0</v>
      </c>
      <c r="P30" s="13">
        <f>IFERROR(IF(M30="",0,
IF(P29&gt;0,IF(N30="Preventivo",0,
                 IF(N30="Detectivo",0,
                 IF(N30="Correctivo",P29-(P29*10%),0))),
IF(P29=0,IF(N30="Correctivo",I29-(I29*10%),0)))),"")</f>
        <v>0</v>
      </c>
      <c r="Q30" s="42"/>
      <c r="R30" s="40"/>
      <c r="S30" s="11"/>
    </row>
  </sheetData>
  <sheetProtection algorithmName="SHA-512" hashValue="WD1Aa23h+dzNd6Qc/QMwTSObNPa9k/w4sjlJdzYySJZTyht0WIKQOqSm57gWm+OoBwUxfkRJYD1CyBPtLgSkgQ==" saltValue="qsdPMoPkjc4+7EeNn+Hiyg==" spinCount="100000" sheet="1" scenarios="1" formatColumns="0" formatRows="0"/>
  <mergeCells count="189">
    <mergeCell ref="Q9:Q10"/>
    <mergeCell ref="R9:R10"/>
    <mergeCell ref="O4:R4"/>
    <mergeCell ref="O5:O6"/>
    <mergeCell ref="P5:P6"/>
    <mergeCell ref="Q5:Q6"/>
    <mergeCell ref="R5:R6"/>
    <mergeCell ref="F9:F10"/>
    <mergeCell ref="A27:A28"/>
    <mergeCell ref="C27:C28"/>
    <mergeCell ref="F11:F12"/>
    <mergeCell ref="F13:F14"/>
    <mergeCell ref="F15:F16"/>
    <mergeCell ref="F17:F18"/>
    <mergeCell ref="F19:F20"/>
    <mergeCell ref="F21:F22"/>
    <mergeCell ref="F23:F24"/>
    <mergeCell ref="F25:F26"/>
    <mergeCell ref="F27:F28"/>
    <mergeCell ref="K27:K28"/>
    <mergeCell ref="Q21:Q22"/>
    <mergeCell ref="Q23:Q24"/>
    <mergeCell ref="Q25:Q26"/>
    <mergeCell ref="Q27:Q28"/>
    <mergeCell ref="A29:A30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A17:A18"/>
    <mergeCell ref="A19:A20"/>
    <mergeCell ref="A21:A22"/>
    <mergeCell ref="A23:A24"/>
    <mergeCell ref="A25:A26"/>
    <mergeCell ref="A7:A8"/>
    <mergeCell ref="A9:A10"/>
    <mergeCell ref="A11:A12"/>
    <mergeCell ref="A13:A14"/>
    <mergeCell ref="A15:A16"/>
    <mergeCell ref="D15:D16"/>
    <mergeCell ref="D17:D18"/>
    <mergeCell ref="C29:C30"/>
    <mergeCell ref="C17:C18"/>
    <mergeCell ref="C19:C20"/>
    <mergeCell ref="C21:C22"/>
    <mergeCell ref="C23:C24"/>
    <mergeCell ref="C25:C26"/>
    <mergeCell ref="C9:C10"/>
    <mergeCell ref="C11:C12"/>
    <mergeCell ref="C13:C14"/>
    <mergeCell ref="C15:C16"/>
    <mergeCell ref="H9:H10"/>
    <mergeCell ref="H11:H12"/>
    <mergeCell ref="H13:H14"/>
    <mergeCell ref="H15:H16"/>
    <mergeCell ref="D29:D30"/>
    <mergeCell ref="E9:E10"/>
    <mergeCell ref="E11:E12"/>
    <mergeCell ref="E13:E14"/>
    <mergeCell ref="E15:E16"/>
    <mergeCell ref="E17:E18"/>
    <mergeCell ref="E19:E20"/>
    <mergeCell ref="E21:E22"/>
    <mergeCell ref="E23:E24"/>
    <mergeCell ref="E25:E26"/>
    <mergeCell ref="E27:E28"/>
    <mergeCell ref="E29:E30"/>
    <mergeCell ref="D19:D20"/>
    <mergeCell ref="D21:D22"/>
    <mergeCell ref="D23:D24"/>
    <mergeCell ref="D25:D26"/>
    <mergeCell ref="D27:D28"/>
    <mergeCell ref="D9:D10"/>
    <mergeCell ref="D11:D12"/>
    <mergeCell ref="D13:D14"/>
    <mergeCell ref="K9:K10"/>
    <mergeCell ref="K11:K12"/>
    <mergeCell ref="K13:K14"/>
    <mergeCell ref="K15:K16"/>
    <mergeCell ref="F29:F30"/>
    <mergeCell ref="H29:H30"/>
    <mergeCell ref="J7:J8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J27:J28"/>
    <mergeCell ref="J29:J30"/>
    <mergeCell ref="H17:H18"/>
    <mergeCell ref="H19:H20"/>
    <mergeCell ref="H21:H22"/>
    <mergeCell ref="H23:H24"/>
    <mergeCell ref="H25:H26"/>
    <mergeCell ref="H7:H8"/>
    <mergeCell ref="I4:I6"/>
    <mergeCell ref="G7:G8"/>
    <mergeCell ref="R7:R8"/>
    <mergeCell ref="C7:C8"/>
    <mergeCell ref="L4:L6"/>
    <mergeCell ref="A4:A6"/>
    <mergeCell ref="B4:B6"/>
    <mergeCell ref="C4:C6"/>
    <mergeCell ref="D4:D6"/>
    <mergeCell ref="E4:E6"/>
    <mergeCell ref="F4:F6"/>
    <mergeCell ref="H4:H6"/>
    <mergeCell ref="J4:J6"/>
    <mergeCell ref="K4:K6"/>
    <mergeCell ref="M4:M6"/>
    <mergeCell ref="D7:D8"/>
    <mergeCell ref="E7:E8"/>
    <mergeCell ref="F7:F8"/>
    <mergeCell ref="L7:L8"/>
    <mergeCell ref="I7:I8"/>
    <mergeCell ref="K7:K8"/>
    <mergeCell ref="G19:G20"/>
    <mergeCell ref="G21:G22"/>
    <mergeCell ref="G23:G24"/>
    <mergeCell ref="G25:G26"/>
    <mergeCell ref="G27:G28"/>
    <mergeCell ref="A1:C2"/>
    <mergeCell ref="N4:N6"/>
    <mergeCell ref="D1:R2"/>
    <mergeCell ref="K29:K30"/>
    <mergeCell ref="L9:L10"/>
    <mergeCell ref="L11:L12"/>
    <mergeCell ref="L13:L14"/>
    <mergeCell ref="L15:L16"/>
    <mergeCell ref="L17:L18"/>
    <mergeCell ref="L19:L20"/>
    <mergeCell ref="L21:L22"/>
    <mergeCell ref="L23:L24"/>
    <mergeCell ref="L25:L26"/>
    <mergeCell ref="L27:L28"/>
    <mergeCell ref="L29:L30"/>
    <mergeCell ref="K17:K18"/>
    <mergeCell ref="K19:K20"/>
    <mergeCell ref="Q7:Q8"/>
    <mergeCell ref="G4:G6"/>
    <mergeCell ref="I23:I24"/>
    <mergeCell ref="R29:R30"/>
    <mergeCell ref="R11:R12"/>
    <mergeCell ref="R13:R14"/>
    <mergeCell ref="R15:R16"/>
    <mergeCell ref="R17:R18"/>
    <mergeCell ref="R19:R20"/>
    <mergeCell ref="Q29:Q30"/>
    <mergeCell ref="I27:I28"/>
    <mergeCell ref="I29:I30"/>
    <mergeCell ref="K21:K22"/>
    <mergeCell ref="K23:K24"/>
    <mergeCell ref="K25:K26"/>
    <mergeCell ref="G29:G30"/>
    <mergeCell ref="I25:I26"/>
    <mergeCell ref="G9:G10"/>
    <mergeCell ref="G11:G12"/>
    <mergeCell ref="G13:G14"/>
    <mergeCell ref="G15:G16"/>
    <mergeCell ref="G17:G18"/>
    <mergeCell ref="H27:H28"/>
    <mergeCell ref="R21:R22"/>
    <mergeCell ref="R23:R24"/>
    <mergeCell ref="R25:R26"/>
    <mergeCell ref="R27:R28"/>
    <mergeCell ref="Q11:Q12"/>
    <mergeCell ref="Q13:Q14"/>
    <mergeCell ref="Q15:Q16"/>
    <mergeCell ref="Q17:Q18"/>
    <mergeCell ref="Q19:Q20"/>
    <mergeCell ref="I9:I10"/>
    <mergeCell ref="I11:I12"/>
    <mergeCell ref="I13:I14"/>
    <mergeCell ref="I15:I16"/>
    <mergeCell ref="I17:I18"/>
    <mergeCell ref="I19:I20"/>
    <mergeCell ref="I21:I22"/>
  </mergeCells>
  <conditionalFormatting sqref="K7">
    <cfRule type="expression" dxfId="10" priority="51">
      <formula>IF(K7="Riesgo Bajo",1,0)</formula>
    </cfRule>
  </conditionalFormatting>
  <conditionalFormatting sqref="K7:K30">
    <cfRule type="expression" dxfId="9" priority="25">
      <formula>IF(K7="Riesgo Extremo",1,0)</formula>
    </cfRule>
    <cfRule type="expression" dxfId="8" priority="26">
      <formula>IF(K7="Riesgo Alto",1,0)</formula>
    </cfRule>
    <cfRule type="expression" dxfId="7" priority="27">
      <formula>IF(K7="Riesgo Medio",1,0)</formula>
    </cfRule>
  </conditionalFormatting>
  <conditionalFormatting sqref="K9 K11 K13 K15">
    <cfRule type="expression" dxfId="6" priority="44">
      <formula>IF(K9="Riesgo Bajo",1,0)</formula>
    </cfRule>
  </conditionalFormatting>
  <conditionalFormatting sqref="K17 K19 K21 K23 K25 K27 K29">
    <cfRule type="expression" dxfId="5" priority="28">
      <formula>IF(K17="Riesgo Bajo",1,0)</formula>
    </cfRule>
  </conditionalFormatting>
  <conditionalFormatting sqref="R7">
    <cfRule type="expression" dxfId="4" priority="40">
      <formula>IF(R7="Riesgo Bajo",1,0)</formula>
    </cfRule>
  </conditionalFormatting>
  <conditionalFormatting sqref="R7:R30">
    <cfRule type="expression" dxfId="3" priority="1">
      <formula>IF(R7="Riesgo Extremo",1,0)</formula>
    </cfRule>
    <cfRule type="expression" dxfId="2" priority="2">
      <formula>IF(R7="Riesgo Alto",1,0)</formula>
    </cfRule>
    <cfRule type="expression" dxfId="1" priority="3">
      <formula>IF(R7="Riesgo Medio",1,0)</formula>
    </cfRule>
  </conditionalFormatting>
  <conditionalFormatting sqref="R9 R11 R13 R15 R17 R19 R21 R23 R25 R27 R29">
    <cfRule type="expression" dxfId="0" priority="4">
      <formula>IF(R9="Riesgo Bajo",1,0)</formula>
    </cfRule>
  </conditionalFormatting>
  <pageMargins left="0.70866141732283472" right="0.70866141732283472" top="0.74803149606299213" bottom="0.74803149606299213" header="0.31496062992125984" footer="0.31496062992125984"/>
  <pageSetup scale="49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10B85229-3204-4D44-B7CB-9124DB9E0209}">
          <x14:formula1>
            <xm:f>Lista!$G$2:$G$6</xm:f>
          </x14:formula1>
          <xm:sqref>F7:F30</xm:sqref>
        </x14:dataValidation>
        <x14:dataValidation type="list" allowBlank="1" showInputMessage="1" showErrorMessage="1" xr:uid="{2AF2F4AC-D4D4-47B7-83E6-53388D021667}">
          <x14:formula1>
            <xm:f>Lista!$D$2:$D$11</xm:f>
          </x14:formula1>
          <xm:sqref>H7:H30</xm:sqref>
        </x14:dataValidation>
        <x14:dataValidation type="list" allowBlank="1" showInputMessage="1" showErrorMessage="1" xr:uid="{00516B35-138B-4DDF-9BE2-A1CBF47C948C}">
          <x14:formula1>
            <xm:f>Lista!$E$2:$E$3</xm:f>
          </x14:formula1>
          <xm:sqref>L7:L30</xm:sqref>
        </x14:dataValidation>
        <x14:dataValidation type="list" allowBlank="1" showInputMessage="1" showErrorMessage="1" xr:uid="{509AE3E8-D0AF-4238-AA51-C048889B319F}">
          <x14:formula1>
            <xm:f>Lista!$A$2:$A$3</xm:f>
          </x14:formula1>
          <xm:sqref>B7:B30</xm:sqref>
        </x14:dataValidation>
        <x14:dataValidation type="list" allowBlank="1" showInputMessage="1" showErrorMessage="1" xr:uid="{8B028CEC-5D29-4DE7-BE97-199526639575}">
          <x14:formula1>
            <xm:f>Lista!$B$2:$B$3</xm:f>
          </x14:formula1>
          <xm:sqref>C7:C30</xm:sqref>
        </x14:dataValidation>
        <x14:dataValidation type="list" allowBlank="1" showInputMessage="1" showErrorMessage="1" xr:uid="{C053535C-57D7-4B2C-BE9C-646DE94956C5}">
          <x14:formula1>
            <xm:f>Lista!$C$2:$C$8</xm:f>
          </x14:formula1>
          <xm:sqref>D7:D30</xm:sqref>
        </x14:dataValidation>
        <x14:dataValidation type="list" allowBlank="1" showInputMessage="1" showErrorMessage="1" xr:uid="{07A54B2F-CB01-4561-AFB4-17707E756BCB}">
          <x14:formula1>
            <xm:f>Lista!$H$2:$H$4</xm:f>
          </x14:formula1>
          <xm:sqref>N7:N30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0B7DF-22C4-4B9D-AB39-26CEECF280CE}">
  <dimension ref="B3:G59"/>
  <sheetViews>
    <sheetView topLeftCell="A19" workbookViewId="0">
      <selection activeCell="E21" sqref="E21"/>
    </sheetView>
  </sheetViews>
  <sheetFormatPr baseColWidth="10" defaultRowHeight="15" x14ac:dyDescent="0.25"/>
  <cols>
    <col min="3" max="3" width="22.5703125" customWidth="1"/>
    <col min="4" max="4" width="50.140625" customWidth="1"/>
    <col min="5" max="5" width="25.28515625" customWidth="1"/>
    <col min="6" max="6" width="27.42578125" customWidth="1"/>
    <col min="7" max="7" width="17.85546875" customWidth="1"/>
  </cols>
  <sheetData>
    <row r="3" spans="2:6" x14ac:dyDescent="0.25">
      <c r="B3" s="22" t="s">
        <v>79</v>
      </c>
    </row>
    <row r="4" spans="2:6" x14ac:dyDescent="0.25">
      <c r="B4" s="21"/>
    </row>
    <row r="5" spans="2:6" ht="97.5" customHeight="1" x14ac:dyDescent="0.25">
      <c r="B5" s="55" t="s">
        <v>172</v>
      </c>
      <c r="C5" s="55"/>
      <c r="D5" s="55"/>
      <c r="E5" s="55"/>
      <c r="F5" s="55"/>
    </row>
    <row r="6" spans="2:6" x14ac:dyDescent="0.25">
      <c r="B6" s="21"/>
    </row>
    <row r="7" spans="2:6" ht="21" x14ac:dyDescent="0.25">
      <c r="B7" s="24" t="s">
        <v>80</v>
      </c>
    </row>
    <row r="8" spans="2:6" ht="16.5" x14ac:dyDescent="0.25">
      <c r="B8" s="23"/>
    </row>
    <row r="9" spans="2:6" ht="28.5" x14ac:dyDescent="0.25">
      <c r="B9" s="32" t="s">
        <v>81</v>
      </c>
      <c r="C9" s="32" t="s">
        <v>82</v>
      </c>
      <c r="D9" s="32" t="s">
        <v>83</v>
      </c>
      <c r="E9" s="32" t="s">
        <v>84</v>
      </c>
      <c r="F9" s="32" t="s">
        <v>85</v>
      </c>
    </row>
    <row r="10" spans="2:6" ht="114" x14ac:dyDescent="0.25">
      <c r="B10" s="33" t="s">
        <v>86</v>
      </c>
      <c r="C10" s="33" t="s">
        <v>87</v>
      </c>
      <c r="D10" s="33" t="s">
        <v>88</v>
      </c>
      <c r="E10" s="33" t="s">
        <v>89</v>
      </c>
      <c r="F10" s="33" t="s">
        <v>90</v>
      </c>
    </row>
    <row r="11" spans="2:6" ht="99.75" x14ac:dyDescent="0.25">
      <c r="B11" s="33" t="s">
        <v>91</v>
      </c>
      <c r="C11" s="33" t="s">
        <v>92</v>
      </c>
      <c r="D11" s="33" t="s">
        <v>93</v>
      </c>
      <c r="E11" s="33" t="s">
        <v>94</v>
      </c>
      <c r="F11" s="33" t="s">
        <v>95</v>
      </c>
    </row>
    <row r="12" spans="2:6" ht="99.75" x14ac:dyDescent="0.25">
      <c r="B12" s="33" t="s">
        <v>96</v>
      </c>
      <c r="C12" s="33" t="s">
        <v>97</v>
      </c>
      <c r="D12" s="33" t="s">
        <v>98</v>
      </c>
      <c r="E12" s="33" t="s">
        <v>99</v>
      </c>
      <c r="F12" s="33" t="s">
        <v>100</v>
      </c>
    </row>
    <row r="13" spans="2:6" ht="99.75" x14ac:dyDescent="0.25">
      <c r="B13" s="33" t="s">
        <v>101</v>
      </c>
      <c r="C13" s="33" t="s">
        <v>102</v>
      </c>
      <c r="D13" s="33" t="s">
        <v>103</v>
      </c>
      <c r="E13" s="33" t="s">
        <v>104</v>
      </c>
      <c r="F13" s="33" t="s">
        <v>105</v>
      </c>
    </row>
    <row r="14" spans="2:6" ht="99.75" x14ac:dyDescent="0.25">
      <c r="B14" s="33" t="s">
        <v>106</v>
      </c>
      <c r="C14" s="33" t="s">
        <v>107</v>
      </c>
      <c r="D14" s="33" t="s">
        <v>108</v>
      </c>
      <c r="E14" s="33" t="s">
        <v>109</v>
      </c>
      <c r="F14" s="33" t="s">
        <v>110</v>
      </c>
    </row>
    <row r="15" spans="2:6" ht="99.75" x14ac:dyDescent="0.25">
      <c r="B15" s="33" t="s">
        <v>111</v>
      </c>
      <c r="C15" s="33" t="s">
        <v>112</v>
      </c>
      <c r="D15" s="33" t="s">
        <v>113</v>
      </c>
      <c r="E15" s="33" t="s">
        <v>114</v>
      </c>
      <c r="F15" s="33" t="s">
        <v>115</v>
      </c>
    </row>
    <row r="16" spans="2:6" ht="99.75" x14ac:dyDescent="0.25">
      <c r="B16" s="33" t="s">
        <v>116</v>
      </c>
      <c r="C16" s="33" t="s">
        <v>117</v>
      </c>
      <c r="D16" s="33" t="s">
        <v>118</v>
      </c>
      <c r="E16" s="33" t="s">
        <v>119</v>
      </c>
      <c r="F16" s="33" t="s">
        <v>120</v>
      </c>
    </row>
    <row r="17" spans="2:6" ht="99.75" x14ac:dyDescent="0.25">
      <c r="B17" s="33" t="s">
        <v>121</v>
      </c>
      <c r="C17" s="33" t="s">
        <v>122</v>
      </c>
      <c r="D17" s="33" t="s">
        <v>123</v>
      </c>
      <c r="E17" s="33" t="s">
        <v>124</v>
      </c>
      <c r="F17" s="33" t="s">
        <v>125</v>
      </c>
    </row>
    <row r="18" spans="2:6" ht="99.75" x14ac:dyDescent="0.25">
      <c r="B18" s="33" t="s">
        <v>126</v>
      </c>
      <c r="C18" s="33" t="s">
        <v>127</v>
      </c>
      <c r="D18" s="33" t="s">
        <v>128</v>
      </c>
      <c r="E18" s="33" t="s">
        <v>129</v>
      </c>
      <c r="F18" s="33" t="s">
        <v>130</v>
      </c>
    </row>
    <row r="19" spans="2:6" ht="114" x14ac:dyDescent="0.25">
      <c r="B19" s="33" t="s">
        <v>131</v>
      </c>
      <c r="C19" s="33" t="s">
        <v>132</v>
      </c>
      <c r="D19" s="33" t="s">
        <v>133</v>
      </c>
      <c r="E19" s="33" t="s">
        <v>134</v>
      </c>
      <c r="F19" s="33" t="s">
        <v>135</v>
      </c>
    </row>
    <row r="20" spans="2:6" ht="99.75" x14ac:dyDescent="0.25">
      <c r="B20" s="33" t="s">
        <v>136</v>
      </c>
      <c r="C20" s="33" t="s">
        <v>137</v>
      </c>
      <c r="D20" s="33" t="s">
        <v>138</v>
      </c>
      <c r="E20" s="33" t="s">
        <v>139</v>
      </c>
      <c r="F20" s="33" t="s">
        <v>140</v>
      </c>
    </row>
    <row r="21" spans="2:6" ht="114" x14ac:dyDescent="0.25">
      <c r="B21" s="33" t="s">
        <v>141</v>
      </c>
      <c r="C21" s="33" t="s">
        <v>142</v>
      </c>
      <c r="D21" s="33" t="s">
        <v>143</v>
      </c>
      <c r="E21" s="33" t="s">
        <v>144</v>
      </c>
      <c r="F21" s="33" t="s">
        <v>145</v>
      </c>
    </row>
    <row r="22" spans="2:6" x14ac:dyDescent="0.25">
      <c r="B22" s="21"/>
    </row>
    <row r="23" spans="2:6" ht="16.5" x14ac:dyDescent="0.25">
      <c r="B23" s="23" t="s">
        <v>146</v>
      </c>
    </row>
    <row r="24" spans="2:6" x14ac:dyDescent="0.25">
      <c r="B24" s="21"/>
    </row>
    <row r="25" spans="2:6" ht="16.5" x14ac:dyDescent="0.25">
      <c r="B25" s="27" t="s">
        <v>147</v>
      </c>
    </row>
    <row r="26" spans="2:6" x14ac:dyDescent="0.25">
      <c r="B26" s="21"/>
    </row>
    <row r="27" spans="2:6" ht="26.25" x14ac:dyDescent="0.25">
      <c r="B27" s="28" t="s">
        <v>148</v>
      </c>
    </row>
    <row r="28" spans="2:6" ht="16.5" x14ac:dyDescent="0.25">
      <c r="B28" s="23"/>
    </row>
    <row r="29" spans="2:6" ht="16.5" x14ac:dyDescent="0.25">
      <c r="B29" s="23"/>
    </row>
    <row r="30" spans="2:6" ht="16.5" x14ac:dyDescent="0.25">
      <c r="B30" s="23" t="s">
        <v>149</v>
      </c>
    </row>
    <row r="31" spans="2:6" x14ac:dyDescent="0.25">
      <c r="B31" s="21"/>
    </row>
    <row r="32" spans="2:6" x14ac:dyDescent="0.25">
      <c r="B32" s="29" t="s">
        <v>150</v>
      </c>
    </row>
    <row r="33" spans="2:7" x14ac:dyDescent="0.25">
      <c r="B33" s="21"/>
    </row>
    <row r="34" spans="2:7" ht="16.5" x14ac:dyDescent="0.25">
      <c r="B34" s="23" t="s">
        <v>151</v>
      </c>
    </row>
    <row r="35" spans="2:7" x14ac:dyDescent="0.25">
      <c r="B35" s="21"/>
    </row>
    <row r="36" spans="2:7" x14ac:dyDescent="0.25">
      <c r="B36" s="22" t="s">
        <v>79</v>
      </c>
    </row>
    <row r="37" spans="2:7" x14ac:dyDescent="0.25">
      <c r="B37" s="21"/>
    </row>
    <row r="38" spans="2:7" ht="16.5" x14ac:dyDescent="0.25">
      <c r="B38" s="23" t="s">
        <v>152</v>
      </c>
    </row>
    <row r="39" spans="2:7" ht="17.25" thickBot="1" x14ac:dyDescent="0.3">
      <c r="B39" s="23"/>
    </row>
    <row r="40" spans="2:7" ht="50.25" thickBot="1" x14ac:dyDescent="0.3">
      <c r="B40" s="25" t="s">
        <v>81</v>
      </c>
      <c r="C40" s="25" t="s">
        <v>82</v>
      </c>
      <c r="D40" s="25" t="s">
        <v>83</v>
      </c>
      <c r="E40" s="25" t="s">
        <v>84</v>
      </c>
      <c r="F40" s="25" t="s">
        <v>85</v>
      </c>
      <c r="G40" s="25" t="s">
        <v>153</v>
      </c>
    </row>
    <row r="41" spans="2:7" ht="297.75" thickBot="1" x14ac:dyDescent="0.3">
      <c r="B41" s="26" t="s">
        <v>86</v>
      </c>
      <c r="C41" s="26" t="s">
        <v>154</v>
      </c>
      <c r="D41" s="26" t="s">
        <v>88</v>
      </c>
      <c r="E41" s="26" t="s">
        <v>89</v>
      </c>
      <c r="F41" s="26" t="s">
        <v>90</v>
      </c>
      <c r="G41" s="26" t="s">
        <v>155</v>
      </c>
    </row>
    <row r="42" spans="2:7" ht="182.25" thickBot="1" x14ac:dyDescent="0.3">
      <c r="B42" s="26" t="s">
        <v>91</v>
      </c>
      <c r="C42" s="26" t="s">
        <v>92</v>
      </c>
      <c r="D42" s="26" t="s">
        <v>93</v>
      </c>
      <c r="E42" s="26" t="s">
        <v>94</v>
      </c>
      <c r="F42" s="26" t="s">
        <v>95</v>
      </c>
      <c r="G42" s="26" t="s">
        <v>156</v>
      </c>
    </row>
    <row r="43" spans="2:7" ht="215.25" thickBot="1" x14ac:dyDescent="0.3">
      <c r="B43" s="26" t="s">
        <v>96</v>
      </c>
      <c r="C43" s="26" t="s">
        <v>97</v>
      </c>
      <c r="D43" s="26" t="s">
        <v>98</v>
      </c>
      <c r="E43" s="26" t="s">
        <v>99</v>
      </c>
      <c r="F43" s="26" t="s">
        <v>100</v>
      </c>
      <c r="G43" s="26" t="s">
        <v>157</v>
      </c>
    </row>
    <row r="44" spans="2:7" ht="165.75" thickBot="1" x14ac:dyDescent="0.3">
      <c r="B44" s="26" t="s">
        <v>101</v>
      </c>
      <c r="C44" s="26" t="s">
        <v>102</v>
      </c>
      <c r="D44" s="26" t="s">
        <v>103</v>
      </c>
      <c r="E44" s="26" t="s">
        <v>104</v>
      </c>
      <c r="F44" s="26" t="s">
        <v>105</v>
      </c>
      <c r="G44" s="26" t="s">
        <v>158</v>
      </c>
    </row>
    <row r="45" spans="2:7" ht="182.25" thickBot="1" x14ac:dyDescent="0.3">
      <c r="B45" s="26" t="s">
        <v>106</v>
      </c>
      <c r="C45" s="26" t="s">
        <v>107</v>
      </c>
      <c r="D45" s="26" t="s">
        <v>159</v>
      </c>
      <c r="E45" s="26" t="s">
        <v>109</v>
      </c>
      <c r="F45" s="26" t="s">
        <v>110</v>
      </c>
      <c r="G45" s="26" t="s">
        <v>160</v>
      </c>
    </row>
    <row r="46" spans="2:7" ht="165.75" thickBot="1" x14ac:dyDescent="0.3">
      <c r="B46" s="26" t="s">
        <v>111</v>
      </c>
      <c r="C46" s="26" t="s">
        <v>112</v>
      </c>
      <c r="D46" s="26" t="s">
        <v>113</v>
      </c>
      <c r="E46" s="26" t="s">
        <v>114</v>
      </c>
      <c r="F46" s="26" t="s">
        <v>115</v>
      </c>
      <c r="G46" s="26" t="s">
        <v>161</v>
      </c>
    </row>
    <row r="47" spans="2:7" ht="198.75" thickBot="1" x14ac:dyDescent="0.3">
      <c r="B47" s="26" t="s">
        <v>116</v>
      </c>
      <c r="C47" s="26" t="s">
        <v>117</v>
      </c>
      <c r="D47" s="26" t="s">
        <v>118</v>
      </c>
      <c r="E47" s="26" t="s">
        <v>119</v>
      </c>
      <c r="F47" s="26" t="s">
        <v>120</v>
      </c>
      <c r="G47" s="26" t="s">
        <v>162</v>
      </c>
    </row>
    <row r="48" spans="2:7" ht="182.25" thickBot="1" x14ac:dyDescent="0.3">
      <c r="B48" s="26" t="s">
        <v>121</v>
      </c>
      <c r="C48" s="26" t="s">
        <v>122</v>
      </c>
      <c r="D48" s="26" t="s">
        <v>123</v>
      </c>
      <c r="E48" s="26" t="s">
        <v>124</v>
      </c>
      <c r="F48" s="26" t="s">
        <v>125</v>
      </c>
      <c r="G48" s="26" t="s">
        <v>163</v>
      </c>
    </row>
    <row r="49" spans="2:7" ht="198.75" thickBot="1" x14ac:dyDescent="0.3">
      <c r="B49" s="26" t="s">
        <v>126</v>
      </c>
      <c r="C49" s="26" t="s">
        <v>127</v>
      </c>
      <c r="D49" s="26" t="s">
        <v>128</v>
      </c>
      <c r="E49" s="26" t="s">
        <v>129</v>
      </c>
      <c r="F49" s="26" t="s">
        <v>130</v>
      </c>
      <c r="G49" s="26" t="s">
        <v>164</v>
      </c>
    </row>
    <row r="50" spans="2:7" ht="215.25" thickBot="1" x14ac:dyDescent="0.3">
      <c r="B50" s="26" t="s">
        <v>131</v>
      </c>
      <c r="C50" s="26" t="s">
        <v>132</v>
      </c>
      <c r="D50" s="26" t="s">
        <v>133</v>
      </c>
      <c r="E50" s="26" t="s">
        <v>134</v>
      </c>
      <c r="F50" s="26" t="s">
        <v>135</v>
      </c>
      <c r="G50" s="26" t="s">
        <v>165</v>
      </c>
    </row>
    <row r="51" spans="2:7" ht="165.75" thickBot="1" x14ac:dyDescent="0.3">
      <c r="B51" s="26" t="s">
        <v>136</v>
      </c>
      <c r="C51" s="26" t="s">
        <v>137</v>
      </c>
      <c r="D51" s="26" t="s">
        <v>138</v>
      </c>
      <c r="E51" s="26" t="s">
        <v>139</v>
      </c>
      <c r="F51" s="26" t="s">
        <v>140</v>
      </c>
      <c r="G51" s="26" t="s">
        <v>166</v>
      </c>
    </row>
    <row r="52" spans="2:7" ht="231.75" thickBot="1" x14ac:dyDescent="0.3">
      <c r="B52" s="26" t="s">
        <v>141</v>
      </c>
      <c r="C52" s="26" t="s">
        <v>142</v>
      </c>
      <c r="D52" s="26" t="s">
        <v>143</v>
      </c>
      <c r="E52" s="26" t="s">
        <v>144</v>
      </c>
      <c r="F52" s="26" t="s">
        <v>145</v>
      </c>
      <c r="G52" s="26" t="s">
        <v>167</v>
      </c>
    </row>
    <row r="53" spans="2:7" x14ac:dyDescent="0.25">
      <c r="B53" s="21"/>
    </row>
    <row r="54" spans="2:7" ht="16.5" x14ac:dyDescent="0.25">
      <c r="B54" s="27" t="s">
        <v>168</v>
      </c>
    </row>
    <row r="55" spans="2:7" x14ac:dyDescent="0.25">
      <c r="B55" s="30"/>
    </row>
    <row r="56" spans="2:7" ht="16.5" x14ac:dyDescent="0.25">
      <c r="B56" s="31" t="s">
        <v>169</v>
      </c>
    </row>
    <row r="57" spans="2:7" ht="16.5" x14ac:dyDescent="0.25">
      <c r="B57" s="31" t="s">
        <v>170</v>
      </c>
    </row>
    <row r="58" spans="2:7" x14ac:dyDescent="0.25">
      <c r="B58" s="21"/>
    </row>
    <row r="59" spans="2:7" ht="16.5" x14ac:dyDescent="0.25">
      <c r="B59" s="23" t="s">
        <v>171</v>
      </c>
    </row>
  </sheetData>
  <mergeCells count="1">
    <mergeCell ref="B5:F5"/>
  </mergeCells>
  <printOptions horizontalCentered="1"/>
  <pageMargins left="0.70866141732283472" right="0.70866141732283472" top="0.74803149606299213" bottom="0.74803149606299213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F22D4-AC0A-4E86-88CC-D40FCB778DC4}">
  <dimension ref="A1:J21"/>
  <sheetViews>
    <sheetView workbookViewId="0">
      <selection activeCell="D15" sqref="D15"/>
    </sheetView>
  </sheetViews>
  <sheetFormatPr baseColWidth="10" defaultColWidth="11.5703125" defaultRowHeight="15" x14ac:dyDescent="0.25"/>
  <cols>
    <col min="1" max="1" width="11.5703125" style="3"/>
    <col min="2" max="2" width="8.85546875" style="3" customWidth="1"/>
    <col min="3" max="3" width="15" style="3" customWidth="1"/>
    <col min="4" max="4" width="68.7109375" style="3" customWidth="1"/>
    <col min="5" max="6" width="11.5703125" style="3"/>
    <col min="7" max="7" width="29.28515625" style="6" customWidth="1"/>
    <col min="8" max="8" width="15.140625" style="6" customWidth="1"/>
    <col min="9" max="9" width="11.5703125" style="6"/>
    <col min="10" max="10" width="12.28515625" style="6" customWidth="1"/>
    <col min="11" max="16384" width="11.5703125" style="6"/>
  </cols>
  <sheetData>
    <row r="1" spans="1:10" s="3" customFormat="1" ht="14.45" customHeight="1" x14ac:dyDescent="0.25">
      <c r="A1" s="1" t="s">
        <v>0</v>
      </c>
      <c r="B1" s="1" t="s">
        <v>1</v>
      </c>
      <c r="C1" s="1" t="s">
        <v>3</v>
      </c>
      <c r="D1" s="1" t="s">
        <v>5</v>
      </c>
      <c r="E1" s="1" t="s">
        <v>19</v>
      </c>
      <c r="F1" s="1" t="s">
        <v>2</v>
      </c>
      <c r="G1" s="2" t="s">
        <v>4</v>
      </c>
      <c r="H1" s="1" t="s">
        <v>37</v>
      </c>
      <c r="I1" s="1" t="s">
        <v>56</v>
      </c>
      <c r="J1" s="1" t="s">
        <v>9</v>
      </c>
    </row>
    <row r="2" spans="1:10" ht="30" x14ac:dyDescent="0.25">
      <c r="A2" s="3" t="s">
        <v>13</v>
      </c>
      <c r="B2" s="3" t="s">
        <v>12</v>
      </c>
      <c r="C2" s="3" t="s">
        <v>27</v>
      </c>
      <c r="D2" s="4" t="s">
        <v>41</v>
      </c>
      <c r="E2" s="3" t="s">
        <v>20</v>
      </c>
      <c r="F2" s="3" t="s">
        <v>22</v>
      </c>
      <c r="G2" s="5" t="s">
        <v>51</v>
      </c>
      <c r="H2" s="3" t="s">
        <v>38</v>
      </c>
      <c r="I2" s="3" t="s">
        <v>57</v>
      </c>
      <c r="J2" s="3" t="s">
        <v>65</v>
      </c>
    </row>
    <row r="3" spans="1:10" ht="30" x14ac:dyDescent="0.25">
      <c r="A3" s="3" t="s">
        <v>14</v>
      </c>
      <c r="B3" s="3" t="s">
        <v>11</v>
      </c>
      <c r="C3" s="3" t="s">
        <v>28</v>
      </c>
      <c r="D3" s="4" t="s">
        <v>42</v>
      </c>
      <c r="E3" s="3" t="s">
        <v>21</v>
      </c>
      <c r="F3" s="3" t="s">
        <v>23</v>
      </c>
      <c r="G3" s="5" t="s">
        <v>52</v>
      </c>
      <c r="H3" s="3" t="s">
        <v>39</v>
      </c>
      <c r="I3" s="3" t="s">
        <v>58</v>
      </c>
      <c r="J3" s="3" t="s">
        <v>64</v>
      </c>
    </row>
    <row r="4" spans="1:10" ht="30" x14ac:dyDescent="0.25">
      <c r="C4" s="3" t="s">
        <v>29</v>
      </c>
      <c r="D4" s="4" t="s">
        <v>43</v>
      </c>
      <c r="F4" s="3" t="s">
        <v>24</v>
      </c>
      <c r="G4" s="5" t="s">
        <v>53</v>
      </c>
      <c r="H4" s="3" t="s">
        <v>40</v>
      </c>
      <c r="J4" s="3" t="s">
        <v>61</v>
      </c>
    </row>
    <row r="5" spans="1:10" ht="30" x14ac:dyDescent="0.25">
      <c r="C5" s="3" t="s">
        <v>30</v>
      </c>
      <c r="D5" s="4" t="s">
        <v>44</v>
      </c>
      <c r="F5" s="3" t="s">
        <v>25</v>
      </c>
      <c r="G5" s="5" t="s">
        <v>54</v>
      </c>
      <c r="J5" s="3" t="s">
        <v>62</v>
      </c>
    </row>
    <row r="6" spans="1:10" ht="30" x14ac:dyDescent="0.25">
      <c r="C6" s="3" t="s">
        <v>31</v>
      </c>
      <c r="D6" s="4" t="s">
        <v>45</v>
      </c>
      <c r="F6" s="3" t="s">
        <v>26</v>
      </c>
      <c r="G6" s="5" t="s">
        <v>55</v>
      </c>
      <c r="J6" s="3" t="s">
        <v>63</v>
      </c>
    </row>
    <row r="7" spans="1:10" ht="30" x14ac:dyDescent="0.25">
      <c r="C7" s="3" t="s">
        <v>32</v>
      </c>
      <c r="D7" s="4" t="s">
        <v>46</v>
      </c>
      <c r="J7" s="3" t="s">
        <v>66</v>
      </c>
    </row>
    <row r="8" spans="1:10" ht="30" x14ac:dyDescent="0.25">
      <c r="C8" s="3" t="s">
        <v>33</v>
      </c>
      <c r="D8" s="4" t="s">
        <v>47</v>
      </c>
      <c r="J8" s="3" t="s">
        <v>67</v>
      </c>
    </row>
    <row r="9" spans="1:10" ht="30" x14ac:dyDescent="0.25">
      <c r="D9" s="4" t="s">
        <v>48</v>
      </c>
      <c r="J9" s="3" t="s">
        <v>68</v>
      </c>
    </row>
    <row r="10" spans="1:10" x14ac:dyDescent="0.25">
      <c r="D10" s="4" t="s">
        <v>49</v>
      </c>
      <c r="J10" s="3" t="s">
        <v>69</v>
      </c>
    </row>
    <row r="11" spans="1:10" x14ac:dyDescent="0.25">
      <c r="D11" s="4" t="s">
        <v>50</v>
      </c>
    </row>
    <row r="12" spans="1:10" x14ac:dyDescent="0.25">
      <c r="D12" s="4"/>
    </row>
    <row r="13" spans="1:10" x14ac:dyDescent="0.25">
      <c r="D13" s="4"/>
    </row>
    <row r="14" spans="1:10" x14ac:dyDescent="0.25">
      <c r="D14" s="4"/>
    </row>
    <row r="15" spans="1:10" x14ac:dyDescent="0.25">
      <c r="D15" s="4"/>
    </row>
    <row r="16" spans="1:10" x14ac:dyDescent="0.25">
      <c r="D16" s="4"/>
    </row>
    <row r="17" spans="4:4" x14ac:dyDescent="0.25">
      <c r="D17" s="4"/>
    </row>
    <row r="18" spans="4:4" x14ac:dyDescent="0.25">
      <c r="D18" s="4"/>
    </row>
    <row r="19" spans="4:4" x14ac:dyDescent="0.25">
      <c r="D19" s="4"/>
    </row>
    <row r="20" spans="4:4" x14ac:dyDescent="0.25">
      <c r="D20" s="4"/>
    </row>
    <row r="21" spans="4:4" x14ac:dyDescent="0.25">
      <c r="D21" s="4"/>
    </row>
  </sheetData>
  <sheetProtection algorithmName="SHA-512" hashValue="8zs8Z5TAna9g5mJdnpyjrpdzdm53iCK21u+Y+RYRrg8P4W9ny4p7dr/1sLuRxnifrn8/vPIEDbRUED8hEKgg8g==" saltValue="YfPFrer/oRrl5ztOWhRXi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B503D0765D1634487697A0901FAA485" ma:contentTypeVersion="13" ma:contentTypeDescription="Crear nuevo documento." ma:contentTypeScope="" ma:versionID="becfb86cc04b847790dd04ee7988c48a">
  <xsd:schema xmlns:xsd="http://www.w3.org/2001/XMLSchema" xmlns:xs="http://www.w3.org/2001/XMLSchema" xmlns:p="http://schemas.microsoft.com/office/2006/metadata/properties" xmlns:ns2="25772746-4f4c-4549-81d4-92d885df83ea" xmlns:ns3="47fe07ca-a9c1-43e3-9cc9-9b662c4d09b5" targetNamespace="http://schemas.microsoft.com/office/2006/metadata/properties" ma:root="true" ma:fieldsID="c9dcff30e2df5de6bb06c62635d709bf" ns2:_="" ns3:_="">
    <xsd:import namespace="25772746-4f4c-4549-81d4-92d885df83ea"/>
    <xsd:import namespace="47fe07ca-a9c1-43e3-9cc9-9b662c4d09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772746-4f4c-4549-81d4-92d885df83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09d035-a677-4b24-aeee-1a5c3beaf1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fe07ca-a9c1-43e3-9cc9-9b662c4d09b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f6212470-45cd-4b03-a632-78abdcd927f5}" ma:internalName="TaxCatchAll" ma:showField="CatchAllData" ma:web="47fe07ca-a9c1-43e3-9cc9-9b662c4d09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7fe07ca-a9c1-43e3-9cc9-9b662c4d09b5" xsi:nil="true"/>
    <lcf76f155ced4ddcb4097134ff3c332f xmlns="25772746-4f4c-4549-81d4-92d885df83e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D5D601-4F1B-4646-A110-BCDDFB1C8A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772746-4f4c-4549-81d4-92d885df83ea"/>
    <ds:schemaRef ds:uri="47fe07ca-a9c1-43e3-9cc9-9b662c4d09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383C9E-D2F7-4F0D-93A8-0EB6DBB75D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1FF548-690E-42C7-AA36-5766CAF7322E}">
  <ds:schemaRefs>
    <ds:schemaRef ds:uri="http://schemas.microsoft.com/office/2006/metadata/properties"/>
    <ds:schemaRef ds:uri="http://schemas.microsoft.com/office/infopath/2007/PartnerControls"/>
    <ds:schemaRef ds:uri="47fe07ca-a9c1-43e3-9cc9-9b662c4d09b5"/>
    <ds:schemaRef ds:uri="25772746-4f4c-4549-81d4-92d885df83e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Matriz de Riesgos</vt:lpstr>
      <vt:lpstr>Hoja1</vt:lpstr>
      <vt:lpstr>Lista</vt:lpstr>
      <vt:lpstr>Hoja1!Área_de_impresión</vt:lpstr>
      <vt:lpstr>'Matriz de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Ricardo Burgos Bohorquez</dc:creator>
  <cp:keywords/>
  <dc:description/>
  <cp:lastModifiedBy>Aide Alonso Lopez</cp:lastModifiedBy>
  <cp:revision/>
  <cp:lastPrinted>2026-07-22T16:22:30Z</cp:lastPrinted>
  <dcterms:created xsi:type="dcterms:W3CDTF">2020-11-13T20:32:55Z</dcterms:created>
  <dcterms:modified xsi:type="dcterms:W3CDTF">2026-08-11T13:59:21Z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0x010100FB503D0765D1634487697A0901FAA485</vt:lpwstr>
  </property>
  <property fmtid="{D5CDD505-2E9C-101B-9397-08002B2CF9AE}" pid="3" name="Order">
    <vt:r8>9430400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</Properties>
</file>