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ocuments\2. DOCUMENTOS EMAVI\EMAVI 2026\2. MINIMAS EMAVI 2026\11. TRANSPORTE TERRESTRE\5. DEFINITIVOS PARA FIRMAS\ECONOMICO\"/>
    </mc:Choice>
  </mc:AlternateContent>
  <bookViews>
    <workbookView xWindow="0" yWindow="0" windowWidth="23040" windowHeight="7632" activeTab="1"/>
  </bookViews>
  <sheets>
    <sheet name="SERVICIO EN BUS" sheetId="3" r:id="rId1"/>
    <sheet name="SERVICIO BUSETA" sheetId="4" r:id="rId2"/>
  </sheets>
  <definedNames>
    <definedName name="_xlnm._FilterDatabase" localSheetId="0" hidden="1">'SERVICIO EN BUS'!$A$1:$Q$4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9" i="4" l="1"/>
  <c r="N61" i="3"/>
  <c r="P81" i="4" l="1"/>
  <c r="P57" i="4" l="1"/>
  <c r="P36" i="3"/>
  <c r="P79" i="3" l="1"/>
  <c r="O79" i="4"/>
  <c r="N79" i="4"/>
  <c r="L79" i="4"/>
  <c r="M79" i="4" s="1"/>
  <c r="K79" i="4"/>
  <c r="I79" i="4"/>
  <c r="H79" i="4"/>
  <c r="G79" i="4"/>
  <c r="P79" i="4" s="1"/>
  <c r="P80" i="4" s="1"/>
  <c r="F78" i="4"/>
  <c r="E78" i="4"/>
  <c r="O77" i="4"/>
  <c r="N77" i="4"/>
  <c r="L77" i="4"/>
  <c r="K77" i="4"/>
  <c r="I77" i="4"/>
  <c r="H77" i="4"/>
  <c r="G77" i="4"/>
  <c r="O76" i="4"/>
  <c r="N76" i="4"/>
  <c r="L76" i="4"/>
  <c r="K76" i="4"/>
  <c r="I76" i="4"/>
  <c r="H76" i="4"/>
  <c r="G76" i="4"/>
  <c r="P76" i="4" s="1"/>
  <c r="O75" i="4"/>
  <c r="N75" i="4"/>
  <c r="L75" i="4"/>
  <c r="K75" i="4"/>
  <c r="I75" i="4"/>
  <c r="H75" i="4"/>
  <c r="G75" i="4"/>
  <c r="O74" i="4"/>
  <c r="N74" i="4"/>
  <c r="L74" i="4"/>
  <c r="K74" i="4"/>
  <c r="I74" i="4"/>
  <c r="H74" i="4"/>
  <c r="G74" i="4"/>
  <c r="P74" i="4" s="1"/>
  <c r="O73" i="4"/>
  <c r="N73" i="4"/>
  <c r="L73" i="4"/>
  <c r="K73" i="4"/>
  <c r="I73" i="4"/>
  <c r="H73" i="4"/>
  <c r="G73" i="4"/>
  <c r="O72" i="4"/>
  <c r="N72" i="4"/>
  <c r="L72" i="4"/>
  <c r="K72" i="4"/>
  <c r="I72" i="4"/>
  <c r="H72" i="4"/>
  <c r="G72" i="4"/>
  <c r="P72" i="4" s="1"/>
  <c r="O71" i="4"/>
  <c r="N71" i="4"/>
  <c r="L71" i="4"/>
  <c r="K71" i="4"/>
  <c r="I71" i="4"/>
  <c r="H71" i="4"/>
  <c r="G71" i="4"/>
  <c r="P71" i="4" s="1"/>
  <c r="O70" i="4"/>
  <c r="N70" i="4"/>
  <c r="L70" i="4"/>
  <c r="M70" i="4" s="1"/>
  <c r="K70" i="4"/>
  <c r="I70" i="4"/>
  <c r="H70" i="4"/>
  <c r="G70" i="4"/>
  <c r="P70" i="4" s="1"/>
  <c r="O69" i="4"/>
  <c r="N69" i="4"/>
  <c r="L69" i="4"/>
  <c r="K69" i="4"/>
  <c r="I69" i="4"/>
  <c r="H69" i="4"/>
  <c r="G69" i="4"/>
  <c r="O68" i="4"/>
  <c r="N68" i="4"/>
  <c r="L68" i="4"/>
  <c r="K68" i="4"/>
  <c r="I68" i="4"/>
  <c r="H68" i="4"/>
  <c r="G68" i="4"/>
  <c r="P68" i="4" s="1"/>
  <c r="O67" i="4"/>
  <c r="N67" i="4"/>
  <c r="L67" i="4"/>
  <c r="K67" i="4"/>
  <c r="I67" i="4"/>
  <c r="H67" i="4"/>
  <c r="G67" i="4"/>
  <c r="P67" i="4" s="1"/>
  <c r="O66" i="4"/>
  <c r="N66" i="4"/>
  <c r="L66" i="4"/>
  <c r="K66" i="4"/>
  <c r="I66" i="4"/>
  <c r="H66" i="4"/>
  <c r="G66" i="4"/>
  <c r="P66" i="4" s="1"/>
  <c r="O65" i="4"/>
  <c r="N65" i="4"/>
  <c r="L65" i="4"/>
  <c r="K65" i="4"/>
  <c r="I65" i="4"/>
  <c r="H65" i="4"/>
  <c r="G65" i="4"/>
  <c r="O64" i="4"/>
  <c r="N64" i="4"/>
  <c r="L64" i="4"/>
  <c r="K64" i="4"/>
  <c r="I64" i="4"/>
  <c r="H64" i="4"/>
  <c r="G64" i="4"/>
  <c r="M64" i="4" s="1"/>
  <c r="O63" i="4"/>
  <c r="N63" i="4"/>
  <c r="L63" i="4"/>
  <c r="K63" i="4"/>
  <c r="I63" i="4"/>
  <c r="H63" i="4"/>
  <c r="G63" i="4"/>
  <c r="O62" i="4"/>
  <c r="N62" i="4"/>
  <c r="L62" i="4"/>
  <c r="K62" i="4"/>
  <c r="I62" i="4"/>
  <c r="H62" i="4"/>
  <c r="G62" i="4"/>
  <c r="P62" i="4" s="1"/>
  <c r="O61" i="4"/>
  <c r="N61" i="4"/>
  <c r="L61" i="4"/>
  <c r="K61" i="4"/>
  <c r="I61" i="4"/>
  <c r="H61" i="4"/>
  <c r="G61" i="4"/>
  <c r="O60" i="4"/>
  <c r="N60" i="4"/>
  <c r="L60" i="4"/>
  <c r="K60" i="4"/>
  <c r="I60" i="4"/>
  <c r="H60" i="4"/>
  <c r="G60" i="4"/>
  <c r="P60" i="4" s="1"/>
  <c r="O59" i="4"/>
  <c r="N59" i="4"/>
  <c r="L59" i="4"/>
  <c r="K59" i="4"/>
  <c r="I59" i="4"/>
  <c r="H59" i="4"/>
  <c r="G59" i="4"/>
  <c r="O58" i="4"/>
  <c r="N58" i="4"/>
  <c r="L58" i="4"/>
  <c r="K58" i="4"/>
  <c r="I58" i="4"/>
  <c r="H58" i="4"/>
  <c r="G58" i="4"/>
  <c r="P58" i="4" s="1"/>
  <c r="O57" i="4"/>
  <c r="N57" i="4"/>
  <c r="L57" i="4"/>
  <c r="K57" i="4"/>
  <c r="I57" i="4"/>
  <c r="H57" i="4"/>
  <c r="G57" i="4"/>
  <c r="P56" i="4"/>
  <c r="O56" i="4"/>
  <c r="N56" i="4"/>
  <c r="L56" i="4"/>
  <c r="K56" i="4"/>
  <c r="I56" i="4"/>
  <c r="H56" i="4"/>
  <c r="G56" i="4"/>
  <c r="O55" i="4"/>
  <c r="N55" i="4"/>
  <c r="L55" i="4"/>
  <c r="K55" i="4"/>
  <c r="I55" i="4"/>
  <c r="H55" i="4"/>
  <c r="G55" i="4"/>
  <c r="O54" i="4"/>
  <c r="N54" i="4"/>
  <c r="L54" i="4"/>
  <c r="K54" i="4"/>
  <c r="I54" i="4"/>
  <c r="H54" i="4"/>
  <c r="G54" i="4"/>
  <c r="P54" i="4" s="1"/>
  <c r="O53" i="4"/>
  <c r="N53" i="4"/>
  <c r="L53" i="4"/>
  <c r="K53" i="4"/>
  <c r="I53" i="4"/>
  <c r="H53" i="4"/>
  <c r="G53" i="4"/>
  <c r="J53" i="4" s="1"/>
  <c r="O52" i="4"/>
  <c r="N52" i="4"/>
  <c r="L52" i="4"/>
  <c r="K52" i="4"/>
  <c r="I52" i="4"/>
  <c r="H52" i="4"/>
  <c r="G52" i="4"/>
  <c r="O51" i="4"/>
  <c r="N51" i="4"/>
  <c r="L51" i="4"/>
  <c r="K51" i="4"/>
  <c r="I51" i="4"/>
  <c r="H51" i="4"/>
  <c r="G51" i="4"/>
  <c r="O50" i="4"/>
  <c r="N50" i="4"/>
  <c r="L50" i="4"/>
  <c r="K50" i="4"/>
  <c r="I50" i="4"/>
  <c r="H50" i="4"/>
  <c r="G50" i="4"/>
  <c r="P50" i="4" s="1"/>
  <c r="O49" i="4"/>
  <c r="N49" i="4"/>
  <c r="L49" i="4"/>
  <c r="K49" i="4"/>
  <c r="I49" i="4"/>
  <c r="H49" i="4"/>
  <c r="G49" i="4"/>
  <c r="J49" i="4" s="1"/>
  <c r="O48" i="4"/>
  <c r="N48" i="4"/>
  <c r="L48" i="4"/>
  <c r="K48" i="4"/>
  <c r="I48" i="4"/>
  <c r="H48" i="4"/>
  <c r="G48" i="4"/>
  <c r="O47" i="4"/>
  <c r="N47" i="4"/>
  <c r="L47" i="4"/>
  <c r="K47" i="4"/>
  <c r="I47" i="4"/>
  <c r="H47" i="4"/>
  <c r="G47" i="4"/>
  <c r="M47" i="4" s="1"/>
  <c r="O46" i="4"/>
  <c r="N46" i="4"/>
  <c r="L46" i="4"/>
  <c r="K46" i="4"/>
  <c r="I46" i="4"/>
  <c r="H46" i="4"/>
  <c r="G46" i="4"/>
  <c r="P46" i="4" s="1"/>
  <c r="O45" i="4"/>
  <c r="N45" i="4"/>
  <c r="L45" i="4"/>
  <c r="K45" i="4"/>
  <c r="I45" i="4"/>
  <c r="H45" i="4"/>
  <c r="G45" i="4"/>
  <c r="J45" i="4" s="1"/>
  <c r="O44" i="4"/>
  <c r="N44" i="4"/>
  <c r="L44" i="4"/>
  <c r="K44" i="4"/>
  <c r="I44" i="4"/>
  <c r="H44" i="4"/>
  <c r="G44" i="4"/>
  <c r="O43" i="4"/>
  <c r="N43" i="4"/>
  <c r="L43" i="4"/>
  <c r="K43" i="4"/>
  <c r="I43" i="4"/>
  <c r="H43" i="4"/>
  <c r="G43" i="4"/>
  <c r="O42" i="4"/>
  <c r="N42" i="4"/>
  <c r="L42" i="4"/>
  <c r="K42" i="4"/>
  <c r="I42" i="4"/>
  <c r="H42" i="4"/>
  <c r="G42" i="4"/>
  <c r="P42" i="4" s="1"/>
  <c r="O41" i="4"/>
  <c r="N41" i="4"/>
  <c r="L41" i="4"/>
  <c r="K41" i="4"/>
  <c r="I41" i="4"/>
  <c r="H41" i="4"/>
  <c r="G41" i="4"/>
  <c r="J41" i="4" s="1"/>
  <c r="O40" i="4"/>
  <c r="N40" i="4"/>
  <c r="L40" i="4"/>
  <c r="K40" i="4"/>
  <c r="I40" i="4"/>
  <c r="H40" i="4"/>
  <c r="G40" i="4"/>
  <c r="O39" i="4"/>
  <c r="N39" i="4"/>
  <c r="L39" i="4"/>
  <c r="K39" i="4"/>
  <c r="I39" i="4"/>
  <c r="H39" i="4"/>
  <c r="G39" i="4"/>
  <c r="O38" i="4"/>
  <c r="N38" i="4"/>
  <c r="L38" i="4"/>
  <c r="K38" i="4"/>
  <c r="I38" i="4"/>
  <c r="H38" i="4"/>
  <c r="G38" i="4"/>
  <c r="P38" i="4" s="1"/>
  <c r="O37" i="4"/>
  <c r="N37" i="4"/>
  <c r="L37" i="4"/>
  <c r="K37" i="4"/>
  <c r="I37" i="4"/>
  <c r="H37" i="4"/>
  <c r="G37" i="4"/>
  <c r="O36" i="4"/>
  <c r="N36" i="4"/>
  <c r="L36" i="4"/>
  <c r="K36" i="4"/>
  <c r="I36" i="4"/>
  <c r="H36" i="4"/>
  <c r="G36" i="4"/>
  <c r="O35" i="4"/>
  <c r="N35" i="4"/>
  <c r="L35" i="4"/>
  <c r="K35" i="4"/>
  <c r="I35" i="4"/>
  <c r="H35" i="4"/>
  <c r="G35" i="4"/>
  <c r="J35" i="4" s="1"/>
  <c r="O34" i="4"/>
  <c r="N34" i="4"/>
  <c r="L34" i="4"/>
  <c r="K34" i="4"/>
  <c r="I34" i="4"/>
  <c r="H34" i="4"/>
  <c r="G34" i="4"/>
  <c r="P34" i="4" s="1"/>
  <c r="O33" i="4"/>
  <c r="N33" i="4"/>
  <c r="L33" i="4"/>
  <c r="K33" i="4"/>
  <c r="I33" i="4"/>
  <c r="H33" i="4"/>
  <c r="G33" i="4"/>
  <c r="O32" i="4"/>
  <c r="N32" i="4"/>
  <c r="L32" i="4"/>
  <c r="K32" i="4"/>
  <c r="I32" i="4"/>
  <c r="H32" i="4"/>
  <c r="G32" i="4"/>
  <c r="O31" i="4"/>
  <c r="N31" i="4"/>
  <c r="L31" i="4"/>
  <c r="K31" i="4"/>
  <c r="I31" i="4"/>
  <c r="H31" i="4"/>
  <c r="G31" i="4"/>
  <c r="J31" i="4" s="1"/>
  <c r="O30" i="4"/>
  <c r="N30" i="4"/>
  <c r="L30" i="4"/>
  <c r="K30" i="4"/>
  <c r="I30" i="4"/>
  <c r="H30" i="4"/>
  <c r="G30" i="4"/>
  <c r="P30" i="4" s="1"/>
  <c r="O29" i="4"/>
  <c r="N29" i="4"/>
  <c r="L29" i="4"/>
  <c r="K29" i="4"/>
  <c r="I29" i="4"/>
  <c r="H29" i="4"/>
  <c r="G29" i="4"/>
  <c r="O28" i="4"/>
  <c r="N28" i="4"/>
  <c r="L28" i="4"/>
  <c r="K28" i="4"/>
  <c r="I28" i="4"/>
  <c r="H28" i="4"/>
  <c r="G28" i="4"/>
  <c r="O27" i="4"/>
  <c r="N27" i="4"/>
  <c r="L27" i="4"/>
  <c r="K27" i="4"/>
  <c r="I27" i="4"/>
  <c r="H27" i="4"/>
  <c r="G27" i="4"/>
  <c r="O26" i="4"/>
  <c r="N26" i="4"/>
  <c r="L26" i="4"/>
  <c r="K26" i="4"/>
  <c r="I26" i="4"/>
  <c r="H26" i="4"/>
  <c r="G26" i="4"/>
  <c r="P26" i="4" s="1"/>
  <c r="O25" i="4"/>
  <c r="N25" i="4"/>
  <c r="L25" i="4"/>
  <c r="K25" i="4"/>
  <c r="I25" i="4"/>
  <c r="H25" i="4"/>
  <c r="G25" i="4"/>
  <c r="J25" i="4" s="1"/>
  <c r="O24" i="4"/>
  <c r="N24" i="4"/>
  <c r="L24" i="4"/>
  <c r="K24" i="4"/>
  <c r="I24" i="4"/>
  <c r="H24" i="4"/>
  <c r="G24" i="4"/>
  <c r="O23" i="4"/>
  <c r="N23" i="4"/>
  <c r="L23" i="4"/>
  <c r="K23" i="4"/>
  <c r="I23" i="4"/>
  <c r="H23" i="4"/>
  <c r="G23" i="4"/>
  <c r="M23" i="4" s="1"/>
  <c r="O22" i="4"/>
  <c r="N22" i="4"/>
  <c r="L22" i="4"/>
  <c r="K22" i="4"/>
  <c r="I22" i="4"/>
  <c r="H22" i="4"/>
  <c r="G22" i="4"/>
  <c r="P22" i="4" s="1"/>
  <c r="O21" i="4"/>
  <c r="N21" i="4"/>
  <c r="L21" i="4"/>
  <c r="K21" i="4"/>
  <c r="I21" i="4"/>
  <c r="H21" i="4"/>
  <c r="G21" i="4"/>
  <c r="J21" i="4" s="1"/>
  <c r="O20" i="4"/>
  <c r="N20" i="4"/>
  <c r="L20" i="4"/>
  <c r="K20" i="4"/>
  <c r="I20" i="4"/>
  <c r="H20" i="4"/>
  <c r="G20" i="4"/>
  <c r="O19" i="4"/>
  <c r="N19" i="4"/>
  <c r="L19" i="4"/>
  <c r="K19" i="4"/>
  <c r="I19" i="4"/>
  <c r="H19" i="4"/>
  <c r="G19" i="4"/>
  <c r="O18" i="4"/>
  <c r="N18" i="4"/>
  <c r="L18" i="4"/>
  <c r="K18" i="4"/>
  <c r="I18" i="4"/>
  <c r="H18" i="4"/>
  <c r="G18" i="4"/>
  <c r="O17" i="4"/>
  <c r="N17" i="4"/>
  <c r="L17" i="4"/>
  <c r="K17" i="4"/>
  <c r="I17" i="4"/>
  <c r="H17" i="4"/>
  <c r="G17" i="4"/>
  <c r="O16" i="4"/>
  <c r="N16" i="4"/>
  <c r="L16" i="4"/>
  <c r="K16" i="4"/>
  <c r="I16" i="4"/>
  <c r="H16" i="4"/>
  <c r="G16" i="4"/>
  <c r="O15" i="4"/>
  <c r="N15" i="4"/>
  <c r="L15" i="4"/>
  <c r="K15" i="4"/>
  <c r="I15" i="4"/>
  <c r="H15" i="4"/>
  <c r="G15" i="4"/>
  <c r="O14" i="4"/>
  <c r="N14" i="4"/>
  <c r="L14" i="4"/>
  <c r="K14" i="4"/>
  <c r="I14" i="4"/>
  <c r="H14" i="4"/>
  <c r="G14" i="4"/>
  <c r="P14" i="4" s="1"/>
  <c r="O13" i="4"/>
  <c r="N13" i="4"/>
  <c r="L13" i="4"/>
  <c r="K13" i="4"/>
  <c r="I13" i="4"/>
  <c r="H13" i="4"/>
  <c r="G13" i="4"/>
  <c r="J13" i="4" s="1"/>
  <c r="O12" i="4"/>
  <c r="N12" i="4"/>
  <c r="L12" i="4"/>
  <c r="K12" i="4"/>
  <c r="I12" i="4"/>
  <c r="H12" i="4"/>
  <c r="G12" i="4"/>
  <c r="O11" i="4"/>
  <c r="N11" i="4"/>
  <c r="L11" i="4"/>
  <c r="K11" i="4"/>
  <c r="I11" i="4"/>
  <c r="H11" i="4"/>
  <c r="G11" i="4"/>
  <c r="O10" i="4"/>
  <c r="N10" i="4"/>
  <c r="L10" i="4"/>
  <c r="K10" i="4"/>
  <c r="I10" i="4"/>
  <c r="H10" i="4"/>
  <c r="G10" i="4"/>
  <c r="P10" i="4" s="1"/>
  <c r="O9" i="4"/>
  <c r="N9" i="4"/>
  <c r="L9" i="4"/>
  <c r="K9" i="4"/>
  <c r="I9" i="4"/>
  <c r="H9" i="4"/>
  <c r="G9" i="4"/>
  <c r="O8" i="4"/>
  <c r="N8" i="4"/>
  <c r="L8" i="4"/>
  <c r="K8" i="4"/>
  <c r="I8" i="4"/>
  <c r="H8" i="4"/>
  <c r="G8" i="4"/>
  <c r="O7" i="4"/>
  <c r="N7" i="4"/>
  <c r="L7" i="4"/>
  <c r="K7" i="4"/>
  <c r="I7" i="4"/>
  <c r="H7" i="4"/>
  <c r="G7" i="4"/>
  <c r="O6" i="4"/>
  <c r="N6" i="4"/>
  <c r="L6" i="4"/>
  <c r="K6" i="4"/>
  <c r="I6" i="4"/>
  <c r="H6" i="4"/>
  <c r="G6" i="4"/>
  <c r="P6" i="4" s="1"/>
  <c r="O5" i="4"/>
  <c r="N5" i="4"/>
  <c r="L5" i="4"/>
  <c r="K5" i="4"/>
  <c r="I5" i="4"/>
  <c r="H5" i="4"/>
  <c r="G5" i="4"/>
  <c r="J5" i="4" s="1"/>
  <c r="O4" i="4"/>
  <c r="N4" i="4"/>
  <c r="L4" i="4"/>
  <c r="K4" i="4"/>
  <c r="I4" i="4"/>
  <c r="H4" i="4"/>
  <c r="G4" i="4"/>
  <c r="P80" i="3"/>
  <c r="P78" i="3"/>
  <c r="P81" i="3" s="1"/>
  <c r="P77" i="3"/>
  <c r="G79" i="3"/>
  <c r="P74" i="3"/>
  <c r="O79" i="3"/>
  <c r="N79" i="3"/>
  <c r="M79" i="3"/>
  <c r="L79" i="3"/>
  <c r="K79" i="3"/>
  <c r="J79" i="3"/>
  <c r="I79" i="3"/>
  <c r="H79"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5" i="3"/>
  <c r="P76" i="3"/>
  <c r="P4" i="3"/>
  <c r="I4" i="3"/>
  <c r="H4" i="3"/>
  <c r="G4" i="3"/>
  <c r="O5" i="3"/>
  <c r="O6" i="3"/>
  <c r="O7" i="3"/>
  <c r="O8" i="3"/>
  <c r="O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N5" i="3"/>
  <c r="N6" i="3"/>
  <c r="N7" i="3"/>
  <c r="N8" i="3"/>
  <c r="N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N41" i="3"/>
  <c r="N42" i="3"/>
  <c r="N43" i="3"/>
  <c r="N44" i="3"/>
  <c r="N45" i="3"/>
  <c r="N46" i="3"/>
  <c r="N47" i="3"/>
  <c r="N48" i="3"/>
  <c r="N49" i="3"/>
  <c r="N50" i="3"/>
  <c r="N51" i="3"/>
  <c r="N52" i="3"/>
  <c r="N53" i="3"/>
  <c r="N54" i="3"/>
  <c r="N55" i="3"/>
  <c r="N56" i="3"/>
  <c r="N57" i="3"/>
  <c r="N58" i="3"/>
  <c r="N59" i="3"/>
  <c r="N60" i="3"/>
  <c r="N62" i="3"/>
  <c r="N63" i="3"/>
  <c r="N64" i="3"/>
  <c r="N65" i="3"/>
  <c r="N66" i="3"/>
  <c r="N67" i="3"/>
  <c r="N68" i="3"/>
  <c r="N69" i="3"/>
  <c r="N70" i="3"/>
  <c r="N71" i="3"/>
  <c r="N72" i="3"/>
  <c r="N73" i="3"/>
  <c r="N74" i="3"/>
  <c r="N75" i="3"/>
  <c r="N76" i="3"/>
  <c r="N77" i="3"/>
  <c r="M5" i="3"/>
  <c r="M6" i="3"/>
  <c r="M7" i="3"/>
  <c r="M8"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L5" i="3"/>
  <c r="L6" i="3"/>
  <c r="L7" i="3"/>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J5"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F78" i="3"/>
  <c r="E78" i="3"/>
  <c r="M4" i="4" l="1"/>
  <c r="M12" i="4"/>
  <c r="M28" i="4"/>
  <c r="P64" i="4"/>
  <c r="J75" i="4"/>
  <c r="M15" i="4"/>
  <c r="M55" i="4"/>
  <c r="M26" i="4"/>
  <c r="M63" i="4"/>
  <c r="J69" i="4"/>
  <c r="J39" i="4"/>
  <c r="J38" i="4"/>
  <c r="J28" i="4"/>
  <c r="M40" i="4"/>
  <c r="J44" i="4"/>
  <c r="M48" i="4"/>
  <c r="J52" i="4"/>
  <c r="J73" i="4"/>
  <c r="M77" i="4"/>
  <c r="J18" i="4"/>
  <c r="M30" i="4"/>
  <c r="M38" i="4"/>
  <c r="J43" i="4"/>
  <c r="M29" i="4"/>
  <c r="J8" i="4"/>
  <c r="J16" i="4"/>
  <c r="J24" i="4"/>
  <c r="J32" i="4"/>
  <c r="J7" i="4"/>
  <c r="J74" i="4"/>
  <c r="M8" i="4"/>
  <c r="J12" i="4"/>
  <c r="J20" i="4"/>
  <c r="M25" i="4"/>
  <c r="J29" i="4"/>
  <c r="J34" i="4"/>
  <c r="M37" i="4"/>
  <c r="M43" i="4"/>
  <c r="M51" i="4"/>
  <c r="M60" i="4"/>
  <c r="J61" i="4"/>
  <c r="J71" i="4"/>
  <c r="J6" i="4"/>
  <c r="M11" i="4"/>
  <c r="M19" i="4"/>
  <c r="M24" i="4"/>
  <c r="M36" i="4"/>
  <c r="M59" i="4"/>
  <c r="J30" i="4"/>
  <c r="M33" i="4"/>
  <c r="M34" i="4"/>
  <c r="J42" i="4"/>
  <c r="M74" i="4"/>
  <c r="J9" i="4"/>
  <c r="J17" i="4"/>
  <c r="M32" i="4"/>
  <c r="M44" i="4"/>
  <c r="J48" i="4"/>
  <c r="M56" i="4"/>
  <c r="J57" i="4"/>
  <c r="J67" i="4"/>
  <c r="P20" i="4"/>
  <c r="P52" i="4"/>
  <c r="J10" i="4"/>
  <c r="J11" i="4"/>
  <c r="P24" i="4"/>
  <c r="M27" i="4"/>
  <c r="P27" i="4"/>
  <c r="J46" i="4"/>
  <c r="J47" i="4"/>
  <c r="J65" i="4"/>
  <c r="J70" i="4"/>
  <c r="P8" i="4"/>
  <c r="P11" i="4"/>
  <c r="P12" i="4"/>
  <c r="P51" i="4"/>
  <c r="P59" i="4"/>
  <c r="M6" i="4"/>
  <c r="J14" i="4"/>
  <c r="J15" i="4"/>
  <c r="J19" i="4"/>
  <c r="P28" i="4"/>
  <c r="M31" i="4"/>
  <c r="P31" i="4"/>
  <c r="M41" i="4"/>
  <c r="M42" i="4"/>
  <c r="J50" i="4"/>
  <c r="J51" i="4"/>
  <c r="M73" i="4"/>
  <c r="M75" i="4"/>
  <c r="M76" i="4"/>
  <c r="P44" i="4"/>
  <c r="P47" i="4"/>
  <c r="P15" i="4"/>
  <c r="P16" i="4"/>
  <c r="P23" i="4"/>
  <c r="P55" i="4"/>
  <c r="P63" i="4"/>
  <c r="M9" i="4"/>
  <c r="M10" i="4"/>
  <c r="J22" i="4"/>
  <c r="J23" i="4"/>
  <c r="P32" i="4"/>
  <c r="M35" i="4"/>
  <c r="P35" i="4"/>
  <c r="M45" i="4"/>
  <c r="M46" i="4"/>
  <c r="J54" i="4"/>
  <c r="J55" i="4"/>
  <c r="J58" i="4"/>
  <c r="J59" i="4"/>
  <c r="J62" i="4"/>
  <c r="J63" i="4"/>
  <c r="J66" i="4"/>
  <c r="M69" i="4"/>
  <c r="P19" i="4"/>
  <c r="P48" i="4"/>
  <c r="M5" i="4"/>
  <c r="M13" i="4"/>
  <c r="M14" i="4"/>
  <c r="M18" i="4"/>
  <c r="J26" i="4"/>
  <c r="J27" i="4"/>
  <c r="J33" i="4"/>
  <c r="J36" i="4"/>
  <c r="P36" i="4"/>
  <c r="M39" i="4"/>
  <c r="P39" i="4"/>
  <c r="M49" i="4"/>
  <c r="M50" i="4"/>
  <c r="J4" i="4"/>
  <c r="P4" i="4"/>
  <c r="M7" i="4"/>
  <c r="P7" i="4"/>
  <c r="M16" i="4"/>
  <c r="M17" i="4"/>
  <c r="M20" i="4"/>
  <c r="M21" i="4"/>
  <c r="M22" i="4"/>
  <c r="J37" i="4"/>
  <c r="J40" i="4"/>
  <c r="P40" i="4"/>
  <c r="P43" i="4"/>
  <c r="M52" i="4"/>
  <c r="M53" i="4"/>
  <c r="M54" i="4"/>
  <c r="M57" i="4"/>
  <c r="M58" i="4"/>
  <c r="M61" i="4"/>
  <c r="M62" i="4"/>
  <c r="M65" i="4"/>
  <c r="M66" i="4"/>
  <c r="P75" i="4"/>
  <c r="J77" i="4"/>
  <c r="P5" i="4"/>
  <c r="P9" i="4"/>
  <c r="P13" i="4"/>
  <c r="P17" i="4"/>
  <c r="P21" i="4"/>
  <c r="P25" i="4"/>
  <c r="P29" i="4"/>
  <c r="P33" i="4"/>
  <c r="P37" i="4"/>
  <c r="P41" i="4"/>
  <c r="P45" i="4"/>
  <c r="P49" i="4"/>
  <c r="P53" i="4"/>
  <c r="J56" i="4"/>
  <c r="J60" i="4"/>
  <c r="P61" i="4"/>
  <c r="J64" i="4"/>
  <c r="P65" i="4"/>
  <c r="J68" i="4"/>
  <c r="P69" i="4"/>
  <c r="J72" i="4"/>
  <c r="P73" i="4"/>
  <c r="J76" i="4"/>
  <c r="P77" i="4"/>
  <c r="M67" i="4"/>
  <c r="M71" i="4"/>
  <c r="P18" i="4"/>
  <c r="M68" i="4"/>
  <c r="M72" i="4"/>
  <c r="L4" i="3"/>
  <c r="P78" i="4" l="1"/>
  <c r="M4" i="3"/>
  <c r="O4" i="3" l="1"/>
  <c r="N4" i="3"/>
  <c r="K4" i="3"/>
  <c r="J4" i="3"/>
</calcChain>
</file>

<file path=xl/sharedStrings.xml><?xml version="1.0" encoding="utf-8"?>
<sst xmlns="http://schemas.openxmlformats.org/spreadsheetml/2006/main" count="518" uniqueCount="108">
  <si>
    <r>
      <t>ITEM</t>
    </r>
    <r>
      <rPr>
        <sz val="10"/>
        <color theme="1"/>
        <rFont val="Arial"/>
        <family val="2"/>
      </rPr>
      <t> </t>
    </r>
  </si>
  <si>
    <t xml:space="preserve">DESCRIPCION DEL SERVICIO </t>
  </si>
  <si>
    <t>VALOR UNITARIO INCLUIDO IVA</t>
  </si>
  <si>
    <t xml:space="preserve"> MEDIA ARITMETICA/PROMEDIO  </t>
  </si>
  <si>
    <t xml:space="preserve"> VALOR  COTIZADO  MAS BAJO  </t>
  </si>
  <si>
    <t xml:space="preserve"> VALOR  UNITARIO MAS ALTO </t>
  </si>
  <si>
    <t xml:space="preserve"> MAB - MEDIA ARITMETICA BAJA </t>
  </si>
  <si>
    <t xml:space="preserve"> MEDIA ARMONICA </t>
  </si>
  <si>
    <t xml:space="preserve"> DESVIACION ESTANDAR </t>
  </si>
  <si>
    <t xml:space="preserve">% DISPERSION </t>
  </si>
  <si>
    <t>MEDIA GOMETRICA</t>
  </si>
  <si>
    <t xml:space="preserve">MEDIANA </t>
  </si>
  <si>
    <t>PRECIO DE REFERENCIA</t>
  </si>
  <si>
    <t xml:space="preserve">METRICA APLICADA </t>
  </si>
  <si>
    <t>CANT</t>
  </si>
  <si>
    <t>UND</t>
  </si>
  <si>
    <t xml:space="preserve"> VALOR UNITARIO </t>
  </si>
  <si>
    <t xml:space="preserve"> VALOR UNITARIO  </t>
  </si>
  <si>
    <t>FUENTE 1 TURISVAL 2026</t>
  </si>
  <si>
    <t>FUENTE 2 TRANSVEGO</t>
  </si>
  <si>
    <r>
      <rPr>
        <sz val="9"/>
        <rFont val="Arial MT"/>
        <family val="2"/>
      </rPr>
      <t>Escuela  Militar  de  Aviación  - Estadio   Pascual   Guerrero   – Escuela Militar de Aviación</t>
    </r>
  </si>
  <si>
    <r>
      <rPr>
        <sz val="9"/>
        <rFont val="Arial MT"/>
        <family val="2"/>
      </rPr>
      <t>Escuela  Militar  de  Aviación  - Eco  Parque  Pance  –  Escuela Militar de Aviación.</t>
    </r>
  </si>
  <si>
    <r>
      <rPr>
        <sz val="9"/>
        <rFont val="Arial MT"/>
        <family val="2"/>
      </rPr>
      <t>Escuela  Militar  de  Aviación  - Estadio  de  Atletismo-  Escuela Militar de Aviación</t>
    </r>
  </si>
  <si>
    <r>
      <rPr>
        <sz val="9"/>
        <rFont val="Arial MT"/>
        <family val="2"/>
      </rPr>
      <t xml:space="preserve">Escuela  Militar  de  Aviación  - Universidad          de          (San Buenaventura  y/o  ICESI  y/o Autónoma)-  Escuela  Militar  de
</t>
    </r>
    <r>
      <rPr>
        <sz val="9"/>
        <rFont val="Arial MT"/>
        <family val="2"/>
      </rPr>
      <t>Aviación</t>
    </r>
  </si>
  <si>
    <r>
      <rPr>
        <sz val="9"/>
        <rFont val="Arial MT"/>
        <family val="2"/>
      </rPr>
      <t>Escuela  Militar  de  Aviación  - Club   América-Escuela   Militar de Aviación</t>
    </r>
  </si>
  <si>
    <r>
      <rPr>
        <sz val="9"/>
        <rFont val="Arial MT"/>
        <family val="2"/>
      </rPr>
      <t>Escuela Militar de Aviación - Club La Rivera-Escuela Militar de Aviación</t>
    </r>
  </si>
  <si>
    <r>
      <rPr>
        <sz val="9"/>
        <rFont val="Arial MT"/>
        <family val="2"/>
      </rPr>
      <t>Escuela  Militar  de  Aviación  - Club           Campestre-Escuela Militar de Aviación</t>
    </r>
  </si>
  <si>
    <r>
      <rPr>
        <sz val="9"/>
        <rFont val="Arial MT"/>
        <family val="2"/>
      </rPr>
      <t>Escuela  Militar  de  Aviación  - Coliseo    del    Pueblo-Escuela Militar de Aviación</t>
    </r>
  </si>
  <si>
    <r>
      <rPr>
        <sz val="9"/>
        <rFont val="Arial MT"/>
        <family val="2"/>
      </rPr>
      <t xml:space="preserve">Escuela  Militar  de  Aviación  – Población De Zarzal - Escuela
</t>
    </r>
    <r>
      <rPr>
        <sz val="9"/>
        <rFont val="Arial MT"/>
        <family val="2"/>
      </rPr>
      <t>Militar de Aviación.</t>
    </r>
  </si>
  <si>
    <r>
      <rPr>
        <sz val="9"/>
        <rFont val="Arial MT"/>
        <family val="2"/>
      </rPr>
      <t>Escuela  Militar  de  Aviación  – Aeropuerto de Tuluá - Escuela Militar de Aviación.</t>
    </r>
  </si>
  <si>
    <r>
      <rPr>
        <sz val="9"/>
        <rFont val="Arial MT"/>
        <family val="2"/>
      </rPr>
      <t>Escuela  Militar  de  Aviación  - Canchas    Panamericanas    – Escuela Militar de Aviación.</t>
    </r>
  </si>
  <si>
    <r>
      <rPr>
        <sz val="9"/>
        <rFont val="Arial MT"/>
        <family val="2"/>
      </rPr>
      <t xml:space="preserve">Escuela  Militar  de  Aviación  - Club Cazadores (Club de Tiro)
</t>
    </r>
    <r>
      <rPr>
        <sz val="9"/>
        <rFont val="Arial MT"/>
        <family val="2"/>
      </rPr>
      <t>Pance   -   Escuela   Militar   de Aviación</t>
    </r>
  </si>
  <si>
    <r>
      <rPr>
        <sz val="9"/>
        <rFont val="Arial MT"/>
        <family val="2"/>
      </rPr>
      <t>Escuela  Militar  de  Aviación  – Museo de La Caña – Hacienda La MARIA – Ginebra - Escuela Militar de Aviación</t>
    </r>
  </si>
  <si>
    <r>
      <rPr>
        <sz val="9"/>
        <rFont val="Arial MT"/>
        <family val="2"/>
      </rPr>
      <t>Escuela  Militar  de  Aviación  – Barrio  San  Antonio  –  Escuela Militar de Aviación.</t>
    </r>
  </si>
  <si>
    <r>
      <rPr>
        <sz val="9"/>
        <rFont val="Arial MT"/>
        <family val="2"/>
      </rPr>
      <t xml:space="preserve">Escuela Militar de Aviación – El
</t>
    </r>
    <r>
      <rPr>
        <sz val="9"/>
        <rFont val="Arial MT"/>
        <family val="2"/>
      </rPr>
      <t>Cerrito – Escuela Militar de Aviación.</t>
    </r>
  </si>
  <si>
    <r>
      <rPr>
        <sz val="9"/>
        <rFont val="Arial MT"/>
        <family val="2"/>
      </rPr>
      <t xml:space="preserve">Escuela  Militar  de  Aviación  – Museo    de    transporte    zona franca palma seca – Sebastián de  Belalcazar  –  Cristo  Rey  - Parque  El  Gato  –  Museo  La Tertulia  –  Zoológico  de  Cali  – Parque   El   Perro   –   Estadio Pascual    Guerrero    –    CC    . Cosmocentro – Plaza de Toros
</t>
    </r>
    <r>
      <rPr>
        <sz val="9"/>
        <rFont val="Arial MT"/>
        <family val="2"/>
      </rPr>
      <t xml:space="preserve">– Universidad Santiago de Cali
</t>
    </r>
    <r>
      <rPr>
        <sz val="9"/>
        <rFont val="Arial MT"/>
        <family val="2"/>
      </rPr>
      <t xml:space="preserve">– CC. Unicentro – Universidad del Valle – CC. Jardín Plaza –
</t>
    </r>
    <r>
      <rPr>
        <sz val="9"/>
        <rFont val="Arial MT"/>
        <family val="2"/>
      </rPr>
      <t>CC. Palmeto Plaza – Canchas Panamericanas       –       Plaza Caicedo  E  Iglesia La  Ermita  – CAM    –    Av.    Sexta   –    CC. Chipichape - Escuela Militar de Aviación. (Tour por Cali – Cadetes)</t>
    </r>
  </si>
  <si>
    <r>
      <rPr>
        <sz val="9"/>
        <rFont val="Arial MT"/>
        <family val="2"/>
      </rPr>
      <t>Escuela  Militar  de  Aviación  - Aeropuerto     Alfonso     Bonilla Aragón   -   Escuela   Militar   de Aviación.</t>
    </r>
  </si>
  <si>
    <r>
      <rPr>
        <sz val="9"/>
        <rFont val="Arial MT"/>
        <family val="2"/>
      </rPr>
      <t>Escuela  Militar  de  Aviación  – Aeropuerto  Cartago  -  Escuela Militar de Aviación.</t>
    </r>
  </si>
  <si>
    <r>
      <rPr>
        <sz val="9"/>
        <rFont val="Arial MT"/>
        <family val="2"/>
      </rPr>
      <t>Escuela  Militar  de  Aviación  - Tercera    División    -    Escuela Militar de Aviación.</t>
    </r>
  </si>
  <si>
    <r>
      <rPr>
        <sz val="9"/>
        <rFont val="Arial MT"/>
        <family val="2"/>
      </rPr>
      <t>Escuela  Militar  de  Aviación  - Villa         Gorgona         (Pollos Bucaneros) - Escuela Militar de Aviación.</t>
    </r>
  </si>
  <si>
    <r>
      <rPr>
        <sz val="9"/>
        <rFont val="Arial MT"/>
        <family val="2"/>
      </rPr>
      <t>Escuela  Militar  de  Aviación  – Parque  el  Ingenio  –  Escuela Militar de Aviación.</t>
    </r>
  </si>
  <si>
    <r>
      <rPr>
        <sz val="9"/>
        <rFont val="Arial MT"/>
        <family val="2"/>
      </rPr>
      <t>Escuela  Militar  de  Aviación  – Palmira – Escuela Militar de Aviación.</t>
    </r>
  </si>
  <si>
    <r>
      <rPr>
        <sz val="9"/>
        <rFont val="Arial MT"/>
        <family val="2"/>
      </rPr>
      <t>Escuela  Militar  de  Aviación  - Estadio  de  Futbol  DP.  Cali  – Escuela Militar de Aviación</t>
    </r>
  </si>
  <si>
    <r>
      <rPr>
        <sz val="9"/>
        <rFont val="Arial MT"/>
        <family val="2"/>
      </rPr>
      <t xml:space="preserve">Escuela  Militar  de  Aviación  –
</t>
    </r>
    <r>
      <rPr>
        <sz val="9"/>
        <rFont val="Arial MT"/>
        <family val="2"/>
      </rPr>
      <t>Basílica de Buga – Escuela Militar de Aviación</t>
    </r>
  </si>
  <si>
    <r>
      <rPr>
        <sz val="9"/>
        <rFont val="Arial MT"/>
        <family val="2"/>
      </rPr>
      <t xml:space="preserve">Escuela  Militar  de  Aviación  –
</t>
    </r>
    <r>
      <rPr>
        <sz val="9"/>
        <rFont val="Arial MT"/>
        <family val="2"/>
      </rPr>
      <t>Menga  –  Escuela  Militar  de Aviación.</t>
    </r>
  </si>
  <si>
    <r>
      <rPr>
        <sz val="9"/>
        <rFont val="Arial MT"/>
        <family val="2"/>
      </rPr>
      <t>Escuela  Militar  de  Aviación  – Tardes     Caleñas     Rozo     – Escuela Militar de Aviación</t>
    </r>
  </si>
  <si>
    <r>
      <rPr>
        <sz val="9"/>
        <rFont val="Arial MT"/>
        <family val="2"/>
      </rPr>
      <t>Escuela  Militar  de  Aviación  – Comando  Aéreo  de  Combate No. 1 (Puerto Salgar CUND) – Escuela Militar de Aviación</t>
    </r>
  </si>
  <si>
    <r>
      <rPr>
        <sz val="9"/>
        <rFont val="Arial MT"/>
        <family val="2"/>
      </rPr>
      <t>Escuela  Militar  de  Aviación  – Comando Aéreo de Transporte Militar    (Bogotá)    –    Escuela Militar de Aviación</t>
    </r>
  </si>
  <si>
    <r>
      <rPr>
        <sz val="9"/>
        <rFont val="Arial MT"/>
        <family val="2"/>
      </rPr>
      <t>Escuela  Militar  de  Aviación  – Comando  Aéreo  de  Combate No. 4 (Melgar TOL) – Escuela Militar de Aviación</t>
    </r>
  </si>
  <si>
    <r>
      <rPr>
        <sz val="9"/>
        <rFont val="Arial MT"/>
        <family val="2"/>
      </rPr>
      <t>Escuela  Militar  de  Aviación  – Comando  Aéreo  de  Combate No.    5    (Rionegro    ANT)    – Escuela Militar de Aviación</t>
    </r>
  </si>
  <si>
    <r>
      <rPr>
        <sz val="9"/>
        <rFont val="Arial MT"/>
        <family val="2"/>
      </rPr>
      <t xml:space="preserve">Escuela  Militar  de  Aviación  –
</t>
    </r>
    <r>
      <rPr>
        <sz val="9"/>
        <rFont val="Arial MT"/>
        <family val="2"/>
      </rPr>
      <t>Chipichape - Escuela Militar de Aviación</t>
    </r>
  </si>
  <si>
    <r>
      <rPr>
        <sz val="9"/>
        <rFont val="Arial MT"/>
        <family val="2"/>
      </rPr>
      <t>Escuela  Militar  de  Aviación  – Polígonos   de   Tiro   Deportivo Bernardo    Tobar    Pance    – Escuela Militar de Aviación</t>
    </r>
  </si>
  <si>
    <r>
      <rPr>
        <sz val="9"/>
        <rFont val="Arial MT"/>
        <family val="2"/>
      </rPr>
      <t>Escuela  Militar  de  Aviación  – Escuela   Militar   de   Aviación (recorridos  internos-  hasta  8 horas)</t>
    </r>
  </si>
  <si>
    <r>
      <rPr>
        <sz val="9"/>
        <rFont val="Arial MT"/>
        <family val="2"/>
      </rPr>
      <t>Escuela  Militar  de  Aviación  – Colegio    Colombo    Británico– Escuela Militar de Aviación</t>
    </r>
  </si>
  <si>
    <r>
      <rPr>
        <sz val="9"/>
        <rFont val="Arial MT"/>
        <family val="2"/>
      </rPr>
      <t>Escuela  Militar  de  Aviación  – Barrio Capri– Escuela Militar de Aviación</t>
    </r>
  </si>
  <si>
    <r>
      <rPr>
        <sz val="9"/>
        <rFont val="Arial MT"/>
        <family val="2"/>
      </rPr>
      <t xml:space="preserve">Escuela  Militar  de  Aviación  –
</t>
    </r>
    <r>
      <rPr>
        <sz val="9"/>
        <rFont val="Arial MT"/>
        <family val="2"/>
      </rPr>
      <t>Barrio Salomia– Escuela Militar de Aviación</t>
    </r>
  </si>
  <si>
    <r>
      <rPr>
        <sz val="9"/>
        <rFont val="Arial MT"/>
        <family val="2"/>
      </rPr>
      <t>Escuela  Militar  de  Aviación  – Escuela  de  Golf  del  Valle  – Escuela Militar de Aviación</t>
    </r>
  </si>
  <si>
    <r>
      <rPr>
        <sz val="9"/>
        <rFont val="Arial MT"/>
        <family val="2"/>
      </rPr>
      <t xml:space="preserve">Escuela  Militar  de  Aviación  – Parque  de  la  salud  Pance  –
</t>
    </r>
    <r>
      <rPr>
        <sz val="9"/>
        <rFont val="Arial MT"/>
        <family val="2"/>
      </rPr>
      <t>Escuela Militar de Aviación</t>
    </r>
  </si>
  <si>
    <r>
      <rPr>
        <sz val="9"/>
        <rFont val="Arial MT"/>
        <family val="2"/>
      </rPr>
      <t xml:space="preserve">Escuela  Militar  de  Aviación  –
</t>
    </r>
    <r>
      <rPr>
        <sz val="9"/>
        <rFont val="Arial MT"/>
        <family val="2"/>
      </rPr>
      <t>Club Shalom – Escuela Militar de Aviación</t>
    </r>
  </si>
  <si>
    <r>
      <rPr>
        <sz val="9"/>
        <rFont val="Arial MT"/>
        <family val="2"/>
      </rPr>
      <t>Escuela  Militar  de  Aviación  – Club  Los  Andes  -  Km  35  Vía Popayán  –  Escuela  Militar  de Aviación</t>
    </r>
  </si>
  <si>
    <r>
      <rPr>
        <sz val="9"/>
        <rFont val="Arial MT"/>
        <family val="2"/>
      </rPr>
      <t xml:space="preserve">Escuela  Militar  de  Aviación  –
</t>
    </r>
    <r>
      <rPr>
        <sz val="9"/>
        <rFont val="Arial MT"/>
        <family val="2"/>
      </rPr>
      <t>Barrio  Santa  Anita  –  Escuela Militar de Aviación</t>
    </r>
  </si>
  <si>
    <r>
      <rPr>
        <sz val="9"/>
        <rFont val="Arial MT"/>
        <family val="2"/>
      </rPr>
      <t>Escuela  Militar  de  Aviación  – Santa    Rosa    de    Cabal    - Risaralda  –  Escuela  Militar  de Aviación</t>
    </r>
  </si>
  <si>
    <r>
      <rPr>
        <sz val="9"/>
        <rFont val="Arial MT"/>
        <family val="2"/>
      </rPr>
      <t xml:space="preserve">Escuela  Militar  de  Aviación  –
</t>
    </r>
    <r>
      <rPr>
        <sz val="9"/>
        <rFont val="Arial MT"/>
        <family val="2"/>
      </rPr>
      <t>Comfandi   Pance   –   Escuela Militar de Aviación</t>
    </r>
  </si>
  <si>
    <r>
      <rPr>
        <sz val="9"/>
        <rFont val="Arial MT"/>
        <family val="2"/>
      </rPr>
      <t>Escuela  Militar  de  Aviación  – Quintas    de    Don    Simón    – Escuela Militar de Aviación</t>
    </r>
  </si>
  <si>
    <r>
      <rPr>
        <sz val="9"/>
        <rFont val="Arial MT"/>
        <family val="2"/>
      </rPr>
      <t>Escuela  Militar  de  Aviación  – Escuela   Militar   de   Aviación (recorridos internos 12 horas)</t>
    </r>
  </si>
  <si>
    <r>
      <rPr>
        <sz val="9"/>
        <rFont val="Arial MT"/>
        <family val="2"/>
      </rPr>
      <t>Escuela  Militar  de  Aviación  – Barrio Vipasa – Escuela Militar de Aviación</t>
    </r>
  </si>
  <si>
    <r>
      <rPr>
        <sz val="9"/>
        <rFont val="Arial MT"/>
        <family val="2"/>
      </rPr>
      <t>Escuela  Militar  de  Aviación  – Barrio  Las  Vegas  –  Escuela Militar de Aviación</t>
    </r>
  </si>
  <si>
    <r>
      <rPr>
        <sz val="9"/>
        <rFont val="Arial MT"/>
        <family val="2"/>
      </rPr>
      <t>Escuela  Militar  de  Aviación  – Barrio   el   Refugio   –   Escuela Militar de Aviación</t>
    </r>
  </si>
  <si>
    <r>
      <rPr>
        <sz val="9"/>
        <rFont val="Arial MT"/>
        <family val="2"/>
      </rPr>
      <t>Escuela  Militar  de  Aviación  – Barrio   Cañaveral   –   Escuela Militar de Aviación</t>
    </r>
  </si>
  <si>
    <r>
      <rPr>
        <sz val="9"/>
        <rFont val="Arial MT"/>
        <family val="2"/>
      </rPr>
      <t>Escuela  Militar  de  Aviación  – Calima Darién – Escuela Militar de Aviación</t>
    </r>
  </si>
  <si>
    <r>
      <rPr>
        <sz val="9"/>
        <rFont val="Arial MT"/>
        <family val="2"/>
      </rPr>
      <t>Escuela  Militar  de  Aviación  – Buenaventura – Escuela Militar de Aviación</t>
    </r>
  </si>
  <si>
    <r>
      <rPr>
        <sz val="9"/>
        <rFont val="Arial MT"/>
        <family val="2"/>
      </rPr>
      <t>Escuela  Militar  de  Aviación  – Tulua   –   Escuela   Militar   de Aviación</t>
    </r>
  </si>
  <si>
    <r>
      <rPr>
        <sz val="9"/>
        <rFont val="Arial MT"/>
        <family val="2"/>
      </rPr>
      <t>Escuela  Militar  de  Aviación  – Roldanillo  – Escuela Militar de Aviación</t>
    </r>
  </si>
  <si>
    <r>
      <rPr>
        <sz val="9"/>
        <rFont val="Arial MT"/>
        <family val="2"/>
      </rPr>
      <t>Escuela  Militar  de  Aviación  – Sevilla   –   Escuela   Militar   de Aviación</t>
    </r>
  </si>
  <si>
    <r>
      <rPr>
        <sz val="9"/>
        <rFont val="Arial MT"/>
        <family val="2"/>
      </rPr>
      <t>Escuela Militar de Aviación – La Unión   –   Escuela   Militar   de Aviación</t>
    </r>
  </si>
  <si>
    <r>
      <rPr>
        <sz val="9"/>
        <rFont val="Arial MT"/>
        <family val="2"/>
      </rPr>
      <t>Escuela  Militar  de  Aviación  – Pereira   –   Escuela   Militar  de Aviación</t>
    </r>
  </si>
  <si>
    <r>
      <rPr>
        <sz val="9"/>
        <rFont val="Arial MT"/>
        <family val="2"/>
      </rPr>
      <t>Escuela  Militar  de  Aviación  – Armenia  –  Escuela  Militar  de Aviación</t>
    </r>
  </si>
  <si>
    <r>
      <rPr>
        <sz val="9"/>
        <rFont val="Arial MT"/>
        <family val="2"/>
      </rPr>
      <t>Escuela  Militar  de  Aviación  – Manizales – Escuela Militar de Aviación</t>
    </r>
  </si>
  <si>
    <r>
      <rPr>
        <sz val="9"/>
        <rFont val="Arial MT"/>
        <family val="2"/>
      </rPr>
      <t xml:space="preserve">Escuela Militar de Aviación –
</t>
    </r>
    <r>
      <rPr>
        <sz val="9"/>
        <rFont val="Arial MT"/>
        <family val="2"/>
      </rPr>
      <t>Ibagué – Escuela Militar de Aviación</t>
    </r>
  </si>
  <si>
    <r>
      <rPr>
        <sz val="9"/>
        <rFont val="Arial MT"/>
        <family val="2"/>
      </rPr>
      <t xml:space="preserve">Escuela  Militar  de  Aviación  –
</t>
    </r>
    <r>
      <rPr>
        <sz val="9"/>
        <rFont val="Arial MT"/>
        <family val="2"/>
      </rPr>
      <t>Pradera – Escuela Militar de Aviación</t>
    </r>
  </si>
  <si>
    <r>
      <rPr>
        <sz val="9"/>
        <rFont val="Arial MT"/>
        <family val="2"/>
      </rPr>
      <t>Escuela  Militar  de  Aviación  – Florida   –   Escuela   Militar   de Aviación</t>
    </r>
  </si>
  <si>
    <r>
      <rPr>
        <sz val="9"/>
        <rFont val="Arial MT"/>
        <family val="2"/>
      </rPr>
      <t>Escuela  Militar  de  Aviación  – Candelaria – Escuela Militar de Aviación</t>
    </r>
  </si>
  <si>
    <r>
      <rPr>
        <sz val="9"/>
        <rFont val="Arial MT"/>
        <family val="2"/>
      </rPr>
      <t>Escuela  Militar  de  Aviación  – Ginebra  –  Escuela  Militar  de Aviación</t>
    </r>
  </si>
  <si>
    <r>
      <rPr>
        <sz val="9"/>
        <rFont val="Arial MT"/>
        <family val="2"/>
      </rPr>
      <t>Escuela  Militar  de  Aviación  – Guacarí  –  Escuela  Militar  de Aviación</t>
    </r>
  </si>
  <si>
    <r>
      <rPr>
        <sz val="9"/>
        <rFont val="Arial MT"/>
        <family val="2"/>
      </rPr>
      <t>Escuela  Militar  de  Aviación  – Tebaida – Escuela Militar de Aviación</t>
    </r>
  </si>
  <si>
    <r>
      <rPr>
        <sz val="9"/>
        <rFont val="Arial MT"/>
        <family val="2"/>
      </rPr>
      <t xml:space="preserve">Escuela  Militar  de  Aviación  –
</t>
    </r>
    <r>
      <rPr>
        <sz val="9"/>
        <rFont val="Arial MT"/>
        <family val="2"/>
      </rPr>
      <t>Sevilla  –  Escuela  Militar  de Aviación</t>
    </r>
  </si>
  <si>
    <r>
      <rPr>
        <sz val="9"/>
        <rFont val="Arial MT"/>
        <family val="2"/>
      </rPr>
      <t>Escuela  Militar  de  Aviación  – Jamundí  –  Escuela  Militar  de Aviación</t>
    </r>
  </si>
  <si>
    <r>
      <rPr>
        <sz val="9"/>
        <rFont val="Arial MT"/>
        <family val="2"/>
      </rPr>
      <t>Escuela  Militar  de  Aviación  – Popayán–   Escuela   Militar  de Aviación</t>
    </r>
  </si>
  <si>
    <r>
      <rPr>
        <sz val="9"/>
        <rFont val="Arial MT"/>
        <family val="2"/>
      </rPr>
      <t>Escuela  Militar  de  Aviación  – Miranda  –  Escuela  Militar  de Aviación</t>
    </r>
  </si>
  <si>
    <r>
      <rPr>
        <sz val="9"/>
        <rFont val="Arial MT"/>
        <family val="2"/>
      </rPr>
      <t>Escuela  Militar  de  Aviación  – Corinto–   Escuela   Militar   de Aviación</t>
    </r>
  </si>
  <si>
    <r>
      <rPr>
        <sz val="9"/>
        <rFont val="Arial MT"/>
        <family val="2"/>
      </rPr>
      <t>Escuela  Militar  de  Aviación  – Santander      de      Quilichao– Escuela Militar de Aviación</t>
    </r>
  </si>
  <si>
    <r>
      <rPr>
        <sz val="9"/>
        <rFont val="Arial MT"/>
        <family val="2"/>
      </rPr>
      <t>Escuela  Militar  de  Aviación  – Puerto Tejada– Escuela Militar de Aviación</t>
    </r>
  </si>
  <si>
    <r>
      <rPr>
        <sz val="9"/>
        <rFont val="Arial MT"/>
        <family val="2"/>
      </rPr>
      <t>Escuela  Militar  de  Aviación  – Pinedamó–  Escuela  Militar  de Aviación</t>
    </r>
  </si>
  <si>
    <r>
      <rPr>
        <sz val="9"/>
        <rFont val="Arial MT"/>
        <family val="2"/>
      </rPr>
      <t>Escuela  Militar  de  Aviación  – Lobo Guerrero– Escuela Militar de Aviación</t>
    </r>
  </si>
  <si>
    <t xml:space="preserve">RUBRO </t>
  </si>
  <si>
    <t xml:space="preserve">PROMEDIO  </t>
  </si>
  <si>
    <t>VALOR HORA ADICIONAL</t>
  </si>
  <si>
    <t xml:space="preserve">VALOR COTIZACION </t>
  </si>
  <si>
    <t>VALOR CDP</t>
  </si>
  <si>
    <t>TOTAL VALOR DE REFERENCIA  POR HORA 2</t>
  </si>
  <si>
    <t>VALOR 1+2</t>
  </si>
  <si>
    <t>TOTAL VALOR DE REFERENCIA SERVIO TRANSPORTE 1</t>
  </si>
  <si>
    <t>TOTAL VALOR DE REFERENCIA POR EL SERVICIO  TRANSPORTE 1</t>
  </si>
  <si>
    <t>NOTA: El artículo 476 del Estatuto Tributario colombiano enumera de forma taxativa los servicios excluidos del Impuesto sobre las Ventas (IVA). Para este caso numeral  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</si>
  <si>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VALOR UNITARIO</t>
  </si>
  <si>
    <t xml:space="preserve"> VALOR UNITARIO I</t>
  </si>
  <si>
    <t xml:space="preserve"> VALOR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</si>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</sst>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4" x14ac:knownFonts="1">
    <font>
      <sz val="11"/>
      <color theme="1"/>
      <name val="Calibri"/>
      <family val="2"/>
      <scheme val="minor"/>
    </font>
    <font>
      <b/>
      <sz val="10"/>
      <color rgb="FF000000"/>
      <name val="Arial"/>
      <family val="2"/>
    </font>
    <font>
      <sz val="11"/>
      <color theme="1"/>
      <name val="Calibri"/>
      <family val="2"/>
      <scheme val="minor"/>
    </font>
    <font>
      <b/>
      <sz val="10"/>
      <color theme="1"/>
      <name val="Arial"/>
      <family val="2"/>
    </font>
    <font>
      <sz val="10"/>
      <color theme="1"/>
      <name val="Arial"/>
      <family val="2"/>
    </font>
    <font>
      <sz val="10"/>
      <color theme="1"/>
      <name val="Calibri"/>
      <family val="2"/>
      <scheme val="minor"/>
    </font>
    <font>
      <sz val="10"/>
      <color rgb="FF000000"/>
      <name val="Calibri"/>
      <family val="2"/>
      <scheme val="minor"/>
    </font>
    <font>
      <sz val="10"/>
      <color rgb="FF000000"/>
      <name val="Arial"/>
      <family val="2"/>
    </font>
    <font>
      <b/>
      <sz val="10"/>
      <color theme="1"/>
      <name val="Calibri"/>
      <family val="2"/>
      <scheme val="minor"/>
    </font>
    <font>
      <b/>
      <sz val="11"/>
      <color theme="1"/>
      <name val="Calibri"/>
      <family val="2"/>
      <scheme val="minor"/>
    </font>
    <font>
      <sz val="9"/>
      <color rgb="FF000000"/>
      <name val="Arial MT"/>
      <family val="2"/>
    </font>
    <font>
      <sz val="9"/>
      <name val="Arial MT"/>
    </font>
    <font>
      <sz val="9"/>
      <name val="Arial MT"/>
      <family val="2"/>
    </font>
    <font>
      <b/>
      <sz val="9"/>
      <name val="Arial MT"/>
    </font>
  </fonts>
  <fills count="10">
    <fill>
      <patternFill patternType="none"/>
    </fill>
    <fill>
      <patternFill patternType="gray125"/>
    </fill>
    <fill>
      <patternFill patternType="solid">
        <fgColor theme="2" tint="-0.249977111117893"/>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00B0F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rgb="FF000000"/>
      </right>
      <top style="thin">
        <color rgb="FF000000"/>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indexed="64"/>
      </top>
      <bottom/>
      <diagonal/>
    </border>
    <border>
      <left/>
      <right/>
      <top style="thin">
        <color indexed="64"/>
      </top>
      <bottom/>
      <diagonal/>
    </border>
    <border>
      <left style="thin">
        <color rgb="FF000000"/>
      </left>
      <right style="thin">
        <color rgb="FF000000"/>
      </right>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rgb="FF000000"/>
      </top>
      <bottom/>
      <diagonal/>
    </border>
    <border>
      <left style="thin">
        <color rgb="FF000000"/>
      </left>
      <right style="thin">
        <color rgb="FF000000"/>
      </right>
      <top style="thin">
        <color indexed="64"/>
      </top>
      <bottom/>
      <diagonal/>
    </border>
    <border>
      <left style="thin">
        <color indexed="64"/>
      </left>
      <right style="thin">
        <color indexed="64"/>
      </right>
      <top/>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85">
    <xf numFmtId="0" fontId="0" fillId="0" borderId="0" xfId="0"/>
    <xf numFmtId="44" fontId="1" fillId="3" borderId="2" xfId="1" applyFont="1" applyFill="1" applyBorder="1" applyAlignment="1">
      <alignment horizontal="center" vertical="center" wrapText="1"/>
    </xf>
    <xf numFmtId="9" fontId="1" fillId="3" borderId="2" xfId="2" applyFont="1" applyFill="1" applyBorder="1" applyAlignment="1">
      <alignment horizontal="center" vertical="center" wrapText="1"/>
    </xf>
    <xf numFmtId="44" fontId="1" fillId="0" borderId="2" xfId="1" applyFont="1" applyFill="1" applyBorder="1" applyAlignment="1">
      <alignment horizontal="center" vertical="center" wrapText="1"/>
    </xf>
    <xf numFmtId="44" fontId="5" fillId="0" borderId="1" xfId="1" applyFont="1" applyBorder="1" applyAlignment="1">
      <alignment horizontal="center" vertical="center" wrapText="1"/>
    </xf>
    <xf numFmtId="164" fontId="5" fillId="0" borderId="0" xfId="0" applyNumberFormat="1" applyFont="1" applyAlignment="1">
      <alignment horizontal="center" vertical="center" wrapText="1"/>
    </xf>
    <xf numFmtId="44" fontId="5" fillId="0" borderId="0" xfId="1" applyFont="1" applyAlignment="1">
      <alignment horizontal="center" vertical="center" wrapText="1"/>
    </xf>
    <xf numFmtId="44" fontId="3" fillId="3" borderId="2" xfId="1" applyFont="1" applyFill="1" applyBorder="1" applyAlignment="1">
      <alignment horizontal="center" vertical="center" wrapText="1"/>
    </xf>
    <xf numFmtId="0" fontId="5" fillId="0" borderId="0" xfId="0" applyFont="1" applyAlignment="1">
      <alignment horizontal="center" vertical="center" wrapText="1"/>
    </xf>
    <xf numFmtId="0" fontId="5" fillId="2"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44" fontId="6" fillId="0" borderId="0" xfId="1" applyFont="1" applyAlignment="1">
      <alignment horizontal="center" vertical="center" wrapText="1"/>
    </xf>
    <xf numFmtId="9" fontId="5" fillId="0" borderId="0" xfId="2" applyFont="1" applyAlignment="1">
      <alignment horizontal="center" vertical="center" wrapText="1"/>
    </xf>
    <xf numFmtId="44" fontId="5" fillId="0" borderId="0" xfId="1" applyFont="1" applyFill="1" applyAlignment="1">
      <alignment horizontal="center" vertical="center" wrapText="1"/>
    </xf>
    <xf numFmtId="0" fontId="5" fillId="0" borderId="6" xfId="0" applyFont="1" applyBorder="1" applyAlignment="1">
      <alignment horizontal="center" vertical="center" wrapText="1"/>
    </xf>
    <xf numFmtId="43" fontId="8" fillId="0" borderId="1" xfId="0" applyNumberFormat="1" applyFont="1" applyBorder="1" applyAlignment="1">
      <alignment horizontal="center" vertical="center" wrapText="1"/>
    </xf>
    <xf numFmtId="44" fontId="5" fillId="0" borderId="12" xfId="1" applyFont="1" applyBorder="1" applyAlignment="1">
      <alignment horizontal="center" vertical="center" wrapText="1"/>
    </xf>
    <xf numFmtId="9" fontId="5" fillId="0" borderId="12" xfId="2" applyFont="1" applyBorder="1" applyAlignment="1">
      <alignment horizontal="center" vertical="center" wrapText="1"/>
    </xf>
    <xf numFmtId="44" fontId="3" fillId="4" borderId="3" xfId="1" applyFont="1" applyFill="1" applyBorder="1" applyAlignment="1">
      <alignment horizontal="center" vertical="center" wrapText="1"/>
    </xf>
    <xf numFmtId="44" fontId="3" fillId="5" borderId="3" xfId="1" applyFont="1" applyFill="1" applyBorder="1" applyAlignment="1">
      <alignment horizontal="center" vertical="center" wrapText="1"/>
    </xf>
    <xf numFmtId="44" fontId="1" fillId="3" borderId="3" xfId="1" applyFont="1" applyFill="1" applyBorder="1" applyAlignment="1">
      <alignment horizontal="center" vertical="center" wrapText="1"/>
    </xf>
    <xf numFmtId="9" fontId="1" fillId="3" borderId="3" xfId="2" applyFont="1" applyFill="1" applyBorder="1" applyAlignment="1">
      <alignment horizontal="center" vertical="center" wrapText="1"/>
    </xf>
    <xf numFmtId="44" fontId="1" fillId="0" borderId="3" xfId="1" applyFont="1" applyFill="1" applyBorder="1" applyAlignment="1">
      <alignment horizontal="center" vertical="center" wrapText="1"/>
    </xf>
    <xf numFmtId="44" fontId="6" fillId="0" borderId="12" xfId="1" applyFont="1" applyFill="1" applyBorder="1" applyAlignment="1">
      <alignment horizontal="center" vertical="center" wrapText="1"/>
    </xf>
    <xf numFmtId="43" fontId="8" fillId="0" borderId="13" xfId="0" applyNumberFormat="1" applyFont="1" applyBorder="1" applyAlignment="1">
      <alignment horizontal="center" vertical="center" wrapText="1"/>
    </xf>
    <xf numFmtId="44" fontId="5" fillId="7" borderId="8" xfId="1" applyFont="1" applyFill="1" applyBorder="1" applyAlignment="1">
      <alignment horizontal="center" vertical="center" wrapText="1"/>
    </xf>
    <xf numFmtId="1" fontId="10" fillId="0" borderId="2" xfId="0" applyNumberFormat="1" applyFont="1" applyBorder="1" applyAlignment="1">
      <alignment horizontal="center" vertical="top" shrinkToFit="1"/>
    </xf>
    <xf numFmtId="1" fontId="10" fillId="0" borderId="2" xfId="0" applyNumberFormat="1" applyFont="1" applyBorder="1" applyAlignment="1">
      <alignment horizontal="center" vertical="center" shrinkToFit="1"/>
    </xf>
    <xf numFmtId="1" fontId="10" fillId="0" borderId="3" xfId="0" applyNumberFormat="1" applyFont="1" applyBorder="1" applyAlignment="1">
      <alignment horizontal="center" vertical="top" shrinkToFit="1"/>
    </xf>
    <xf numFmtId="165" fontId="7" fillId="7" borderId="1" xfId="1" applyNumberFormat="1" applyFont="1" applyFill="1" applyBorder="1" applyAlignment="1">
      <alignment horizontal="center" vertical="center"/>
    </xf>
    <xf numFmtId="165" fontId="7" fillId="7" borderId="4" xfId="1" applyNumberFormat="1" applyFont="1" applyFill="1" applyBorder="1" applyAlignment="1">
      <alignment horizontal="center" vertical="center" wrapText="1"/>
    </xf>
    <xf numFmtId="165" fontId="7" fillId="7" borderId="19" xfId="1" applyNumberFormat="1" applyFont="1" applyFill="1" applyBorder="1" applyAlignment="1">
      <alignment horizontal="center" vertical="center" wrapText="1"/>
    </xf>
    <xf numFmtId="43" fontId="3" fillId="0" borderId="2" xfId="0" applyNumberFormat="1" applyFont="1" applyFill="1" applyBorder="1" applyAlignment="1">
      <alignment horizontal="center" vertical="center" wrapText="1"/>
    </xf>
    <xf numFmtId="43" fontId="3" fillId="0" borderId="3" xfId="0" applyNumberFormat="1" applyFont="1" applyFill="1" applyBorder="1" applyAlignment="1">
      <alignment horizontal="center" vertical="center" wrapText="1"/>
    </xf>
    <xf numFmtId="0" fontId="5" fillId="0" borderId="0" xfId="0" applyFont="1" applyFill="1" applyAlignment="1">
      <alignment horizontal="center" vertical="center" wrapText="1"/>
    </xf>
    <xf numFmtId="0" fontId="11" fillId="0" borderId="4" xfId="0" applyFont="1" applyBorder="1" applyAlignment="1">
      <alignment horizontal="left" vertical="center" wrapText="1"/>
    </xf>
    <xf numFmtId="0" fontId="0" fillId="0" borderId="4" xfId="0" applyBorder="1" applyAlignment="1">
      <alignment horizontal="left" vertical="center" wrapText="1"/>
    </xf>
    <xf numFmtId="0" fontId="11" fillId="0" borderId="19" xfId="0" applyFont="1" applyBorder="1" applyAlignment="1">
      <alignment horizontal="left" vertical="center" wrapText="1"/>
    </xf>
    <xf numFmtId="165" fontId="7" fillId="7" borderId="5" xfId="1" applyNumberFormat="1" applyFont="1" applyFill="1" applyBorder="1" applyAlignment="1">
      <alignment horizontal="center" vertical="center" wrapText="1"/>
    </xf>
    <xf numFmtId="165" fontId="7" fillId="7" borderId="10" xfId="1" applyNumberFormat="1" applyFont="1" applyFill="1" applyBorder="1" applyAlignment="1">
      <alignment horizontal="center" vertical="center" wrapText="1"/>
    </xf>
    <xf numFmtId="1" fontId="10" fillId="0" borderId="1" xfId="0" applyNumberFormat="1" applyFont="1" applyBorder="1" applyAlignment="1">
      <alignment horizontal="center" vertical="top" shrinkToFit="1"/>
    </xf>
    <xf numFmtId="0" fontId="11"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0" fontId="8" fillId="0" borderId="1" xfId="0" applyFont="1" applyBorder="1" applyAlignment="1">
      <alignment horizontal="right" vertical="center" wrapText="1"/>
    </xf>
    <xf numFmtId="165" fontId="7" fillId="7" borderId="1" xfId="1" applyNumberFormat="1" applyFont="1" applyFill="1" applyBorder="1" applyAlignment="1">
      <alignment horizontal="center" vertical="center" wrapText="1"/>
    </xf>
    <xf numFmtId="44" fontId="5" fillId="7" borderId="1" xfId="1" applyFont="1" applyFill="1" applyBorder="1" applyAlignment="1">
      <alignment horizontal="center" vertical="center" wrapText="1"/>
    </xf>
    <xf numFmtId="44" fontId="5" fillId="0" borderId="1" xfId="1" applyFont="1" applyFill="1" applyBorder="1" applyAlignment="1">
      <alignment horizontal="center" vertical="center" wrapText="1"/>
    </xf>
    <xf numFmtId="0" fontId="13" fillId="0" borderId="1" xfId="0" applyFont="1" applyBorder="1" applyAlignment="1">
      <alignment horizontal="right" vertical="top" wrapText="1"/>
    </xf>
    <xf numFmtId="44" fontId="5" fillId="0" borderId="6" xfId="1" applyFont="1" applyBorder="1" applyAlignment="1">
      <alignment horizontal="center" vertical="center" wrapText="1"/>
    </xf>
    <xf numFmtId="44" fontId="5" fillId="0" borderId="16" xfId="1" applyFont="1" applyBorder="1" applyAlignment="1">
      <alignment horizontal="center" vertical="center" wrapText="1"/>
    </xf>
    <xf numFmtId="44" fontId="6" fillId="0" borderId="16" xfId="1" applyFont="1" applyFill="1" applyBorder="1" applyAlignment="1">
      <alignment horizontal="center" vertical="center" wrapText="1"/>
    </xf>
    <xf numFmtId="9" fontId="5" fillId="0" borderId="16" xfId="2" applyFont="1" applyBorder="1" applyAlignment="1">
      <alignment horizontal="center" vertical="center" wrapText="1"/>
    </xf>
    <xf numFmtId="44" fontId="5" fillId="7" borderId="7" xfId="1" applyFont="1" applyFill="1" applyBorder="1" applyAlignment="1">
      <alignment horizontal="center" vertical="center" wrapText="1"/>
    </xf>
    <xf numFmtId="43" fontId="8" fillId="0" borderId="21" xfId="0" applyNumberFormat="1" applyFont="1" applyBorder="1" applyAlignment="1">
      <alignment horizontal="center" vertical="center" wrapText="1"/>
    </xf>
    <xf numFmtId="44" fontId="6" fillId="0" borderId="1" xfId="1" applyFont="1" applyFill="1" applyBorder="1" applyAlignment="1">
      <alignment horizontal="center" vertical="center" wrapText="1"/>
    </xf>
    <xf numFmtId="9" fontId="5" fillId="0" borderId="1" xfId="2" applyFont="1" applyBorder="1" applyAlignment="1">
      <alignment horizontal="center" vertical="center" wrapText="1"/>
    </xf>
    <xf numFmtId="44" fontId="5" fillId="3" borderId="1" xfId="1" applyFont="1" applyFill="1" applyBorder="1" applyAlignment="1">
      <alignment vertical="center" wrapText="1"/>
    </xf>
    <xf numFmtId="44" fontId="5" fillId="9" borderId="1" xfId="1" applyFont="1" applyFill="1" applyBorder="1" applyAlignment="1">
      <alignment vertical="center" wrapText="1"/>
    </xf>
    <xf numFmtId="165" fontId="9" fillId="9" borderId="1" xfId="0" applyNumberFormat="1" applyFont="1" applyFill="1" applyBorder="1" applyAlignment="1">
      <alignment horizontal="left" vertical="top"/>
    </xf>
    <xf numFmtId="44" fontId="8" fillId="9" borderId="1" xfId="1" applyFont="1" applyFill="1" applyBorder="1" applyAlignment="1">
      <alignment vertical="center" wrapText="1"/>
    </xf>
    <xf numFmtId="44" fontId="5" fillId="9" borderId="1" xfId="1" applyFont="1" applyFill="1" applyBorder="1" applyAlignment="1">
      <alignment horizontal="center" vertical="center" wrapText="1"/>
    </xf>
    <xf numFmtId="165" fontId="7" fillId="0" borderId="4" xfId="1" applyNumberFormat="1" applyFont="1" applyBorder="1" applyAlignment="1">
      <alignment horizontal="center" vertical="center" wrapText="1"/>
    </xf>
    <xf numFmtId="165" fontId="7" fillId="0" borderId="19" xfId="1" applyNumberFormat="1" applyFont="1" applyBorder="1" applyAlignment="1">
      <alignment horizontal="center" vertical="center" wrapText="1"/>
    </xf>
    <xf numFmtId="165" fontId="7" fillId="0" borderId="1" xfId="1" applyNumberFormat="1" applyFont="1" applyBorder="1" applyAlignment="1">
      <alignment horizontal="center" vertical="center"/>
    </xf>
    <xf numFmtId="44" fontId="5" fillId="8" borderId="0" xfId="1" applyFont="1" applyFill="1" applyAlignment="1">
      <alignment horizontal="center" vertical="center" wrapText="1"/>
    </xf>
    <xf numFmtId="44" fontId="8" fillId="9" borderId="1" xfId="1" applyFont="1" applyFill="1" applyBorder="1" applyAlignment="1">
      <alignment horizontal="center" vertical="center" wrapText="1"/>
    </xf>
    <xf numFmtId="43"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0" fillId="0" borderId="1" xfId="0" applyFill="1" applyBorder="1" applyAlignment="1">
      <alignment horizontal="left" vertical="top"/>
    </xf>
    <xf numFmtId="44" fontId="7" fillId="0" borderId="9" xfId="1" applyFont="1" applyFill="1" applyBorder="1" applyAlignment="1">
      <alignment horizontal="center" vertical="center" wrapText="1"/>
    </xf>
    <xf numFmtId="44" fontId="5" fillId="6" borderId="14" xfId="1" applyFont="1" applyFill="1" applyBorder="1" applyAlignment="1">
      <alignment horizontal="center" vertical="center" wrapText="1"/>
    </xf>
    <xf numFmtId="44" fontId="5" fillId="6" borderId="15" xfId="1" applyFont="1" applyFill="1" applyBorder="1" applyAlignment="1">
      <alignment horizontal="center" vertical="center" wrapText="1"/>
    </xf>
    <xf numFmtId="44" fontId="5" fillId="6" borderId="11" xfId="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3" fontId="3" fillId="0" borderId="2" xfId="0"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164" fontId="3" fillId="0" borderId="3" xfId="0" applyNumberFormat="1" applyFont="1" applyBorder="1" applyAlignment="1">
      <alignment horizontal="center" vertical="center" wrapText="1"/>
    </xf>
    <xf numFmtId="43" fontId="3" fillId="0" borderId="3" xfId="0" applyNumberFormat="1" applyFont="1" applyBorder="1" applyAlignment="1">
      <alignment horizontal="center" vertical="center" wrapText="1"/>
    </xf>
    <xf numFmtId="43" fontId="3" fillId="6" borderId="17" xfId="0" applyNumberFormat="1" applyFont="1" applyFill="1" applyBorder="1" applyAlignment="1">
      <alignment horizontal="center" vertical="center" wrapText="1"/>
    </xf>
    <xf numFmtId="43" fontId="3" fillId="6" borderId="18" xfId="0" applyNumberFormat="1" applyFont="1" applyFill="1" applyBorder="1" applyAlignment="1">
      <alignment horizontal="center" vertical="center" wrapText="1"/>
    </xf>
    <xf numFmtId="43" fontId="3" fillId="6" borderId="20" xfId="0" applyNumberFormat="1"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82"/>
  <sheetViews>
    <sheetView topLeftCell="C56" zoomScale="55" zoomScaleNormal="55" workbookViewId="0">
      <selection activeCell="N61" sqref="N61"/>
    </sheetView>
  </sheetViews>
  <sheetFormatPr baseColWidth="10" defaultColWidth="9.33203125" defaultRowHeight="13.8" x14ac:dyDescent="0.3"/>
  <cols>
    <col min="1" max="1" width="7.6640625" style="5" customWidth="1"/>
    <col min="2" max="2" width="82.6640625" style="8" customWidth="1"/>
    <col min="3" max="3" width="6.5546875" style="36" bestFit="1" customWidth="1"/>
    <col min="4" max="4" width="5.5546875" style="36" bestFit="1" customWidth="1"/>
    <col min="5" max="5" width="24.44140625" style="15" bestFit="1" customWidth="1"/>
    <col min="6" max="6" width="22.77734375" style="15" bestFit="1" customWidth="1"/>
    <col min="7" max="7" width="22.77734375" style="6" bestFit="1" customWidth="1"/>
    <col min="8" max="8" width="18.5546875" style="6" bestFit="1" customWidth="1"/>
    <col min="9" max="9" width="17.88671875" style="6" bestFit="1" customWidth="1"/>
    <col min="10" max="10" width="17.33203125" style="6" bestFit="1" customWidth="1"/>
    <col min="11" max="11" width="18.44140625" style="6" bestFit="1" customWidth="1"/>
    <col min="12" max="12" width="17.33203125" style="13" bestFit="1" customWidth="1"/>
    <col min="13" max="13" width="13.88671875" style="14" bestFit="1" customWidth="1"/>
    <col min="14" max="14" width="17.33203125" style="6" bestFit="1" customWidth="1"/>
    <col min="15" max="15" width="24" style="6" bestFit="1" customWidth="1"/>
    <col min="16" max="16" width="21.6640625" style="15" customWidth="1"/>
    <col min="17" max="17" width="25.44140625" style="16" customWidth="1"/>
    <col min="18" max="16384" width="9.33203125" style="8"/>
  </cols>
  <sheetData>
    <row r="1" spans="1:96" s="10" customFormat="1" ht="39.75" customHeight="1" x14ac:dyDescent="0.3">
      <c r="A1" s="79" t="s">
        <v>0</v>
      </c>
      <c r="B1" s="78" t="s">
        <v>1</v>
      </c>
      <c r="C1" s="34"/>
      <c r="D1" s="34"/>
      <c r="E1" s="78" t="s">
        <v>2</v>
      </c>
      <c r="F1" s="78"/>
      <c r="G1" s="1" t="s">
        <v>3</v>
      </c>
      <c r="H1" s="1" t="s">
        <v>4</v>
      </c>
      <c r="I1" s="1" t="s">
        <v>5</v>
      </c>
      <c r="J1" s="1" t="s">
        <v>6</v>
      </c>
      <c r="K1" s="1" t="s">
        <v>7</v>
      </c>
      <c r="L1" s="1" t="s">
        <v>8</v>
      </c>
      <c r="M1" s="2" t="s">
        <v>9</v>
      </c>
      <c r="N1" s="1" t="s">
        <v>10</v>
      </c>
      <c r="O1" s="7" t="s">
        <v>11</v>
      </c>
      <c r="P1" s="3" t="s">
        <v>12</v>
      </c>
      <c r="Q1" s="76" t="s">
        <v>13</v>
      </c>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9"/>
    </row>
    <row r="2" spans="1:96" s="10" customFormat="1" ht="56.25" customHeight="1" x14ac:dyDescent="0.3">
      <c r="A2" s="80"/>
      <c r="B2" s="81"/>
      <c r="C2" s="35" t="s">
        <v>14</v>
      </c>
      <c r="D2" s="35" t="s">
        <v>15</v>
      </c>
      <c r="E2" s="20" t="s">
        <v>18</v>
      </c>
      <c r="F2" s="21" t="s">
        <v>19</v>
      </c>
      <c r="G2" s="22" t="s">
        <v>16</v>
      </c>
      <c r="H2" s="22" t="s">
        <v>17</v>
      </c>
      <c r="I2" s="22" t="s">
        <v>16</v>
      </c>
      <c r="J2" s="22" t="s">
        <v>17</v>
      </c>
      <c r="K2" s="22" t="s">
        <v>16</v>
      </c>
      <c r="L2" s="22" t="s">
        <v>17</v>
      </c>
      <c r="M2" s="23" t="s">
        <v>17</v>
      </c>
      <c r="N2" s="22" t="s">
        <v>16</v>
      </c>
      <c r="O2" s="22" t="s">
        <v>16</v>
      </c>
      <c r="P2" s="24" t="s">
        <v>16</v>
      </c>
      <c r="Q2" s="77"/>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9"/>
    </row>
    <row r="3" spans="1:96" s="12" customFormat="1" ht="31.2" customHeight="1" x14ac:dyDescent="0.3">
      <c r="A3" s="82" t="s">
        <v>94</v>
      </c>
      <c r="B3" s="83"/>
      <c r="C3" s="84"/>
      <c r="D3" s="84"/>
      <c r="E3" s="83"/>
      <c r="F3" s="83"/>
      <c r="G3" s="73"/>
      <c r="H3" s="74"/>
      <c r="I3" s="74"/>
      <c r="J3" s="74"/>
      <c r="K3" s="74"/>
      <c r="L3" s="74"/>
      <c r="M3" s="74"/>
      <c r="N3" s="74"/>
      <c r="O3" s="74"/>
      <c r="P3" s="74"/>
      <c r="Q3" s="75"/>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11"/>
    </row>
    <row r="4" spans="1:96" s="12" customFormat="1" ht="32.4" customHeight="1" x14ac:dyDescent="0.3">
      <c r="A4" s="28">
        <v>1</v>
      </c>
      <c r="B4" s="37" t="s">
        <v>20</v>
      </c>
      <c r="C4" s="68">
        <v>1</v>
      </c>
      <c r="D4" s="68" t="s">
        <v>15</v>
      </c>
      <c r="E4" s="40">
        <v>600000</v>
      </c>
      <c r="F4" s="31">
        <v>650000</v>
      </c>
      <c r="G4" s="18">
        <f>+ROUND(AVERAGE(E4:F4),0)</f>
        <v>625000</v>
      </c>
      <c r="H4" s="18">
        <f>MIN(E4:F4)</f>
        <v>600000</v>
      </c>
      <c r="I4" s="18">
        <f>MAX(E4:F4)</f>
        <v>650000</v>
      </c>
      <c r="J4" s="18">
        <f>+(G4+H4)/2</f>
        <v>612500</v>
      </c>
      <c r="K4" s="18">
        <f>HARMEAN(E4:F4)</f>
        <v>624000</v>
      </c>
      <c r="L4" s="25">
        <f>STDEVA(E4:F4)</f>
        <v>35355.33905932738</v>
      </c>
      <c r="M4" s="19">
        <f>+L4/G4</f>
        <v>5.656854249492381E-2</v>
      </c>
      <c r="N4" s="18">
        <f>GEOMEAN(E4:F4)</f>
        <v>624499.7998398398</v>
      </c>
      <c r="O4" s="18">
        <f>MEDIAN(E4:F4)</f>
        <v>625000</v>
      </c>
      <c r="P4" s="27">
        <f>ROUND(+G4,0)</f>
        <v>625000</v>
      </c>
      <c r="Q4" s="26" t="s">
        <v>95</v>
      </c>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11"/>
    </row>
    <row r="5" spans="1:96" s="12" customFormat="1" x14ac:dyDescent="0.3">
      <c r="A5" s="28">
        <v>2</v>
      </c>
      <c r="B5" s="37" t="s">
        <v>21</v>
      </c>
      <c r="C5" s="68">
        <v>1</v>
      </c>
      <c r="D5" s="68" t="s">
        <v>15</v>
      </c>
      <c r="E5" s="40">
        <v>700000</v>
      </c>
      <c r="F5" s="31">
        <v>750000</v>
      </c>
      <c r="G5" s="18">
        <f t="shared" ref="G5:G68" si="0">+ROUND(AVERAGE(E5:F5),0)</f>
        <v>725000</v>
      </c>
      <c r="H5" s="18">
        <f t="shared" ref="H5:H68" si="1">MIN(E5:F5)</f>
        <v>700000</v>
      </c>
      <c r="I5" s="18">
        <f t="shared" ref="I5:I68" si="2">MAX(E5:F5)</f>
        <v>750000</v>
      </c>
      <c r="J5" s="18">
        <f t="shared" ref="J5:J68" si="3">+(G5+H5)/2</f>
        <v>712500</v>
      </c>
      <c r="K5" s="18">
        <f t="shared" ref="K5:K68" si="4">HARMEAN(E5:F5)</f>
        <v>724137.93103448267</v>
      </c>
      <c r="L5" s="25">
        <f t="shared" ref="L5:L68" si="5">STDEVA(E5:F5)</f>
        <v>35355.33905932738</v>
      </c>
      <c r="M5" s="19">
        <f t="shared" ref="M5:M68" si="6">+L5/G5</f>
        <v>4.8765984909417075E-2</v>
      </c>
      <c r="N5" s="18">
        <f t="shared" ref="N5:N68" si="7">GEOMEAN(E5:F5)</f>
        <v>724568.83730947191</v>
      </c>
      <c r="O5" s="18">
        <f t="shared" ref="O5:O68" si="8">MEDIAN(E5:F5)</f>
        <v>725000</v>
      </c>
      <c r="P5" s="27">
        <f t="shared" ref="P5:P68" si="9">ROUND(+G5,0)</f>
        <v>725000</v>
      </c>
      <c r="Q5" s="26" t="s">
        <v>95</v>
      </c>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11"/>
    </row>
    <row r="6" spans="1:96" s="12" customFormat="1" ht="43.8" customHeight="1" x14ac:dyDescent="0.3">
      <c r="A6" s="28">
        <v>3</v>
      </c>
      <c r="B6" s="37" t="s">
        <v>22</v>
      </c>
      <c r="C6" s="68">
        <v>1</v>
      </c>
      <c r="D6" s="68" t="s">
        <v>15</v>
      </c>
      <c r="E6" s="40">
        <v>600000</v>
      </c>
      <c r="F6" s="31">
        <v>650000</v>
      </c>
      <c r="G6" s="18">
        <f t="shared" si="0"/>
        <v>625000</v>
      </c>
      <c r="H6" s="18">
        <f t="shared" si="1"/>
        <v>600000</v>
      </c>
      <c r="I6" s="18">
        <f t="shared" si="2"/>
        <v>650000</v>
      </c>
      <c r="J6" s="18">
        <f t="shared" si="3"/>
        <v>612500</v>
      </c>
      <c r="K6" s="18">
        <f t="shared" si="4"/>
        <v>624000</v>
      </c>
      <c r="L6" s="25">
        <f t="shared" si="5"/>
        <v>35355.33905932738</v>
      </c>
      <c r="M6" s="19">
        <f t="shared" si="6"/>
        <v>5.656854249492381E-2</v>
      </c>
      <c r="N6" s="18">
        <f t="shared" si="7"/>
        <v>624499.7998398398</v>
      </c>
      <c r="O6" s="18">
        <f t="shared" si="8"/>
        <v>625000</v>
      </c>
      <c r="P6" s="27">
        <f t="shared" si="9"/>
        <v>625000</v>
      </c>
      <c r="Q6" s="26" t="s">
        <v>95</v>
      </c>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11"/>
    </row>
    <row r="7" spans="1:96" ht="34.200000000000003" x14ac:dyDescent="0.3">
      <c r="A7" s="28">
        <v>4</v>
      </c>
      <c r="B7" s="38" t="s">
        <v>23</v>
      </c>
      <c r="C7" s="68">
        <v>1</v>
      </c>
      <c r="D7" s="68" t="s">
        <v>15</v>
      </c>
      <c r="E7" s="40">
        <v>650000</v>
      </c>
      <c r="F7" s="31">
        <v>700000</v>
      </c>
      <c r="G7" s="18">
        <f t="shared" si="0"/>
        <v>675000</v>
      </c>
      <c r="H7" s="18">
        <f t="shared" si="1"/>
        <v>650000</v>
      </c>
      <c r="I7" s="18">
        <f t="shared" si="2"/>
        <v>700000</v>
      </c>
      <c r="J7" s="18">
        <f t="shared" si="3"/>
        <v>662500</v>
      </c>
      <c r="K7" s="18">
        <f t="shared" si="4"/>
        <v>674074.07407407404</v>
      </c>
      <c r="L7" s="25">
        <f t="shared" si="5"/>
        <v>35355.33905932738</v>
      </c>
      <c r="M7" s="19">
        <f t="shared" si="6"/>
        <v>5.2378280087892415E-2</v>
      </c>
      <c r="N7" s="18">
        <f t="shared" si="7"/>
        <v>674536.87816160207</v>
      </c>
      <c r="O7" s="18">
        <f t="shared" si="8"/>
        <v>675000</v>
      </c>
      <c r="P7" s="27">
        <f t="shared" si="9"/>
        <v>675000</v>
      </c>
      <c r="Q7" s="26" t="s">
        <v>95</v>
      </c>
    </row>
    <row r="8" spans="1:96" x14ac:dyDescent="0.3">
      <c r="A8" s="28">
        <v>5</v>
      </c>
      <c r="B8" s="37" t="s">
        <v>24</v>
      </c>
      <c r="C8" s="68">
        <v>1</v>
      </c>
      <c r="D8" s="68" t="s">
        <v>15</v>
      </c>
      <c r="E8" s="40">
        <v>600000</v>
      </c>
      <c r="F8" s="31">
        <v>650000</v>
      </c>
      <c r="G8" s="18">
        <f t="shared" si="0"/>
        <v>625000</v>
      </c>
      <c r="H8" s="18">
        <f t="shared" si="1"/>
        <v>600000</v>
      </c>
      <c r="I8" s="18">
        <f t="shared" si="2"/>
        <v>650000</v>
      </c>
      <c r="J8" s="18">
        <f t="shared" si="3"/>
        <v>612500</v>
      </c>
      <c r="K8" s="18">
        <f t="shared" si="4"/>
        <v>624000</v>
      </c>
      <c r="L8" s="25">
        <f t="shared" si="5"/>
        <v>35355.33905932738</v>
      </c>
      <c r="M8" s="19">
        <f t="shared" si="6"/>
        <v>5.656854249492381E-2</v>
      </c>
      <c r="N8" s="18">
        <f t="shared" si="7"/>
        <v>624499.7998398398</v>
      </c>
      <c r="O8" s="18">
        <f t="shared" si="8"/>
        <v>625000</v>
      </c>
      <c r="P8" s="27">
        <f t="shared" si="9"/>
        <v>625000</v>
      </c>
      <c r="Q8" s="26" t="s">
        <v>95</v>
      </c>
    </row>
    <row r="9" spans="1:96" x14ac:dyDescent="0.3">
      <c r="A9" s="28">
        <v>6</v>
      </c>
      <c r="B9" s="37" t="s">
        <v>25</v>
      </c>
      <c r="C9" s="68">
        <v>1</v>
      </c>
      <c r="D9" s="68" t="s">
        <v>15</v>
      </c>
      <c r="E9" s="40">
        <v>600000</v>
      </c>
      <c r="F9" s="31">
        <v>650000</v>
      </c>
      <c r="G9" s="18">
        <f t="shared" si="0"/>
        <v>625000</v>
      </c>
      <c r="H9" s="18">
        <f t="shared" si="1"/>
        <v>600000</v>
      </c>
      <c r="I9" s="18">
        <f t="shared" si="2"/>
        <v>650000</v>
      </c>
      <c r="J9" s="18">
        <f t="shared" si="3"/>
        <v>612500</v>
      </c>
      <c r="K9" s="18">
        <f t="shared" si="4"/>
        <v>624000</v>
      </c>
      <c r="L9" s="25">
        <f t="shared" si="5"/>
        <v>35355.33905932738</v>
      </c>
      <c r="M9" s="19">
        <f t="shared" si="6"/>
        <v>5.656854249492381E-2</v>
      </c>
      <c r="N9" s="18">
        <f t="shared" si="7"/>
        <v>624499.7998398398</v>
      </c>
      <c r="O9" s="18">
        <f t="shared" si="8"/>
        <v>625000</v>
      </c>
      <c r="P9" s="27">
        <f t="shared" si="9"/>
        <v>625000</v>
      </c>
      <c r="Q9" s="26" t="s">
        <v>95</v>
      </c>
    </row>
    <row r="10" spans="1:96" x14ac:dyDescent="0.3">
      <c r="A10" s="28">
        <v>7</v>
      </c>
      <c r="B10" s="37" t="s">
        <v>26</v>
      </c>
      <c r="C10" s="68">
        <v>1</v>
      </c>
      <c r="D10" s="68" t="s">
        <v>15</v>
      </c>
      <c r="E10" s="40">
        <v>600000</v>
      </c>
      <c r="F10" s="31">
        <v>650000</v>
      </c>
      <c r="G10" s="18">
        <f t="shared" si="0"/>
        <v>625000</v>
      </c>
      <c r="H10" s="18">
        <f t="shared" si="1"/>
        <v>600000</v>
      </c>
      <c r="I10" s="18">
        <f t="shared" si="2"/>
        <v>650000</v>
      </c>
      <c r="J10" s="18">
        <f t="shared" si="3"/>
        <v>612500</v>
      </c>
      <c r="K10" s="18">
        <f t="shared" si="4"/>
        <v>624000</v>
      </c>
      <c r="L10" s="25">
        <f t="shared" si="5"/>
        <v>35355.33905932738</v>
      </c>
      <c r="M10" s="19">
        <f t="shared" si="6"/>
        <v>5.656854249492381E-2</v>
      </c>
      <c r="N10" s="18">
        <f t="shared" si="7"/>
        <v>624499.7998398398</v>
      </c>
      <c r="O10" s="18">
        <f t="shared" si="8"/>
        <v>625000</v>
      </c>
      <c r="P10" s="27">
        <f t="shared" si="9"/>
        <v>625000</v>
      </c>
      <c r="Q10" s="26" t="s">
        <v>95</v>
      </c>
    </row>
    <row r="11" spans="1:96" x14ac:dyDescent="0.3">
      <c r="A11" s="28">
        <v>8</v>
      </c>
      <c r="B11" s="37" t="s">
        <v>27</v>
      </c>
      <c r="C11" s="68">
        <v>1</v>
      </c>
      <c r="D11" s="68" t="s">
        <v>15</v>
      </c>
      <c r="E11" s="40">
        <v>600000</v>
      </c>
      <c r="F11" s="31">
        <v>650000</v>
      </c>
      <c r="G11" s="18">
        <f t="shared" si="0"/>
        <v>625000</v>
      </c>
      <c r="H11" s="18">
        <f t="shared" si="1"/>
        <v>600000</v>
      </c>
      <c r="I11" s="18">
        <f t="shared" si="2"/>
        <v>650000</v>
      </c>
      <c r="J11" s="18">
        <f t="shared" si="3"/>
        <v>612500</v>
      </c>
      <c r="K11" s="18">
        <f t="shared" si="4"/>
        <v>624000</v>
      </c>
      <c r="L11" s="25">
        <f t="shared" si="5"/>
        <v>35355.33905932738</v>
      </c>
      <c r="M11" s="19">
        <f t="shared" si="6"/>
        <v>5.656854249492381E-2</v>
      </c>
      <c r="N11" s="18">
        <f t="shared" si="7"/>
        <v>624499.7998398398</v>
      </c>
      <c r="O11" s="18">
        <f t="shared" si="8"/>
        <v>625000</v>
      </c>
      <c r="P11" s="27">
        <f t="shared" si="9"/>
        <v>625000</v>
      </c>
      <c r="Q11" s="26" t="s">
        <v>95</v>
      </c>
    </row>
    <row r="12" spans="1:96" ht="22.8" x14ac:dyDescent="0.3">
      <c r="A12" s="29">
        <v>9</v>
      </c>
      <c r="B12" s="38" t="s">
        <v>28</v>
      </c>
      <c r="C12" s="68">
        <v>1</v>
      </c>
      <c r="D12" s="68" t="s">
        <v>15</v>
      </c>
      <c r="E12" s="40">
        <v>1900000</v>
      </c>
      <c r="F12" s="32">
        <v>1950000</v>
      </c>
      <c r="G12" s="18">
        <f t="shared" si="0"/>
        <v>1925000</v>
      </c>
      <c r="H12" s="18">
        <f t="shared" si="1"/>
        <v>1900000</v>
      </c>
      <c r="I12" s="18">
        <f t="shared" si="2"/>
        <v>1950000</v>
      </c>
      <c r="J12" s="18">
        <f t="shared" si="3"/>
        <v>1912500</v>
      </c>
      <c r="K12" s="18">
        <f t="shared" si="4"/>
        <v>1924675.3246753246</v>
      </c>
      <c r="L12" s="25">
        <f t="shared" si="5"/>
        <v>35355.33905932738</v>
      </c>
      <c r="M12" s="19">
        <f t="shared" si="6"/>
        <v>1.8366409900949288E-2</v>
      </c>
      <c r="N12" s="18">
        <f t="shared" si="7"/>
        <v>1924837.6554920159</v>
      </c>
      <c r="O12" s="18">
        <f t="shared" si="8"/>
        <v>1925000</v>
      </c>
      <c r="P12" s="27">
        <f t="shared" si="9"/>
        <v>1925000</v>
      </c>
      <c r="Q12" s="26" t="s">
        <v>95</v>
      </c>
    </row>
    <row r="13" spans="1:96" x14ac:dyDescent="0.3">
      <c r="A13" s="28">
        <v>10</v>
      </c>
      <c r="B13" s="37" t="s">
        <v>29</v>
      </c>
      <c r="C13" s="68">
        <v>1</v>
      </c>
      <c r="D13" s="68" t="s">
        <v>15</v>
      </c>
      <c r="E13" s="40">
        <v>1600000</v>
      </c>
      <c r="F13" s="32">
        <v>1650000</v>
      </c>
      <c r="G13" s="18">
        <f t="shared" si="0"/>
        <v>1625000</v>
      </c>
      <c r="H13" s="18">
        <f t="shared" si="1"/>
        <v>1600000</v>
      </c>
      <c r="I13" s="18">
        <f t="shared" si="2"/>
        <v>1650000</v>
      </c>
      <c r="J13" s="18">
        <f t="shared" si="3"/>
        <v>1612500</v>
      </c>
      <c r="K13" s="18">
        <f t="shared" si="4"/>
        <v>1624615.3846153847</v>
      </c>
      <c r="L13" s="25">
        <f t="shared" si="5"/>
        <v>35355.33905932738</v>
      </c>
      <c r="M13" s="19">
        <f t="shared" si="6"/>
        <v>2.175713172881685E-2</v>
      </c>
      <c r="N13" s="18">
        <f t="shared" si="7"/>
        <v>1624807.6809271921</v>
      </c>
      <c r="O13" s="18">
        <f t="shared" si="8"/>
        <v>1625000</v>
      </c>
      <c r="P13" s="27">
        <f t="shared" si="9"/>
        <v>1625000</v>
      </c>
      <c r="Q13" s="26" t="s">
        <v>95</v>
      </c>
    </row>
    <row r="14" spans="1:96" x14ac:dyDescent="0.3">
      <c r="A14" s="29">
        <v>11</v>
      </c>
      <c r="B14" s="37" t="s">
        <v>30</v>
      </c>
      <c r="C14" s="68">
        <v>1</v>
      </c>
      <c r="D14" s="68" t="s">
        <v>15</v>
      </c>
      <c r="E14" s="40">
        <v>600000</v>
      </c>
      <c r="F14" s="32">
        <v>650000</v>
      </c>
      <c r="G14" s="18">
        <f t="shared" si="0"/>
        <v>625000</v>
      </c>
      <c r="H14" s="18">
        <f t="shared" si="1"/>
        <v>600000</v>
      </c>
      <c r="I14" s="18">
        <f t="shared" si="2"/>
        <v>650000</v>
      </c>
      <c r="J14" s="18">
        <f t="shared" si="3"/>
        <v>612500</v>
      </c>
      <c r="K14" s="18">
        <f t="shared" si="4"/>
        <v>624000</v>
      </c>
      <c r="L14" s="25">
        <f t="shared" si="5"/>
        <v>35355.33905932738</v>
      </c>
      <c r="M14" s="19">
        <f t="shared" si="6"/>
        <v>5.656854249492381E-2</v>
      </c>
      <c r="N14" s="18">
        <f t="shared" si="7"/>
        <v>624499.7998398398</v>
      </c>
      <c r="O14" s="18">
        <f t="shared" si="8"/>
        <v>625000</v>
      </c>
      <c r="P14" s="27">
        <f t="shared" si="9"/>
        <v>625000</v>
      </c>
      <c r="Q14" s="26" t="s">
        <v>95</v>
      </c>
    </row>
    <row r="15" spans="1:96" ht="22.8" x14ac:dyDescent="0.3">
      <c r="A15" s="28">
        <v>12</v>
      </c>
      <c r="B15" s="38" t="s">
        <v>31</v>
      </c>
      <c r="C15" s="68">
        <v>1</v>
      </c>
      <c r="D15" s="68" t="s">
        <v>15</v>
      </c>
      <c r="E15" s="40">
        <v>650000</v>
      </c>
      <c r="F15" s="32">
        <v>700000</v>
      </c>
      <c r="G15" s="18">
        <f t="shared" si="0"/>
        <v>675000</v>
      </c>
      <c r="H15" s="18">
        <f t="shared" si="1"/>
        <v>650000</v>
      </c>
      <c r="I15" s="18">
        <f t="shared" si="2"/>
        <v>700000</v>
      </c>
      <c r="J15" s="18">
        <f t="shared" si="3"/>
        <v>662500</v>
      </c>
      <c r="K15" s="18">
        <f t="shared" si="4"/>
        <v>674074.07407407404</v>
      </c>
      <c r="L15" s="25">
        <f t="shared" si="5"/>
        <v>35355.33905932738</v>
      </c>
      <c r="M15" s="19">
        <f t="shared" si="6"/>
        <v>5.2378280087892415E-2</v>
      </c>
      <c r="N15" s="18">
        <f t="shared" si="7"/>
        <v>674536.87816160207</v>
      </c>
      <c r="O15" s="18">
        <f t="shared" si="8"/>
        <v>675000</v>
      </c>
      <c r="P15" s="27">
        <f t="shared" si="9"/>
        <v>675000</v>
      </c>
      <c r="Q15" s="26" t="s">
        <v>95</v>
      </c>
    </row>
    <row r="16" spans="1:96" x14ac:dyDescent="0.3">
      <c r="A16" s="28">
        <v>13</v>
      </c>
      <c r="B16" s="37" t="s">
        <v>32</v>
      </c>
      <c r="C16" s="68">
        <v>1</v>
      </c>
      <c r="D16" s="68" t="s">
        <v>15</v>
      </c>
      <c r="E16" s="40">
        <v>1200000</v>
      </c>
      <c r="F16" s="32">
        <v>1250000</v>
      </c>
      <c r="G16" s="18">
        <f t="shared" si="0"/>
        <v>1225000</v>
      </c>
      <c r="H16" s="18">
        <f t="shared" si="1"/>
        <v>1200000</v>
      </c>
      <c r="I16" s="18">
        <f t="shared" si="2"/>
        <v>1250000</v>
      </c>
      <c r="J16" s="18">
        <f t="shared" si="3"/>
        <v>1212500</v>
      </c>
      <c r="K16" s="18">
        <f t="shared" si="4"/>
        <v>1224489.7959183673</v>
      </c>
      <c r="L16" s="25">
        <f t="shared" si="5"/>
        <v>35355.33905932738</v>
      </c>
      <c r="M16" s="19">
        <f t="shared" si="6"/>
        <v>2.8861501272920309E-2</v>
      </c>
      <c r="N16" s="18">
        <f t="shared" si="7"/>
        <v>1224744.8713915891</v>
      </c>
      <c r="O16" s="18">
        <f t="shared" si="8"/>
        <v>1225000</v>
      </c>
      <c r="P16" s="27">
        <f t="shared" si="9"/>
        <v>1225000</v>
      </c>
      <c r="Q16" s="26" t="s">
        <v>95</v>
      </c>
    </row>
    <row r="17" spans="1:17" x14ac:dyDescent="0.3">
      <c r="A17" s="29">
        <v>14</v>
      </c>
      <c r="B17" s="37" t="s">
        <v>33</v>
      </c>
      <c r="C17" s="68">
        <v>1</v>
      </c>
      <c r="D17" s="68" t="s">
        <v>15</v>
      </c>
      <c r="E17" s="40">
        <v>600000</v>
      </c>
      <c r="F17" s="32">
        <v>650000</v>
      </c>
      <c r="G17" s="18">
        <f t="shared" si="0"/>
        <v>625000</v>
      </c>
      <c r="H17" s="18">
        <f t="shared" si="1"/>
        <v>600000</v>
      </c>
      <c r="I17" s="18">
        <f t="shared" si="2"/>
        <v>650000</v>
      </c>
      <c r="J17" s="18">
        <f t="shared" si="3"/>
        <v>612500</v>
      </c>
      <c r="K17" s="18">
        <f t="shared" si="4"/>
        <v>624000</v>
      </c>
      <c r="L17" s="25">
        <f t="shared" si="5"/>
        <v>35355.33905932738</v>
      </c>
      <c r="M17" s="19">
        <f t="shared" si="6"/>
        <v>5.656854249492381E-2</v>
      </c>
      <c r="N17" s="18">
        <f t="shared" si="7"/>
        <v>624499.7998398398</v>
      </c>
      <c r="O17" s="18">
        <f t="shared" si="8"/>
        <v>625000</v>
      </c>
      <c r="P17" s="27">
        <f t="shared" si="9"/>
        <v>625000</v>
      </c>
      <c r="Q17" s="26" t="s">
        <v>95</v>
      </c>
    </row>
    <row r="18" spans="1:17" ht="22.8" x14ac:dyDescent="0.3">
      <c r="A18" s="28">
        <v>15</v>
      </c>
      <c r="B18" s="38" t="s">
        <v>34</v>
      </c>
      <c r="C18" s="68">
        <v>1</v>
      </c>
      <c r="D18" s="68" t="s">
        <v>15</v>
      </c>
      <c r="E18" s="40">
        <v>1300000</v>
      </c>
      <c r="F18" s="32">
        <v>1350000</v>
      </c>
      <c r="G18" s="18">
        <f t="shared" si="0"/>
        <v>1325000</v>
      </c>
      <c r="H18" s="18">
        <f t="shared" si="1"/>
        <v>1300000</v>
      </c>
      <c r="I18" s="18">
        <f t="shared" si="2"/>
        <v>1350000</v>
      </c>
      <c r="J18" s="18">
        <f t="shared" si="3"/>
        <v>1312500</v>
      </c>
      <c r="K18" s="18">
        <f t="shared" si="4"/>
        <v>1324528.3018867925</v>
      </c>
      <c r="L18" s="25">
        <f t="shared" si="5"/>
        <v>35355.33905932738</v>
      </c>
      <c r="M18" s="19">
        <f t="shared" si="6"/>
        <v>2.6683274761756512E-2</v>
      </c>
      <c r="N18" s="18">
        <f t="shared" si="7"/>
        <v>1324764.1299491771</v>
      </c>
      <c r="O18" s="18">
        <f t="shared" si="8"/>
        <v>1325000</v>
      </c>
      <c r="P18" s="27">
        <f t="shared" si="9"/>
        <v>1325000</v>
      </c>
      <c r="Q18" s="26" t="s">
        <v>95</v>
      </c>
    </row>
    <row r="19" spans="1:17" ht="79.8" x14ac:dyDescent="0.3">
      <c r="A19" s="29">
        <v>16</v>
      </c>
      <c r="B19" s="38" t="s">
        <v>35</v>
      </c>
      <c r="C19" s="68">
        <v>1</v>
      </c>
      <c r="D19" s="68" t="s">
        <v>15</v>
      </c>
      <c r="E19" s="40">
        <v>1500000</v>
      </c>
      <c r="F19" s="32">
        <v>1550000</v>
      </c>
      <c r="G19" s="18">
        <f t="shared" si="0"/>
        <v>1525000</v>
      </c>
      <c r="H19" s="18">
        <f t="shared" si="1"/>
        <v>1500000</v>
      </c>
      <c r="I19" s="18">
        <f t="shared" si="2"/>
        <v>1550000</v>
      </c>
      <c r="J19" s="18">
        <f t="shared" si="3"/>
        <v>1512500</v>
      </c>
      <c r="K19" s="18">
        <f t="shared" si="4"/>
        <v>1524590.1639344261</v>
      </c>
      <c r="L19" s="25">
        <f t="shared" si="5"/>
        <v>35355.33905932738</v>
      </c>
      <c r="M19" s="19">
        <f t="shared" si="6"/>
        <v>2.3183828891362217E-2</v>
      </c>
      <c r="N19" s="18">
        <f t="shared" si="7"/>
        <v>1524795.0681976906</v>
      </c>
      <c r="O19" s="18">
        <f t="shared" si="8"/>
        <v>1525000</v>
      </c>
      <c r="P19" s="27">
        <f t="shared" si="9"/>
        <v>1525000</v>
      </c>
      <c r="Q19" s="26" t="s">
        <v>95</v>
      </c>
    </row>
    <row r="20" spans="1:17" x14ac:dyDescent="0.3">
      <c r="A20" s="28">
        <v>17</v>
      </c>
      <c r="B20" s="37" t="s">
        <v>36</v>
      </c>
      <c r="C20" s="68">
        <v>1</v>
      </c>
      <c r="D20" s="68" t="s">
        <v>15</v>
      </c>
      <c r="E20" s="40">
        <v>800000</v>
      </c>
      <c r="F20" s="32">
        <v>850000</v>
      </c>
      <c r="G20" s="18">
        <f t="shared" si="0"/>
        <v>825000</v>
      </c>
      <c r="H20" s="18">
        <f t="shared" si="1"/>
        <v>800000</v>
      </c>
      <c r="I20" s="18">
        <f t="shared" si="2"/>
        <v>850000</v>
      </c>
      <c r="J20" s="18">
        <f t="shared" si="3"/>
        <v>812500</v>
      </c>
      <c r="K20" s="18">
        <f t="shared" si="4"/>
        <v>824242.42424242431</v>
      </c>
      <c r="L20" s="25">
        <f t="shared" si="5"/>
        <v>35355.33905932738</v>
      </c>
      <c r="M20" s="19">
        <f t="shared" si="6"/>
        <v>4.285495643554834E-2</v>
      </c>
      <c r="N20" s="18">
        <f t="shared" si="7"/>
        <v>824621.12512353214</v>
      </c>
      <c r="O20" s="18">
        <f t="shared" si="8"/>
        <v>825000</v>
      </c>
      <c r="P20" s="27">
        <f t="shared" si="9"/>
        <v>825000</v>
      </c>
      <c r="Q20" s="26" t="s">
        <v>95</v>
      </c>
    </row>
    <row r="21" spans="1:17" x14ac:dyDescent="0.3">
      <c r="A21" s="28">
        <v>18</v>
      </c>
      <c r="B21" s="37" t="s">
        <v>37</v>
      </c>
      <c r="C21" s="68">
        <v>1</v>
      </c>
      <c r="D21" s="68" t="s">
        <v>15</v>
      </c>
      <c r="E21" s="40">
        <v>1900000</v>
      </c>
      <c r="F21" s="32">
        <v>1950000</v>
      </c>
      <c r="G21" s="18">
        <f t="shared" si="0"/>
        <v>1925000</v>
      </c>
      <c r="H21" s="18">
        <f t="shared" si="1"/>
        <v>1900000</v>
      </c>
      <c r="I21" s="18">
        <f t="shared" si="2"/>
        <v>1950000</v>
      </c>
      <c r="J21" s="18">
        <f t="shared" si="3"/>
        <v>1912500</v>
      </c>
      <c r="K21" s="18">
        <f t="shared" si="4"/>
        <v>1924675.3246753246</v>
      </c>
      <c r="L21" s="25">
        <f t="shared" si="5"/>
        <v>35355.33905932738</v>
      </c>
      <c r="M21" s="19">
        <f t="shared" si="6"/>
        <v>1.8366409900949288E-2</v>
      </c>
      <c r="N21" s="18">
        <f t="shared" si="7"/>
        <v>1924837.6554920159</v>
      </c>
      <c r="O21" s="18">
        <f t="shared" si="8"/>
        <v>1925000</v>
      </c>
      <c r="P21" s="27">
        <f t="shared" si="9"/>
        <v>1925000</v>
      </c>
      <c r="Q21" s="26" t="s">
        <v>95</v>
      </c>
    </row>
    <row r="22" spans="1:17" x14ac:dyDescent="0.3">
      <c r="A22" s="28">
        <v>19</v>
      </c>
      <c r="B22" s="37" t="s">
        <v>38</v>
      </c>
      <c r="C22" s="68">
        <v>1</v>
      </c>
      <c r="D22" s="68" t="s">
        <v>15</v>
      </c>
      <c r="E22" s="40">
        <v>600000</v>
      </c>
      <c r="F22" s="32">
        <v>650000</v>
      </c>
      <c r="G22" s="18">
        <f t="shared" si="0"/>
        <v>625000</v>
      </c>
      <c r="H22" s="18">
        <f t="shared" si="1"/>
        <v>600000</v>
      </c>
      <c r="I22" s="18">
        <f t="shared" si="2"/>
        <v>650000</v>
      </c>
      <c r="J22" s="18">
        <f t="shared" si="3"/>
        <v>612500</v>
      </c>
      <c r="K22" s="18">
        <f t="shared" si="4"/>
        <v>624000</v>
      </c>
      <c r="L22" s="25">
        <f t="shared" si="5"/>
        <v>35355.33905932738</v>
      </c>
      <c r="M22" s="19">
        <f t="shared" si="6"/>
        <v>5.656854249492381E-2</v>
      </c>
      <c r="N22" s="18">
        <f t="shared" si="7"/>
        <v>624499.7998398398</v>
      </c>
      <c r="O22" s="18">
        <f t="shared" si="8"/>
        <v>625000</v>
      </c>
      <c r="P22" s="27">
        <f t="shared" si="9"/>
        <v>625000</v>
      </c>
      <c r="Q22" s="26" t="s">
        <v>95</v>
      </c>
    </row>
    <row r="23" spans="1:17" x14ac:dyDescent="0.3">
      <c r="A23" s="28">
        <v>20</v>
      </c>
      <c r="B23" s="37" t="s">
        <v>39</v>
      </c>
      <c r="C23" s="68">
        <v>1</v>
      </c>
      <c r="D23" s="68" t="s">
        <v>15</v>
      </c>
      <c r="E23" s="40">
        <v>700000</v>
      </c>
      <c r="F23" s="32">
        <v>750000</v>
      </c>
      <c r="G23" s="18">
        <f t="shared" si="0"/>
        <v>725000</v>
      </c>
      <c r="H23" s="18">
        <f t="shared" si="1"/>
        <v>700000</v>
      </c>
      <c r="I23" s="18">
        <f t="shared" si="2"/>
        <v>750000</v>
      </c>
      <c r="J23" s="18">
        <f t="shared" si="3"/>
        <v>712500</v>
      </c>
      <c r="K23" s="18">
        <f t="shared" si="4"/>
        <v>724137.93103448267</v>
      </c>
      <c r="L23" s="25">
        <f t="shared" si="5"/>
        <v>35355.33905932738</v>
      </c>
      <c r="M23" s="19">
        <f t="shared" si="6"/>
        <v>4.8765984909417075E-2</v>
      </c>
      <c r="N23" s="18">
        <f t="shared" si="7"/>
        <v>724568.83730947191</v>
      </c>
      <c r="O23" s="18">
        <f t="shared" si="8"/>
        <v>725000</v>
      </c>
      <c r="P23" s="27">
        <f t="shared" si="9"/>
        <v>725000</v>
      </c>
      <c r="Q23" s="26" t="s">
        <v>95</v>
      </c>
    </row>
    <row r="24" spans="1:17" x14ac:dyDescent="0.3">
      <c r="A24" s="28">
        <v>21</v>
      </c>
      <c r="B24" s="37" t="s">
        <v>40</v>
      </c>
      <c r="C24" s="68">
        <v>1</v>
      </c>
      <c r="D24" s="68" t="s">
        <v>15</v>
      </c>
      <c r="E24" s="40">
        <v>600000</v>
      </c>
      <c r="F24" s="32">
        <v>650000</v>
      </c>
      <c r="G24" s="18">
        <f t="shared" si="0"/>
        <v>625000</v>
      </c>
      <c r="H24" s="18">
        <f t="shared" si="1"/>
        <v>600000</v>
      </c>
      <c r="I24" s="18">
        <f t="shared" si="2"/>
        <v>650000</v>
      </c>
      <c r="J24" s="18">
        <f t="shared" si="3"/>
        <v>612500</v>
      </c>
      <c r="K24" s="18">
        <f t="shared" si="4"/>
        <v>624000</v>
      </c>
      <c r="L24" s="25">
        <f t="shared" si="5"/>
        <v>35355.33905932738</v>
      </c>
      <c r="M24" s="19">
        <f t="shared" si="6"/>
        <v>5.656854249492381E-2</v>
      </c>
      <c r="N24" s="18">
        <f t="shared" si="7"/>
        <v>624499.7998398398</v>
      </c>
      <c r="O24" s="18">
        <f t="shared" si="8"/>
        <v>625000</v>
      </c>
      <c r="P24" s="27">
        <f t="shared" si="9"/>
        <v>625000</v>
      </c>
      <c r="Q24" s="26" t="s">
        <v>95</v>
      </c>
    </row>
    <row r="25" spans="1:17" x14ac:dyDescent="0.3">
      <c r="A25" s="28">
        <v>22</v>
      </c>
      <c r="B25" s="37" t="s">
        <v>41</v>
      </c>
      <c r="C25" s="68">
        <v>1</v>
      </c>
      <c r="D25" s="68" t="s">
        <v>15</v>
      </c>
      <c r="E25" s="40">
        <v>1200000</v>
      </c>
      <c r="F25" s="32">
        <v>1250000</v>
      </c>
      <c r="G25" s="18">
        <f t="shared" si="0"/>
        <v>1225000</v>
      </c>
      <c r="H25" s="18">
        <f t="shared" si="1"/>
        <v>1200000</v>
      </c>
      <c r="I25" s="18">
        <f t="shared" si="2"/>
        <v>1250000</v>
      </c>
      <c r="J25" s="18">
        <f t="shared" si="3"/>
        <v>1212500</v>
      </c>
      <c r="K25" s="18">
        <f t="shared" si="4"/>
        <v>1224489.7959183673</v>
      </c>
      <c r="L25" s="25">
        <f t="shared" si="5"/>
        <v>35355.33905932738</v>
      </c>
      <c r="M25" s="19">
        <f t="shared" si="6"/>
        <v>2.8861501272920309E-2</v>
      </c>
      <c r="N25" s="18">
        <f t="shared" si="7"/>
        <v>1224744.8713915891</v>
      </c>
      <c r="O25" s="18">
        <f t="shared" si="8"/>
        <v>1225000</v>
      </c>
      <c r="P25" s="27">
        <f t="shared" si="9"/>
        <v>1225000</v>
      </c>
      <c r="Q25" s="26" t="s">
        <v>95</v>
      </c>
    </row>
    <row r="26" spans="1:17" x14ac:dyDescent="0.3">
      <c r="A26" s="29">
        <v>23</v>
      </c>
      <c r="B26" s="37" t="s">
        <v>42</v>
      </c>
      <c r="C26" s="68">
        <v>1</v>
      </c>
      <c r="D26" s="68" t="s">
        <v>15</v>
      </c>
      <c r="E26" s="40">
        <v>800000</v>
      </c>
      <c r="F26" s="32">
        <v>850000</v>
      </c>
      <c r="G26" s="18">
        <f t="shared" si="0"/>
        <v>825000</v>
      </c>
      <c r="H26" s="18">
        <f t="shared" si="1"/>
        <v>800000</v>
      </c>
      <c r="I26" s="18">
        <f t="shared" si="2"/>
        <v>850000</v>
      </c>
      <c r="J26" s="18">
        <f t="shared" si="3"/>
        <v>812500</v>
      </c>
      <c r="K26" s="18">
        <f t="shared" si="4"/>
        <v>824242.42424242431</v>
      </c>
      <c r="L26" s="25">
        <f t="shared" si="5"/>
        <v>35355.33905932738</v>
      </c>
      <c r="M26" s="19">
        <f t="shared" si="6"/>
        <v>4.285495643554834E-2</v>
      </c>
      <c r="N26" s="18">
        <f t="shared" si="7"/>
        <v>824621.12512353214</v>
      </c>
      <c r="O26" s="18">
        <f t="shared" si="8"/>
        <v>825000</v>
      </c>
      <c r="P26" s="27">
        <f t="shared" si="9"/>
        <v>825000</v>
      </c>
      <c r="Q26" s="26" t="s">
        <v>95</v>
      </c>
    </row>
    <row r="27" spans="1:17" ht="22.8" x14ac:dyDescent="0.3">
      <c r="A27" s="30">
        <v>24</v>
      </c>
      <c r="B27" s="38" t="s">
        <v>43</v>
      </c>
      <c r="C27" s="68">
        <v>1</v>
      </c>
      <c r="D27" s="68" t="s">
        <v>15</v>
      </c>
      <c r="E27" s="40">
        <v>1400000</v>
      </c>
      <c r="F27" s="32">
        <v>1450000</v>
      </c>
      <c r="G27" s="18">
        <f t="shared" si="0"/>
        <v>1425000</v>
      </c>
      <c r="H27" s="18">
        <f t="shared" si="1"/>
        <v>1400000</v>
      </c>
      <c r="I27" s="18">
        <f t="shared" si="2"/>
        <v>1450000</v>
      </c>
      <c r="J27" s="18">
        <f t="shared" si="3"/>
        <v>1412500</v>
      </c>
      <c r="K27" s="18">
        <f t="shared" si="4"/>
        <v>1424561.4035087719</v>
      </c>
      <c r="L27" s="25">
        <f t="shared" si="5"/>
        <v>35355.33905932738</v>
      </c>
      <c r="M27" s="19">
        <f t="shared" si="6"/>
        <v>2.4810764252159563E-2</v>
      </c>
      <c r="N27" s="18">
        <f t="shared" si="7"/>
        <v>1424780.6848775006</v>
      </c>
      <c r="O27" s="18">
        <f t="shared" si="8"/>
        <v>1425000</v>
      </c>
      <c r="P27" s="27">
        <f t="shared" si="9"/>
        <v>1425000</v>
      </c>
      <c r="Q27" s="26" t="s">
        <v>95</v>
      </c>
    </row>
    <row r="28" spans="1:17" ht="22.8" x14ac:dyDescent="0.3">
      <c r="A28" s="28">
        <v>25</v>
      </c>
      <c r="B28" s="38" t="s">
        <v>44</v>
      </c>
      <c r="C28" s="68">
        <v>1</v>
      </c>
      <c r="D28" s="68" t="s">
        <v>15</v>
      </c>
      <c r="E28" s="40">
        <v>600000</v>
      </c>
      <c r="F28" s="32">
        <v>650000</v>
      </c>
      <c r="G28" s="18">
        <f t="shared" si="0"/>
        <v>625000</v>
      </c>
      <c r="H28" s="18">
        <f t="shared" si="1"/>
        <v>600000</v>
      </c>
      <c r="I28" s="18">
        <f t="shared" si="2"/>
        <v>650000</v>
      </c>
      <c r="J28" s="18">
        <f t="shared" si="3"/>
        <v>612500</v>
      </c>
      <c r="K28" s="18">
        <f t="shared" si="4"/>
        <v>624000</v>
      </c>
      <c r="L28" s="25">
        <f t="shared" si="5"/>
        <v>35355.33905932738</v>
      </c>
      <c r="M28" s="19">
        <f t="shared" si="6"/>
        <v>5.656854249492381E-2</v>
      </c>
      <c r="N28" s="18">
        <f t="shared" si="7"/>
        <v>624499.7998398398</v>
      </c>
      <c r="O28" s="18">
        <f t="shared" si="8"/>
        <v>625000</v>
      </c>
      <c r="P28" s="27">
        <f t="shared" si="9"/>
        <v>625000</v>
      </c>
      <c r="Q28" s="26" t="s">
        <v>95</v>
      </c>
    </row>
    <row r="29" spans="1:17" x14ac:dyDescent="0.3">
      <c r="A29" s="28">
        <v>26</v>
      </c>
      <c r="B29" s="37" t="s">
        <v>45</v>
      </c>
      <c r="C29" s="68">
        <v>1</v>
      </c>
      <c r="D29" s="68" t="s">
        <v>15</v>
      </c>
      <c r="E29" s="40">
        <v>800000</v>
      </c>
      <c r="F29" s="32">
        <v>850000</v>
      </c>
      <c r="G29" s="18">
        <f t="shared" si="0"/>
        <v>825000</v>
      </c>
      <c r="H29" s="18">
        <f t="shared" si="1"/>
        <v>800000</v>
      </c>
      <c r="I29" s="18">
        <f t="shared" si="2"/>
        <v>850000</v>
      </c>
      <c r="J29" s="18">
        <f t="shared" si="3"/>
        <v>812500</v>
      </c>
      <c r="K29" s="18">
        <f t="shared" si="4"/>
        <v>824242.42424242431</v>
      </c>
      <c r="L29" s="25">
        <f t="shared" si="5"/>
        <v>35355.33905932738</v>
      </c>
      <c r="M29" s="19">
        <f t="shared" si="6"/>
        <v>4.285495643554834E-2</v>
      </c>
      <c r="N29" s="18">
        <f t="shared" si="7"/>
        <v>824621.12512353214</v>
      </c>
      <c r="O29" s="18">
        <f t="shared" si="8"/>
        <v>825000</v>
      </c>
      <c r="P29" s="27">
        <f t="shared" si="9"/>
        <v>825000</v>
      </c>
      <c r="Q29" s="26" t="s">
        <v>95</v>
      </c>
    </row>
    <row r="30" spans="1:17" ht="22.8" x14ac:dyDescent="0.3">
      <c r="A30" s="28">
        <v>27</v>
      </c>
      <c r="B30" s="37" t="s">
        <v>46</v>
      </c>
      <c r="C30" s="68">
        <v>1</v>
      </c>
      <c r="D30" s="68" t="s">
        <v>15</v>
      </c>
      <c r="E30" s="40">
        <v>7000000</v>
      </c>
      <c r="F30" s="32">
        <v>7100000</v>
      </c>
      <c r="G30" s="18">
        <f t="shared" si="0"/>
        <v>7050000</v>
      </c>
      <c r="H30" s="18">
        <f t="shared" si="1"/>
        <v>7000000</v>
      </c>
      <c r="I30" s="18">
        <f t="shared" si="2"/>
        <v>7100000</v>
      </c>
      <c r="J30" s="18">
        <f t="shared" si="3"/>
        <v>7025000</v>
      </c>
      <c r="K30" s="18">
        <f t="shared" si="4"/>
        <v>7049645.3900709217</v>
      </c>
      <c r="L30" s="25">
        <f t="shared" si="5"/>
        <v>70710.67811865476</v>
      </c>
      <c r="M30" s="19">
        <f t="shared" si="6"/>
        <v>1.0029883421085781E-2</v>
      </c>
      <c r="N30" s="18">
        <f t="shared" si="7"/>
        <v>7049822.6928058267</v>
      </c>
      <c r="O30" s="18">
        <f t="shared" si="8"/>
        <v>7050000</v>
      </c>
      <c r="P30" s="27">
        <f t="shared" si="9"/>
        <v>7050000</v>
      </c>
      <c r="Q30" s="26" t="s">
        <v>95</v>
      </c>
    </row>
    <row r="31" spans="1:17" ht="22.8" x14ac:dyDescent="0.3">
      <c r="A31" s="28">
        <v>28</v>
      </c>
      <c r="B31" s="37" t="s">
        <v>47</v>
      </c>
      <c r="C31" s="68">
        <v>1</v>
      </c>
      <c r="D31" s="68" t="s">
        <v>15</v>
      </c>
      <c r="E31" s="40">
        <v>7500000</v>
      </c>
      <c r="F31" s="32">
        <v>7600000</v>
      </c>
      <c r="G31" s="18">
        <f t="shared" si="0"/>
        <v>7550000</v>
      </c>
      <c r="H31" s="18">
        <f t="shared" si="1"/>
        <v>7500000</v>
      </c>
      <c r="I31" s="18">
        <f t="shared" si="2"/>
        <v>7600000</v>
      </c>
      <c r="J31" s="18">
        <f t="shared" si="3"/>
        <v>7525000</v>
      </c>
      <c r="K31" s="18">
        <f t="shared" si="4"/>
        <v>7549668.8741721855</v>
      </c>
      <c r="L31" s="25">
        <f t="shared" si="5"/>
        <v>70710.67811865476</v>
      </c>
      <c r="M31" s="19">
        <f t="shared" si="6"/>
        <v>9.36565273094765E-3</v>
      </c>
      <c r="N31" s="18">
        <f t="shared" si="7"/>
        <v>7549834.43527075</v>
      </c>
      <c r="O31" s="18">
        <f t="shared" si="8"/>
        <v>7550000</v>
      </c>
      <c r="P31" s="27">
        <f t="shared" si="9"/>
        <v>7550000</v>
      </c>
      <c r="Q31" s="26" t="s">
        <v>95</v>
      </c>
    </row>
    <row r="32" spans="1:17" x14ac:dyDescent="0.3">
      <c r="A32" s="28">
        <v>29</v>
      </c>
      <c r="B32" s="37" t="s">
        <v>48</v>
      </c>
      <c r="C32" s="68">
        <v>1</v>
      </c>
      <c r="D32" s="68" t="s">
        <v>15</v>
      </c>
      <c r="E32" s="40">
        <v>6500000</v>
      </c>
      <c r="F32" s="32">
        <v>6600000</v>
      </c>
      <c r="G32" s="18">
        <f t="shared" si="0"/>
        <v>6550000</v>
      </c>
      <c r="H32" s="18">
        <f t="shared" si="1"/>
        <v>6500000</v>
      </c>
      <c r="I32" s="18">
        <f t="shared" si="2"/>
        <v>6600000</v>
      </c>
      <c r="J32" s="18">
        <f t="shared" si="3"/>
        <v>6525000</v>
      </c>
      <c r="K32" s="18">
        <f t="shared" si="4"/>
        <v>6549618.3206106862</v>
      </c>
      <c r="L32" s="25">
        <f t="shared" si="5"/>
        <v>70710.67811865476</v>
      </c>
      <c r="M32" s="19">
        <f t="shared" si="6"/>
        <v>1.0795523376893856E-2</v>
      </c>
      <c r="N32" s="18">
        <f t="shared" si="7"/>
        <v>6549809.1575251259</v>
      </c>
      <c r="O32" s="18">
        <f t="shared" si="8"/>
        <v>6550000</v>
      </c>
      <c r="P32" s="27">
        <f t="shared" si="9"/>
        <v>6550000</v>
      </c>
      <c r="Q32" s="26" t="s">
        <v>95</v>
      </c>
    </row>
    <row r="33" spans="1:17" ht="22.8" x14ac:dyDescent="0.3">
      <c r="A33" s="28">
        <v>30</v>
      </c>
      <c r="B33" s="37" t="s">
        <v>49</v>
      </c>
      <c r="C33" s="68">
        <v>1</v>
      </c>
      <c r="D33" s="68" t="s">
        <v>15</v>
      </c>
      <c r="E33" s="40">
        <v>7000000</v>
      </c>
      <c r="F33" s="32">
        <v>7100000</v>
      </c>
      <c r="G33" s="18">
        <f t="shared" si="0"/>
        <v>7050000</v>
      </c>
      <c r="H33" s="18">
        <f t="shared" si="1"/>
        <v>7000000</v>
      </c>
      <c r="I33" s="18">
        <f t="shared" si="2"/>
        <v>7100000</v>
      </c>
      <c r="J33" s="18">
        <f t="shared" si="3"/>
        <v>7025000</v>
      </c>
      <c r="K33" s="18">
        <f t="shared" si="4"/>
        <v>7049645.3900709217</v>
      </c>
      <c r="L33" s="25">
        <f t="shared" si="5"/>
        <v>70710.67811865476</v>
      </c>
      <c r="M33" s="19">
        <f t="shared" si="6"/>
        <v>1.0029883421085781E-2</v>
      </c>
      <c r="N33" s="18">
        <f t="shared" si="7"/>
        <v>7049822.6928058267</v>
      </c>
      <c r="O33" s="18">
        <f t="shared" si="8"/>
        <v>7050000</v>
      </c>
      <c r="P33" s="27">
        <f t="shared" si="9"/>
        <v>7050000</v>
      </c>
      <c r="Q33" s="26" t="s">
        <v>95</v>
      </c>
    </row>
    <row r="34" spans="1:17" ht="22.8" x14ac:dyDescent="0.3">
      <c r="A34" s="28">
        <v>31</v>
      </c>
      <c r="B34" s="38" t="s">
        <v>50</v>
      </c>
      <c r="C34" s="68">
        <v>1</v>
      </c>
      <c r="D34" s="68" t="s">
        <v>15</v>
      </c>
      <c r="E34" s="40">
        <v>600000</v>
      </c>
      <c r="F34" s="32">
        <v>650000</v>
      </c>
      <c r="G34" s="18">
        <f t="shared" si="0"/>
        <v>625000</v>
      </c>
      <c r="H34" s="18">
        <f t="shared" si="1"/>
        <v>600000</v>
      </c>
      <c r="I34" s="18">
        <f t="shared" si="2"/>
        <v>650000</v>
      </c>
      <c r="J34" s="18">
        <f t="shared" si="3"/>
        <v>612500</v>
      </c>
      <c r="K34" s="18">
        <f t="shared" si="4"/>
        <v>624000</v>
      </c>
      <c r="L34" s="25">
        <f t="shared" si="5"/>
        <v>35355.33905932738</v>
      </c>
      <c r="M34" s="19">
        <f t="shared" si="6"/>
        <v>5.656854249492381E-2</v>
      </c>
      <c r="N34" s="18">
        <f t="shared" si="7"/>
        <v>624499.7998398398</v>
      </c>
      <c r="O34" s="18">
        <f t="shared" si="8"/>
        <v>625000</v>
      </c>
      <c r="P34" s="27">
        <f t="shared" si="9"/>
        <v>625000</v>
      </c>
      <c r="Q34" s="26" t="s">
        <v>95</v>
      </c>
    </row>
    <row r="35" spans="1:17" ht="22.8" x14ac:dyDescent="0.3">
      <c r="A35" s="28">
        <v>32</v>
      </c>
      <c r="B35" s="37" t="s">
        <v>51</v>
      </c>
      <c r="C35" s="68">
        <v>1</v>
      </c>
      <c r="D35" s="68" t="s">
        <v>15</v>
      </c>
      <c r="E35" s="40">
        <v>700000</v>
      </c>
      <c r="F35" s="32">
        <v>750000</v>
      </c>
      <c r="G35" s="18">
        <f t="shared" si="0"/>
        <v>725000</v>
      </c>
      <c r="H35" s="18">
        <f t="shared" si="1"/>
        <v>700000</v>
      </c>
      <c r="I35" s="18">
        <f t="shared" si="2"/>
        <v>750000</v>
      </c>
      <c r="J35" s="18">
        <f t="shared" si="3"/>
        <v>712500</v>
      </c>
      <c r="K35" s="18">
        <f t="shared" si="4"/>
        <v>724137.93103448267</v>
      </c>
      <c r="L35" s="25">
        <f t="shared" si="5"/>
        <v>35355.33905932738</v>
      </c>
      <c r="M35" s="19">
        <f t="shared" si="6"/>
        <v>4.8765984909417075E-2</v>
      </c>
      <c r="N35" s="18">
        <f t="shared" si="7"/>
        <v>724568.83730947191</v>
      </c>
      <c r="O35" s="18">
        <f t="shared" si="8"/>
        <v>725000</v>
      </c>
      <c r="P35" s="27">
        <f t="shared" si="9"/>
        <v>725000</v>
      </c>
      <c r="Q35" s="26" t="s">
        <v>95</v>
      </c>
    </row>
    <row r="36" spans="1:17" x14ac:dyDescent="0.3">
      <c r="A36" s="28">
        <v>33</v>
      </c>
      <c r="B36" s="37" t="s">
        <v>52</v>
      </c>
      <c r="C36" s="68">
        <v>1</v>
      </c>
      <c r="D36" s="68" t="s">
        <v>15</v>
      </c>
      <c r="E36" s="40">
        <v>1300000</v>
      </c>
      <c r="F36" s="32">
        <v>1350000</v>
      </c>
      <c r="G36" s="18">
        <f t="shared" si="0"/>
        <v>1325000</v>
      </c>
      <c r="H36" s="18">
        <f t="shared" si="1"/>
        <v>1300000</v>
      </c>
      <c r="I36" s="18">
        <f t="shared" si="2"/>
        <v>1350000</v>
      </c>
      <c r="J36" s="18">
        <f t="shared" si="3"/>
        <v>1312500</v>
      </c>
      <c r="K36" s="18">
        <f t="shared" si="4"/>
        <v>1324528.3018867925</v>
      </c>
      <c r="L36" s="25">
        <f t="shared" si="5"/>
        <v>35355.33905932738</v>
      </c>
      <c r="M36" s="19">
        <f t="shared" si="6"/>
        <v>2.6683274761756512E-2</v>
      </c>
      <c r="N36" s="18">
        <f t="shared" si="7"/>
        <v>1324764.1299491771</v>
      </c>
      <c r="O36" s="18">
        <f t="shared" si="8"/>
        <v>1325000</v>
      </c>
      <c r="P36" s="27">
        <f t="shared" si="9"/>
        <v>1325000</v>
      </c>
      <c r="Q36" s="26" t="s">
        <v>95</v>
      </c>
    </row>
    <row r="37" spans="1:17" x14ac:dyDescent="0.3">
      <c r="A37" s="29">
        <v>34</v>
      </c>
      <c r="B37" s="37" t="s">
        <v>53</v>
      </c>
      <c r="C37" s="68">
        <v>1</v>
      </c>
      <c r="D37" s="68" t="s">
        <v>15</v>
      </c>
      <c r="E37" s="40">
        <v>650000</v>
      </c>
      <c r="F37" s="32">
        <v>700000</v>
      </c>
      <c r="G37" s="18">
        <f t="shared" si="0"/>
        <v>675000</v>
      </c>
      <c r="H37" s="18">
        <f t="shared" si="1"/>
        <v>650000</v>
      </c>
      <c r="I37" s="18">
        <f t="shared" si="2"/>
        <v>700000</v>
      </c>
      <c r="J37" s="18">
        <f t="shared" si="3"/>
        <v>662500</v>
      </c>
      <c r="K37" s="18">
        <f t="shared" si="4"/>
        <v>674074.07407407404</v>
      </c>
      <c r="L37" s="25">
        <f t="shared" si="5"/>
        <v>35355.33905932738</v>
      </c>
      <c r="M37" s="19">
        <f t="shared" si="6"/>
        <v>5.2378280087892415E-2</v>
      </c>
      <c r="N37" s="18">
        <f t="shared" si="7"/>
        <v>674536.87816160207</v>
      </c>
      <c r="O37" s="18">
        <f t="shared" si="8"/>
        <v>675000</v>
      </c>
      <c r="P37" s="27">
        <f t="shared" si="9"/>
        <v>675000</v>
      </c>
      <c r="Q37" s="26" t="s">
        <v>95</v>
      </c>
    </row>
    <row r="38" spans="1:17" x14ac:dyDescent="0.3">
      <c r="A38" s="28">
        <v>35</v>
      </c>
      <c r="B38" s="37" t="s">
        <v>54</v>
      </c>
      <c r="C38" s="68">
        <v>1</v>
      </c>
      <c r="D38" s="68" t="s">
        <v>15</v>
      </c>
      <c r="E38" s="40">
        <v>600000</v>
      </c>
      <c r="F38" s="32">
        <v>650000</v>
      </c>
      <c r="G38" s="18">
        <f t="shared" si="0"/>
        <v>625000</v>
      </c>
      <c r="H38" s="18">
        <f t="shared" si="1"/>
        <v>600000</v>
      </c>
      <c r="I38" s="18">
        <f t="shared" si="2"/>
        <v>650000</v>
      </c>
      <c r="J38" s="18">
        <f t="shared" si="3"/>
        <v>612500</v>
      </c>
      <c r="K38" s="18">
        <f t="shared" si="4"/>
        <v>624000</v>
      </c>
      <c r="L38" s="25">
        <f t="shared" si="5"/>
        <v>35355.33905932738</v>
      </c>
      <c r="M38" s="19">
        <f t="shared" si="6"/>
        <v>5.656854249492381E-2</v>
      </c>
      <c r="N38" s="18">
        <f t="shared" si="7"/>
        <v>624499.7998398398</v>
      </c>
      <c r="O38" s="18">
        <f t="shared" si="8"/>
        <v>625000</v>
      </c>
      <c r="P38" s="27">
        <f t="shared" si="9"/>
        <v>625000</v>
      </c>
      <c r="Q38" s="26" t="s">
        <v>95</v>
      </c>
    </row>
    <row r="39" spans="1:17" ht="22.8" x14ac:dyDescent="0.3">
      <c r="A39" s="28">
        <v>36</v>
      </c>
      <c r="B39" s="38" t="s">
        <v>55</v>
      </c>
      <c r="C39" s="68">
        <v>1</v>
      </c>
      <c r="D39" s="68" t="s">
        <v>15</v>
      </c>
      <c r="E39" s="40">
        <v>600000</v>
      </c>
      <c r="F39" s="32">
        <v>650000</v>
      </c>
      <c r="G39" s="18">
        <f t="shared" si="0"/>
        <v>625000</v>
      </c>
      <c r="H39" s="18">
        <f t="shared" si="1"/>
        <v>600000</v>
      </c>
      <c r="I39" s="18">
        <f t="shared" si="2"/>
        <v>650000</v>
      </c>
      <c r="J39" s="18">
        <f t="shared" si="3"/>
        <v>612500</v>
      </c>
      <c r="K39" s="18">
        <f t="shared" si="4"/>
        <v>624000</v>
      </c>
      <c r="L39" s="25">
        <f t="shared" si="5"/>
        <v>35355.33905932738</v>
      </c>
      <c r="M39" s="19">
        <f t="shared" si="6"/>
        <v>5.656854249492381E-2</v>
      </c>
      <c r="N39" s="18">
        <f t="shared" si="7"/>
        <v>624499.7998398398</v>
      </c>
      <c r="O39" s="18">
        <f t="shared" si="8"/>
        <v>625000</v>
      </c>
      <c r="P39" s="27">
        <f t="shared" si="9"/>
        <v>625000</v>
      </c>
      <c r="Q39" s="26" t="s">
        <v>95</v>
      </c>
    </row>
    <row r="40" spans="1:17" x14ac:dyDescent="0.3">
      <c r="A40" s="29">
        <v>37</v>
      </c>
      <c r="B40" s="37" t="s">
        <v>56</v>
      </c>
      <c r="C40" s="68">
        <v>1</v>
      </c>
      <c r="D40" s="68" t="s">
        <v>15</v>
      </c>
      <c r="E40" s="40">
        <v>700000</v>
      </c>
      <c r="F40" s="32">
        <v>750000</v>
      </c>
      <c r="G40" s="18">
        <f t="shared" si="0"/>
        <v>725000</v>
      </c>
      <c r="H40" s="18">
        <f t="shared" si="1"/>
        <v>700000</v>
      </c>
      <c r="I40" s="18">
        <f t="shared" si="2"/>
        <v>750000</v>
      </c>
      <c r="J40" s="18">
        <f t="shared" si="3"/>
        <v>712500</v>
      </c>
      <c r="K40" s="18">
        <f t="shared" si="4"/>
        <v>724137.93103448267</v>
      </c>
      <c r="L40" s="25">
        <f t="shared" si="5"/>
        <v>35355.33905932738</v>
      </c>
      <c r="M40" s="19">
        <f t="shared" si="6"/>
        <v>4.8765984909417075E-2</v>
      </c>
      <c r="N40" s="18">
        <f t="shared" si="7"/>
        <v>724568.83730947191</v>
      </c>
      <c r="O40" s="18">
        <f t="shared" si="8"/>
        <v>725000</v>
      </c>
      <c r="P40" s="27">
        <f t="shared" si="9"/>
        <v>725000</v>
      </c>
      <c r="Q40" s="26" t="s">
        <v>95</v>
      </c>
    </row>
    <row r="41" spans="1:17" ht="22.8" x14ac:dyDescent="0.3">
      <c r="A41" s="28">
        <v>38</v>
      </c>
      <c r="B41" s="38" t="s">
        <v>57</v>
      </c>
      <c r="C41" s="68">
        <v>1</v>
      </c>
      <c r="D41" s="68" t="s">
        <v>15</v>
      </c>
      <c r="E41" s="40">
        <v>700000</v>
      </c>
      <c r="F41" s="32">
        <v>750000</v>
      </c>
      <c r="G41" s="18">
        <f t="shared" si="0"/>
        <v>725000</v>
      </c>
      <c r="H41" s="18">
        <f t="shared" si="1"/>
        <v>700000</v>
      </c>
      <c r="I41" s="18">
        <f t="shared" si="2"/>
        <v>750000</v>
      </c>
      <c r="J41" s="18">
        <f t="shared" si="3"/>
        <v>712500</v>
      </c>
      <c r="K41" s="18">
        <f t="shared" si="4"/>
        <v>724137.93103448267</v>
      </c>
      <c r="L41" s="25">
        <f t="shared" si="5"/>
        <v>35355.33905932738</v>
      </c>
      <c r="M41" s="19">
        <f t="shared" si="6"/>
        <v>4.8765984909417075E-2</v>
      </c>
      <c r="N41" s="18">
        <f t="shared" si="7"/>
        <v>724568.83730947191</v>
      </c>
      <c r="O41" s="18">
        <f t="shared" si="8"/>
        <v>725000</v>
      </c>
      <c r="P41" s="27">
        <f t="shared" si="9"/>
        <v>725000</v>
      </c>
      <c r="Q41" s="26" t="s">
        <v>95</v>
      </c>
    </row>
    <row r="42" spans="1:17" ht="22.8" x14ac:dyDescent="0.3">
      <c r="A42" s="28">
        <v>39</v>
      </c>
      <c r="B42" s="38" t="s">
        <v>58</v>
      </c>
      <c r="C42" s="68">
        <v>1</v>
      </c>
      <c r="D42" s="68" t="s">
        <v>15</v>
      </c>
      <c r="E42" s="40">
        <v>1100000</v>
      </c>
      <c r="F42" s="32">
        <v>1150000</v>
      </c>
      <c r="G42" s="18">
        <f t="shared" si="0"/>
        <v>1125000</v>
      </c>
      <c r="H42" s="18">
        <f t="shared" si="1"/>
        <v>1100000</v>
      </c>
      <c r="I42" s="18">
        <f t="shared" si="2"/>
        <v>1150000</v>
      </c>
      <c r="J42" s="18">
        <f t="shared" si="3"/>
        <v>1112500</v>
      </c>
      <c r="K42" s="18">
        <f t="shared" si="4"/>
        <v>1124444.4444444445</v>
      </c>
      <c r="L42" s="25">
        <f t="shared" si="5"/>
        <v>35355.33905932738</v>
      </c>
      <c r="M42" s="19">
        <f t="shared" si="6"/>
        <v>3.1426968052735448E-2</v>
      </c>
      <c r="N42" s="18">
        <f t="shared" si="7"/>
        <v>1124722.1879201992</v>
      </c>
      <c r="O42" s="18">
        <f t="shared" si="8"/>
        <v>1125000</v>
      </c>
      <c r="P42" s="27">
        <f t="shared" si="9"/>
        <v>1125000</v>
      </c>
      <c r="Q42" s="26" t="s">
        <v>95</v>
      </c>
    </row>
    <row r="43" spans="1:17" x14ac:dyDescent="0.3">
      <c r="A43" s="28">
        <v>40</v>
      </c>
      <c r="B43" s="37" t="s">
        <v>59</v>
      </c>
      <c r="C43" s="68">
        <v>1</v>
      </c>
      <c r="D43" s="68" t="s">
        <v>15</v>
      </c>
      <c r="E43" s="40">
        <v>900000</v>
      </c>
      <c r="F43" s="32">
        <v>950000</v>
      </c>
      <c r="G43" s="18">
        <f t="shared" si="0"/>
        <v>925000</v>
      </c>
      <c r="H43" s="18">
        <f t="shared" si="1"/>
        <v>900000</v>
      </c>
      <c r="I43" s="18">
        <f t="shared" si="2"/>
        <v>950000</v>
      </c>
      <c r="J43" s="18">
        <f t="shared" si="3"/>
        <v>912500</v>
      </c>
      <c r="K43" s="18">
        <f t="shared" si="4"/>
        <v>924324.32432432438</v>
      </c>
      <c r="L43" s="25">
        <f t="shared" si="5"/>
        <v>35355.33905932738</v>
      </c>
      <c r="M43" s="19">
        <f t="shared" si="6"/>
        <v>3.8221988172245813E-2</v>
      </c>
      <c r="N43" s="18">
        <f t="shared" si="7"/>
        <v>924662.10044534644</v>
      </c>
      <c r="O43" s="18">
        <f t="shared" si="8"/>
        <v>925000</v>
      </c>
      <c r="P43" s="27">
        <f t="shared" si="9"/>
        <v>925000</v>
      </c>
      <c r="Q43" s="26" t="s">
        <v>95</v>
      </c>
    </row>
    <row r="44" spans="1:17" ht="22.8" x14ac:dyDescent="0.3">
      <c r="A44" s="28">
        <v>41</v>
      </c>
      <c r="B44" s="38" t="s">
        <v>60</v>
      </c>
      <c r="C44" s="68">
        <v>1</v>
      </c>
      <c r="D44" s="68" t="s">
        <v>15</v>
      </c>
      <c r="E44" s="40">
        <v>600000</v>
      </c>
      <c r="F44" s="32">
        <v>650000</v>
      </c>
      <c r="G44" s="18">
        <f t="shared" si="0"/>
        <v>625000</v>
      </c>
      <c r="H44" s="18">
        <f t="shared" si="1"/>
        <v>600000</v>
      </c>
      <c r="I44" s="18">
        <f t="shared" si="2"/>
        <v>650000</v>
      </c>
      <c r="J44" s="18">
        <f t="shared" si="3"/>
        <v>612500</v>
      </c>
      <c r="K44" s="18">
        <f t="shared" si="4"/>
        <v>624000</v>
      </c>
      <c r="L44" s="25">
        <f t="shared" si="5"/>
        <v>35355.33905932738</v>
      </c>
      <c r="M44" s="19">
        <f t="shared" si="6"/>
        <v>5.656854249492381E-2</v>
      </c>
      <c r="N44" s="18">
        <f t="shared" si="7"/>
        <v>624499.7998398398</v>
      </c>
      <c r="O44" s="18">
        <f t="shared" si="8"/>
        <v>625000</v>
      </c>
      <c r="P44" s="27">
        <f t="shared" si="9"/>
        <v>625000</v>
      </c>
      <c r="Q44" s="26" t="s">
        <v>95</v>
      </c>
    </row>
    <row r="45" spans="1:17" x14ac:dyDescent="0.3">
      <c r="A45" s="28">
        <v>42</v>
      </c>
      <c r="B45" s="37" t="s">
        <v>61</v>
      </c>
      <c r="C45" s="68">
        <v>1</v>
      </c>
      <c r="D45" s="68" t="s">
        <v>15</v>
      </c>
      <c r="E45" s="40">
        <v>2650000</v>
      </c>
      <c r="F45" s="32">
        <v>2700000</v>
      </c>
      <c r="G45" s="18">
        <f t="shared" si="0"/>
        <v>2675000</v>
      </c>
      <c r="H45" s="18">
        <f t="shared" si="1"/>
        <v>2650000</v>
      </c>
      <c r="I45" s="18">
        <f t="shared" si="2"/>
        <v>2700000</v>
      </c>
      <c r="J45" s="18">
        <f t="shared" si="3"/>
        <v>2662500</v>
      </c>
      <c r="K45" s="18">
        <f t="shared" si="4"/>
        <v>2674766.3551401868</v>
      </c>
      <c r="L45" s="25">
        <f t="shared" si="5"/>
        <v>35355.33905932738</v>
      </c>
      <c r="M45" s="19">
        <f t="shared" si="6"/>
        <v>1.3216949181056965E-2</v>
      </c>
      <c r="N45" s="18">
        <f t="shared" si="7"/>
        <v>2674883.1750190514</v>
      </c>
      <c r="O45" s="18">
        <f t="shared" si="8"/>
        <v>2675000</v>
      </c>
      <c r="P45" s="27">
        <f t="shared" si="9"/>
        <v>2675000</v>
      </c>
      <c r="Q45" s="26" t="s">
        <v>95</v>
      </c>
    </row>
    <row r="46" spans="1:17" ht="22.8" x14ac:dyDescent="0.3">
      <c r="A46" s="28">
        <v>43</v>
      </c>
      <c r="B46" s="38" t="s">
        <v>62</v>
      </c>
      <c r="C46" s="68">
        <v>1</v>
      </c>
      <c r="D46" s="68" t="s">
        <v>15</v>
      </c>
      <c r="E46" s="40">
        <v>700000</v>
      </c>
      <c r="F46" s="32">
        <v>750000</v>
      </c>
      <c r="G46" s="18">
        <f t="shared" si="0"/>
        <v>725000</v>
      </c>
      <c r="H46" s="18">
        <f t="shared" si="1"/>
        <v>700000</v>
      </c>
      <c r="I46" s="18">
        <f t="shared" si="2"/>
        <v>750000</v>
      </c>
      <c r="J46" s="18">
        <f t="shared" si="3"/>
        <v>712500</v>
      </c>
      <c r="K46" s="18">
        <f t="shared" si="4"/>
        <v>724137.93103448267</v>
      </c>
      <c r="L46" s="25">
        <f t="shared" si="5"/>
        <v>35355.33905932738</v>
      </c>
      <c r="M46" s="19">
        <f t="shared" si="6"/>
        <v>4.8765984909417075E-2</v>
      </c>
      <c r="N46" s="18">
        <f t="shared" si="7"/>
        <v>724568.83730947191</v>
      </c>
      <c r="O46" s="18">
        <f t="shared" si="8"/>
        <v>725000</v>
      </c>
      <c r="P46" s="27">
        <f t="shared" si="9"/>
        <v>725000</v>
      </c>
      <c r="Q46" s="26" t="s">
        <v>95</v>
      </c>
    </row>
    <row r="47" spans="1:17" x14ac:dyDescent="0.3">
      <c r="A47" s="28">
        <v>44</v>
      </c>
      <c r="B47" s="37" t="s">
        <v>63</v>
      </c>
      <c r="C47" s="68">
        <v>1</v>
      </c>
      <c r="D47" s="68" t="s">
        <v>15</v>
      </c>
      <c r="E47" s="40">
        <v>600000</v>
      </c>
      <c r="F47" s="32">
        <v>650000</v>
      </c>
      <c r="G47" s="18">
        <f t="shared" si="0"/>
        <v>625000</v>
      </c>
      <c r="H47" s="18">
        <f t="shared" si="1"/>
        <v>600000</v>
      </c>
      <c r="I47" s="18">
        <f t="shared" si="2"/>
        <v>650000</v>
      </c>
      <c r="J47" s="18">
        <f t="shared" si="3"/>
        <v>612500</v>
      </c>
      <c r="K47" s="18">
        <f t="shared" si="4"/>
        <v>624000</v>
      </c>
      <c r="L47" s="25">
        <f t="shared" si="5"/>
        <v>35355.33905932738</v>
      </c>
      <c r="M47" s="19">
        <f t="shared" si="6"/>
        <v>5.656854249492381E-2</v>
      </c>
      <c r="N47" s="18">
        <f t="shared" si="7"/>
        <v>624499.7998398398</v>
      </c>
      <c r="O47" s="18">
        <f t="shared" si="8"/>
        <v>625000</v>
      </c>
      <c r="P47" s="27">
        <f t="shared" si="9"/>
        <v>625000</v>
      </c>
      <c r="Q47" s="26" t="s">
        <v>95</v>
      </c>
    </row>
    <row r="48" spans="1:17" x14ac:dyDescent="0.3">
      <c r="A48" s="28">
        <v>45</v>
      </c>
      <c r="B48" s="37" t="s">
        <v>64</v>
      </c>
      <c r="C48" s="68">
        <v>1</v>
      </c>
      <c r="D48" s="68" t="s">
        <v>15</v>
      </c>
      <c r="E48" s="40">
        <v>1700000</v>
      </c>
      <c r="F48" s="32">
        <v>1750000</v>
      </c>
      <c r="G48" s="18">
        <f t="shared" si="0"/>
        <v>1725000</v>
      </c>
      <c r="H48" s="18">
        <f t="shared" si="1"/>
        <v>1700000</v>
      </c>
      <c r="I48" s="18">
        <f t="shared" si="2"/>
        <v>1750000</v>
      </c>
      <c r="J48" s="18">
        <f t="shared" si="3"/>
        <v>1712500</v>
      </c>
      <c r="K48" s="18">
        <f t="shared" si="4"/>
        <v>1724637.6811594206</v>
      </c>
      <c r="L48" s="25">
        <f t="shared" si="5"/>
        <v>35355.33905932738</v>
      </c>
      <c r="M48" s="19">
        <f t="shared" si="6"/>
        <v>2.0495848730044858E-2</v>
      </c>
      <c r="N48" s="18">
        <f t="shared" si="7"/>
        <v>1724818.831066034</v>
      </c>
      <c r="O48" s="18">
        <f t="shared" si="8"/>
        <v>1725000</v>
      </c>
      <c r="P48" s="27">
        <f t="shared" si="9"/>
        <v>1725000</v>
      </c>
      <c r="Q48" s="26" t="s">
        <v>95</v>
      </c>
    </row>
    <row r="49" spans="1:17" x14ac:dyDescent="0.3">
      <c r="A49" s="28">
        <v>46</v>
      </c>
      <c r="B49" s="37" t="s">
        <v>65</v>
      </c>
      <c r="C49" s="68">
        <v>1</v>
      </c>
      <c r="D49" s="68" t="s">
        <v>15</v>
      </c>
      <c r="E49" s="40">
        <v>600000</v>
      </c>
      <c r="F49" s="32">
        <v>650000</v>
      </c>
      <c r="G49" s="18">
        <f t="shared" si="0"/>
        <v>625000</v>
      </c>
      <c r="H49" s="18">
        <f t="shared" si="1"/>
        <v>600000</v>
      </c>
      <c r="I49" s="18">
        <f t="shared" si="2"/>
        <v>650000</v>
      </c>
      <c r="J49" s="18">
        <f t="shared" si="3"/>
        <v>612500</v>
      </c>
      <c r="K49" s="18">
        <f t="shared" si="4"/>
        <v>624000</v>
      </c>
      <c r="L49" s="25">
        <f t="shared" si="5"/>
        <v>35355.33905932738</v>
      </c>
      <c r="M49" s="19">
        <f t="shared" si="6"/>
        <v>5.656854249492381E-2</v>
      </c>
      <c r="N49" s="18">
        <f t="shared" si="7"/>
        <v>624499.7998398398</v>
      </c>
      <c r="O49" s="18">
        <f t="shared" si="8"/>
        <v>625000</v>
      </c>
      <c r="P49" s="27">
        <f t="shared" si="9"/>
        <v>625000</v>
      </c>
      <c r="Q49" s="26" t="s">
        <v>95</v>
      </c>
    </row>
    <row r="50" spans="1:17" x14ac:dyDescent="0.3">
      <c r="A50" s="28">
        <v>47</v>
      </c>
      <c r="B50" s="37" t="s">
        <v>66</v>
      </c>
      <c r="C50" s="68">
        <v>1</v>
      </c>
      <c r="D50" s="68" t="s">
        <v>15</v>
      </c>
      <c r="E50" s="40">
        <v>600000</v>
      </c>
      <c r="F50" s="32">
        <v>650000</v>
      </c>
      <c r="G50" s="18">
        <f t="shared" si="0"/>
        <v>625000</v>
      </c>
      <c r="H50" s="18">
        <f t="shared" si="1"/>
        <v>600000</v>
      </c>
      <c r="I50" s="18">
        <f t="shared" si="2"/>
        <v>650000</v>
      </c>
      <c r="J50" s="18">
        <f t="shared" si="3"/>
        <v>612500</v>
      </c>
      <c r="K50" s="18">
        <f t="shared" si="4"/>
        <v>624000</v>
      </c>
      <c r="L50" s="25">
        <f t="shared" si="5"/>
        <v>35355.33905932738</v>
      </c>
      <c r="M50" s="19">
        <f t="shared" si="6"/>
        <v>5.656854249492381E-2</v>
      </c>
      <c r="N50" s="18">
        <f t="shared" si="7"/>
        <v>624499.7998398398</v>
      </c>
      <c r="O50" s="18">
        <f t="shared" si="8"/>
        <v>625000</v>
      </c>
      <c r="P50" s="27">
        <f t="shared" si="9"/>
        <v>625000</v>
      </c>
      <c r="Q50" s="26" t="s">
        <v>95</v>
      </c>
    </row>
    <row r="51" spans="1:17" x14ac:dyDescent="0.3">
      <c r="A51" s="28">
        <v>48</v>
      </c>
      <c r="B51" s="37" t="s">
        <v>67</v>
      </c>
      <c r="C51" s="68">
        <v>1</v>
      </c>
      <c r="D51" s="68" t="s">
        <v>15</v>
      </c>
      <c r="E51" s="40">
        <v>600000</v>
      </c>
      <c r="F51" s="32">
        <v>600000</v>
      </c>
      <c r="G51" s="18">
        <f t="shared" si="0"/>
        <v>600000</v>
      </c>
      <c r="H51" s="18">
        <f t="shared" si="1"/>
        <v>600000</v>
      </c>
      <c r="I51" s="18">
        <f t="shared" si="2"/>
        <v>600000</v>
      </c>
      <c r="J51" s="18">
        <f t="shared" si="3"/>
        <v>600000</v>
      </c>
      <c r="K51" s="18">
        <f t="shared" si="4"/>
        <v>600000</v>
      </c>
      <c r="L51" s="25">
        <f t="shared" si="5"/>
        <v>0</v>
      </c>
      <c r="M51" s="19">
        <f t="shared" si="6"/>
        <v>0</v>
      </c>
      <c r="N51" s="18">
        <f t="shared" si="7"/>
        <v>600000</v>
      </c>
      <c r="O51" s="18">
        <f t="shared" si="8"/>
        <v>600000</v>
      </c>
      <c r="P51" s="27">
        <f t="shared" si="9"/>
        <v>600000</v>
      </c>
      <c r="Q51" s="26" t="s">
        <v>95</v>
      </c>
    </row>
    <row r="52" spans="1:17" x14ac:dyDescent="0.3">
      <c r="A52" s="28">
        <v>49</v>
      </c>
      <c r="B52" s="37" t="s">
        <v>68</v>
      </c>
      <c r="C52" s="68">
        <v>1</v>
      </c>
      <c r="D52" s="68" t="s">
        <v>15</v>
      </c>
      <c r="E52" s="40">
        <v>600000</v>
      </c>
      <c r="F52" s="32">
        <v>650000</v>
      </c>
      <c r="G52" s="18">
        <f t="shared" si="0"/>
        <v>625000</v>
      </c>
      <c r="H52" s="18">
        <f t="shared" si="1"/>
        <v>600000</v>
      </c>
      <c r="I52" s="18">
        <f t="shared" si="2"/>
        <v>650000</v>
      </c>
      <c r="J52" s="18">
        <f t="shared" si="3"/>
        <v>612500</v>
      </c>
      <c r="K52" s="18">
        <f t="shared" si="4"/>
        <v>624000</v>
      </c>
      <c r="L52" s="25">
        <f t="shared" si="5"/>
        <v>35355.33905932738</v>
      </c>
      <c r="M52" s="19">
        <f t="shared" si="6"/>
        <v>5.656854249492381E-2</v>
      </c>
      <c r="N52" s="18">
        <f t="shared" si="7"/>
        <v>624499.7998398398</v>
      </c>
      <c r="O52" s="18">
        <f t="shared" si="8"/>
        <v>625000</v>
      </c>
      <c r="P52" s="27">
        <f t="shared" si="9"/>
        <v>625000</v>
      </c>
      <c r="Q52" s="26" t="s">
        <v>95</v>
      </c>
    </row>
    <row r="53" spans="1:17" x14ac:dyDescent="0.3">
      <c r="A53" s="28">
        <v>50</v>
      </c>
      <c r="B53" s="37" t="s">
        <v>69</v>
      </c>
      <c r="C53" s="68">
        <v>1</v>
      </c>
      <c r="D53" s="68" t="s">
        <v>15</v>
      </c>
      <c r="E53" s="40">
        <v>1600000</v>
      </c>
      <c r="F53" s="32">
        <v>1650000</v>
      </c>
      <c r="G53" s="18">
        <f t="shared" si="0"/>
        <v>1625000</v>
      </c>
      <c r="H53" s="18">
        <f t="shared" si="1"/>
        <v>1600000</v>
      </c>
      <c r="I53" s="18">
        <f t="shared" si="2"/>
        <v>1650000</v>
      </c>
      <c r="J53" s="18">
        <f t="shared" si="3"/>
        <v>1612500</v>
      </c>
      <c r="K53" s="18">
        <f t="shared" si="4"/>
        <v>1624615.3846153847</v>
      </c>
      <c r="L53" s="25">
        <f t="shared" si="5"/>
        <v>35355.33905932738</v>
      </c>
      <c r="M53" s="19">
        <f t="shared" si="6"/>
        <v>2.175713172881685E-2</v>
      </c>
      <c r="N53" s="18">
        <f t="shared" si="7"/>
        <v>1624807.6809271921</v>
      </c>
      <c r="O53" s="18">
        <f t="shared" si="8"/>
        <v>1625000</v>
      </c>
      <c r="P53" s="27">
        <f t="shared" si="9"/>
        <v>1625000</v>
      </c>
      <c r="Q53" s="26" t="s">
        <v>95</v>
      </c>
    </row>
    <row r="54" spans="1:17" x14ac:dyDescent="0.3">
      <c r="A54" s="28">
        <v>51</v>
      </c>
      <c r="B54" s="37" t="s">
        <v>70</v>
      </c>
      <c r="C54" s="68">
        <v>1</v>
      </c>
      <c r="D54" s="68" t="s">
        <v>15</v>
      </c>
      <c r="E54" s="40">
        <v>1700000</v>
      </c>
      <c r="F54" s="32">
        <v>1750000</v>
      </c>
      <c r="G54" s="18">
        <f t="shared" si="0"/>
        <v>1725000</v>
      </c>
      <c r="H54" s="18">
        <f t="shared" si="1"/>
        <v>1700000</v>
      </c>
      <c r="I54" s="18">
        <f t="shared" si="2"/>
        <v>1750000</v>
      </c>
      <c r="J54" s="18">
        <f t="shared" si="3"/>
        <v>1712500</v>
      </c>
      <c r="K54" s="18">
        <f t="shared" si="4"/>
        <v>1724637.6811594206</v>
      </c>
      <c r="L54" s="25">
        <f t="shared" si="5"/>
        <v>35355.33905932738</v>
      </c>
      <c r="M54" s="19">
        <f t="shared" si="6"/>
        <v>2.0495848730044858E-2</v>
      </c>
      <c r="N54" s="18">
        <f t="shared" si="7"/>
        <v>1724818.831066034</v>
      </c>
      <c r="O54" s="18">
        <f t="shared" si="8"/>
        <v>1725000</v>
      </c>
      <c r="P54" s="27">
        <f t="shared" si="9"/>
        <v>1725000</v>
      </c>
      <c r="Q54" s="26" t="s">
        <v>95</v>
      </c>
    </row>
    <row r="55" spans="1:17" x14ac:dyDescent="0.3">
      <c r="A55" s="28">
        <v>52</v>
      </c>
      <c r="B55" s="37" t="s">
        <v>71</v>
      </c>
      <c r="C55" s="68">
        <v>1</v>
      </c>
      <c r="D55" s="68" t="s">
        <v>15</v>
      </c>
      <c r="E55" s="40">
        <v>1600000</v>
      </c>
      <c r="F55" s="32">
        <v>1650000</v>
      </c>
      <c r="G55" s="18">
        <f t="shared" si="0"/>
        <v>1625000</v>
      </c>
      <c r="H55" s="18">
        <f t="shared" si="1"/>
        <v>1600000</v>
      </c>
      <c r="I55" s="18">
        <f t="shared" si="2"/>
        <v>1650000</v>
      </c>
      <c r="J55" s="18">
        <f t="shared" si="3"/>
        <v>1612500</v>
      </c>
      <c r="K55" s="18">
        <f t="shared" si="4"/>
        <v>1624615.3846153847</v>
      </c>
      <c r="L55" s="25">
        <f t="shared" si="5"/>
        <v>35355.33905932738</v>
      </c>
      <c r="M55" s="19">
        <f t="shared" si="6"/>
        <v>2.175713172881685E-2</v>
      </c>
      <c r="N55" s="18">
        <f t="shared" si="7"/>
        <v>1624807.6809271921</v>
      </c>
      <c r="O55" s="18">
        <f t="shared" si="8"/>
        <v>1625000</v>
      </c>
      <c r="P55" s="27">
        <f t="shared" si="9"/>
        <v>1625000</v>
      </c>
      <c r="Q55" s="26" t="s">
        <v>95</v>
      </c>
    </row>
    <row r="56" spans="1:17" x14ac:dyDescent="0.3">
      <c r="A56" s="28">
        <v>53</v>
      </c>
      <c r="B56" s="37" t="s">
        <v>72</v>
      </c>
      <c r="C56" s="68">
        <v>1</v>
      </c>
      <c r="D56" s="68" t="s">
        <v>15</v>
      </c>
      <c r="E56" s="40">
        <v>1800000</v>
      </c>
      <c r="F56" s="32">
        <v>1850000</v>
      </c>
      <c r="G56" s="18">
        <f t="shared" si="0"/>
        <v>1825000</v>
      </c>
      <c r="H56" s="18">
        <f t="shared" si="1"/>
        <v>1800000</v>
      </c>
      <c r="I56" s="18">
        <f t="shared" si="2"/>
        <v>1850000</v>
      </c>
      <c r="J56" s="18">
        <f t="shared" si="3"/>
        <v>1812500</v>
      </c>
      <c r="K56" s="18">
        <f t="shared" si="4"/>
        <v>1824657.5342465753</v>
      </c>
      <c r="L56" s="25">
        <f t="shared" si="5"/>
        <v>35355.33905932738</v>
      </c>
      <c r="M56" s="19">
        <f t="shared" si="6"/>
        <v>1.9372788525658838E-2</v>
      </c>
      <c r="N56" s="18">
        <f t="shared" si="7"/>
        <v>1824828.759089466</v>
      </c>
      <c r="O56" s="18">
        <f t="shared" si="8"/>
        <v>1825000</v>
      </c>
      <c r="P56" s="27">
        <f t="shared" si="9"/>
        <v>1825000</v>
      </c>
      <c r="Q56" s="26" t="s">
        <v>95</v>
      </c>
    </row>
    <row r="57" spans="1:17" x14ac:dyDescent="0.3">
      <c r="A57" s="28">
        <v>54</v>
      </c>
      <c r="B57" s="37" t="s">
        <v>73</v>
      </c>
      <c r="C57" s="68">
        <v>1</v>
      </c>
      <c r="D57" s="68" t="s">
        <v>15</v>
      </c>
      <c r="E57" s="40">
        <v>1900000</v>
      </c>
      <c r="F57" s="32">
        <v>1950000</v>
      </c>
      <c r="G57" s="18">
        <f t="shared" si="0"/>
        <v>1925000</v>
      </c>
      <c r="H57" s="18">
        <f t="shared" si="1"/>
        <v>1900000</v>
      </c>
      <c r="I57" s="18">
        <f t="shared" si="2"/>
        <v>1950000</v>
      </c>
      <c r="J57" s="18">
        <f t="shared" si="3"/>
        <v>1912500</v>
      </c>
      <c r="K57" s="18">
        <f t="shared" si="4"/>
        <v>1924675.3246753246</v>
      </c>
      <c r="L57" s="25">
        <f t="shared" si="5"/>
        <v>35355.33905932738</v>
      </c>
      <c r="M57" s="19">
        <f t="shared" si="6"/>
        <v>1.8366409900949288E-2</v>
      </c>
      <c r="N57" s="18">
        <f t="shared" si="7"/>
        <v>1924837.6554920159</v>
      </c>
      <c r="O57" s="18">
        <f t="shared" si="8"/>
        <v>1925000</v>
      </c>
      <c r="P57" s="27">
        <f t="shared" si="9"/>
        <v>1925000</v>
      </c>
      <c r="Q57" s="26" t="s">
        <v>95</v>
      </c>
    </row>
    <row r="58" spans="1:17" x14ac:dyDescent="0.3">
      <c r="A58" s="28">
        <v>55</v>
      </c>
      <c r="B58" s="37" t="s">
        <v>74</v>
      </c>
      <c r="C58" s="68">
        <v>1</v>
      </c>
      <c r="D58" s="68" t="s">
        <v>15</v>
      </c>
      <c r="E58" s="40">
        <v>1950000</v>
      </c>
      <c r="F58" s="32">
        <v>2000000</v>
      </c>
      <c r="G58" s="18">
        <f t="shared" si="0"/>
        <v>1975000</v>
      </c>
      <c r="H58" s="18">
        <f t="shared" si="1"/>
        <v>1950000</v>
      </c>
      <c r="I58" s="18">
        <f t="shared" si="2"/>
        <v>2000000</v>
      </c>
      <c r="J58" s="18">
        <f t="shared" si="3"/>
        <v>1962500</v>
      </c>
      <c r="K58" s="18">
        <f t="shared" si="4"/>
        <v>1974683.5443037972</v>
      </c>
      <c r="L58" s="25">
        <f t="shared" si="5"/>
        <v>35355.33905932738</v>
      </c>
      <c r="M58" s="19">
        <f t="shared" si="6"/>
        <v>1.790143749839361E-2</v>
      </c>
      <c r="N58" s="18">
        <f t="shared" si="7"/>
        <v>1974841.76581315</v>
      </c>
      <c r="O58" s="18">
        <f t="shared" si="8"/>
        <v>1975000</v>
      </c>
      <c r="P58" s="27">
        <f t="shared" si="9"/>
        <v>1975000</v>
      </c>
      <c r="Q58" s="26" t="s">
        <v>95</v>
      </c>
    </row>
    <row r="59" spans="1:17" x14ac:dyDescent="0.3">
      <c r="A59" s="28">
        <v>56</v>
      </c>
      <c r="B59" s="37" t="s">
        <v>75</v>
      </c>
      <c r="C59" s="68">
        <v>1</v>
      </c>
      <c r="D59" s="68" t="s">
        <v>15</v>
      </c>
      <c r="E59" s="40">
        <v>2500000</v>
      </c>
      <c r="F59" s="32">
        <v>2550000</v>
      </c>
      <c r="G59" s="18">
        <f t="shared" si="0"/>
        <v>2525000</v>
      </c>
      <c r="H59" s="18">
        <f t="shared" si="1"/>
        <v>2500000</v>
      </c>
      <c r="I59" s="18">
        <f t="shared" si="2"/>
        <v>2550000</v>
      </c>
      <c r="J59" s="18">
        <f t="shared" si="3"/>
        <v>2512500</v>
      </c>
      <c r="K59" s="18">
        <f t="shared" si="4"/>
        <v>2524752.4752475247</v>
      </c>
      <c r="L59" s="25">
        <f t="shared" si="5"/>
        <v>35355.33905932738</v>
      </c>
      <c r="M59" s="19">
        <f t="shared" si="6"/>
        <v>1.4002114478941537E-2</v>
      </c>
      <c r="N59" s="18">
        <f t="shared" si="7"/>
        <v>2524876.2345905197</v>
      </c>
      <c r="O59" s="18">
        <f t="shared" si="8"/>
        <v>2525000</v>
      </c>
      <c r="P59" s="27">
        <f t="shared" si="9"/>
        <v>2525000</v>
      </c>
      <c r="Q59" s="26" t="s">
        <v>95</v>
      </c>
    </row>
    <row r="60" spans="1:17" x14ac:dyDescent="0.3">
      <c r="A60" s="29">
        <v>57</v>
      </c>
      <c r="B60" s="37" t="s">
        <v>76</v>
      </c>
      <c r="C60" s="68">
        <v>1</v>
      </c>
      <c r="D60" s="68" t="s">
        <v>15</v>
      </c>
      <c r="E60" s="40">
        <v>2500000</v>
      </c>
      <c r="F60" s="32">
        <v>2550000</v>
      </c>
      <c r="G60" s="18">
        <f t="shared" si="0"/>
        <v>2525000</v>
      </c>
      <c r="H60" s="18">
        <f t="shared" si="1"/>
        <v>2500000</v>
      </c>
      <c r="I60" s="18">
        <f t="shared" si="2"/>
        <v>2550000</v>
      </c>
      <c r="J60" s="18">
        <f t="shared" si="3"/>
        <v>2512500</v>
      </c>
      <c r="K60" s="18">
        <f t="shared" si="4"/>
        <v>2524752.4752475247</v>
      </c>
      <c r="L60" s="25">
        <f t="shared" si="5"/>
        <v>35355.33905932738</v>
      </c>
      <c r="M60" s="19">
        <f t="shared" si="6"/>
        <v>1.4002114478941537E-2</v>
      </c>
      <c r="N60" s="18">
        <f t="shared" si="7"/>
        <v>2524876.2345905197</v>
      </c>
      <c r="O60" s="18">
        <f t="shared" si="8"/>
        <v>2525000</v>
      </c>
      <c r="P60" s="27">
        <f t="shared" si="9"/>
        <v>2525000</v>
      </c>
      <c r="Q60" s="26" t="s">
        <v>95</v>
      </c>
    </row>
    <row r="61" spans="1:17" x14ac:dyDescent="0.3">
      <c r="A61" s="29">
        <v>58</v>
      </c>
      <c r="B61" s="37" t="s">
        <v>77</v>
      </c>
      <c r="C61" s="68">
        <v>1</v>
      </c>
      <c r="D61" s="68" t="s">
        <v>15</v>
      </c>
      <c r="E61" s="40">
        <v>3500000</v>
      </c>
      <c r="F61" s="32">
        <v>3600000</v>
      </c>
      <c r="G61" s="18">
        <f t="shared" si="0"/>
        <v>3550000</v>
      </c>
      <c r="H61" s="18">
        <f t="shared" si="1"/>
        <v>3500000</v>
      </c>
      <c r="I61" s="18">
        <f t="shared" si="2"/>
        <v>3600000</v>
      </c>
      <c r="J61" s="18">
        <f t="shared" si="3"/>
        <v>3525000</v>
      </c>
      <c r="K61" s="18">
        <f t="shared" si="4"/>
        <v>3549295.7746478878</v>
      </c>
      <c r="L61" s="25">
        <f t="shared" si="5"/>
        <v>70710.67811865476</v>
      </c>
      <c r="M61" s="19">
        <f t="shared" si="6"/>
        <v>1.9918500878494297E-2</v>
      </c>
      <c r="N61" s="18">
        <f t="shared" si="7"/>
        <v>3549647.8698597695</v>
      </c>
      <c r="O61" s="18">
        <f t="shared" si="8"/>
        <v>3550000</v>
      </c>
      <c r="P61" s="27">
        <f t="shared" si="9"/>
        <v>3550000</v>
      </c>
      <c r="Q61" s="26" t="s">
        <v>95</v>
      </c>
    </row>
    <row r="62" spans="1:17" ht="22.8" x14ac:dyDescent="0.3">
      <c r="A62" s="28">
        <v>59</v>
      </c>
      <c r="B62" s="38" t="s">
        <v>78</v>
      </c>
      <c r="C62" s="68">
        <v>1</v>
      </c>
      <c r="D62" s="68" t="s">
        <v>15</v>
      </c>
      <c r="E62" s="40">
        <v>5000000</v>
      </c>
      <c r="F62" s="32">
        <v>5100000</v>
      </c>
      <c r="G62" s="18">
        <f t="shared" si="0"/>
        <v>5050000</v>
      </c>
      <c r="H62" s="18">
        <f t="shared" si="1"/>
        <v>5000000</v>
      </c>
      <c r="I62" s="18">
        <f t="shared" si="2"/>
        <v>5100000</v>
      </c>
      <c r="J62" s="18">
        <f t="shared" si="3"/>
        <v>5025000</v>
      </c>
      <c r="K62" s="18">
        <f t="shared" si="4"/>
        <v>5049504.9504950494</v>
      </c>
      <c r="L62" s="25">
        <f t="shared" si="5"/>
        <v>70710.67811865476</v>
      </c>
      <c r="M62" s="19">
        <f t="shared" si="6"/>
        <v>1.4002114478941537E-2</v>
      </c>
      <c r="N62" s="18">
        <f t="shared" si="7"/>
        <v>5049752.4691810394</v>
      </c>
      <c r="O62" s="18">
        <f t="shared" si="8"/>
        <v>5050000</v>
      </c>
      <c r="P62" s="27">
        <f t="shared" si="9"/>
        <v>5050000</v>
      </c>
      <c r="Q62" s="26" t="s">
        <v>95</v>
      </c>
    </row>
    <row r="63" spans="1:17" ht="22.8" x14ac:dyDescent="0.3">
      <c r="A63" s="28">
        <v>60</v>
      </c>
      <c r="B63" s="38" t="s">
        <v>79</v>
      </c>
      <c r="C63" s="68">
        <v>1</v>
      </c>
      <c r="D63" s="68" t="s">
        <v>15</v>
      </c>
      <c r="E63" s="40">
        <v>1200000</v>
      </c>
      <c r="F63" s="32">
        <v>1250000</v>
      </c>
      <c r="G63" s="18">
        <f t="shared" si="0"/>
        <v>1225000</v>
      </c>
      <c r="H63" s="18">
        <f t="shared" si="1"/>
        <v>1200000</v>
      </c>
      <c r="I63" s="18">
        <f t="shared" si="2"/>
        <v>1250000</v>
      </c>
      <c r="J63" s="18">
        <f t="shared" si="3"/>
        <v>1212500</v>
      </c>
      <c r="K63" s="18">
        <f t="shared" si="4"/>
        <v>1224489.7959183673</v>
      </c>
      <c r="L63" s="25">
        <f t="shared" si="5"/>
        <v>35355.33905932738</v>
      </c>
      <c r="M63" s="19">
        <f t="shared" si="6"/>
        <v>2.8861501272920309E-2</v>
      </c>
      <c r="N63" s="18">
        <f t="shared" si="7"/>
        <v>1224744.8713915891</v>
      </c>
      <c r="O63" s="18">
        <f t="shared" si="8"/>
        <v>1225000</v>
      </c>
      <c r="P63" s="27">
        <f t="shared" si="9"/>
        <v>1225000</v>
      </c>
      <c r="Q63" s="26" t="s">
        <v>95</v>
      </c>
    </row>
    <row r="64" spans="1:17" x14ac:dyDescent="0.3">
      <c r="A64" s="28">
        <v>61</v>
      </c>
      <c r="B64" s="37" t="s">
        <v>80</v>
      </c>
      <c r="C64" s="68">
        <v>1</v>
      </c>
      <c r="D64" s="68" t="s">
        <v>15</v>
      </c>
      <c r="E64" s="40">
        <v>1200000</v>
      </c>
      <c r="F64" s="32">
        <v>1250000</v>
      </c>
      <c r="G64" s="18">
        <f t="shared" si="0"/>
        <v>1225000</v>
      </c>
      <c r="H64" s="18">
        <f t="shared" si="1"/>
        <v>1200000</v>
      </c>
      <c r="I64" s="18">
        <f t="shared" si="2"/>
        <v>1250000</v>
      </c>
      <c r="J64" s="18">
        <f t="shared" si="3"/>
        <v>1212500</v>
      </c>
      <c r="K64" s="18">
        <f t="shared" si="4"/>
        <v>1224489.7959183673</v>
      </c>
      <c r="L64" s="25">
        <f t="shared" si="5"/>
        <v>35355.33905932738</v>
      </c>
      <c r="M64" s="19">
        <f t="shared" si="6"/>
        <v>2.8861501272920309E-2</v>
      </c>
      <c r="N64" s="18">
        <f t="shared" si="7"/>
        <v>1224744.8713915891</v>
      </c>
      <c r="O64" s="18">
        <f t="shared" si="8"/>
        <v>1225000</v>
      </c>
      <c r="P64" s="27">
        <f t="shared" si="9"/>
        <v>1225000</v>
      </c>
      <c r="Q64" s="26" t="s">
        <v>95</v>
      </c>
    </row>
    <row r="65" spans="1:17" x14ac:dyDescent="0.3">
      <c r="A65" s="29">
        <v>62</v>
      </c>
      <c r="B65" s="37" t="s">
        <v>81</v>
      </c>
      <c r="C65" s="68">
        <v>1</v>
      </c>
      <c r="D65" s="68" t="s">
        <v>15</v>
      </c>
      <c r="E65" s="40">
        <v>1100000</v>
      </c>
      <c r="F65" s="32">
        <v>1150000</v>
      </c>
      <c r="G65" s="18">
        <f t="shared" si="0"/>
        <v>1125000</v>
      </c>
      <c r="H65" s="18">
        <f t="shared" si="1"/>
        <v>1100000</v>
      </c>
      <c r="I65" s="18">
        <f t="shared" si="2"/>
        <v>1150000</v>
      </c>
      <c r="J65" s="18">
        <f t="shared" si="3"/>
        <v>1112500</v>
      </c>
      <c r="K65" s="18">
        <f t="shared" si="4"/>
        <v>1124444.4444444445</v>
      </c>
      <c r="L65" s="25">
        <f t="shared" si="5"/>
        <v>35355.33905932738</v>
      </c>
      <c r="M65" s="19">
        <f t="shared" si="6"/>
        <v>3.1426968052735448E-2</v>
      </c>
      <c r="N65" s="18">
        <f t="shared" si="7"/>
        <v>1124722.1879201992</v>
      </c>
      <c r="O65" s="18">
        <f t="shared" si="8"/>
        <v>1125000</v>
      </c>
      <c r="P65" s="27">
        <f t="shared" si="9"/>
        <v>1125000</v>
      </c>
      <c r="Q65" s="26" t="s">
        <v>95</v>
      </c>
    </row>
    <row r="66" spans="1:17" x14ac:dyDescent="0.3">
      <c r="A66" s="29">
        <v>63</v>
      </c>
      <c r="B66" s="37" t="s">
        <v>82</v>
      </c>
      <c r="C66" s="68">
        <v>1</v>
      </c>
      <c r="D66" s="68" t="s">
        <v>15</v>
      </c>
      <c r="E66" s="40">
        <v>1400000</v>
      </c>
      <c r="F66" s="32">
        <v>1450000</v>
      </c>
      <c r="G66" s="18">
        <f t="shared" si="0"/>
        <v>1425000</v>
      </c>
      <c r="H66" s="18">
        <f t="shared" si="1"/>
        <v>1400000</v>
      </c>
      <c r="I66" s="18">
        <f t="shared" si="2"/>
        <v>1450000</v>
      </c>
      <c r="J66" s="18">
        <f t="shared" si="3"/>
        <v>1412500</v>
      </c>
      <c r="K66" s="18">
        <f t="shared" si="4"/>
        <v>1424561.4035087719</v>
      </c>
      <c r="L66" s="25">
        <f t="shared" si="5"/>
        <v>35355.33905932738</v>
      </c>
      <c r="M66" s="19">
        <f t="shared" si="6"/>
        <v>2.4810764252159563E-2</v>
      </c>
      <c r="N66" s="18">
        <f t="shared" si="7"/>
        <v>1424780.6848775006</v>
      </c>
      <c r="O66" s="18">
        <f t="shared" si="8"/>
        <v>1425000</v>
      </c>
      <c r="P66" s="27">
        <f t="shared" si="9"/>
        <v>1425000</v>
      </c>
      <c r="Q66" s="26" t="s">
        <v>95</v>
      </c>
    </row>
    <row r="67" spans="1:17" x14ac:dyDescent="0.3">
      <c r="A67" s="29">
        <v>64</v>
      </c>
      <c r="B67" s="37" t="s">
        <v>83</v>
      </c>
      <c r="C67" s="68">
        <v>1</v>
      </c>
      <c r="D67" s="68" t="s">
        <v>15</v>
      </c>
      <c r="E67" s="40">
        <v>1400000</v>
      </c>
      <c r="F67" s="32">
        <v>1450000</v>
      </c>
      <c r="G67" s="18">
        <f t="shared" si="0"/>
        <v>1425000</v>
      </c>
      <c r="H67" s="18">
        <f t="shared" si="1"/>
        <v>1400000</v>
      </c>
      <c r="I67" s="18">
        <f t="shared" si="2"/>
        <v>1450000</v>
      </c>
      <c r="J67" s="18">
        <f t="shared" si="3"/>
        <v>1412500</v>
      </c>
      <c r="K67" s="18">
        <f t="shared" si="4"/>
        <v>1424561.4035087719</v>
      </c>
      <c r="L67" s="25">
        <f t="shared" si="5"/>
        <v>35355.33905932738</v>
      </c>
      <c r="M67" s="19">
        <f t="shared" si="6"/>
        <v>2.4810764252159563E-2</v>
      </c>
      <c r="N67" s="18">
        <f t="shared" si="7"/>
        <v>1424780.6848775006</v>
      </c>
      <c r="O67" s="18">
        <f t="shared" si="8"/>
        <v>1425000</v>
      </c>
      <c r="P67" s="27">
        <f t="shared" si="9"/>
        <v>1425000</v>
      </c>
      <c r="Q67" s="26" t="s">
        <v>95</v>
      </c>
    </row>
    <row r="68" spans="1:17" x14ac:dyDescent="0.3">
      <c r="A68" s="29">
        <v>65</v>
      </c>
      <c r="B68" s="37" t="s">
        <v>84</v>
      </c>
      <c r="C68" s="68">
        <v>1</v>
      </c>
      <c r="D68" s="68" t="s">
        <v>15</v>
      </c>
      <c r="E68" s="40">
        <v>2300000</v>
      </c>
      <c r="F68" s="32">
        <v>2350000</v>
      </c>
      <c r="G68" s="18">
        <f t="shared" si="0"/>
        <v>2325000</v>
      </c>
      <c r="H68" s="18">
        <f t="shared" si="1"/>
        <v>2300000</v>
      </c>
      <c r="I68" s="18">
        <f t="shared" si="2"/>
        <v>2350000</v>
      </c>
      <c r="J68" s="18">
        <f t="shared" si="3"/>
        <v>2312500</v>
      </c>
      <c r="K68" s="18">
        <f t="shared" si="4"/>
        <v>2324731.1827956988</v>
      </c>
      <c r="L68" s="25">
        <f t="shared" si="5"/>
        <v>35355.33905932738</v>
      </c>
      <c r="M68" s="19">
        <f t="shared" si="6"/>
        <v>1.520659744487199E-2</v>
      </c>
      <c r="N68" s="18">
        <f t="shared" si="7"/>
        <v>2324865.5875125341</v>
      </c>
      <c r="O68" s="18">
        <f t="shared" si="8"/>
        <v>2325000</v>
      </c>
      <c r="P68" s="27">
        <f t="shared" si="9"/>
        <v>2325000</v>
      </c>
      <c r="Q68" s="26" t="s">
        <v>95</v>
      </c>
    </row>
    <row r="69" spans="1:17" ht="22.8" x14ac:dyDescent="0.3">
      <c r="A69" s="28">
        <v>66</v>
      </c>
      <c r="B69" s="38" t="s">
        <v>85</v>
      </c>
      <c r="C69" s="68">
        <v>1</v>
      </c>
      <c r="D69" s="68" t="s">
        <v>15</v>
      </c>
      <c r="E69" s="40">
        <v>1900000</v>
      </c>
      <c r="F69" s="32">
        <v>1950000</v>
      </c>
      <c r="G69" s="18">
        <f t="shared" ref="G69:G77" si="10">+ROUND(AVERAGE(E69:F69),0)</f>
        <v>1925000</v>
      </c>
      <c r="H69" s="18">
        <f t="shared" ref="H69:H79" si="11">MIN(E69:F69)</f>
        <v>1900000</v>
      </c>
      <c r="I69" s="18">
        <f t="shared" ref="I69:I79" si="12">MAX(E69:F69)</f>
        <v>1950000</v>
      </c>
      <c r="J69" s="18">
        <f t="shared" ref="J69:J79" si="13">+(G69+H69)/2</f>
        <v>1912500</v>
      </c>
      <c r="K69" s="18">
        <f t="shared" ref="K69:K79" si="14">HARMEAN(E69:F69)</f>
        <v>1924675.3246753246</v>
      </c>
      <c r="L69" s="25">
        <f t="shared" ref="L69:L79" si="15">STDEVA(E69:F69)</f>
        <v>35355.33905932738</v>
      </c>
      <c r="M69" s="19">
        <f t="shared" ref="M69:M79" si="16">+L69/G69</f>
        <v>1.8366409900949288E-2</v>
      </c>
      <c r="N69" s="18">
        <f t="shared" ref="N69:N79" si="17">GEOMEAN(E69:F69)</f>
        <v>1924837.6554920159</v>
      </c>
      <c r="O69" s="18">
        <f t="shared" ref="O69:O79" si="18">MEDIAN(E69:F69)</f>
        <v>1925000</v>
      </c>
      <c r="P69" s="27">
        <f t="shared" ref="P69:P76" si="19">ROUND(+G69,0)</f>
        <v>1925000</v>
      </c>
      <c r="Q69" s="26" t="s">
        <v>95</v>
      </c>
    </row>
    <row r="70" spans="1:17" x14ac:dyDescent="0.3">
      <c r="A70" s="29">
        <v>67</v>
      </c>
      <c r="B70" s="37" t="s">
        <v>86</v>
      </c>
      <c r="C70" s="68">
        <v>1</v>
      </c>
      <c r="D70" s="68" t="s">
        <v>15</v>
      </c>
      <c r="E70" s="40">
        <v>850000</v>
      </c>
      <c r="F70" s="32">
        <v>900000</v>
      </c>
      <c r="G70" s="18">
        <f t="shared" si="10"/>
        <v>875000</v>
      </c>
      <c r="H70" s="18">
        <f t="shared" si="11"/>
        <v>850000</v>
      </c>
      <c r="I70" s="18">
        <f t="shared" si="12"/>
        <v>900000</v>
      </c>
      <c r="J70" s="18">
        <f t="shared" si="13"/>
        <v>862500</v>
      </c>
      <c r="K70" s="18">
        <f t="shared" si="14"/>
        <v>874285.71428571444</v>
      </c>
      <c r="L70" s="25">
        <f t="shared" si="15"/>
        <v>35355.33905932738</v>
      </c>
      <c r="M70" s="19">
        <f t="shared" si="16"/>
        <v>4.0406101782088436E-2</v>
      </c>
      <c r="N70" s="18">
        <f t="shared" si="17"/>
        <v>874642.78422679508</v>
      </c>
      <c r="O70" s="18">
        <f t="shared" si="18"/>
        <v>875000</v>
      </c>
      <c r="P70" s="27">
        <f t="shared" si="19"/>
        <v>875000</v>
      </c>
      <c r="Q70" s="26" t="s">
        <v>95</v>
      </c>
    </row>
    <row r="71" spans="1:17" x14ac:dyDescent="0.3">
      <c r="A71" s="29">
        <v>68</v>
      </c>
      <c r="B71" s="37" t="s">
        <v>87</v>
      </c>
      <c r="C71" s="68">
        <v>1</v>
      </c>
      <c r="D71" s="68" t="s">
        <v>15</v>
      </c>
      <c r="E71" s="40">
        <v>1900000</v>
      </c>
      <c r="F71" s="32">
        <v>2050000</v>
      </c>
      <c r="G71" s="18">
        <f t="shared" si="10"/>
        <v>1975000</v>
      </c>
      <c r="H71" s="18">
        <f t="shared" si="11"/>
        <v>1900000</v>
      </c>
      <c r="I71" s="18">
        <f t="shared" si="12"/>
        <v>2050000</v>
      </c>
      <c r="J71" s="18">
        <f t="shared" si="13"/>
        <v>1937500</v>
      </c>
      <c r="K71" s="18">
        <f t="shared" si="14"/>
        <v>1972151.8987341775</v>
      </c>
      <c r="L71" s="25">
        <f t="shared" si="15"/>
        <v>106066.01717798212</v>
      </c>
      <c r="M71" s="19">
        <f t="shared" si="16"/>
        <v>5.3704312495180824E-2</v>
      </c>
      <c r="N71" s="18">
        <f t="shared" si="17"/>
        <v>1973575.4355990551</v>
      </c>
      <c r="O71" s="18">
        <f t="shared" si="18"/>
        <v>1975000</v>
      </c>
      <c r="P71" s="27">
        <f t="shared" si="19"/>
        <v>1975000</v>
      </c>
      <c r="Q71" s="26" t="s">
        <v>95</v>
      </c>
    </row>
    <row r="72" spans="1:17" x14ac:dyDescent="0.3">
      <c r="A72" s="29">
        <v>69</v>
      </c>
      <c r="B72" s="37" t="s">
        <v>88</v>
      </c>
      <c r="C72" s="68">
        <v>1</v>
      </c>
      <c r="D72" s="68" t="s">
        <v>15</v>
      </c>
      <c r="E72" s="40">
        <v>1000000</v>
      </c>
      <c r="F72" s="32">
        <v>1050000</v>
      </c>
      <c r="G72" s="18">
        <f t="shared" si="10"/>
        <v>1025000</v>
      </c>
      <c r="H72" s="18">
        <f t="shared" si="11"/>
        <v>1000000</v>
      </c>
      <c r="I72" s="18">
        <f t="shared" si="12"/>
        <v>1050000</v>
      </c>
      <c r="J72" s="18">
        <f t="shared" si="13"/>
        <v>1012500</v>
      </c>
      <c r="K72" s="18">
        <f t="shared" si="14"/>
        <v>1024390.243902439</v>
      </c>
      <c r="L72" s="25">
        <f t="shared" si="15"/>
        <v>35355.33905932738</v>
      </c>
      <c r="M72" s="19">
        <f t="shared" si="16"/>
        <v>3.4493013716416956E-2</v>
      </c>
      <c r="N72" s="18">
        <f t="shared" si="17"/>
        <v>1024695.0765959598</v>
      </c>
      <c r="O72" s="18">
        <f t="shared" si="18"/>
        <v>1025000</v>
      </c>
      <c r="P72" s="27">
        <f t="shared" si="19"/>
        <v>1025000</v>
      </c>
      <c r="Q72" s="26" t="s">
        <v>95</v>
      </c>
    </row>
    <row r="73" spans="1:17" x14ac:dyDescent="0.3">
      <c r="A73" s="29">
        <v>70</v>
      </c>
      <c r="B73" s="37" t="s">
        <v>89</v>
      </c>
      <c r="C73" s="68">
        <v>1</v>
      </c>
      <c r="D73" s="68" t="s">
        <v>15</v>
      </c>
      <c r="E73" s="40">
        <v>1200000</v>
      </c>
      <c r="F73" s="32">
        <v>1250000</v>
      </c>
      <c r="G73" s="18">
        <f t="shared" si="10"/>
        <v>1225000</v>
      </c>
      <c r="H73" s="18">
        <f t="shared" si="11"/>
        <v>1200000</v>
      </c>
      <c r="I73" s="18">
        <f t="shared" si="12"/>
        <v>1250000</v>
      </c>
      <c r="J73" s="18">
        <f t="shared" si="13"/>
        <v>1212500</v>
      </c>
      <c r="K73" s="18">
        <f t="shared" si="14"/>
        <v>1224489.7959183673</v>
      </c>
      <c r="L73" s="25">
        <f t="shared" si="15"/>
        <v>35355.33905932738</v>
      </c>
      <c r="M73" s="19">
        <f t="shared" si="16"/>
        <v>2.8861501272920309E-2</v>
      </c>
      <c r="N73" s="18">
        <f t="shared" si="17"/>
        <v>1224744.8713915891</v>
      </c>
      <c r="O73" s="18">
        <f t="shared" si="18"/>
        <v>1225000</v>
      </c>
      <c r="P73" s="27">
        <f t="shared" si="19"/>
        <v>1225000</v>
      </c>
      <c r="Q73" s="26" t="s">
        <v>95</v>
      </c>
    </row>
    <row r="74" spans="1:17" x14ac:dyDescent="0.3">
      <c r="A74" s="30">
        <v>71</v>
      </c>
      <c r="B74" s="39" t="s">
        <v>90</v>
      </c>
      <c r="C74" s="68">
        <v>1</v>
      </c>
      <c r="D74" s="68" t="s">
        <v>15</v>
      </c>
      <c r="E74" s="40">
        <v>1200000</v>
      </c>
      <c r="F74" s="32">
        <v>1250000</v>
      </c>
      <c r="G74" s="18">
        <f t="shared" si="10"/>
        <v>1225000</v>
      </c>
      <c r="H74" s="18">
        <f t="shared" si="11"/>
        <v>1200000</v>
      </c>
      <c r="I74" s="18">
        <f t="shared" si="12"/>
        <v>1250000</v>
      </c>
      <c r="J74" s="18">
        <f t="shared" si="13"/>
        <v>1212500</v>
      </c>
      <c r="K74" s="18">
        <f t="shared" si="14"/>
        <v>1224489.7959183673</v>
      </c>
      <c r="L74" s="25">
        <f t="shared" si="15"/>
        <v>35355.33905932738</v>
      </c>
      <c r="M74" s="19">
        <f t="shared" si="16"/>
        <v>2.8861501272920309E-2</v>
      </c>
      <c r="N74" s="18">
        <f t="shared" si="17"/>
        <v>1224744.8713915891</v>
      </c>
      <c r="O74" s="18">
        <f t="shared" si="18"/>
        <v>1225000</v>
      </c>
      <c r="P74" s="27">
        <f>ROUND(+G74,0)</f>
        <v>1225000</v>
      </c>
      <c r="Q74" s="26" t="s">
        <v>95</v>
      </c>
    </row>
    <row r="75" spans="1:17" x14ac:dyDescent="0.3">
      <c r="A75" s="42">
        <v>72</v>
      </c>
      <c r="B75" s="43" t="s">
        <v>91</v>
      </c>
      <c r="C75" s="68">
        <v>1</v>
      </c>
      <c r="D75" s="68" t="s">
        <v>15</v>
      </c>
      <c r="E75" s="40">
        <v>1000000</v>
      </c>
      <c r="F75" s="32">
        <v>1050000</v>
      </c>
      <c r="G75" s="18">
        <f t="shared" si="10"/>
        <v>1025000</v>
      </c>
      <c r="H75" s="18">
        <f t="shared" si="11"/>
        <v>1000000</v>
      </c>
      <c r="I75" s="18">
        <f t="shared" si="12"/>
        <v>1050000</v>
      </c>
      <c r="J75" s="18">
        <f t="shared" si="13"/>
        <v>1012500</v>
      </c>
      <c r="K75" s="18">
        <f t="shared" si="14"/>
        <v>1024390.243902439</v>
      </c>
      <c r="L75" s="25">
        <f t="shared" si="15"/>
        <v>35355.33905932738</v>
      </c>
      <c r="M75" s="19">
        <f t="shared" si="16"/>
        <v>3.4493013716416956E-2</v>
      </c>
      <c r="N75" s="18">
        <f t="shared" si="17"/>
        <v>1024695.0765959598</v>
      </c>
      <c r="O75" s="18">
        <f t="shared" si="18"/>
        <v>1025000</v>
      </c>
      <c r="P75" s="27">
        <f t="shared" si="19"/>
        <v>1025000</v>
      </c>
      <c r="Q75" s="26" t="s">
        <v>95</v>
      </c>
    </row>
    <row r="76" spans="1:17" x14ac:dyDescent="0.3">
      <c r="A76" s="42">
        <v>73</v>
      </c>
      <c r="B76" s="43" t="s">
        <v>92</v>
      </c>
      <c r="C76" s="68">
        <v>1</v>
      </c>
      <c r="D76" s="68" t="s">
        <v>15</v>
      </c>
      <c r="E76" s="41">
        <v>1400000</v>
      </c>
      <c r="F76" s="33">
        <v>1450000</v>
      </c>
      <c r="G76" s="18">
        <f t="shared" si="10"/>
        <v>1425000</v>
      </c>
      <c r="H76" s="18">
        <f t="shared" si="11"/>
        <v>1400000</v>
      </c>
      <c r="I76" s="18">
        <f t="shared" si="12"/>
        <v>1450000</v>
      </c>
      <c r="J76" s="18">
        <f t="shared" si="13"/>
        <v>1412500</v>
      </c>
      <c r="K76" s="18">
        <f t="shared" si="14"/>
        <v>1424561.4035087719</v>
      </c>
      <c r="L76" s="25">
        <f t="shared" si="15"/>
        <v>35355.33905932738</v>
      </c>
      <c r="M76" s="19">
        <f t="shared" si="16"/>
        <v>2.4810764252159563E-2</v>
      </c>
      <c r="N76" s="18">
        <f t="shared" si="17"/>
        <v>1424780.6848775006</v>
      </c>
      <c r="O76" s="18">
        <f t="shared" si="18"/>
        <v>1425000</v>
      </c>
      <c r="P76" s="27">
        <f t="shared" si="19"/>
        <v>1425000</v>
      </c>
      <c r="Q76" s="26" t="s">
        <v>95</v>
      </c>
    </row>
    <row r="77" spans="1:17" x14ac:dyDescent="0.3">
      <c r="A77" s="42">
        <v>74</v>
      </c>
      <c r="B77" s="43" t="s">
        <v>93</v>
      </c>
      <c r="C77" s="68">
        <v>1</v>
      </c>
      <c r="D77" s="68" t="s">
        <v>15</v>
      </c>
      <c r="E77" s="46">
        <v>1600000</v>
      </c>
      <c r="F77" s="46">
        <v>1650000</v>
      </c>
      <c r="G77" s="50">
        <f t="shared" si="10"/>
        <v>1625000</v>
      </c>
      <c r="H77" s="51">
        <f t="shared" si="11"/>
        <v>1600000</v>
      </c>
      <c r="I77" s="51">
        <f t="shared" si="12"/>
        <v>1650000</v>
      </c>
      <c r="J77" s="51">
        <f t="shared" si="13"/>
        <v>1612500</v>
      </c>
      <c r="K77" s="51">
        <f t="shared" si="14"/>
        <v>1624615.3846153847</v>
      </c>
      <c r="L77" s="52">
        <f t="shared" si="15"/>
        <v>35355.33905932738</v>
      </c>
      <c r="M77" s="53">
        <f t="shared" si="16"/>
        <v>2.175713172881685E-2</v>
      </c>
      <c r="N77" s="51">
        <f t="shared" si="17"/>
        <v>1624807.6809271921</v>
      </c>
      <c r="O77" s="51">
        <f t="shared" si="18"/>
        <v>1625000</v>
      </c>
      <c r="P77" s="54">
        <f>ROUND(+G77,0)</f>
        <v>1625000</v>
      </c>
      <c r="Q77" s="55" t="s">
        <v>95</v>
      </c>
    </row>
    <row r="78" spans="1:17" ht="41.4" x14ac:dyDescent="0.3">
      <c r="A78" s="44"/>
      <c r="B78" s="45" t="s">
        <v>97</v>
      </c>
      <c r="C78" s="69"/>
      <c r="D78" s="70"/>
      <c r="E78" s="60">
        <f>SUM(E4:E77)</f>
        <v>112900000</v>
      </c>
      <c r="F78" s="60">
        <f>SUM(F4:F77)</f>
        <v>116950000</v>
      </c>
      <c r="G78" s="58"/>
      <c r="H78" s="58"/>
      <c r="I78" s="58"/>
      <c r="J78" s="58"/>
      <c r="K78" s="58"/>
      <c r="L78" s="58"/>
      <c r="M78" s="58"/>
      <c r="N78" s="58"/>
      <c r="O78" s="61" t="s">
        <v>101</v>
      </c>
      <c r="P78" s="59">
        <f>SUM(P4:P77)</f>
        <v>114925000</v>
      </c>
      <c r="Q78" s="58"/>
    </row>
    <row r="79" spans="1:17" ht="14.4" x14ac:dyDescent="0.3">
      <c r="A79" s="44">
        <v>76</v>
      </c>
      <c r="B79" s="49" t="s">
        <v>96</v>
      </c>
      <c r="C79" s="71"/>
      <c r="D79" s="72"/>
      <c r="E79" s="47">
        <v>180000</v>
      </c>
      <c r="F79" s="47">
        <v>200000</v>
      </c>
      <c r="G79" s="4">
        <f>+ROUND(AVERAGE(E79:F79),0)</f>
        <v>190000</v>
      </c>
      <c r="H79" s="4">
        <f t="shared" si="11"/>
        <v>180000</v>
      </c>
      <c r="I79" s="4">
        <f t="shared" si="12"/>
        <v>200000</v>
      </c>
      <c r="J79" s="4">
        <f t="shared" si="13"/>
        <v>185000</v>
      </c>
      <c r="K79" s="4">
        <f t="shared" si="14"/>
        <v>189473.68421052632</v>
      </c>
      <c r="L79" s="56">
        <f t="shared" si="15"/>
        <v>14142.13562373095</v>
      </c>
      <c r="M79" s="57">
        <f t="shared" si="16"/>
        <v>7.4432292756478682E-2</v>
      </c>
      <c r="N79" s="4">
        <f t="shared" si="17"/>
        <v>189736.65961010277</v>
      </c>
      <c r="O79" s="4">
        <f t="shared" si="18"/>
        <v>190000</v>
      </c>
      <c r="P79" s="47">
        <f>ROUND(+G79,0)</f>
        <v>190000</v>
      </c>
      <c r="Q79" s="17" t="s">
        <v>95</v>
      </c>
    </row>
    <row r="80" spans="1:17" ht="41.4" x14ac:dyDescent="0.3">
      <c r="E80" s="48"/>
      <c r="F80" s="48"/>
      <c r="O80" s="62" t="s">
        <v>99</v>
      </c>
      <c r="P80" s="62">
        <f>+P79</f>
        <v>190000</v>
      </c>
    </row>
    <row r="81" spans="2:16" ht="69" x14ac:dyDescent="0.3">
      <c r="B81" s="8" t="s">
        <v>103</v>
      </c>
      <c r="O81" s="6" t="s">
        <v>100</v>
      </c>
      <c r="P81" s="15">
        <f>P78+P80</f>
        <v>115115000</v>
      </c>
    </row>
    <row r="82" spans="2:16" x14ac:dyDescent="0.3">
      <c r="O82" s="6" t="s">
        <v>98</v>
      </c>
      <c r="P82" s="15">
        <v>30000000</v>
      </c>
    </row>
  </sheetData>
  <sheetProtection algorithmName="SHA-512" hashValue="iabWxWUfYJx9f9tWjaUnWPcUbhvX/7XZpBMw6LVuLJYq5QiPP+5xX/NvgitufRHC5WTQ4biWtwZB+RhLfwWw7A==" saltValue="nVT4xoGCQrTO67EbsTUQOw==" spinCount="100000" sheet="1" formatCells="0" formatColumns="0" formatRows="0"/>
  <mergeCells count="6">
    <mergeCell ref="G3:Q3"/>
    <mergeCell ref="Q1:Q2"/>
    <mergeCell ref="E1:F1"/>
    <mergeCell ref="A1:A2"/>
    <mergeCell ref="B1:B2"/>
    <mergeCell ref="A3:F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82"/>
  <sheetViews>
    <sheetView tabSelected="1" topLeftCell="F61" zoomScale="70" zoomScaleNormal="70" workbookViewId="0">
      <selection activeCell="J85" sqref="J85"/>
    </sheetView>
  </sheetViews>
  <sheetFormatPr baseColWidth="10" defaultColWidth="9.33203125" defaultRowHeight="13.8" x14ac:dyDescent="0.3"/>
  <cols>
    <col min="1" max="1" width="7.6640625" style="5" customWidth="1"/>
    <col min="2" max="2" width="79.21875" style="8" customWidth="1"/>
    <col min="3" max="3" width="6.5546875" style="36" bestFit="1" customWidth="1"/>
    <col min="4" max="4" width="5.77734375" style="36" bestFit="1" customWidth="1"/>
    <col min="5" max="5" width="24.6640625" style="15" bestFit="1" customWidth="1"/>
    <col min="6" max="6" width="22.77734375" style="15" bestFit="1" customWidth="1"/>
    <col min="7" max="7" width="30" style="6" bestFit="1" customWidth="1"/>
    <col min="8" max="8" width="24.109375" style="6" bestFit="1" customWidth="1"/>
    <col min="9" max="9" width="22.6640625" style="6" bestFit="1" customWidth="1"/>
    <col min="10" max="10" width="17.44140625" style="6" bestFit="1" customWidth="1"/>
    <col min="11" max="11" width="18.21875" style="6" bestFit="1" customWidth="1"/>
    <col min="12" max="12" width="23.77734375" style="13" bestFit="1" customWidth="1"/>
    <col min="13" max="13" width="14.109375" style="14" bestFit="1" customWidth="1"/>
    <col min="14" max="14" width="18.6640625" style="6" bestFit="1" customWidth="1"/>
    <col min="15" max="15" width="32" style="6" bestFit="1" customWidth="1"/>
    <col min="16" max="16" width="21.6640625" style="15" customWidth="1"/>
    <col min="17" max="17" width="25.44140625" style="16" customWidth="1"/>
    <col min="18" max="16384" width="9.33203125" style="8"/>
  </cols>
  <sheetData>
    <row r="1" spans="1:96" s="10" customFormat="1" ht="39.75" customHeight="1" x14ac:dyDescent="0.3">
      <c r="A1" s="79" t="s">
        <v>0</v>
      </c>
      <c r="B1" s="78" t="s">
        <v>1</v>
      </c>
      <c r="C1" s="34"/>
      <c r="D1" s="34"/>
      <c r="E1" s="78" t="s">
        <v>104</v>
      </c>
      <c r="F1" s="78"/>
      <c r="G1" s="1" t="s">
        <v>3</v>
      </c>
      <c r="H1" s="1" t="s">
        <v>4</v>
      </c>
      <c r="I1" s="1" t="s">
        <v>5</v>
      </c>
      <c r="J1" s="1" t="s">
        <v>6</v>
      </c>
      <c r="K1" s="1" t="s">
        <v>7</v>
      </c>
      <c r="L1" s="1" t="s">
        <v>8</v>
      </c>
      <c r="M1" s="2" t="s">
        <v>9</v>
      </c>
      <c r="N1" s="1" t="s">
        <v>10</v>
      </c>
      <c r="O1" s="7" t="s">
        <v>11</v>
      </c>
      <c r="P1" s="3" t="s">
        <v>12</v>
      </c>
      <c r="Q1" s="76" t="s">
        <v>13</v>
      </c>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9"/>
    </row>
    <row r="2" spans="1:96" s="10" customFormat="1" ht="56.25" customHeight="1" x14ac:dyDescent="0.3">
      <c r="A2" s="80"/>
      <c r="B2" s="81"/>
      <c r="C2" s="35" t="s">
        <v>14</v>
      </c>
      <c r="D2" s="35" t="s">
        <v>15</v>
      </c>
      <c r="E2" s="20" t="s">
        <v>18</v>
      </c>
      <c r="F2" s="21" t="s">
        <v>19</v>
      </c>
      <c r="G2" s="22" t="s">
        <v>16</v>
      </c>
      <c r="H2" s="22" t="s">
        <v>17</v>
      </c>
      <c r="I2" s="22" t="s">
        <v>105</v>
      </c>
      <c r="J2" s="22" t="s">
        <v>16</v>
      </c>
      <c r="K2" s="22" t="s">
        <v>16</v>
      </c>
      <c r="L2" s="22" t="s">
        <v>16</v>
      </c>
      <c r="M2" s="23" t="s">
        <v>106</v>
      </c>
      <c r="N2" s="22" t="s">
        <v>17</v>
      </c>
      <c r="O2" s="22" t="s">
        <v>16</v>
      </c>
      <c r="P2" s="24" t="s">
        <v>16</v>
      </c>
      <c r="Q2" s="77"/>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9"/>
    </row>
    <row r="3" spans="1:96" s="12" customFormat="1" ht="31.2" customHeight="1" x14ac:dyDescent="0.3">
      <c r="A3" s="82" t="s">
        <v>94</v>
      </c>
      <c r="B3" s="83"/>
      <c r="C3" s="84"/>
      <c r="D3" s="84"/>
      <c r="E3" s="83"/>
      <c r="F3" s="83"/>
      <c r="G3" s="73"/>
      <c r="H3" s="74"/>
      <c r="I3" s="74"/>
      <c r="J3" s="74"/>
      <c r="K3" s="74"/>
      <c r="L3" s="74"/>
      <c r="M3" s="74"/>
      <c r="N3" s="74"/>
      <c r="O3" s="74"/>
      <c r="P3" s="74"/>
      <c r="Q3" s="75"/>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11"/>
    </row>
    <row r="4" spans="1:96" s="12" customFormat="1" ht="32.4" customHeight="1" x14ac:dyDescent="0.3">
      <c r="A4" s="28">
        <v>1</v>
      </c>
      <c r="B4" s="37" t="s">
        <v>20</v>
      </c>
      <c r="C4" s="68">
        <v>1</v>
      </c>
      <c r="D4" s="68" t="s">
        <v>15</v>
      </c>
      <c r="E4" s="63">
        <v>530000</v>
      </c>
      <c r="F4" s="65">
        <v>580000</v>
      </c>
      <c r="G4" s="18">
        <f>+ROUND(AVERAGE(E4:F4),0)</f>
        <v>555000</v>
      </c>
      <c r="H4" s="18">
        <f>MIN(E4:F4)</f>
        <v>530000</v>
      </c>
      <c r="I4" s="18">
        <f>MAX(E4:F4)</f>
        <v>580000</v>
      </c>
      <c r="J4" s="18">
        <f>+(G4+H4)/2</f>
        <v>542500</v>
      </c>
      <c r="K4" s="18">
        <f>HARMEAN(E4:F4)</f>
        <v>553873.87387387385</v>
      </c>
      <c r="L4" s="25">
        <f>STDEVA(E4:F4)</f>
        <v>35355.33905932738</v>
      </c>
      <c r="M4" s="19">
        <f>+L4/G4</f>
        <v>6.3703313620409693E-2</v>
      </c>
      <c r="N4" s="18">
        <f>GEOMEAN(E4:F4)</f>
        <v>554436.65102516441</v>
      </c>
      <c r="O4" s="18">
        <f>MEDIAN(E4:F4)</f>
        <v>555000</v>
      </c>
      <c r="P4" s="27">
        <f>ROUND(+G4,0)</f>
        <v>555000</v>
      </c>
      <c r="Q4" s="26" t="s">
        <v>95</v>
      </c>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11"/>
    </row>
    <row r="5" spans="1:96" s="12" customFormat="1" x14ac:dyDescent="0.3">
      <c r="A5" s="28">
        <v>2</v>
      </c>
      <c r="B5" s="37" t="s">
        <v>21</v>
      </c>
      <c r="C5" s="68">
        <v>1</v>
      </c>
      <c r="D5" s="68" t="s">
        <v>15</v>
      </c>
      <c r="E5" s="63">
        <v>650000</v>
      </c>
      <c r="F5" s="65">
        <v>700000</v>
      </c>
      <c r="G5" s="18">
        <f t="shared" ref="G5:G68" si="0">+ROUND(AVERAGE(E5:F5),0)</f>
        <v>675000</v>
      </c>
      <c r="H5" s="18">
        <f t="shared" ref="H5:H68" si="1">MIN(E5:F5)</f>
        <v>650000</v>
      </c>
      <c r="I5" s="18">
        <f t="shared" ref="I5:I68" si="2">MAX(E5:F5)</f>
        <v>700000</v>
      </c>
      <c r="J5" s="18">
        <f t="shared" ref="J5:J68" si="3">+(G5+H5)/2</f>
        <v>662500</v>
      </c>
      <c r="K5" s="18">
        <f t="shared" ref="K5:K68" si="4">HARMEAN(E5:F5)</f>
        <v>674074.07407407404</v>
      </c>
      <c r="L5" s="25">
        <f t="shared" ref="L5:L68" si="5">STDEVA(E5:F5)</f>
        <v>35355.33905932738</v>
      </c>
      <c r="M5" s="19">
        <f t="shared" ref="M5:M68" si="6">+L5/G5</f>
        <v>5.2378280087892415E-2</v>
      </c>
      <c r="N5" s="18">
        <f t="shared" ref="N5:N68" si="7">GEOMEAN(E5:F5)</f>
        <v>674536.87816160207</v>
      </c>
      <c r="O5" s="18">
        <f t="shared" ref="O5:O68" si="8">MEDIAN(E5:F5)</f>
        <v>675000</v>
      </c>
      <c r="P5" s="27">
        <f t="shared" ref="P5:P68" si="9">ROUND(+G5,0)</f>
        <v>675000</v>
      </c>
      <c r="Q5" s="26" t="s">
        <v>95</v>
      </c>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11"/>
    </row>
    <row r="6" spans="1:96" s="12" customFormat="1" ht="43.8" customHeight="1" x14ac:dyDescent="0.3">
      <c r="A6" s="28">
        <v>3</v>
      </c>
      <c r="B6" s="37" t="s">
        <v>22</v>
      </c>
      <c r="C6" s="68">
        <v>1</v>
      </c>
      <c r="D6" s="68" t="s">
        <v>15</v>
      </c>
      <c r="E6" s="63">
        <v>530000</v>
      </c>
      <c r="F6" s="65">
        <v>580000</v>
      </c>
      <c r="G6" s="18">
        <f t="shared" si="0"/>
        <v>555000</v>
      </c>
      <c r="H6" s="18">
        <f t="shared" si="1"/>
        <v>530000</v>
      </c>
      <c r="I6" s="18">
        <f t="shared" si="2"/>
        <v>580000</v>
      </c>
      <c r="J6" s="18">
        <f t="shared" si="3"/>
        <v>542500</v>
      </c>
      <c r="K6" s="18">
        <f t="shared" si="4"/>
        <v>553873.87387387385</v>
      </c>
      <c r="L6" s="25">
        <f t="shared" si="5"/>
        <v>35355.33905932738</v>
      </c>
      <c r="M6" s="19">
        <f t="shared" si="6"/>
        <v>6.3703313620409693E-2</v>
      </c>
      <c r="N6" s="18">
        <f t="shared" si="7"/>
        <v>554436.65102516441</v>
      </c>
      <c r="O6" s="18">
        <f t="shared" si="8"/>
        <v>555000</v>
      </c>
      <c r="P6" s="27">
        <f t="shared" si="9"/>
        <v>555000</v>
      </c>
      <c r="Q6" s="26" t="s">
        <v>95</v>
      </c>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11"/>
    </row>
    <row r="7" spans="1:96" ht="34.200000000000003" x14ac:dyDescent="0.3">
      <c r="A7" s="28">
        <v>4</v>
      </c>
      <c r="B7" s="38" t="s">
        <v>23</v>
      </c>
      <c r="C7" s="68">
        <v>1</v>
      </c>
      <c r="D7" s="68" t="s">
        <v>15</v>
      </c>
      <c r="E7" s="63">
        <v>600000</v>
      </c>
      <c r="F7" s="65">
        <v>650000</v>
      </c>
      <c r="G7" s="18">
        <f t="shared" si="0"/>
        <v>625000</v>
      </c>
      <c r="H7" s="18">
        <f t="shared" si="1"/>
        <v>600000</v>
      </c>
      <c r="I7" s="18">
        <f t="shared" si="2"/>
        <v>650000</v>
      </c>
      <c r="J7" s="18">
        <f t="shared" si="3"/>
        <v>612500</v>
      </c>
      <c r="K7" s="18">
        <f t="shared" si="4"/>
        <v>624000</v>
      </c>
      <c r="L7" s="25">
        <f t="shared" si="5"/>
        <v>35355.33905932738</v>
      </c>
      <c r="M7" s="19">
        <f t="shared" si="6"/>
        <v>5.656854249492381E-2</v>
      </c>
      <c r="N7" s="18">
        <f t="shared" si="7"/>
        <v>624499.7998398398</v>
      </c>
      <c r="O7" s="18">
        <f t="shared" si="8"/>
        <v>625000</v>
      </c>
      <c r="P7" s="27">
        <f t="shared" si="9"/>
        <v>625000</v>
      </c>
      <c r="Q7" s="26" t="s">
        <v>95</v>
      </c>
    </row>
    <row r="8" spans="1:96" x14ac:dyDescent="0.3">
      <c r="A8" s="28">
        <v>5</v>
      </c>
      <c r="B8" s="37" t="s">
        <v>24</v>
      </c>
      <c r="C8" s="68">
        <v>1</v>
      </c>
      <c r="D8" s="68" t="s">
        <v>15</v>
      </c>
      <c r="E8" s="63">
        <v>530000</v>
      </c>
      <c r="F8" s="65">
        <v>580000</v>
      </c>
      <c r="G8" s="18">
        <f t="shared" si="0"/>
        <v>555000</v>
      </c>
      <c r="H8" s="18">
        <f t="shared" si="1"/>
        <v>530000</v>
      </c>
      <c r="I8" s="18">
        <f t="shared" si="2"/>
        <v>580000</v>
      </c>
      <c r="J8" s="18">
        <f t="shared" si="3"/>
        <v>542500</v>
      </c>
      <c r="K8" s="18">
        <f t="shared" si="4"/>
        <v>553873.87387387385</v>
      </c>
      <c r="L8" s="25">
        <f t="shared" si="5"/>
        <v>35355.33905932738</v>
      </c>
      <c r="M8" s="19">
        <f t="shared" si="6"/>
        <v>6.3703313620409693E-2</v>
      </c>
      <c r="N8" s="18">
        <f t="shared" si="7"/>
        <v>554436.65102516441</v>
      </c>
      <c r="O8" s="18">
        <f t="shared" si="8"/>
        <v>555000</v>
      </c>
      <c r="P8" s="27">
        <f t="shared" si="9"/>
        <v>555000</v>
      </c>
      <c r="Q8" s="26" t="s">
        <v>95</v>
      </c>
    </row>
    <row r="9" spans="1:96" x14ac:dyDescent="0.3">
      <c r="A9" s="28">
        <v>6</v>
      </c>
      <c r="B9" s="37" t="s">
        <v>25</v>
      </c>
      <c r="C9" s="68">
        <v>1</v>
      </c>
      <c r="D9" s="68" t="s">
        <v>15</v>
      </c>
      <c r="E9" s="63">
        <v>530000</v>
      </c>
      <c r="F9" s="65">
        <v>580000</v>
      </c>
      <c r="G9" s="18">
        <f t="shared" si="0"/>
        <v>555000</v>
      </c>
      <c r="H9" s="18">
        <f t="shared" si="1"/>
        <v>530000</v>
      </c>
      <c r="I9" s="18">
        <f t="shared" si="2"/>
        <v>580000</v>
      </c>
      <c r="J9" s="18">
        <f t="shared" si="3"/>
        <v>542500</v>
      </c>
      <c r="K9" s="18">
        <f t="shared" si="4"/>
        <v>553873.87387387385</v>
      </c>
      <c r="L9" s="25">
        <f t="shared" si="5"/>
        <v>35355.33905932738</v>
      </c>
      <c r="M9" s="19">
        <f t="shared" si="6"/>
        <v>6.3703313620409693E-2</v>
      </c>
      <c r="N9" s="18">
        <f t="shared" si="7"/>
        <v>554436.65102516441</v>
      </c>
      <c r="O9" s="18">
        <f t="shared" si="8"/>
        <v>555000</v>
      </c>
      <c r="P9" s="27">
        <f t="shared" si="9"/>
        <v>555000</v>
      </c>
      <c r="Q9" s="26" t="s">
        <v>95</v>
      </c>
    </row>
    <row r="10" spans="1:96" x14ac:dyDescent="0.3">
      <c r="A10" s="28">
        <v>7</v>
      </c>
      <c r="B10" s="37" t="s">
        <v>26</v>
      </c>
      <c r="C10" s="68">
        <v>1</v>
      </c>
      <c r="D10" s="68" t="s">
        <v>15</v>
      </c>
      <c r="E10" s="63">
        <v>530000</v>
      </c>
      <c r="F10" s="65">
        <v>580000</v>
      </c>
      <c r="G10" s="18">
        <f t="shared" si="0"/>
        <v>555000</v>
      </c>
      <c r="H10" s="18">
        <f t="shared" si="1"/>
        <v>530000</v>
      </c>
      <c r="I10" s="18">
        <f t="shared" si="2"/>
        <v>580000</v>
      </c>
      <c r="J10" s="18">
        <f t="shared" si="3"/>
        <v>542500</v>
      </c>
      <c r="K10" s="18">
        <f t="shared" si="4"/>
        <v>553873.87387387385</v>
      </c>
      <c r="L10" s="25">
        <f t="shared" si="5"/>
        <v>35355.33905932738</v>
      </c>
      <c r="M10" s="19">
        <f t="shared" si="6"/>
        <v>6.3703313620409693E-2</v>
      </c>
      <c r="N10" s="18">
        <f t="shared" si="7"/>
        <v>554436.65102516441</v>
      </c>
      <c r="O10" s="18">
        <f t="shared" si="8"/>
        <v>555000</v>
      </c>
      <c r="P10" s="27">
        <f t="shared" si="9"/>
        <v>555000</v>
      </c>
      <c r="Q10" s="26" t="s">
        <v>95</v>
      </c>
    </row>
    <row r="11" spans="1:96" x14ac:dyDescent="0.3">
      <c r="A11" s="28">
        <v>8</v>
      </c>
      <c r="B11" s="37" t="s">
        <v>27</v>
      </c>
      <c r="C11" s="68">
        <v>1</v>
      </c>
      <c r="D11" s="68" t="s">
        <v>15</v>
      </c>
      <c r="E11" s="63">
        <v>530000</v>
      </c>
      <c r="F11" s="65">
        <v>580000</v>
      </c>
      <c r="G11" s="18">
        <f t="shared" si="0"/>
        <v>555000</v>
      </c>
      <c r="H11" s="18">
        <f t="shared" si="1"/>
        <v>530000</v>
      </c>
      <c r="I11" s="18">
        <f t="shared" si="2"/>
        <v>580000</v>
      </c>
      <c r="J11" s="18">
        <f t="shared" si="3"/>
        <v>542500</v>
      </c>
      <c r="K11" s="18">
        <f t="shared" si="4"/>
        <v>553873.87387387385</v>
      </c>
      <c r="L11" s="25">
        <f t="shared" si="5"/>
        <v>35355.33905932738</v>
      </c>
      <c r="M11" s="19">
        <f t="shared" si="6"/>
        <v>6.3703313620409693E-2</v>
      </c>
      <c r="N11" s="18">
        <f t="shared" si="7"/>
        <v>554436.65102516441</v>
      </c>
      <c r="O11" s="18">
        <f t="shared" si="8"/>
        <v>555000</v>
      </c>
      <c r="P11" s="27">
        <f t="shared" si="9"/>
        <v>555000</v>
      </c>
      <c r="Q11" s="26" t="s">
        <v>95</v>
      </c>
    </row>
    <row r="12" spans="1:96" ht="22.8" x14ac:dyDescent="0.3">
      <c r="A12" s="29">
        <v>9</v>
      </c>
      <c r="B12" s="38" t="s">
        <v>28</v>
      </c>
      <c r="C12" s="68">
        <v>1</v>
      </c>
      <c r="D12" s="68" t="s">
        <v>15</v>
      </c>
      <c r="E12" s="63">
        <v>1800000</v>
      </c>
      <c r="F12" s="63">
        <v>1850000</v>
      </c>
      <c r="G12" s="18">
        <f t="shared" si="0"/>
        <v>1825000</v>
      </c>
      <c r="H12" s="18">
        <f t="shared" si="1"/>
        <v>1800000</v>
      </c>
      <c r="I12" s="18">
        <f t="shared" si="2"/>
        <v>1850000</v>
      </c>
      <c r="J12" s="18">
        <f t="shared" si="3"/>
        <v>1812500</v>
      </c>
      <c r="K12" s="18">
        <f t="shared" si="4"/>
        <v>1824657.5342465753</v>
      </c>
      <c r="L12" s="25">
        <f t="shared" si="5"/>
        <v>35355.33905932738</v>
      </c>
      <c r="M12" s="19">
        <f t="shared" si="6"/>
        <v>1.9372788525658838E-2</v>
      </c>
      <c r="N12" s="18">
        <f t="shared" si="7"/>
        <v>1824828.759089466</v>
      </c>
      <c r="O12" s="18">
        <f t="shared" si="8"/>
        <v>1825000</v>
      </c>
      <c r="P12" s="27">
        <f t="shared" si="9"/>
        <v>1825000</v>
      </c>
      <c r="Q12" s="26" t="s">
        <v>95</v>
      </c>
    </row>
    <row r="13" spans="1:96" x14ac:dyDescent="0.3">
      <c r="A13" s="28">
        <v>10</v>
      </c>
      <c r="B13" s="37" t="s">
        <v>29</v>
      </c>
      <c r="C13" s="68">
        <v>1</v>
      </c>
      <c r="D13" s="68" t="s">
        <v>15</v>
      </c>
      <c r="E13" s="63">
        <v>1450000</v>
      </c>
      <c r="F13" s="63">
        <v>1500000</v>
      </c>
      <c r="G13" s="18">
        <f t="shared" si="0"/>
        <v>1475000</v>
      </c>
      <c r="H13" s="18">
        <f t="shared" si="1"/>
        <v>1450000</v>
      </c>
      <c r="I13" s="18">
        <f t="shared" si="2"/>
        <v>1500000</v>
      </c>
      <c r="J13" s="18">
        <f t="shared" si="3"/>
        <v>1462500</v>
      </c>
      <c r="K13" s="18">
        <f t="shared" si="4"/>
        <v>1474576.2711864407</v>
      </c>
      <c r="L13" s="25">
        <f t="shared" si="5"/>
        <v>35355.33905932738</v>
      </c>
      <c r="M13" s="19">
        <f t="shared" si="6"/>
        <v>2.3969721396154157E-2</v>
      </c>
      <c r="N13" s="18">
        <f t="shared" si="7"/>
        <v>1474788.1203752626</v>
      </c>
      <c r="O13" s="18">
        <f t="shared" si="8"/>
        <v>1475000</v>
      </c>
      <c r="P13" s="27">
        <f t="shared" si="9"/>
        <v>1475000</v>
      </c>
      <c r="Q13" s="26" t="s">
        <v>95</v>
      </c>
    </row>
    <row r="14" spans="1:96" x14ac:dyDescent="0.3">
      <c r="A14" s="29">
        <v>11</v>
      </c>
      <c r="B14" s="37" t="s">
        <v>30</v>
      </c>
      <c r="C14" s="68">
        <v>1</v>
      </c>
      <c r="D14" s="68" t="s">
        <v>15</v>
      </c>
      <c r="E14" s="63">
        <v>530000</v>
      </c>
      <c r="F14" s="63">
        <v>580000</v>
      </c>
      <c r="G14" s="18">
        <f t="shared" si="0"/>
        <v>555000</v>
      </c>
      <c r="H14" s="18">
        <f t="shared" si="1"/>
        <v>530000</v>
      </c>
      <c r="I14" s="18">
        <f t="shared" si="2"/>
        <v>580000</v>
      </c>
      <c r="J14" s="18">
        <f t="shared" si="3"/>
        <v>542500</v>
      </c>
      <c r="K14" s="18">
        <f t="shared" si="4"/>
        <v>553873.87387387385</v>
      </c>
      <c r="L14" s="25">
        <f t="shared" si="5"/>
        <v>35355.33905932738</v>
      </c>
      <c r="M14" s="19">
        <f t="shared" si="6"/>
        <v>6.3703313620409693E-2</v>
      </c>
      <c r="N14" s="18">
        <f t="shared" si="7"/>
        <v>554436.65102516441</v>
      </c>
      <c r="O14" s="18">
        <f t="shared" si="8"/>
        <v>555000</v>
      </c>
      <c r="P14" s="27">
        <f t="shared" si="9"/>
        <v>555000</v>
      </c>
      <c r="Q14" s="26" t="s">
        <v>95</v>
      </c>
    </row>
    <row r="15" spans="1:96" ht="22.8" x14ac:dyDescent="0.3">
      <c r="A15" s="28">
        <v>12</v>
      </c>
      <c r="B15" s="38" t="s">
        <v>31</v>
      </c>
      <c r="C15" s="68">
        <v>1</v>
      </c>
      <c r="D15" s="68" t="s">
        <v>15</v>
      </c>
      <c r="E15" s="63">
        <v>620000</v>
      </c>
      <c r="F15" s="63">
        <v>670000</v>
      </c>
      <c r="G15" s="18">
        <f t="shared" si="0"/>
        <v>645000</v>
      </c>
      <c r="H15" s="18">
        <f t="shared" si="1"/>
        <v>620000</v>
      </c>
      <c r="I15" s="18">
        <f t="shared" si="2"/>
        <v>670000</v>
      </c>
      <c r="J15" s="18">
        <f t="shared" si="3"/>
        <v>632500</v>
      </c>
      <c r="K15" s="18">
        <f t="shared" si="4"/>
        <v>644031.00775193796</v>
      </c>
      <c r="L15" s="25">
        <f t="shared" si="5"/>
        <v>35355.33905932738</v>
      </c>
      <c r="M15" s="19">
        <f t="shared" si="6"/>
        <v>5.4814479161747878E-2</v>
      </c>
      <c r="N15" s="18">
        <f t="shared" si="7"/>
        <v>644515.32177288074</v>
      </c>
      <c r="O15" s="18">
        <f t="shared" si="8"/>
        <v>645000</v>
      </c>
      <c r="P15" s="27">
        <f t="shared" si="9"/>
        <v>645000</v>
      </c>
      <c r="Q15" s="26" t="s">
        <v>95</v>
      </c>
    </row>
    <row r="16" spans="1:96" ht="22.8" x14ac:dyDescent="0.3">
      <c r="A16" s="28">
        <v>13</v>
      </c>
      <c r="B16" s="37" t="s">
        <v>32</v>
      </c>
      <c r="C16" s="68">
        <v>1</v>
      </c>
      <c r="D16" s="68" t="s">
        <v>15</v>
      </c>
      <c r="E16" s="63">
        <v>1050000</v>
      </c>
      <c r="F16" s="63">
        <v>1100000</v>
      </c>
      <c r="G16" s="18">
        <f t="shared" si="0"/>
        <v>1075000</v>
      </c>
      <c r="H16" s="18">
        <f t="shared" si="1"/>
        <v>1050000</v>
      </c>
      <c r="I16" s="18">
        <f t="shared" si="2"/>
        <v>1100000</v>
      </c>
      <c r="J16" s="18">
        <f t="shared" si="3"/>
        <v>1062500</v>
      </c>
      <c r="K16" s="18">
        <f t="shared" si="4"/>
        <v>1074418.6046511629</v>
      </c>
      <c r="L16" s="25">
        <f t="shared" si="5"/>
        <v>35355.33905932738</v>
      </c>
      <c r="M16" s="19">
        <f t="shared" si="6"/>
        <v>3.2888687497048728E-2</v>
      </c>
      <c r="N16" s="18">
        <f t="shared" si="7"/>
        <v>1074709.2630102339</v>
      </c>
      <c r="O16" s="18">
        <f t="shared" si="8"/>
        <v>1075000</v>
      </c>
      <c r="P16" s="27">
        <f t="shared" si="9"/>
        <v>1075000</v>
      </c>
      <c r="Q16" s="26" t="s">
        <v>95</v>
      </c>
    </row>
    <row r="17" spans="1:17" x14ac:dyDescent="0.3">
      <c r="A17" s="29">
        <v>14</v>
      </c>
      <c r="B17" s="37" t="s">
        <v>33</v>
      </c>
      <c r="C17" s="68">
        <v>1</v>
      </c>
      <c r="D17" s="68" t="s">
        <v>15</v>
      </c>
      <c r="E17" s="63">
        <v>530000</v>
      </c>
      <c r="F17" s="63">
        <v>580000</v>
      </c>
      <c r="G17" s="18">
        <f t="shared" si="0"/>
        <v>555000</v>
      </c>
      <c r="H17" s="18">
        <f t="shared" si="1"/>
        <v>530000</v>
      </c>
      <c r="I17" s="18">
        <f t="shared" si="2"/>
        <v>580000</v>
      </c>
      <c r="J17" s="18">
        <f t="shared" si="3"/>
        <v>542500</v>
      </c>
      <c r="K17" s="18">
        <f t="shared" si="4"/>
        <v>553873.87387387385</v>
      </c>
      <c r="L17" s="25">
        <f t="shared" si="5"/>
        <v>35355.33905932738</v>
      </c>
      <c r="M17" s="19">
        <f t="shared" si="6"/>
        <v>6.3703313620409693E-2</v>
      </c>
      <c r="N17" s="18">
        <f t="shared" si="7"/>
        <v>554436.65102516441</v>
      </c>
      <c r="O17" s="18">
        <f t="shared" si="8"/>
        <v>555000</v>
      </c>
      <c r="P17" s="27">
        <f t="shared" si="9"/>
        <v>555000</v>
      </c>
      <c r="Q17" s="26" t="s">
        <v>95</v>
      </c>
    </row>
    <row r="18" spans="1:17" ht="22.8" x14ac:dyDescent="0.3">
      <c r="A18" s="28">
        <v>15</v>
      </c>
      <c r="B18" s="38" t="s">
        <v>34</v>
      </c>
      <c r="C18" s="68">
        <v>1</v>
      </c>
      <c r="D18" s="68" t="s">
        <v>15</v>
      </c>
      <c r="E18" s="63">
        <v>1200000</v>
      </c>
      <c r="F18" s="63">
        <v>1250000</v>
      </c>
      <c r="G18" s="18">
        <f t="shared" si="0"/>
        <v>1225000</v>
      </c>
      <c r="H18" s="18">
        <f t="shared" si="1"/>
        <v>1200000</v>
      </c>
      <c r="I18" s="18">
        <f t="shared" si="2"/>
        <v>1250000</v>
      </c>
      <c r="J18" s="18">
        <f t="shared" si="3"/>
        <v>1212500</v>
      </c>
      <c r="K18" s="18">
        <f t="shared" si="4"/>
        <v>1224489.7959183673</v>
      </c>
      <c r="L18" s="25">
        <f t="shared" si="5"/>
        <v>35355.33905932738</v>
      </c>
      <c r="M18" s="19">
        <f t="shared" si="6"/>
        <v>2.8861501272920309E-2</v>
      </c>
      <c r="N18" s="18">
        <f t="shared" si="7"/>
        <v>1224744.8713915891</v>
      </c>
      <c r="O18" s="18">
        <f t="shared" si="8"/>
        <v>1225000</v>
      </c>
      <c r="P18" s="27">
        <f t="shared" si="9"/>
        <v>1225000</v>
      </c>
      <c r="Q18" s="26" t="s">
        <v>95</v>
      </c>
    </row>
    <row r="19" spans="1:17" ht="79.8" x14ac:dyDescent="0.3">
      <c r="A19" s="29">
        <v>16</v>
      </c>
      <c r="B19" s="38" t="s">
        <v>35</v>
      </c>
      <c r="C19" s="68">
        <v>1</v>
      </c>
      <c r="D19" s="68" t="s">
        <v>15</v>
      </c>
      <c r="E19" s="63">
        <v>1300000</v>
      </c>
      <c r="F19" s="63">
        <v>1350000</v>
      </c>
      <c r="G19" s="18">
        <f t="shared" si="0"/>
        <v>1325000</v>
      </c>
      <c r="H19" s="18">
        <f t="shared" si="1"/>
        <v>1300000</v>
      </c>
      <c r="I19" s="18">
        <f t="shared" si="2"/>
        <v>1350000</v>
      </c>
      <c r="J19" s="18">
        <f t="shared" si="3"/>
        <v>1312500</v>
      </c>
      <c r="K19" s="18">
        <f t="shared" si="4"/>
        <v>1324528.3018867925</v>
      </c>
      <c r="L19" s="25">
        <f t="shared" si="5"/>
        <v>35355.33905932738</v>
      </c>
      <c r="M19" s="19">
        <f t="shared" si="6"/>
        <v>2.6683274761756512E-2</v>
      </c>
      <c r="N19" s="18">
        <f t="shared" si="7"/>
        <v>1324764.1299491771</v>
      </c>
      <c r="O19" s="18">
        <f t="shared" si="8"/>
        <v>1325000</v>
      </c>
      <c r="P19" s="27">
        <f t="shared" si="9"/>
        <v>1325000</v>
      </c>
      <c r="Q19" s="26" t="s">
        <v>95</v>
      </c>
    </row>
    <row r="20" spans="1:17" x14ac:dyDescent="0.3">
      <c r="A20" s="28">
        <v>17</v>
      </c>
      <c r="B20" s="37" t="s">
        <v>36</v>
      </c>
      <c r="C20" s="68">
        <v>1</v>
      </c>
      <c r="D20" s="68" t="s">
        <v>15</v>
      </c>
      <c r="E20" s="63">
        <v>700000</v>
      </c>
      <c r="F20" s="63">
        <v>750000</v>
      </c>
      <c r="G20" s="18">
        <f t="shared" si="0"/>
        <v>725000</v>
      </c>
      <c r="H20" s="18">
        <f t="shared" si="1"/>
        <v>700000</v>
      </c>
      <c r="I20" s="18">
        <f t="shared" si="2"/>
        <v>750000</v>
      </c>
      <c r="J20" s="18">
        <f t="shared" si="3"/>
        <v>712500</v>
      </c>
      <c r="K20" s="18">
        <f t="shared" si="4"/>
        <v>724137.93103448267</v>
      </c>
      <c r="L20" s="25">
        <f t="shared" si="5"/>
        <v>35355.33905932738</v>
      </c>
      <c r="M20" s="19">
        <f t="shared" si="6"/>
        <v>4.8765984909417075E-2</v>
      </c>
      <c r="N20" s="18">
        <f t="shared" si="7"/>
        <v>724568.83730947191</v>
      </c>
      <c r="O20" s="18">
        <f t="shared" si="8"/>
        <v>725000</v>
      </c>
      <c r="P20" s="27">
        <f t="shared" si="9"/>
        <v>725000</v>
      </c>
      <c r="Q20" s="26" t="s">
        <v>95</v>
      </c>
    </row>
    <row r="21" spans="1:17" x14ac:dyDescent="0.3">
      <c r="A21" s="28">
        <v>18</v>
      </c>
      <c r="B21" s="37" t="s">
        <v>37</v>
      </c>
      <c r="C21" s="68">
        <v>1</v>
      </c>
      <c r="D21" s="68" t="s">
        <v>15</v>
      </c>
      <c r="E21" s="63">
        <v>1700000</v>
      </c>
      <c r="F21" s="63">
        <v>1750000</v>
      </c>
      <c r="G21" s="18">
        <f t="shared" si="0"/>
        <v>1725000</v>
      </c>
      <c r="H21" s="18">
        <f t="shared" si="1"/>
        <v>1700000</v>
      </c>
      <c r="I21" s="18">
        <f t="shared" si="2"/>
        <v>1750000</v>
      </c>
      <c r="J21" s="18">
        <f t="shared" si="3"/>
        <v>1712500</v>
      </c>
      <c r="K21" s="18">
        <f t="shared" si="4"/>
        <v>1724637.6811594206</v>
      </c>
      <c r="L21" s="25">
        <f t="shared" si="5"/>
        <v>35355.33905932738</v>
      </c>
      <c r="M21" s="19">
        <f t="shared" si="6"/>
        <v>2.0495848730044858E-2</v>
      </c>
      <c r="N21" s="18">
        <f t="shared" si="7"/>
        <v>1724818.831066034</v>
      </c>
      <c r="O21" s="18">
        <f t="shared" si="8"/>
        <v>1725000</v>
      </c>
      <c r="P21" s="27">
        <f t="shared" si="9"/>
        <v>1725000</v>
      </c>
      <c r="Q21" s="26" t="s">
        <v>95</v>
      </c>
    </row>
    <row r="22" spans="1:17" x14ac:dyDescent="0.3">
      <c r="A22" s="28">
        <v>19</v>
      </c>
      <c r="B22" s="37" t="s">
        <v>38</v>
      </c>
      <c r="C22" s="68">
        <v>1</v>
      </c>
      <c r="D22" s="68" t="s">
        <v>15</v>
      </c>
      <c r="E22" s="63">
        <v>530000</v>
      </c>
      <c r="F22" s="63">
        <v>580000</v>
      </c>
      <c r="G22" s="18">
        <f t="shared" si="0"/>
        <v>555000</v>
      </c>
      <c r="H22" s="18">
        <f t="shared" si="1"/>
        <v>530000</v>
      </c>
      <c r="I22" s="18">
        <f t="shared" si="2"/>
        <v>580000</v>
      </c>
      <c r="J22" s="18">
        <f t="shared" si="3"/>
        <v>542500</v>
      </c>
      <c r="K22" s="18">
        <f t="shared" si="4"/>
        <v>553873.87387387385</v>
      </c>
      <c r="L22" s="25">
        <f t="shared" si="5"/>
        <v>35355.33905932738</v>
      </c>
      <c r="M22" s="19">
        <f t="shared" si="6"/>
        <v>6.3703313620409693E-2</v>
      </c>
      <c r="N22" s="18">
        <f t="shared" si="7"/>
        <v>554436.65102516441</v>
      </c>
      <c r="O22" s="18">
        <f t="shared" si="8"/>
        <v>555000</v>
      </c>
      <c r="P22" s="27">
        <f t="shared" si="9"/>
        <v>555000</v>
      </c>
      <c r="Q22" s="26" t="s">
        <v>95</v>
      </c>
    </row>
    <row r="23" spans="1:17" x14ac:dyDescent="0.3">
      <c r="A23" s="28">
        <v>20</v>
      </c>
      <c r="B23" s="37" t="s">
        <v>39</v>
      </c>
      <c r="C23" s="68">
        <v>1</v>
      </c>
      <c r="D23" s="68" t="s">
        <v>15</v>
      </c>
      <c r="E23" s="63">
        <v>600000</v>
      </c>
      <c r="F23" s="63">
        <v>650000</v>
      </c>
      <c r="G23" s="18">
        <f t="shared" si="0"/>
        <v>625000</v>
      </c>
      <c r="H23" s="18">
        <f t="shared" si="1"/>
        <v>600000</v>
      </c>
      <c r="I23" s="18">
        <f t="shared" si="2"/>
        <v>650000</v>
      </c>
      <c r="J23" s="18">
        <f t="shared" si="3"/>
        <v>612500</v>
      </c>
      <c r="K23" s="18">
        <f t="shared" si="4"/>
        <v>624000</v>
      </c>
      <c r="L23" s="25">
        <f t="shared" si="5"/>
        <v>35355.33905932738</v>
      </c>
      <c r="M23" s="19">
        <f t="shared" si="6"/>
        <v>5.656854249492381E-2</v>
      </c>
      <c r="N23" s="18">
        <f t="shared" si="7"/>
        <v>624499.7998398398</v>
      </c>
      <c r="O23" s="18">
        <f t="shared" si="8"/>
        <v>625000</v>
      </c>
      <c r="P23" s="27">
        <f t="shared" si="9"/>
        <v>625000</v>
      </c>
      <c r="Q23" s="26" t="s">
        <v>95</v>
      </c>
    </row>
    <row r="24" spans="1:17" x14ac:dyDescent="0.3">
      <c r="A24" s="28">
        <v>21</v>
      </c>
      <c r="B24" s="37" t="s">
        <v>40</v>
      </c>
      <c r="C24" s="68">
        <v>1</v>
      </c>
      <c r="D24" s="68" t="s">
        <v>15</v>
      </c>
      <c r="E24" s="63">
        <v>550000</v>
      </c>
      <c r="F24" s="63">
        <v>600000</v>
      </c>
      <c r="G24" s="18">
        <f t="shared" si="0"/>
        <v>575000</v>
      </c>
      <c r="H24" s="18">
        <f t="shared" si="1"/>
        <v>550000</v>
      </c>
      <c r="I24" s="18">
        <f t="shared" si="2"/>
        <v>600000</v>
      </c>
      <c r="J24" s="18">
        <f t="shared" si="3"/>
        <v>562500</v>
      </c>
      <c r="K24" s="18">
        <f t="shared" si="4"/>
        <v>573913.04347826086</v>
      </c>
      <c r="L24" s="25">
        <f t="shared" si="5"/>
        <v>35355.33905932738</v>
      </c>
      <c r="M24" s="19">
        <f t="shared" si="6"/>
        <v>6.1487546190134572E-2</v>
      </c>
      <c r="N24" s="18">
        <f t="shared" si="7"/>
        <v>574456.26465380285</v>
      </c>
      <c r="O24" s="18">
        <f t="shared" si="8"/>
        <v>575000</v>
      </c>
      <c r="P24" s="27">
        <f t="shared" si="9"/>
        <v>575000</v>
      </c>
      <c r="Q24" s="26" t="s">
        <v>95</v>
      </c>
    </row>
    <row r="25" spans="1:17" x14ac:dyDescent="0.3">
      <c r="A25" s="28">
        <v>22</v>
      </c>
      <c r="B25" s="37" t="s">
        <v>41</v>
      </c>
      <c r="C25" s="68">
        <v>1</v>
      </c>
      <c r="D25" s="68" t="s">
        <v>15</v>
      </c>
      <c r="E25" s="63">
        <v>1050000</v>
      </c>
      <c r="F25" s="63">
        <v>1100000</v>
      </c>
      <c r="G25" s="18">
        <f t="shared" si="0"/>
        <v>1075000</v>
      </c>
      <c r="H25" s="18">
        <f t="shared" si="1"/>
        <v>1050000</v>
      </c>
      <c r="I25" s="18">
        <f t="shared" si="2"/>
        <v>1100000</v>
      </c>
      <c r="J25" s="18">
        <f t="shared" si="3"/>
        <v>1062500</v>
      </c>
      <c r="K25" s="18">
        <f t="shared" si="4"/>
        <v>1074418.6046511629</v>
      </c>
      <c r="L25" s="25">
        <f t="shared" si="5"/>
        <v>35355.33905932738</v>
      </c>
      <c r="M25" s="19">
        <f t="shared" si="6"/>
        <v>3.2888687497048728E-2</v>
      </c>
      <c r="N25" s="18">
        <f t="shared" si="7"/>
        <v>1074709.2630102339</v>
      </c>
      <c r="O25" s="18">
        <f t="shared" si="8"/>
        <v>1075000</v>
      </c>
      <c r="P25" s="27">
        <f t="shared" si="9"/>
        <v>1075000</v>
      </c>
      <c r="Q25" s="26" t="s">
        <v>95</v>
      </c>
    </row>
    <row r="26" spans="1:17" x14ac:dyDescent="0.3">
      <c r="A26" s="29">
        <v>23</v>
      </c>
      <c r="B26" s="37" t="s">
        <v>42</v>
      </c>
      <c r="C26" s="68">
        <v>1</v>
      </c>
      <c r="D26" s="68" t="s">
        <v>15</v>
      </c>
      <c r="E26" s="63">
        <v>700000</v>
      </c>
      <c r="F26" s="63">
        <v>750000</v>
      </c>
      <c r="G26" s="18">
        <f t="shared" si="0"/>
        <v>725000</v>
      </c>
      <c r="H26" s="18">
        <f t="shared" si="1"/>
        <v>700000</v>
      </c>
      <c r="I26" s="18">
        <f t="shared" si="2"/>
        <v>750000</v>
      </c>
      <c r="J26" s="18">
        <f t="shared" si="3"/>
        <v>712500</v>
      </c>
      <c r="K26" s="18">
        <f t="shared" si="4"/>
        <v>724137.93103448267</v>
      </c>
      <c r="L26" s="25">
        <f t="shared" si="5"/>
        <v>35355.33905932738</v>
      </c>
      <c r="M26" s="19">
        <f t="shared" si="6"/>
        <v>4.8765984909417075E-2</v>
      </c>
      <c r="N26" s="18">
        <f t="shared" si="7"/>
        <v>724568.83730947191</v>
      </c>
      <c r="O26" s="18">
        <f t="shared" si="8"/>
        <v>725000</v>
      </c>
      <c r="P26" s="27">
        <f t="shared" si="9"/>
        <v>725000</v>
      </c>
      <c r="Q26" s="26" t="s">
        <v>95</v>
      </c>
    </row>
    <row r="27" spans="1:17" ht="22.8" x14ac:dyDescent="0.3">
      <c r="A27" s="30">
        <v>24</v>
      </c>
      <c r="B27" s="38" t="s">
        <v>43</v>
      </c>
      <c r="C27" s="68">
        <v>1</v>
      </c>
      <c r="D27" s="68" t="s">
        <v>15</v>
      </c>
      <c r="E27" s="63">
        <v>1300000</v>
      </c>
      <c r="F27" s="63">
        <v>1350000</v>
      </c>
      <c r="G27" s="18">
        <f t="shared" si="0"/>
        <v>1325000</v>
      </c>
      <c r="H27" s="18">
        <f t="shared" si="1"/>
        <v>1300000</v>
      </c>
      <c r="I27" s="18">
        <f t="shared" si="2"/>
        <v>1350000</v>
      </c>
      <c r="J27" s="18">
        <f t="shared" si="3"/>
        <v>1312500</v>
      </c>
      <c r="K27" s="18">
        <f t="shared" si="4"/>
        <v>1324528.3018867925</v>
      </c>
      <c r="L27" s="25">
        <f t="shared" si="5"/>
        <v>35355.33905932738</v>
      </c>
      <c r="M27" s="19">
        <f t="shared" si="6"/>
        <v>2.6683274761756512E-2</v>
      </c>
      <c r="N27" s="18">
        <f t="shared" si="7"/>
        <v>1324764.1299491771</v>
      </c>
      <c r="O27" s="18">
        <f t="shared" si="8"/>
        <v>1325000</v>
      </c>
      <c r="P27" s="27">
        <f t="shared" si="9"/>
        <v>1325000</v>
      </c>
      <c r="Q27" s="26" t="s">
        <v>95</v>
      </c>
    </row>
    <row r="28" spans="1:17" ht="22.8" x14ac:dyDescent="0.3">
      <c r="A28" s="28">
        <v>25</v>
      </c>
      <c r="B28" s="38" t="s">
        <v>44</v>
      </c>
      <c r="C28" s="68">
        <v>1</v>
      </c>
      <c r="D28" s="68" t="s">
        <v>15</v>
      </c>
      <c r="E28" s="63">
        <v>550000</v>
      </c>
      <c r="F28" s="63">
        <v>600000</v>
      </c>
      <c r="G28" s="18">
        <f t="shared" si="0"/>
        <v>575000</v>
      </c>
      <c r="H28" s="18">
        <f t="shared" si="1"/>
        <v>550000</v>
      </c>
      <c r="I28" s="18">
        <f t="shared" si="2"/>
        <v>600000</v>
      </c>
      <c r="J28" s="18">
        <f t="shared" si="3"/>
        <v>562500</v>
      </c>
      <c r="K28" s="18">
        <f t="shared" si="4"/>
        <v>573913.04347826086</v>
      </c>
      <c r="L28" s="25">
        <f t="shared" si="5"/>
        <v>35355.33905932738</v>
      </c>
      <c r="M28" s="19">
        <f t="shared" si="6"/>
        <v>6.1487546190134572E-2</v>
      </c>
      <c r="N28" s="18">
        <f t="shared" si="7"/>
        <v>574456.26465380285</v>
      </c>
      <c r="O28" s="18">
        <f t="shared" si="8"/>
        <v>575000</v>
      </c>
      <c r="P28" s="27">
        <f t="shared" si="9"/>
        <v>575000</v>
      </c>
      <c r="Q28" s="26" t="s">
        <v>95</v>
      </c>
    </row>
    <row r="29" spans="1:17" x14ac:dyDescent="0.3">
      <c r="A29" s="28">
        <v>26</v>
      </c>
      <c r="B29" s="37" t="s">
        <v>45</v>
      </c>
      <c r="C29" s="68">
        <v>1</v>
      </c>
      <c r="D29" s="68" t="s">
        <v>15</v>
      </c>
      <c r="E29" s="63">
        <v>700000</v>
      </c>
      <c r="F29" s="63">
        <v>750000</v>
      </c>
      <c r="G29" s="18">
        <f t="shared" si="0"/>
        <v>725000</v>
      </c>
      <c r="H29" s="18">
        <f t="shared" si="1"/>
        <v>700000</v>
      </c>
      <c r="I29" s="18">
        <f t="shared" si="2"/>
        <v>750000</v>
      </c>
      <c r="J29" s="18">
        <f t="shared" si="3"/>
        <v>712500</v>
      </c>
      <c r="K29" s="18">
        <f t="shared" si="4"/>
        <v>724137.93103448267</v>
      </c>
      <c r="L29" s="25">
        <f t="shared" si="5"/>
        <v>35355.33905932738</v>
      </c>
      <c r="M29" s="19">
        <f t="shared" si="6"/>
        <v>4.8765984909417075E-2</v>
      </c>
      <c r="N29" s="18">
        <f t="shared" si="7"/>
        <v>724568.83730947191</v>
      </c>
      <c r="O29" s="18">
        <f t="shared" si="8"/>
        <v>725000</v>
      </c>
      <c r="P29" s="27">
        <f t="shared" si="9"/>
        <v>725000</v>
      </c>
      <c r="Q29" s="26" t="s">
        <v>95</v>
      </c>
    </row>
    <row r="30" spans="1:17" ht="22.8" x14ac:dyDescent="0.3">
      <c r="A30" s="28">
        <v>27</v>
      </c>
      <c r="B30" s="37" t="s">
        <v>46</v>
      </c>
      <c r="C30" s="68">
        <v>1</v>
      </c>
      <c r="D30" s="68" t="s">
        <v>15</v>
      </c>
      <c r="E30" s="63">
        <v>6500000</v>
      </c>
      <c r="F30" s="63">
        <v>6600000</v>
      </c>
      <c r="G30" s="18">
        <f t="shared" si="0"/>
        <v>6550000</v>
      </c>
      <c r="H30" s="18">
        <f t="shared" si="1"/>
        <v>6500000</v>
      </c>
      <c r="I30" s="18">
        <f t="shared" si="2"/>
        <v>6600000</v>
      </c>
      <c r="J30" s="18">
        <f t="shared" si="3"/>
        <v>6525000</v>
      </c>
      <c r="K30" s="18">
        <f t="shared" si="4"/>
        <v>6549618.3206106862</v>
      </c>
      <c r="L30" s="25">
        <f t="shared" si="5"/>
        <v>70710.67811865476</v>
      </c>
      <c r="M30" s="19">
        <f t="shared" si="6"/>
        <v>1.0795523376893856E-2</v>
      </c>
      <c r="N30" s="18">
        <f t="shared" si="7"/>
        <v>6549809.1575251259</v>
      </c>
      <c r="O30" s="18">
        <f t="shared" si="8"/>
        <v>6550000</v>
      </c>
      <c r="P30" s="27">
        <f t="shared" si="9"/>
        <v>6550000</v>
      </c>
      <c r="Q30" s="26" t="s">
        <v>95</v>
      </c>
    </row>
    <row r="31" spans="1:17" ht="22.8" x14ac:dyDescent="0.3">
      <c r="A31" s="28">
        <v>28</v>
      </c>
      <c r="B31" s="37" t="s">
        <v>47</v>
      </c>
      <c r="C31" s="68">
        <v>1</v>
      </c>
      <c r="D31" s="68" t="s">
        <v>15</v>
      </c>
      <c r="E31" s="63">
        <v>7200000</v>
      </c>
      <c r="F31" s="63">
        <v>7300000</v>
      </c>
      <c r="G31" s="18">
        <f t="shared" si="0"/>
        <v>7250000</v>
      </c>
      <c r="H31" s="18">
        <f t="shared" si="1"/>
        <v>7200000</v>
      </c>
      <c r="I31" s="18">
        <f t="shared" si="2"/>
        <v>7300000</v>
      </c>
      <c r="J31" s="18">
        <f t="shared" si="3"/>
        <v>7225000</v>
      </c>
      <c r="K31" s="18">
        <f t="shared" si="4"/>
        <v>7249655.1724137925</v>
      </c>
      <c r="L31" s="25">
        <f t="shared" si="5"/>
        <v>70710.67811865476</v>
      </c>
      <c r="M31" s="19">
        <f t="shared" si="6"/>
        <v>9.7531969818834153E-3</v>
      </c>
      <c r="N31" s="18">
        <f t="shared" si="7"/>
        <v>7249827.5841567433</v>
      </c>
      <c r="O31" s="18">
        <f t="shared" si="8"/>
        <v>7250000</v>
      </c>
      <c r="P31" s="27">
        <f t="shared" si="9"/>
        <v>7250000</v>
      </c>
      <c r="Q31" s="26" t="s">
        <v>95</v>
      </c>
    </row>
    <row r="32" spans="1:17" ht="22.8" x14ac:dyDescent="0.3">
      <c r="A32" s="28">
        <v>29</v>
      </c>
      <c r="B32" s="37" t="s">
        <v>48</v>
      </c>
      <c r="C32" s="68">
        <v>1</v>
      </c>
      <c r="D32" s="68" t="s">
        <v>15</v>
      </c>
      <c r="E32" s="63">
        <v>6200000</v>
      </c>
      <c r="F32" s="63">
        <v>6300000</v>
      </c>
      <c r="G32" s="18">
        <f t="shared" si="0"/>
        <v>6250000</v>
      </c>
      <c r="H32" s="18">
        <f t="shared" si="1"/>
        <v>6200000</v>
      </c>
      <c r="I32" s="18">
        <f t="shared" si="2"/>
        <v>6300000</v>
      </c>
      <c r="J32" s="18">
        <f t="shared" si="3"/>
        <v>6225000</v>
      </c>
      <c r="K32" s="18">
        <f t="shared" si="4"/>
        <v>6249600</v>
      </c>
      <c r="L32" s="25">
        <f t="shared" si="5"/>
        <v>70710.67811865476</v>
      </c>
      <c r="M32" s="19">
        <f t="shared" si="6"/>
        <v>1.1313708498984762E-2</v>
      </c>
      <c r="N32" s="18">
        <f t="shared" si="7"/>
        <v>6249799.9967998974</v>
      </c>
      <c r="O32" s="18">
        <f t="shared" si="8"/>
        <v>6250000</v>
      </c>
      <c r="P32" s="27">
        <f t="shared" si="9"/>
        <v>6250000</v>
      </c>
      <c r="Q32" s="26" t="s">
        <v>95</v>
      </c>
    </row>
    <row r="33" spans="1:17" ht="22.8" x14ac:dyDescent="0.3">
      <c r="A33" s="28">
        <v>30</v>
      </c>
      <c r="B33" s="37" t="s">
        <v>49</v>
      </c>
      <c r="C33" s="68">
        <v>1</v>
      </c>
      <c r="D33" s="68" t="s">
        <v>15</v>
      </c>
      <c r="E33" s="63">
        <v>6500000</v>
      </c>
      <c r="F33" s="63">
        <v>6600000</v>
      </c>
      <c r="G33" s="18">
        <f t="shared" si="0"/>
        <v>6550000</v>
      </c>
      <c r="H33" s="18">
        <f t="shared" si="1"/>
        <v>6500000</v>
      </c>
      <c r="I33" s="18">
        <f t="shared" si="2"/>
        <v>6600000</v>
      </c>
      <c r="J33" s="18">
        <f t="shared" si="3"/>
        <v>6525000</v>
      </c>
      <c r="K33" s="18">
        <f t="shared" si="4"/>
        <v>6549618.3206106862</v>
      </c>
      <c r="L33" s="25">
        <f t="shared" si="5"/>
        <v>70710.67811865476</v>
      </c>
      <c r="M33" s="19">
        <f t="shared" si="6"/>
        <v>1.0795523376893856E-2</v>
      </c>
      <c r="N33" s="18">
        <f t="shared" si="7"/>
        <v>6549809.1575251259</v>
      </c>
      <c r="O33" s="18">
        <f t="shared" si="8"/>
        <v>6550000</v>
      </c>
      <c r="P33" s="27">
        <f t="shared" si="9"/>
        <v>6550000</v>
      </c>
      <c r="Q33" s="26" t="s">
        <v>95</v>
      </c>
    </row>
    <row r="34" spans="1:17" ht="22.8" x14ac:dyDescent="0.3">
      <c r="A34" s="28">
        <v>31</v>
      </c>
      <c r="B34" s="38" t="s">
        <v>50</v>
      </c>
      <c r="C34" s="68">
        <v>1</v>
      </c>
      <c r="D34" s="68" t="s">
        <v>15</v>
      </c>
      <c r="E34" s="63">
        <v>550000</v>
      </c>
      <c r="F34" s="63">
        <v>600000</v>
      </c>
      <c r="G34" s="18">
        <f t="shared" si="0"/>
        <v>575000</v>
      </c>
      <c r="H34" s="18">
        <f t="shared" si="1"/>
        <v>550000</v>
      </c>
      <c r="I34" s="18">
        <f t="shared" si="2"/>
        <v>600000</v>
      </c>
      <c r="J34" s="18">
        <f t="shared" si="3"/>
        <v>562500</v>
      </c>
      <c r="K34" s="18">
        <f t="shared" si="4"/>
        <v>573913.04347826086</v>
      </c>
      <c r="L34" s="25">
        <f t="shared" si="5"/>
        <v>35355.33905932738</v>
      </c>
      <c r="M34" s="19">
        <f t="shared" si="6"/>
        <v>6.1487546190134572E-2</v>
      </c>
      <c r="N34" s="18">
        <f t="shared" si="7"/>
        <v>574456.26465380285</v>
      </c>
      <c r="O34" s="18">
        <f t="shared" si="8"/>
        <v>575000</v>
      </c>
      <c r="P34" s="27">
        <f t="shared" si="9"/>
        <v>575000</v>
      </c>
      <c r="Q34" s="26" t="s">
        <v>95</v>
      </c>
    </row>
    <row r="35" spans="1:17" ht="22.8" x14ac:dyDescent="0.3">
      <c r="A35" s="28">
        <v>32</v>
      </c>
      <c r="B35" s="37" t="s">
        <v>51</v>
      </c>
      <c r="C35" s="68">
        <v>1</v>
      </c>
      <c r="D35" s="68" t="s">
        <v>15</v>
      </c>
      <c r="E35" s="63">
        <v>650000</v>
      </c>
      <c r="F35" s="63">
        <v>700000</v>
      </c>
      <c r="G35" s="18">
        <f t="shared" si="0"/>
        <v>675000</v>
      </c>
      <c r="H35" s="18">
        <f t="shared" si="1"/>
        <v>650000</v>
      </c>
      <c r="I35" s="18">
        <f t="shared" si="2"/>
        <v>700000</v>
      </c>
      <c r="J35" s="18">
        <f t="shared" si="3"/>
        <v>662500</v>
      </c>
      <c r="K35" s="18">
        <f t="shared" si="4"/>
        <v>674074.07407407404</v>
      </c>
      <c r="L35" s="25">
        <f t="shared" si="5"/>
        <v>35355.33905932738</v>
      </c>
      <c r="M35" s="19">
        <f t="shared" si="6"/>
        <v>5.2378280087892415E-2</v>
      </c>
      <c r="N35" s="18">
        <f t="shared" si="7"/>
        <v>674536.87816160207</v>
      </c>
      <c r="O35" s="18">
        <f t="shared" si="8"/>
        <v>675000</v>
      </c>
      <c r="P35" s="27">
        <f t="shared" si="9"/>
        <v>675000</v>
      </c>
      <c r="Q35" s="26" t="s">
        <v>95</v>
      </c>
    </row>
    <row r="36" spans="1:17" x14ac:dyDescent="0.3">
      <c r="A36" s="28">
        <v>33</v>
      </c>
      <c r="B36" s="37" t="s">
        <v>52</v>
      </c>
      <c r="C36" s="68">
        <v>1</v>
      </c>
      <c r="D36" s="68" t="s">
        <v>15</v>
      </c>
      <c r="E36" s="63">
        <v>1200000</v>
      </c>
      <c r="F36" s="63">
        <v>1250000</v>
      </c>
      <c r="G36" s="18">
        <f t="shared" si="0"/>
        <v>1225000</v>
      </c>
      <c r="H36" s="18">
        <f t="shared" si="1"/>
        <v>1200000</v>
      </c>
      <c r="I36" s="18">
        <f t="shared" si="2"/>
        <v>1250000</v>
      </c>
      <c r="J36" s="18">
        <f t="shared" si="3"/>
        <v>1212500</v>
      </c>
      <c r="K36" s="18">
        <f t="shared" si="4"/>
        <v>1224489.7959183673</v>
      </c>
      <c r="L36" s="25">
        <f t="shared" si="5"/>
        <v>35355.33905932738</v>
      </c>
      <c r="M36" s="19">
        <f t="shared" si="6"/>
        <v>2.8861501272920309E-2</v>
      </c>
      <c r="N36" s="18">
        <f t="shared" si="7"/>
        <v>1224744.8713915891</v>
      </c>
      <c r="O36" s="18">
        <f t="shared" si="8"/>
        <v>1225000</v>
      </c>
      <c r="P36" s="27">
        <f t="shared" si="9"/>
        <v>1225000</v>
      </c>
      <c r="Q36" s="26" t="s">
        <v>95</v>
      </c>
    </row>
    <row r="37" spans="1:17" x14ac:dyDescent="0.3">
      <c r="A37" s="29">
        <v>34</v>
      </c>
      <c r="B37" s="37" t="s">
        <v>53</v>
      </c>
      <c r="C37" s="68">
        <v>1</v>
      </c>
      <c r="D37" s="68" t="s">
        <v>15</v>
      </c>
      <c r="E37" s="63">
        <v>620000</v>
      </c>
      <c r="F37" s="63">
        <v>670000</v>
      </c>
      <c r="G37" s="18">
        <f t="shared" si="0"/>
        <v>645000</v>
      </c>
      <c r="H37" s="18">
        <f t="shared" si="1"/>
        <v>620000</v>
      </c>
      <c r="I37" s="18">
        <f t="shared" si="2"/>
        <v>670000</v>
      </c>
      <c r="J37" s="18">
        <f t="shared" si="3"/>
        <v>632500</v>
      </c>
      <c r="K37" s="18">
        <f t="shared" si="4"/>
        <v>644031.00775193796</v>
      </c>
      <c r="L37" s="25">
        <f t="shared" si="5"/>
        <v>35355.33905932738</v>
      </c>
      <c r="M37" s="19">
        <f t="shared" si="6"/>
        <v>5.4814479161747878E-2</v>
      </c>
      <c r="N37" s="18">
        <f t="shared" si="7"/>
        <v>644515.32177288074</v>
      </c>
      <c r="O37" s="18">
        <f t="shared" si="8"/>
        <v>645000</v>
      </c>
      <c r="P37" s="27">
        <f t="shared" si="9"/>
        <v>645000</v>
      </c>
      <c r="Q37" s="26" t="s">
        <v>95</v>
      </c>
    </row>
    <row r="38" spans="1:17" x14ac:dyDescent="0.3">
      <c r="A38" s="28">
        <v>35</v>
      </c>
      <c r="B38" s="37" t="s">
        <v>54</v>
      </c>
      <c r="C38" s="68">
        <v>1</v>
      </c>
      <c r="D38" s="68" t="s">
        <v>15</v>
      </c>
      <c r="E38" s="63">
        <v>550000</v>
      </c>
      <c r="F38" s="63">
        <v>600000</v>
      </c>
      <c r="G38" s="18">
        <f t="shared" si="0"/>
        <v>575000</v>
      </c>
      <c r="H38" s="18">
        <f t="shared" si="1"/>
        <v>550000</v>
      </c>
      <c r="I38" s="18">
        <f t="shared" si="2"/>
        <v>600000</v>
      </c>
      <c r="J38" s="18">
        <f t="shared" si="3"/>
        <v>562500</v>
      </c>
      <c r="K38" s="18">
        <f t="shared" si="4"/>
        <v>573913.04347826086</v>
      </c>
      <c r="L38" s="25">
        <f t="shared" si="5"/>
        <v>35355.33905932738</v>
      </c>
      <c r="M38" s="19">
        <f t="shared" si="6"/>
        <v>6.1487546190134572E-2</v>
      </c>
      <c r="N38" s="18">
        <f t="shared" si="7"/>
        <v>574456.26465380285</v>
      </c>
      <c r="O38" s="18">
        <f t="shared" si="8"/>
        <v>575000</v>
      </c>
      <c r="P38" s="27">
        <f t="shared" si="9"/>
        <v>575000</v>
      </c>
      <c r="Q38" s="26" t="s">
        <v>95</v>
      </c>
    </row>
    <row r="39" spans="1:17" ht="22.8" x14ac:dyDescent="0.3">
      <c r="A39" s="28">
        <v>36</v>
      </c>
      <c r="B39" s="38" t="s">
        <v>55</v>
      </c>
      <c r="C39" s="68">
        <v>1</v>
      </c>
      <c r="D39" s="68" t="s">
        <v>15</v>
      </c>
      <c r="E39" s="63">
        <v>550000</v>
      </c>
      <c r="F39" s="63">
        <v>600000</v>
      </c>
      <c r="G39" s="18">
        <f t="shared" si="0"/>
        <v>575000</v>
      </c>
      <c r="H39" s="18">
        <f t="shared" si="1"/>
        <v>550000</v>
      </c>
      <c r="I39" s="18">
        <f t="shared" si="2"/>
        <v>600000</v>
      </c>
      <c r="J39" s="18">
        <f t="shared" si="3"/>
        <v>562500</v>
      </c>
      <c r="K39" s="18">
        <f t="shared" si="4"/>
        <v>573913.04347826086</v>
      </c>
      <c r="L39" s="25">
        <f t="shared" si="5"/>
        <v>35355.33905932738</v>
      </c>
      <c r="M39" s="19">
        <f t="shared" si="6"/>
        <v>6.1487546190134572E-2</v>
      </c>
      <c r="N39" s="18">
        <f t="shared" si="7"/>
        <v>574456.26465380285</v>
      </c>
      <c r="O39" s="18">
        <f t="shared" si="8"/>
        <v>575000</v>
      </c>
      <c r="P39" s="27">
        <f t="shared" si="9"/>
        <v>575000</v>
      </c>
      <c r="Q39" s="26" t="s">
        <v>95</v>
      </c>
    </row>
    <row r="40" spans="1:17" x14ac:dyDescent="0.3">
      <c r="A40" s="29">
        <v>37</v>
      </c>
      <c r="B40" s="37" t="s">
        <v>56</v>
      </c>
      <c r="C40" s="68">
        <v>1</v>
      </c>
      <c r="D40" s="68" t="s">
        <v>15</v>
      </c>
      <c r="E40" s="63">
        <v>650000</v>
      </c>
      <c r="F40" s="63">
        <v>700000</v>
      </c>
      <c r="G40" s="18">
        <f t="shared" si="0"/>
        <v>675000</v>
      </c>
      <c r="H40" s="18">
        <f t="shared" si="1"/>
        <v>650000</v>
      </c>
      <c r="I40" s="18">
        <f t="shared" si="2"/>
        <v>700000</v>
      </c>
      <c r="J40" s="18">
        <f t="shared" si="3"/>
        <v>662500</v>
      </c>
      <c r="K40" s="18">
        <f t="shared" si="4"/>
        <v>674074.07407407404</v>
      </c>
      <c r="L40" s="25">
        <f t="shared" si="5"/>
        <v>35355.33905932738</v>
      </c>
      <c r="M40" s="19">
        <f t="shared" si="6"/>
        <v>5.2378280087892415E-2</v>
      </c>
      <c r="N40" s="18">
        <f t="shared" si="7"/>
        <v>674536.87816160207</v>
      </c>
      <c r="O40" s="18">
        <f t="shared" si="8"/>
        <v>675000</v>
      </c>
      <c r="P40" s="27">
        <f t="shared" si="9"/>
        <v>675000</v>
      </c>
      <c r="Q40" s="26" t="s">
        <v>95</v>
      </c>
    </row>
    <row r="41" spans="1:17" ht="22.8" x14ac:dyDescent="0.3">
      <c r="A41" s="28">
        <v>38</v>
      </c>
      <c r="B41" s="38" t="s">
        <v>57</v>
      </c>
      <c r="C41" s="68">
        <v>1</v>
      </c>
      <c r="D41" s="68" t="s">
        <v>15</v>
      </c>
      <c r="E41" s="63">
        <v>650000</v>
      </c>
      <c r="F41" s="63">
        <v>700000</v>
      </c>
      <c r="G41" s="18">
        <f t="shared" si="0"/>
        <v>675000</v>
      </c>
      <c r="H41" s="18">
        <f t="shared" si="1"/>
        <v>650000</v>
      </c>
      <c r="I41" s="18">
        <f t="shared" si="2"/>
        <v>700000</v>
      </c>
      <c r="J41" s="18">
        <f t="shared" si="3"/>
        <v>662500</v>
      </c>
      <c r="K41" s="18">
        <f t="shared" si="4"/>
        <v>674074.07407407404</v>
      </c>
      <c r="L41" s="25">
        <f t="shared" si="5"/>
        <v>35355.33905932738</v>
      </c>
      <c r="M41" s="19">
        <f t="shared" si="6"/>
        <v>5.2378280087892415E-2</v>
      </c>
      <c r="N41" s="18">
        <f t="shared" si="7"/>
        <v>674536.87816160207</v>
      </c>
      <c r="O41" s="18">
        <f t="shared" si="8"/>
        <v>675000</v>
      </c>
      <c r="P41" s="27">
        <f t="shared" si="9"/>
        <v>675000</v>
      </c>
      <c r="Q41" s="26" t="s">
        <v>95</v>
      </c>
    </row>
    <row r="42" spans="1:17" ht="22.8" x14ac:dyDescent="0.3">
      <c r="A42" s="28">
        <v>39</v>
      </c>
      <c r="B42" s="38" t="s">
        <v>58</v>
      </c>
      <c r="C42" s="68">
        <v>1</v>
      </c>
      <c r="D42" s="68" t="s">
        <v>15</v>
      </c>
      <c r="E42" s="63">
        <v>1000000</v>
      </c>
      <c r="F42" s="63">
        <v>1050000</v>
      </c>
      <c r="G42" s="18">
        <f t="shared" si="0"/>
        <v>1025000</v>
      </c>
      <c r="H42" s="18">
        <f t="shared" si="1"/>
        <v>1000000</v>
      </c>
      <c r="I42" s="18">
        <f t="shared" si="2"/>
        <v>1050000</v>
      </c>
      <c r="J42" s="18">
        <f t="shared" si="3"/>
        <v>1012500</v>
      </c>
      <c r="K42" s="18">
        <f t="shared" si="4"/>
        <v>1024390.243902439</v>
      </c>
      <c r="L42" s="25">
        <f t="shared" si="5"/>
        <v>35355.33905932738</v>
      </c>
      <c r="M42" s="19">
        <f t="shared" si="6"/>
        <v>3.4493013716416956E-2</v>
      </c>
      <c r="N42" s="18">
        <f t="shared" si="7"/>
        <v>1024695.0765959598</v>
      </c>
      <c r="O42" s="18">
        <f t="shared" si="8"/>
        <v>1025000</v>
      </c>
      <c r="P42" s="27">
        <f t="shared" si="9"/>
        <v>1025000</v>
      </c>
      <c r="Q42" s="26" t="s">
        <v>95</v>
      </c>
    </row>
    <row r="43" spans="1:17" x14ac:dyDescent="0.3">
      <c r="A43" s="28">
        <v>40</v>
      </c>
      <c r="B43" s="37" t="s">
        <v>59</v>
      </c>
      <c r="C43" s="68">
        <v>1</v>
      </c>
      <c r="D43" s="68" t="s">
        <v>15</v>
      </c>
      <c r="E43" s="63">
        <v>800000</v>
      </c>
      <c r="F43" s="63">
        <v>850000</v>
      </c>
      <c r="G43" s="18">
        <f t="shared" si="0"/>
        <v>825000</v>
      </c>
      <c r="H43" s="18">
        <f t="shared" si="1"/>
        <v>800000</v>
      </c>
      <c r="I43" s="18">
        <f t="shared" si="2"/>
        <v>850000</v>
      </c>
      <c r="J43" s="18">
        <f t="shared" si="3"/>
        <v>812500</v>
      </c>
      <c r="K43" s="18">
        <f t="shared" si="4"/>
        <v>824242.42424242431</v>
      </c>
      <c r="L43" s="25">
        <f t="shared" si="5"/>
        <v>35355.33905932738</v>
      </c>
      <c r="M43" s="19">
        <f t="shared" si="6"/>
        <v>4.285495643554834E-2</v>
      </c>
      <c r="N43" s="18">
        <f t="shared" si="7"/>
        <v>824621.12512353214</v>
      </c>
      <c r="O43" s="18">
        <f t="shared" si="8"/>
        <v>825000</v>
      </c>
      <c r="P43" s="27">
        <f t="shared" si="9"/>
        <v>825000</v>
      </c>
      <c r="Q43" s="26" t="s">
        <v>95</v>
      </c>
    </row>
    <row r="44" spans="1:17" ht="22.8" x14ac:dyDescent="0.3">
      <c r="A44" s="28">
        <v>41</v>
      </c>
      <c r="B44" s="38" t="s">
        <v>60</v>
      </c>
      <c r="C44" s="68">
        <v>1</v>
      </c>
      <c r="D44" s="68" t="s">
        <v>15</v>
      </c>
      <c r="E44" s="63">
        <v>550000</v>
      </c>
      <c r="F44" s="63">
        <v>600000</v>
      </c>
      <c r="G44" s="18">
        <f t="shared" si="0"/>
        <v>575000</v>
      </c>
      <c r="H44" s="18">
        <f t="shared" si="1"/>
        <v>550000</v>
      </c>
      <c r="I44" s="18">
        <f t="shared" si="2"/>
        <v>600000</v>
      </c>
      <c r="J44" s="18">
        <f t="shared" si="3"/>
        <v>562500</v>
      </c>
      <c r="K44" s="18">
        <f t="shared" si="4"/>
        <v>573913.04347826086</v>
      </c>
      <c r="L44" s="25">
        <f t="shared" si="5"/>
        <v>35355.33905932738</v>
      </c>
      <c r="M44" s="19">
        <f t="shared" si="6"/>
        <v>6.1487546190134572E-2</v>
      </c>
      <c r="N44" s="18">
        <f t="shared" si="7"/>
        <v>574456.26465380285</v>
      </c>
      <c r="O44" s="18">
        <f t="shared" si="8"/>
        <v>575000</v>
      </c>
      <c r="P44" s="27">
        <f t="shared" si="9"/>
        <v>575000</v>
      </c>
      <c r="Q44" s="26" t="s">
        <v>95</v>
      </c>
    </row>
    <row r="45" spans="1:17" x14ac:dyDescent="0.3">
      <c r="A45" s="28">
        <v>42</v>
      </c>
      <c r="B45" s="37" t="s">
        <v>61</v>
      </c>
      <c r="C45" s="68">
        <v>1</v>
      </c>
      <c r="D45" s="68" t="s">
        <v>15</v>
      </c>
      <c r="E45" s="63">
        <v>2450000</v>
      </c>
      <c r="F45" s="63">
        <v>2500000</v>
      </c>
      <c r="G45" s="18">
        <f t="shared" si="0"/>
        <v>2475000</v>
      </c>
      <c r="H45" s="18">
        <f t="shared" si="1"/>
        <v>2450000</v>
      </c>
      <c r="I45" s="18">
        <f t="shared" si="2"/>
        <v>2500000</v>
      </c>
      <c r="J45" s="18">
        <f t="shared" si="3"/>
        <v>2462500</v>
      </c>
      <c r="K45" s="18">
        <f t="shared" si="4"/>
        <v>2474747.4747474752</v>
      </c>
      <c r="L45" s="25">
        <f t="shared" si="5"/>
        <v>35355.33905932738</v>
      </c>
      <c r="M45" s="19">
        <f t="shared" si="6"/>
        <v>1.4284985478516112E-2</v>
      </c>
      <c r="N45" s="18">
        <f t="shared" si="7"/>
        <v>2474873.7341529164</v>
      </c>
      <c r="O45" s="18">
        <f t="shared" si="8"/>
        <v>2475000</v>
      </c>
      <c r="P45" s="27">
        <f t="shared" si="9"/>
        <v>2475000</v>
      </c>
      <c r="Q45" s="26" t="s">
        <v>95</v>
      </c>
    </row>
    <row r="46" spans="1:17" ht="22.8" x14ac:dyDescent="0.3">
      <c r="A46" s="28">
        <v>43</v>
      </c>
      <c r="B46" s="38" t="s">
        <v>62</v>
      </c>
      <c r="C46" s="68">
        <v>1</v>
      </c>
      <c r="D46" s="68" t="s">
        <v>15</v>
      </c>
      <c r="E46" s="63">
        <v>650000</v>
      </c>
      <c r="F46" s="63">
        <v>700000</v>
      </c>
      <c r="G46" s="18">
        <f t="shared" si="0"/>
        <v>675000</v>
      </c>
      <c r="H46" s="18">
        <f t="shared" si="1"/>
        <v>650000</v>
      </c>
      <c r="I46" s="18">
        <f t="shared" si="2"/>
        <v>700000</v>
      </c>
      <c r="J46" s="18">
        <f t="shared" si="3"/>
        <v>662500</v>
      </c>
      <c r="K46" s="18">
        <f t="shared" si="4"/>
        <v>674074.07407407404</v>
      </c>
      <c r="L46" s="25">
        <f t="shared" si="5"/>
        <v>35355.33905932738</v>
      </c>
      <c r="M46" s="19">
        <f t="shared" si="6"/>
        <v>5.2378280087892415E-2</v>
      </c>
      <c r="N46" s="18">
        <f t="shared" si="7"/>
        <v>674536.87816160207</v>
      </c>
      <c r="O46" s="18">
        <f t="shared" si="8"/>
        <v>675000</v>
      </c>
      <c r="P46" s="27">
        <f t="shared" si="9"/>
        <v>675000</v>
      </c>
      <c r="Q46" s="26" t="s">
        <v>95</v>
      </c>
    </row>
    <row r="47" spans="1:17" x14ac:dyDescent="0.3">
      <c r="A47" s="28">
        <v>44</v>
      </c>
      <c r="B47" s="37" t="s">
        <v>63</v>
      </c>
      <c r="C47" s="68">
        <v>1</v>
      </c>
      <c r="D47" s="68" t="s">
        <v>15</v>
      </c>
      <c r="E47" s="63">
        <v>550000</v>
      </c>
      <c r="F47" s="63">
        <v>600000</v>
      </c>
      <c r="G47" s="18">
        <f t="shared" si="0"/>
        <v>575000</v>
      </c>
      <c r="H47" s="18">
        <f t="shared" si="1"/>
        <v>550000</v>
      </c>
      <c r="I47" s="18">
        <f t="shared" si="2"/>
        <v>600000</v>
      </c>
      <c r="J47" s="18">
        <f t="shared" si="3"/>
        <v>562500</v>
      </c>
      <c r="K47" s="18">
        <f t="shared" si="4"/>
        <v>573913.04347826086</v>
      </c>
      <c r="L47" s="25">
        <f t="shared" si="5"/>
        <v>35355.33905932738</v>
      </c>
      <c r="M47" s="19">
        <f t="shared" si="6"/>
        <v>6.1487546190134572E-2</v>
      </c>
      <c r="N47" s="18">
        <f t="shared" si="7"/>
        <v>574456.26465380285</v>
      </c>
      <c r="O47" s="18">
        <f t="shared" si="8"/>
        <v>575000</v>
      </c>
      <c r="P47" s="27">
        <f t="shared" si="9"/>
        <v>575000</v>
      </c>
      <c r="Q47" s="26" t="s">
        <v>95</v>
      </c>
    </row>
    <row r="48" spans="1:17" x14ac:dyDescent="0.3">
      <c r="A48" s="28">
        <v>45</v>
      </c>
      <c r="B48" s="37" t="s">
        <v>64</v>
      </c>
      <c r="C48" s="68">
        <v>1</v>
      </c>
      <c r="D48" s="68" t="s">
        <v>15</v>
      </c>
      <c r="E48" s="63">
        <v>1500000</v>
      </c>
      <c r="F48" s="63">
        <v>1550000</v>
      </c>
      <c r="G48" s="18">
        <f t="shared" si="0"/>
        <v>1525000</v>
      </c>
      <c r="H48" s="18">
        <f t="shared" si="1"/>
        <v>1500000</v>
      </c>
      <c r="I48" s="18">
        <f t="shared" si="2"/>
        <v>1550000</v>
      </c>
      <c r="J48" s="18">
        <f t="shared" si="3"/>
        <v>1512500</v>
      </c>
      <c r="K48" s="18">
        <f t="shared" si="4"/>
        <v>1524590.1639344261</v>
      </c>
      <c r="L48" s="25">
        <f t="shared" si="5"/>
        <v>35355.33905932738</v>
      </c>
      <c r="M48" s="19">
        <f t="shared" si="6"/>
        <v>2.3183828891362217E-2</v>
      </c>
      <c r="N48" s="18">
        <f t="shared" si="7"/>
        <v>1524795.0681976906</v>
      </c>
      <c r="O48" s="18">
        <f t="shared" si="8"/>
        <v>1525000</v>
      </c>
      <c r="P48" s="27">
        <f t="shared" si="9"/>
        <v>1525000</v>
      </c>
      <c r="Q48" s="26" t="s">
        <v>95</v>
      </c>
    </row>
    <row r="49" spans="1:17" x14ac:dyDescent="0.3">
      <c r="A49" s="28">
        <v>46</v>
      </c>
      <c r="B49" s="37" t="s">
        <v>65</v>
      </c>
      <c r="C49" s="68">
        <v>1</v>
      </c>
      <c r="D49" s="68" t="s">
        <v>15</v>
      </c>
      <c r="E49" s="63">
        <v>550000</v>
      </c>
      <c r="F49" s="63">
        <v>600000</v>
      </c>
      <c r="G49" s="18">
        <f t="shared" si="0"/>
        <v>575000</v>
      </c>
      <c r="H49" s="18">
        <f t="shared" si="1"/>
        <v>550000</v>
      </c>
      <c r="I49" s="18">
        <f t="shared" si="2"/>
        <v>600000</v>
      </c>
      <c r="J49" s="18">
        <f t="shared" si="3"/>
        <v>562500</v>
      </c>
      <c r="K49" s="18">
        <f t="shared" si="4"/>
        <v>573913.04347826086</v>
      </c>
      <c r="L49" s="25">
        <f t="shared" si="5"/>
        <v>35355.33905932738</v>
      </c>
      <c r="M49" s="19">
        <f t="shared" si="6"/>
        <v>6.1487546190134572E-2</v>
      </c>
      <c r="N49" s="18">
        <f t="shared" si="7"/>
        <v>574456.26465380285</v>
      </c>
      <c r="O49" s="18">
        <f t="shared" si="8"/>
        <v>575000</v>
      </c>
      <c r="P49" s="27">
        <f t="shared" si="9"/>
        <v>575000</v>
      </c>
      <c r="Q49" s="26" t="s">
        <v>95</v>
      </c>
    </row>
    <row r="50" spans="1:17" x14ac:dyDescent="0.3">
      <c r="A50" s="28">
        <v>47</v>
      </c>
      <c r="B50" s="37" t="s">
        <v>66</v>
      </c>
      <c r="C50" s="68">
        <v>1</v>
      </c>
      <c r="D50" s="68" t="s">
        <v>15</v>
      </c>
      <c r="E50" s="63">
        <v>550000</v>
      </c>
      <c r="F50" s="63">
        <v>600000</v>
      </c>
      <c r="G50" s="18">
        <f t="shared" si="0"/>
        <v>575000</v>
      </c>
      <c r="H50" s="18">
        <f t="shared" si="1"/>
        <v>550000</v>
      </c>
      <c r="I50" s="18">
        <f t="shared" si="2"/>
        <v>600000</v>
      </c>
      <c r="J50" s="18">
        <f t="shared" si="3"/>
        <v>562500</v>
      </c>
      <c r="K50" s="18">
        <f t="shared" si="4"/>
        <v>573913.04347826086</v>
      </c>
      <c r="L50" s="25">
        <f t="shared" si="5"/>
        <v>35355.33905932738</v>
      </c>
      <c r="M50" s="19">
        <f t="shared" si="6"/>
        <v>6.1487546190134572E-2</v>
      </c>
      <c r="N50" s="18">
        <f t="shared" si="7"/>
        <v>574456.26465380285</v>
      </c>
      <c r="O50" s="18">
        <f t="shared" si="8"/>
        <v>575000</v>
      </c>
      <c r="P50" s="27">
        <f t="shared" si="9"/>
        <v>575000</v>
      </c>
      <c r="Q50" s="26" t="s">
        <v>95</v>
      </c>
    </row>
    <row r="51" spans="1:17" x14ac:dyDescent="0.3">
      <c r="A51" s="28">
        <v>48</v>
      </c>
      <c r="B51" s="37" t="s">
        <v>67</v>
      </c>
      <c r="C51" s="68">
        <v>1</v>
      </c>
      <c r="D51" s="68" t="s">
        <v>15</v>
      </c>
      <c r="E51" s="63">
        <v>550000</v>
      </c>
      <c r="F51" s="63">
        <v>550000</v>
      </c>
      <c r="G51" s="18">
        <f t="shared" si="0"/>
        <v>550000</v>
      </c>
      <c r="H51" s="18">
        <f t="shared" si="1"/>
        <v>550000</v>
      </c>
      <c r="I51" s="18">
        <f t="shared" si="2"/>
        <v>550000</v>
      </c>
      <c r="J51" s="18">
        <f t="shared" si="3"/>
        <v>550000</v>
      </c>
      <c r="K51" s="18">
        <f t="shared" si="4"/>
        <v>550000</v>
      </c>
      <c r="L51" s="25">
        <f t="shared" si="5"/>
        <v>0</v>
      </c>
      <c r="M51" s="19">
        <f t="shared" si="6"/>
        <v>0</v>
      </c>
      <c r="N51" s="18">
        <f t="shared" si="7"/>
        <v>550000</v>
      </c>
      <c r="O51" s="18">
        <f t="shared" si="8"/>
        <v>550000</v>
      </c>
      <c r="P51" s="27">
        <f t="shared" si="9"/>
        <v>550000</v>
      </c>
      <c r="Q51" s="26" t="s">
        <v>95</v>
      </c>
    </row>
    <row r="52" spans="1:17" x14ac:dyDescent="0.3">
      <c r="A52" s="28">
        <v>49</v>
      </c>
      <c r="B52" s="37" t="s">
        <v>68</v>
      </c>
      <c r="C52" s="68">
        <v>1</v>
      </c>
      <c r="D52" s="68" t="s">
        <v>15</v>
      </c>
      <c r="E52" s="63">
        <v>550000</v>
      </c>
      <c r="F52" s="63">
        <v>600000</v>
      </c>
      <c r="G52" s="18">
        <f t="shared" si="0"/>
        <v>575000</v>
      </c>
      <c r="H52" s="18">
        <f t="shared" si="1"/>
        <v>550000</v>
      </c>
      <c r="I52" s="18">
        <f t="shared" si="2"/>
        <v>600000</v>
      </c>
      <c r="J52" s="18">
        <f t="shared" si="3"/>
        <v>562500</v>
      </c>
      <c r="K52" s="18">
        <f t="shared" si="4"/>
        <v>573913.04347826086</v>
      </c>
      <c r="L52" s="25">
        <f t="shared" si="5"/>
        <v>35355.33905932738</v>
      </c>
      <c r="M52" s="19">
        <f t="shared" si="6"/>
        <v>6.1487546190134572E-2</v>
      </c>
      <c r="N52" s="18">
        <f t="shared" si="7"/>
        <v>574456.26465380285</v>
      </c>
      <c r="O52" s="18">
        <f t="shared" si="8"/>
        <v>575000</v>
      </c>
      <c r="P52" s="27">
        <f t="shared" si="9"/>
        <v>575000</v>
      </c>
      <c r="Q52" s="26" t="s">
        <v>95</v>
      </c>
    </row>
    <row r="53" spans="1:17" x14ac:dyDescent="0.3">
      <c r="A53" s="28">
        <v>50</v>
      </c>
      <c r="B53" s="37" t="s">
        <v>69</v>
      </c>
      <c r="C53" s="68">
        <v>1</v>
      </c>
      <c r="D53" s="68" t="s">
        <v>15</v>
      </c>
      <c r="E53" s="63">
        <v>1450000</v>
      </c>
      <c r="F53" s="63">
        <v>1500000</v>
      </c>
      <c r="G53" s="18">
        <f t="shared" si="0"/>
        <v>1475000</v>
      </c>
      <c r="H53" s="18">
        <f t="shared" si="1"/>
        <v>1450000</v>
      </c>
      <c r="I53" s="18">
        <f t="shared" si="2"/>
        <v>1500000</v>
      </c>
      <c r="J53" s="18">
        <f t="shared" si="3"/>
        <v>1462500</v>
      </c>
      <c r="K53" s="18">
        <f t="shared" si="4"/>
        <v>1474576.2711864407</v>
      </c>
      <c r="L53" s="25">
        <f t="shared" si="5"/>
        <v>35355.33905932738</v>
      </c>
      <c r="M53" s="19">
        <f t="shared" si="6"/>
        <v>2.3969721396154157E-2</v>
      </c>
      <c r="N53" s="18">
        <f t="shared" si="7"/>
        <v>1474788.1203752626</v>
      </c>
      <c r="O53" s="18">
        <f t="shared" si="8"/>
        <v>1475000</v>
      </c>
      <c r="P53" s="27">
        <f t="shared" si="9"/>
        <v>1475000</v>
      </c>
      <c r="Q53" s="26" t="s">
        <v>95</v>
      </c>
    </row>
    <row r="54" spans="1:17" x14ac:dyDescent="0.3">
      <c r="A54" s="28">
        <v>51</v>
      </c>
      <c r="B54" s="37" t="s">
        <v>70</v>
      </c>
      <c r="C54" s="68">
        <v>1</v>
      </c>
      <c r="D54" s="68" t="s">
        <v>15</v>
      </c>
      <c r="E54" s="63">
        <v>1500000</v>
      </c>
      <c r="F54" s="63">
        <v>1550000</v>
      </c>
      <c r="G54" s="18">
        <f t="shared" si="0"/>
        <v>1525000</v>
      </c>
      <c r="H54" s="18">
        <f t="shared" si="1"/>
        <v>1500000</v>
      </c>
      <c r="I54" s="18">
        <f t="shared" si="2"/>
        <v>1550000</v>
      </c>
      <c r="J54" s="18">
        <f t="shared" si="3"/>
        <v>1512500</v>
      </c>
      <c r="K54" s="18">
        <f t="shared" si="4"/>
        <v>1524590.1639344261</v>
      </c>
      <c r="L54" s="25">
        <f t="shared" si="5"/>
        <v>35355.33905932738</v>
      </c>
      <c r="M54" s="19">
        <f t="shared" si="6"/>
        <v>2.3183828891362217E-2</v>
      </c>
      <c r="N54" s="18">
        <f t="shared" si="7"/>
        <v>1524795.0681976906</v>
      </c>
      <c r="O54" s="18">
        <f t="shared" si="8"/>
        <v>1525000</v>
      </c>
      <c r="P54" s="27">
        <f t="shared" si="9"/>
        <v>1525000</v>
      </c>
      <c r="Q54" s="26" t="s">
        <v>95</v>
      </c>
    </row>
    <row r="55" spans="1:17" x14ac:dyDescent="0.3">
      <c r="A55" s="28">
        <v>52</v>
      </c>
      <c r="B55" s="37" t="s">
        <v>71</v>
      </c>
      <c r="C55" s="68">
        <v>1</v>
      </c>
      <c r="D55" s="68" t="s">
        <v>15</v>
      </c>
      <c r="E55" s="63">
        <v>1450000</v>
      </c>
      <c r="F55" s="63">
        <v>1500000</v>
      </c>
      <c r="G55" s="18">
        <f t="shared" si="0"/>
        <v>1475000</v>
      </c>
      <c r="H55" s="18">
        <f t="shared" si="1"/>
        <v>1450000</v>
      </c>
      <c r="I55" s="18">
        <f t="shared" si="2"/>
        <v>1500000</v>
      </c>
      <c r="J55" s="18">
        <f t="shared" si="3"/>
        <v>1462500</v>
      </c>
      <c r="K55" s="18">
        <f t="shared" si="4"/>
        <v>1474576.2711864407</v>
      </c>
      <c r="L55" s="25">
        <f t="shared" si="5"/>
        <v>35355.33905932738</v>
      </c>
      <c r="M55" s="19">
        <f t="shared" si="6"/>
        <v>2.3969721396154157E-2</v>
      </c>
      <c r="N55" s="18">
        <f t="shared" si="7"/>
        <v>1474788.1203752626</v>
      </c>
      <c r="O55" s="18">
        <f t="shared" si="8"/>
        <v>1475000</v>
      </c>
      <c r="P55" s="27">
        <f t="shared" si="9"/>
        <v>1475000</v>
      </c>
      <c r="Q55" s="26" t="s">
        <v>95</v>
      </c>
    </row>
    <row r="56" spans="1:17" x14ac:dyDescent="0.3">
      <c r="A56" s="28">
        <v>53</v>
      </c>
      <c r="B56" s="37" t="s">
        <v>72</v>
      </c>
      <c r="C56" s="68">
        <v>1</v>
      </c>
      <c r="D56" s="68" t="s">
        <v>15</v>
      </c>
      <c r="E56" s="63">
        <v>1600000</v>
      </c>
      <c r="F56" s="63">
        <v>1650000</v>
      </c>
      <c r="G56" s="18">
        <f t="shared" si="0"/>
        <v>1625000</v>
      </c>
      <c r="H56" s="18">
        <f t="shared" si="1"/>
        <v>1600000</v>
      </c>
      <c r="I56" s="18">
        <f t="shared" si="2"/>
        <v>1650000</v>
      </c>
      <c r="J56" s="18">
        <f t="shared" si="3"/>
        <v>1612500</v>
      </c>
      <c r="K56" s="18">
        <f t="shared" si="4"/>
        <v>1624615.3846153847</v>
      </c>
      <c r="L56" s="25">
        <f t="shared" si="5"/>
        <v>35355.33905932738</v>
      </c>
      <c r="M56" s="19">
        <f t="shared" si="6"/>
        <v>2.175713172881685E-2</v>
      </c>
      <c r="N56" s="18">
        <f t="shared" si="7"/>
        <v>1624807.6809271921</v>
      </c>
      <c r="O56" s="18">
        <f t="shared" si="8"/>
        <v>1625000</v>
      </c>
      <c r="P56" s="27">
        <f t="shared" si="9"/>
        <v>1625000</v>
      </c>
      <c r="Q56" s="26" t="s">
        <v>95</v>
      </c>
    </row>
    <row r="57" spans="1:17" x14ac:dyDescent="0.3">
      <c r="A57" s="28">
        <v>54</v>
      </c>
      <c r="B57" s="37" t="s">
        <v>73</v>
      </c>
      <c r="C57" s="68">
        <v>1</v>
      </c>
      <c r="D57" s="68" t="s">
        <v>15</v>
      </c>
      <c r="E57" s="63">
        <v>1750000</v>
      </c>
      <c r="F57" s="63">
        <v>1800000</v>
      </c>
      <c r="G57" s="18">
        <f t="shared" si="0"/>
        <v>1775000</v>
      </c>
      <c r="H57" s="18">
        <f t="shared" si="1"/>
        <v>1750000</v>
      </c>
      <c r="I57" s="18">
        <f t="shared" si="2"/>
        <v>1800000</v>
      </c>
      <c r="J57" s="18">
        <f t="shared" si="3"/>
        <v>1762500</v>
      </c>
      <c r="K57" s="18">
        <f t="shared" si="4"/>
        <v>1774647.8873239439</v>
      </c>
      <c r="L57" s="25">
        <f t="shared" si="5"/>
        <v>35355.33905932738</v>
      </c>
      <c r="M57" s="19">
        <f t="shared" si="6"/>
        <v>1.9918500878494297E-2</v>
      </c>
      <c r="N57" s="18">
        <f t="shared" si="7"/>
        <v>1774823.9349298847</v>
      </c>
      <c r="O57" s="18">
        <f t="shared" si="8"/>
        <v>1775000</v>
      </c>
      <c r="P57" s="27">
        <f t="shared" si="9"/>
        <v>1775000</v>
      </c>
      <c r="Q57" s="26" t="s">
        <v>95</v>
      </c>
    </row>
    <row r="58" spans="1:17" x14ac:dyDescent="0.3">
      <c r="A58" s="28">
        <v>55</v>
      </c>
      <c r="B58" s="37" t="s">
        <v>74</v>
      </c>
      <c r="C58" s="68">
        <v>1</v>
      </c>
      <c r="D58" s="68" t="s">
        <v>15</v>
      </c>
      <c r="E58" s="63">
        <v>1800000</v>
      </c>
      <c r="F58" s="63">
        <v>1850000</v>
      </c>
      <c r="G58" s="18">
        <f t="shared" si="0"/>
        <v>1825000</v>
      </c>
      <c r="H58" s="18">
        <f t="shared" si="1"/>
        <v>1800000</v>
      </c>
      <c r="I58" s="18">
        <f t="shared" si="2"/>
        <v>1850000</v>
      </c>
      <c r="J58" s="18">
        <f t="shared" si="3"/>
        <v>1812500</v>
      </c>
      <c r="K58" s="18">
        <f t="shared" si="4"/>
        <v>1824657.5342465753</v>
      </c>
      <c r="L58" s="25">
        <f t="shared" si="5"/>
        <v>35355.33905932738</v>
      </c>
      <c r="M58" s="19">
        <f t="shared" si="6"/>
        <v>1.9372788525658838E-2</v>
      </c>
      <c r="N58" s="18">
        <f t="shared" si="7"/>
        <v>1824828.759089466</v>
      </c>
      <c r="O58" s="18">
        <f t="shared" si="8"/>
        <v>1825000</v>
      </c>
      <c r="P58" s="27">
        <f t="shared" si="9"/>
        <v>1825000</v>
      </c>
      <c r="Q58" s="26" t="s">
        <v>95</v>
      </c>
    </row>
    <row r="59" spans="1:17" x14ac:dyDescent="0.3">
      <c r="A59" s="28">
        <v>56</v>
      </c>
      <c r="B59" s="37" t="s">
        <v>75</v>
      </c>
      <c r="C59" s="68">
        <v>1</v>
      </c>
      <c r="D59" s="68" t="s">
        <v>15</v>
      </c>
      <c r="E59" s="63">
        <v>2400000</v>
      </c>
      <c r="F59" s="63">
        <v>2450000</v>
      </c>
      <c r="G59" s="18">
        <f t="shared" si="0"/>
        <v>2425000</v>
      </c>
      <c r="H59" s="18">
        <f t="shared" si="1"/>
        <v>2400000</v>
      </c>
      <c r="I59" s="18">
        <f t="shared" si="2"/>
        <v>2450000</v>
      </c>
      <c r="J59" s="18">
        <f t="shared" si="3"/>
        <v>2412500</v>
      </c>
      <c r="K59" s="18">
        <f t="shared" si="4"/>
        <v>2424742.2680412373</v>
      </c>
      <c r="L59" s="25">
        <f t="shared" si="5"/>
        <v>35355.33905932738</v>
      </c>
      <c r="M59" s="19">
        <f t="shared" si="6"/>
        <v>1.45795212615783E-2</v>
      </c>
      <c r="N59" s="18">
        <f t="shared" si="7"/>
        <v>2424871.1305964282</v>
      </c>
      <c r="O59" s="18">
        <f t="shared" si="8"/>
        <v>2425000</v>
      </c>
      <c r="P59" s="27">
        <f t="shared" si="9"/>
        <v>2425000</v>
      </c>
      <c r="Q59" s="26" t="s">
        <v>95</v>
      </c>
    </row>
    <row r="60" spans="1:17" x14ac:dyDescent="0.3">
      <c r="A60" s="29">
        <v>57</v>
      </c>
      <c r="B60" s="37" t="s">
        <v>76</v>
      </c>
      <c r="C60" s="68">
        <v>1</v>
      </c>
      <c r="D60" s="68" t="s">
        <v>15</v>
      </c>
      <c r="E60" s="63">
        <v>2400000</v>
      </c>
      <c r="F60" s="63">
        <v>2450000</v>
      </c>
      <c r="G60" s="18">
        <f t="shared" si="0"/>
        <v>2425000</v>
      </c>
      <c r="H60" s="18">
        <f t="shared" si="1"/>
        <v>2400000</v>
      </c>
      <c r="I60" s="18">
        <f t="shared" si="2"/>
        <v>2450000</v>
      </c>
      <c r="J60" s="18">
        <f t="shared" si="3"/>
        <v>2412500</v>
      </c>
      <c r="K60" s="18">
        <f t="shared" si="4"/>
        <v>2424742.2680412373</v>
      </c>
      <c r="L60" s="25">
        <f t="shared" si="5"/>
        <v>35355.33905932738</v>
      </c>
      <c r="M60" s="19">
        <f t="shared" si="6"/>
        <v>1.45795212615783E-2</v>
      </c>
      <c r="N60" s="18">
        <f t="shared" si="7"/>
        <v>2424871.1305964282</v>
      </c>
      <c r="O60" s="18">
        <f t="shared" si="8"/>
        <v>2425000</v>
      </c>
      <c r="P60" s="27">
        <f t="shared" si="9"/>
        <v>2425000</v>
      </c>
      <c r="Q60" s="26" t="s">
        <v>95</v>
      </c>
    </row>
    <row r="61" spans="1:17" x14ac:dyDescent="0.3">
      <c r="A61" s="29">
        <v>58</v>
      </c>
      <c r="B61" s="37" t="s">
        <v>77</v>
      </c>
      <c r="C61" s="68">
        <v>1</v>
      </c>
      <c r="D61" s="68" t="s">
        <v>15</v>
      </c>
      <c r="E61" s="63">
        <v>3300000</v>
      </c>
      <c r="F61" s="63">
        <v>3400000</v>
      </c>
      <c r="G61" s="18">
        <f t="shared" si="0"/>
        <v>3350000</v>
      </c>
      <c r="H61" s="18">
        <f t="shared" si="1"/>
        <v>3300000</v>
      </c>
      <c r="I61" s="18">
        <f t="shared" si="2"/>
        <v>3400000</v>
      </c>
      <c r="J61" s="18">
        <f t="shared" si="3"/>
        <v>3325000</v>
      </c>
      <c r="K61" s="18">
        <f t="shared" si="4"/>
        <v>3349253.7313432838</v>
      </c>
      <c r="L61" s="25">
        <f t="shared" si="5"/>
        <v>70710.67811865476</v>
      </c>
      <c r="M61" s="19">
        <f t="shared" si="6"/>
        <v>2.1107665110046196E-2</v>
      </c>
      <c r="N61" s="18">
        <f t="shared" si="7"/>
        <v>3349626.844888845</v>
      </c>
      <c r="O61" s="18">
        <f t="shared" si="8"/>
        <v>3350000</v>
      </c>
      <c r="P61" s="27">
        <f t="shared" si="9"/>
        <v>3350000</v>
      </c>
      <c r="Q61" s="26" t="s">
        <v>95</v>
      </c>
    </row>
    <row r="62" spans="1:17" ht="22.8" x14ac:dyDescent="0.3">
      <c r="A62" s="28">
        <v>59</v>
      </c>
      <c r="B62" s="38" t="s">
        <v>78</v>
      </c>
      <c r="C62" s="68">
        <v>1</v>
      </c>
      <c r="D62" s="68" t="s">
        <v>15</v>
      </c>
      <c r="E62" s="63">
        <v>4800000</v>
      </c>
      <c r="F62" s="63">
        <v>4900000</v>
      </c>
      <c r="G62" s="18">
        <f t="shared" si="0"/>
        <v>4850000</v>
      </c>
      <c r="H62" s="18">
        <f t="shared" si="1"/>
        <v>4800000</v>
      </c>
      <c r="I62" s="18">
        <f t="shared" si="2"/>
        <v>4900000</v>
      </c>
      <c r="J62" s="18">
        <f t="shared" si="3"/>
        <v>4825000</v>
      </c>
      <c r="K62" s="18">
        <f t="shared" si="4"/>
        <v>4849484.5360824745</v>
      </c>
      <c r="L62" s="25">
        <f t="shared" si="5"/>
        <v>70710.67811865476</v>
      </c>
      <c r="M62" s="19">
        <f t="shared" si="6"/>
        <v>1.45795212615783E-2</v>
      </c>
      <c r="N62" s="18">
        <f t="shared" si="7"/>
        <v>4849742.2611928564</v>
      </c>
      <c r="O62" s="18">
        <f t="shared" si="8"/>
        <v>4850000</v>
      </c>
      <c r="P62" s="27">
        <f t="shared" si="9"/>
        <v>4850000</v>
      </c>
      <c r="Q62" s="26" t="s">
        <v>95</v>
      </c>
    </row>
    <row r="63" spans="1:17" ht="22.8" x14ac:dyDescent="0.3">
      <c r="A63" s="28">
        <v>60</v>
      </c>
      <c r="B63" s="38" t="s">
        <v>79</v>
      </c>
      <c r="C63" s="68">
        <v>1</v>
      </c>
      <c r="D63" s="68" t="s">
        <v>15</v>
      </c>
      <c r="E63" s="63">
        <v>1100000</v>
      </c>
      <c r="F63" s="63">
        <v>1150000</v>
      </c>
      <c r="G63" s="18">
        <f t="shared" si="0"/>
        <v>1125000</v>
      </c>
      <c r="H63" s="18">
        <f t="shared" si="1"/>
        <v>1100000</v>
      </c>
      <c r="I63" s="18">
        <f t="shared" si="2"/>
        <v>1150000</v>
      </c>
      <c r="J63" s="18">
        <f t="shared" si="3"/>
        <v>1112500</v>
      </c>
      <c r="K63" s="18">
        <f t="shared" si="4"/>
        <v>1124444.4444444445</v>
      </c>
      <c r="L63" s="25">
        <f t="shared" si="5"/>
        <v>35355.33905932738</v>
      </c>
      <c r="M63" s="19">
        <f t="shared" si="6"/>
        <v>3.1426968052735448E-2</v>
      </c>
      <c r="N63" s="18">
        <f t="shared" si="7"/>
        <v>1124722.1879201992</v>
      </c>
      <c r="O63" s="18">
        <f t="shared" si="8"/>
        <v>1125000</v>
      </c>
      <c r="P63" s="27">
        <f t="shared" si="9"/>
        <v>1125000</v>
      </c>
      <c r="Q63" s="26" t="s">
        <v>95</v>
      </c>
    </row>
    <row r="64" spans="1:17" x14ac:dyDescent="0.3">
      <c r="A64" s="28">
        <v>61</v>
      </c>
      <c r="B64" s="37" t="s">
        <v>80</v>
      </c>
      <c r="C64" s="68">
        <v>1</v>
      </c>
      <c r="D64" s="68" t="s">
        <v>15</v>
      </c>
      <c r="E64" s="63">
        <v>1100000</v>
      </c>
      <c r="F64" s="63">
        <v>1150000</v>
      </c>
      <c r="G64" s="18">
        <f t="shared" si="0"/>
        <v>1125000</v>
      </c>
      <c r="H64" s="18">
        <f t="shared" si="1"/>
        <v>1100000</v>
      </c>
      <c r="I64" s="18">
        <f t="shared" si="2"/>
        <v>1150000</v>
      </c>
      <c r="J64" s="18">
        <f t="shared" si="3"/>
        <v>1112500</v>
      </c>
      <c r="K64" s="18">
        <f t="shared" si="4"/>
        <v>1124444.4444444445</v>
      </c>
      <c r="L64" s="25">
        <f t="shared" si="5"/>
        <v>35355.33905932738</v>
      </c>
      <c r="M64" s="19">
        <f t="shared" si="6"/>
        <v>3.1426968052735448E-2</v>
      </c>
      <c r="N64" s="18">
        <f t="shared" si="7"/>
        <v>1124722.1879201992</v>
      </c>
      <c r="O64" s="18">
        <f t="shared" si="8"/>
        <v>1125000</v>
      </c>
      <c r="P64" s="27">
        <f t="shared" si="9"/>
        <v>1125000</v>
      </c>
      <c r="Q64" s="26" t="s">
        <v>95</v>
      </c>
    </row>
    <row r="65" spans="1:17" x14ac:dyDescent="0.3">
      <c r="A65" s="29">
        <v>62</v>
      </c>
      <c r="B65" s="37" t="s">
        <v>81</v>
      </c>
      <c r="C65" s="68">
        <v>1</v>
      </c>
      <c r="D65" s="68" t="s">
        <v>15</v>
      </c>
      <c r="E65" s="63">
        <v>950000</v>
      </c>
      <c r="F65" s="63">
        <v>1000000</v>
      </c>
      <c r="G65" s="18">
        <f t="shared" si="0"/>
        <v>975000</v>
      </c>
      <c r="H65" s="18">
        <f t="shared" si="1"/>
        <v>950000</v>
      </c>
      <c r="I65" s="18">
        <f t="shared" si="2"/>
        <v>1000000</v>
      </c>
      <c r="J65" s="18">
        <f t="shared" si="3"/>
        <v>962500</v>
      </c>
      <c r="K65" s="18">
        <f t="shared" si="4"/>
        <v>974358.97435897437</v>
      </c>
      <c r="L65" s="25">
        <f t="shared" si="5"/>
        <v>35355.33905932738</v>
      </c>
      <c r="M65" s="19">
        <f t="shared" si="6"/>
        <v>3.6261886214694748E-2</v>
      </c>
      <c r="N65" s="18">
        <f t="shared" si="7"/>
        <v>974679.43448089645</v>
      </c>
      <c r="O65" s="18">
        <f t="shared" si="8"/>
        <v>975000</v>
      </c>
      <c r="P65" s="27">
        <f t="shared" si="9"/>
        <v>975000</v>
      </c>
      <c r="Q65" s="26" t="s">
        <v>95</v>
      </c>
    </row>
    <row r="66" spans="1:17" x14ac:dyDescent="0.3">
      <c r="A66" s="29">
        <v>63</v>
      </c>
      <c r="B66" s="37" t="s">
        <v>82</v>
      </c>
      <c r="C66" s="68">
        <v>1</v>
      </c>
      <c r="D66" s="68" t="s">
        <v>15</v>
      </c>
      <c r="E66" s="63">
        <v>1300000</v>
      </c>
      <c r="F66" s="63">
        <v>1350000</v>
      </c>
      <c r="G66" s="18">
        <f t="shared" si="0"/>
        <v>1325000</v>
      </c>
      <c r="H66" s="18">
        <f t="shared" si="1"/>
        <v>1300000</v>
      </c>
      <c r="I66" s="18">
        <f t="shared" si="2"/>
        <v>1350000</v>
      </c>
      <c r="J66" s="18">
        <f t="shared" si="3"/>
        <v>1312500</v>
      </c>
      <c r="K66" s="18">
        <f t="shared" si="4"/>
        <v>1324528.3018867925</v>
      </c>
      <c r="L66" s="25">
        <f t="shared" si="5"/>
        <v>35355.33905932738</v>
      </c>
      <c r="M66" s="19">
        <f t="shared" si="6"/>
        <v>2.6683274761756512E-2</v>
      </c>
      <c r="N66" s="18">
        <f t="shared" si="7"/>
        <v>1324764.1299491771</v>
      </c>
      <c r="O66" s="18">
        <f t="shared" si="8"/>
        <v>1325000</v>
      </c>
      <c r="P66" s="27">
        <f t="shared" si="9"/>
        <v>1325000</v>
      </c>
      <c r="Q66" s="26" t="s">
        <v>95</v>
      </c>
    </row>
    <row r="67" spans="1:17" x14ac:dyDescent="0.3">
      <c r="A67" s="29">
        <v>64</v>
      </c>
      <c r="B67" s="37" t="s">
        <v>83</v>
      </c>
      <c r="C67" s="68">
        <v>1</v>
      </c>
      <c r="D67" s="68" t="s">
        <v>15</v>
      </c>
      <c r="E67" s="63">
        <v>1300000</v>
      </c>
      <c r="F67" s="63">
        <v>1350000</v>
      </c>
      <c r="G67" s="18">
        <f t="shared" si="0"/>
        <v>1325000</v>
      </c>
      <c r="H67" s="18">
        <f t="shared" si="1"/>
        <v>1300000</v>
      </c>
      <c r="I67" s="18">
        <f t="shared" si="2"/>
        <v>1350000</v>
      </c>
      <c r="J67" s="18">
        <f t="shared" si="3"/>
        <v>1312500</v>
      </c>
      <c r="K67" s="18">
        <f t="shared" si="4"/>
        <v>1324528.3018867925</v>
      </c>
      <c r="L67" s="25">
        <f t="shared" si="5"/>
        <v>35355.33905932738</v>
      </c>
      <c r="M67" s="19">
        <f t="shared" si="6"/>
        <v>2.6683274761756512E-2</v>
      </c>
      <c r="N67" s="18">
        <f t="shared" si="7"/>
        <v>1324764.1299491771</v>
      </c>
      <c r="O67" s="18">
        <f t="shared" si="8"/>
        <v>1325000</v>
      </c>
      <c r="P67" s="27">
        <f t="shared" si="9"/>
        <v>1325000</v>
      </c>
      <c r="Q67" s="26" t="s">
        <v>95</v>
      </c>
    </row>
    <row r="68" spans="1:17" x14ac:dyDescent="0.3">
      <c r="A68" s="29">
        <v>65</v>
      </c>
      <c r="B68" s="37" t="s">
        <v>84</v>
      </c>
      <c r="C68" s="68">
        <v>1</v>
      </c>
      <c r="D68" s="68" t="s">
        <v>15</v>
      </c>
      <c r="E68" s="63">
        <v>2200000</v>
      </c>
      <c r="F68" s="63">
        <v>2250000</v>
      </c>
      <c r="G68" s="18">
        <f t="shared" si="0"/>
        <v>2225000</v>
      </c>
      <c r="H68" s="18">
        <f t="shared" si="1"/>
        <v>2200000</v>
      </c>
      <c r="I68" s="18">
        <f t="shared" si="2"/>
        <v>2250000</v>
      </c>
      <c r="J68" s="18">
        <f t="shared" si="3"/>
        <v>2212500</v>
      </c>
      <c r="K68" s="18">
        <f t="shared" si="4"/>
        <v>2224719.1011235956</v>
      </c>
      <c r="L68" s="25">
        <f t="shared" si="5"/>
        <v>35355.33905932738</v>
      </c>
      <c r="M68" s="19">
        <f t="shared" si="6"/>
        <v>1.5890040026663992E-2</v>
      </c>
      <c r="N68" s="18">
        <f t="shared" si="7"/>
        <v>2224859.5461286991</v>
      </c>
      <c r="O68" s="18">
        <f t="shared" si="8"/>
        <v>2225000</v>
      </c>
      <c r="P68" s="27">
        <f t="shared" si="9"/>
        <v>2225000</v>
      </c>
      <c r="Q68" s="26" t="s">
        <v>95</v>
      </c>
    </row>
    <row r="69" spans="1:17" ht="22.8" x14ac:dyDescent="0.3">
      <c r="A69" s="28">
        <v>66</v>
      </c>
      <c r="B69" s="38" t="s">
        <v>85</v>
      </c>
      <c r="C69" s="68">
        <v>1</v>
      </c>
      <c r="D69" s="68" t="s">
        <v>15</v>
      </c>
      <c r="E69" s="63">
        <v>1750000</v>
      </c>
      <c r="F69" s="63">
        <v>1800000</v>
      </c>
      <c r="G69" s="18">
        <f t="shared" ref="G69:G77" si="10">+ROUND(AVERAGE(E69:F69),0)</f>
        <v>1775000</v>
      </c>
      <c r="H69" s="18">
        <f t="shared" ref="H69:H79" si="11">MIN(E69:F69)</f>
        <v>1750000</v>
      </c>
      <c r="I69" s="18">
        <f t="shared" ref="I69:I79" si="12">MAX(E69:F69)</f>
        <v>1800000</v>
      </c>
      <c r="J69" s="18">
        <f t="shared" ref="J69:J79" si="13">+(G69+H69)/2</f>
        <v>1762500</v>
      </c>
      <c r="K69" s="18">
        <f t="shared" ref="K69:K79" si="14">HARMEAN(E69:F69)</f>
        <v>1774647.8873239439</v>
      </c>
      <c r="L69" s="25">
        <f t="shared" ref="L69:L79" si="15">STDEVA(E69:F69)</f>
        <v>35355.33905932738</v>
      </c>
      <c r="M69" s="19">
        <f t="shared" ref="M69:M79" si="16">+L69/G69</f>
        <v>1.9918500878494297E-2</v>
      </c>
      <c r="N69" s="18">
        <f t="shared" ref="N69:N79" si="17">GEOMEAN(E69:F69)</f>
        <v>1774823.9349298847</v>
      </c>
      <c r="O69" s="18">
        <f t="shared" ref="O69:O79" si="18">MEDIAN(E69:F69)</f>
        <v>1775000</v>
      </c>
      <c r="P69" s="27">
        <f t="shared" ref="P69:P76" si="19">ROUND(+G69,0)</f>
        <v>1775000</v>
      </c>
      <c r="Q69" s="26" t="s">
        <v>95</v>
      </c>
    </row>
    <row r="70" spans="1:17" x14ac:dyDescent="0.3">
      <c r="A70" s="29">
        <v>67</v>
      </c>
      <c r="B70" s="37" t="s">
        <v>86</v>
      </c>
      <c r="C70" s="68">
        <v>1</v>
      </c>
      <c r="D70" s="68" t="s">
        <v>15</v>
      </c>
      <c r="E70" s="63">
        <v>750000</v>
      </c>
      <c r="F70" s="63">
        <v>800000</v>
      </c>
      <c r="G70" s="18">
        <f t="shared" si="10"/>
        <v>775000</v>
      </c>
      <c r="H70" s="18">
        <f t="shared" si="11"/>
        <v>750000</v>
      </c>
      <c r="I70" s="18">
        <f t="shared" si="12"/>
        <v>800000</v>
      </c>
      <c r="J70" s="18">
        <f t="shared" si="13"/>
        <v>762500</v>
      </c>
      <c r="K70" s="18">
        <f t="shared" si="14"/>
        <v>774193.54838709661</v>
      </c>
      <c r="L70" s="25">
        <f t="shared" si="15"/>
        <v>35355.33905932738</v>
      </c>
      <c r="M70" s="19">
        <f t="shared" si="16"/>
        <v>4.5619792334615973E-2</v>
      </c>
      <c r="N70" s="18">
        <f t="shared" si="17"/>
        <v>774596.66924148332</v>
      </c>
      <c r="O70" s="18">
        <f t="shared" si="18"/>
        <v>775000</v>
      </c>
      <c r="P70" s="27">
        <f t="shared" si="19"/>
        <v>775000</v>
      </c>
      <c r="Q70" s="26" t="s">
        <v>95</v>
      </c>
    </row>
    <row r="71" spans="1:17" x14ac:dyDescent="0.3">
      <c r="A71" s="29">
        <v>68</v>
      </c>
      <c r="B71" s="37" t="s">
        <v>87</v>
      </c>
      <c r="C71" s="68">
        <v>1</v>
      </c>
      <c r="D71" s="68" t="s">
        <v>15</v>
      </c>
      <c r="E71" s="63">
        <v>1750000</v>
      </c>
      <c r="F71" s="63">
        <v>1850000</v>
      </c>
      <c r="G71" s="18">
        <f t="shared" si="10"/>
        <v>1800000</v>
      </c>
      <c r="H71" s="18">
        <f t="shared" si="11"/>
        <v>1750000</v>
      </c>
      <c r="I71" s="18">
        <f t="shared" si="12"/>
        <v>1850000</v>
      </c>
      <c r="J71" s="18">
        <f t="shared" si="13"/>
        <v>1775000</v>
      </c>
      <c r="K71" s="18">
        <f t="shared" si="14"/>
        <v>1798611.111111111</v>
      </c>
      <c r="L71" s="25">
        <f t="shared" si="15"/>
        <v>70710.67811865476</v>
      </c>
      <c r="M71" s="19">
        <f t="shared" si="16"/>
        <v>3.9283710065919311E-2</v>
      </c>
      <c r="N71" s="18">
        <f t="shared" si="17"/>
        <v>1799305.4215446583</v>
      </c>
      <c r="O71" s="18">
        <f t="shared" si="18"/>
        <v>1800000</v>
      </c>
      <c r="P71" s="27">
        <f t="shared" si="19"/>
        <v>1800000</v>
      </c>
      <c r="Q71" s="26" t="s">
        <v>95</v>
      </c>
    </row>
    <row r="72" spans="1:17" x14ac:dyDescent="0.3">
      <c r="A72" s="29">
        <v>69</v>
      </c>
      <c r="B72" s="37" t="s">
        <v>88</v>
      </c>
      <c r="C72" s="68">
        <v>1</v>
      </c>
      <c r="D72" s="68" t="s">
        <v>15</v>
      </c>
      <c r="E72" s="63">
        <v>900000</v>
      </c>
      <c r="F72" s="63">
        <v>950000</v>
      </c>
      <c r="G72" s="18">
        <f t="shared" si="10"/>
        <v>925000</v>
      </c>
      <c r="H72" s="18">
        <f t="shared" si="11"/>
        <v>900000</v>
      </c>
      <c r="I72" s="18">
        <f t="shared" si="12"/>
        <v>950000</v>
      </c>
      <c r="J72" s="18">
        <f t="shared" si="13"/>
        <v>912500</v>
      </c>
      <c r="K72" s="18">
        <f t="shared" si="14"/>
        <v>924324.32432432438</v>
      </c>
      <c r="L72" s="25">
        <f t="shared" si="15"/>
        <v>35355.33905932738</v>
      </c>
      <c r="M72" s="19">
        <f t="shared" si="16"/>
        <v>3.8221988172245813E-2</v>
      </c>
      <c r="N72" s="18">
        <f t="shared" si="17"/>
        <v>924662.10044534644</v>
      </c>
      <c r="O72" s="18">
        <f t="shared" si="18"/>
        <v>925000</v>
      </c>
      <c r="P72" s="27">
        <f t="shared" si="19"/>
        <v>925000</v>
      </c>
      <c r="Q72" s="26" t="s">
        <v>95</v>
      </c>
    </row>
    <row r="73" spans="1:17" x14ac:dyDescent="0.3">
      <c r="A73" s="29">
        <v>70</v>
      </c>
      <c r="B73" s="37" t="s">
        <v>89</v>
      </c>
      <c r="C73" s="68">
        <v>1</v>
      </c>
      <c r="D73" s="68" t="s">
        <v>15</v>
      </c>
      <c r="E73" s="63">
        <v>1100000</v>
      </c>
      <c r="F73" s="63">
        <v>1150000</v>
      </c>
      <c r="G73" s="18">
        <f t="shared" si="10"/>
        <v>1125000</v>
      </c>
      <c r="H73" s="18">
        <f t="shared" si="11"/>
        <v>1100000</v>
      </c>
      <c r="I73" s="18">
        <f t="shared" si="12"/>
        <v>1150000</v>
      </c>
      <c r="J73" s="18">
        <f t="shared" si="13"/>
        <v>1112500</v>
      </c>
      <c r="K73" s="18">
        <f t="shared" si="14"/>
        <v>1124444.4444444445</v>
      </c>
      <c r="L73" s="25">
        <f t="shared" si="15"/>
        <v>35355.33905932738</v>
      </c>
      <c r="M73" s="19">
        <f t="shared" si="16"/>
        <v>3.1426968052735448E-2</v>
      </c>
      <c r="N73" s="18">
        <f t="shared" si="17"/>
        <v>1124722.1879201992</v>
      </c>
      <c r="O73" s="18">
        <f t="shared" si="18"/>
        <v>1125000</v>
      </c>
      <c r="P73" s="27">
        <f t="shared" si="19"/>
        <v>1125000</v>
      </c>
      <c r="Q73" s="26" t="s">
        <v>95</v>
      </c>
    </row>
    <row r="74" spans="1:17" x14ac:dyDescent="0.3">
      <c r="A74" s="30">
        <v>71</v>
      </c>
      <c r="B74" s="39" t="s">
        <v>90</v>
      </c>
      <c r="C74" s="68">
        <v>1</v>
      </c>
      <c r="D74" s="68" t="s">
        <v>15</v>
      </c>
      <c r="E74" s="63">
        <v>1100000</v>
      </c>
      <c r="F74" s="63">
        <v>1150000</v>
      </c>
      <c r="G74" s="18">
        <f t="shared" si="10"/>
        <v>1125000</v>
      </c>
      <c r="H74" s="18">
        <f t="shared" si="11"/>
        <v>1100000</v>
      </c>
      <c r="I74" s="18">
        <f t="shared" si="12"/>
        <v>1150000</v>
      </c>
      <c r="J74" s="18">
        <f t="shared" si="13"/>
        <v>1112500</v>
      </c>
      <c r="K74" s="18">
        <f t="shared" si="14"/>
        <v>1124444.4444444445</v>
      </c>
      <c r="L74" s="25">
        <f t="shared" si="15"/>
        <v>35355.33905932738</v>
      </c>
      <c r="M74" s="19">
        <f t="shared" si="16"/>
        <v>3.1426968052735448E-2</v>
      </c>
      <c r="N74" s="18">
        <f t="shared" si="17"/>
        <v>1124722.1879201992</v>
      </c>
      <c r="O74" s="18">
        <f t="shared" si="18"/>
        <v>1125000</v>
      </c>
      <c r="P74" s="27">
        <f>ROUND(+G74,0)</f>
        <v>1125000</v>
      </c>
      <c r="Q74" s="26" t="s">
        <v>95</v>
      </c>
    </row>
    <row r="75" spans="1:17" x14ac:dyDescent="0.3">
      <c r="A75" s="42">
        <v>72</v>
      </c>
      <c r="B75" s="43" t="s">
        <v>91</v>
      </c>
      <c r="C75" s="68">
        <v>1</v>
      </c>
      <c r="D75" s="68" t="s">
        <v>15</v>
      </c>
      <c r="E75" s="63">
        <v>900000</v>
      </c>
      <c r="F75" s="63">
        <v>1000000</v>
      </c>
      <c r="G75" s="18">
        <f t="shared" si="10"/>
        <v>950000</v>
      </c>
      <c r="H75" s="18">
        <f t="shared" si="11"/>
        <v>900000</v>
      </c>
      <c r="I75" s="18">
        <f t="shared" si="12"/>
        <v>1000000</v>
      </c>
      <c r="J75" s="18">
        <f t="shared" si="13"/>
        <v>925000</v>
      </c>
      <c r="K75" s="18">
        <f t="shared" si="14"/>
        <v>947368.42105263169</v>
      </c>
      <c r="L75" s="25">
        <f t="shared" si="15"/>
        <v>70710.67811865476</v>
      </c>
      <c r="M75" s="19">
        <f t="shared" si="16"/>
        <v>7.4432292756478696E-2</v>
      </c>
      <c r="N75" s="18">
        <f t="shared" si="17"/>
        <v>948683.29805051372</v>
      </c>
      <c r="O75" s="18">
        <f t="shared" si="18"/>
        <v>950000</v>
      </c>
      <c r="P75" s="27">
        <f t="shared" si="19"/>
        <v>950000</v>
      </c>
      <c r="Q75" s="26" t="s">
        <v>95</v>
      </c>
    </row>
    <row r="76" spans="1:17" x14ac:dyDescent="0.3">
      <c r="A76" s="42">
        <v>73</v>
      </c>
      <c r="B76" s="43" t="s">
        <v>92</v>
      </c>
      <c r="C76" s="68">
        <v>1</v>
      </c>
      <c r="D76" s="68" t="s">
        <v>15</v>
      </c>
      <c r="E76" s="63">
        <v>1300000</v>
      </c>
      <c r="F76" s="63">
        <v>1350000</v>
      </c>
      <c r="G76" s="18">
        <f t="shared" si="10"/>
        <v>1325000</v>
      </c>
      <c r="H76" s="18">
        <f t="shared" si="11"/>
        <v>1300000</v>
      </c>
      <c r="I76" s="18">
        <f t="shared" si="12"/>
        <v>1350000</v>
      </c>
      <c r="J76" s="18">
        <f t="shared" si="13"/>
        <v>1312500</v>
      </c>
      <c r="K76" s="18">
        <f t="shared" si="14"/>
        <v>1324528.3018867925</v>
      </c>
      <c r="L76" s="25">
        <f t="shared" si="15"/>
        <v>35355.33905932738</v>
      </c>
      <c r="M76" s="19">
        <f t="shared" si="16"/>
        <v>2.6683274761756512E-2</v>
      </c>
      <c r="N76" s="18">
        <f t="shared" si="17"/>
        <v>1324764.1299491771</v>
      </c>
      <c r="O76" s="18">
        <f t="shared" si="18"/>
        <v>1325000</v>
      </c>
      <c r="P76" s="27">
        <f t="shared" si="19"/>
        <v>1325000</v>
      </c>
      <c r="Q76" s="26" t="s">
        <v>95</v>
      </c>
    </row>
    <row r="77" spans="1:17" x14ac:dyDescent="0.3">
      <c r="A77" s="42">
        <v>74</v>
      </c>
      <c r="B77" s="43" t="s">
        <v>93</v>
      </c>
      <c r="C77" s="68">
        <v>1</v>
      </c>
      <c r="D77" s="68" t="s">
        <v>15</v>
      </c>
      <c r="E77" s="64">
        <v>1400000</v>
      </c>
      <c r="F77" s="64">
        <v>1450000</v>
      </c>
      <c r="G77" s="50">
        <f t="shared" si="10"/>
        <v>1425000</v>
      </c>
      <c r="H77" s="51">
        <f t="shared" si="11"/>
        <v>1400000</v>
      </c>
      <c r="I77" s="51">
        <f t="shared" si="12"/>
        <v>1450000</v>
      </c>
      <c r="J77" s="51">
        <f t="shared" si="13"/>
        <v>1412500</v>
      </c>
      <c r="K77" s="51">
        <f t="shared" si="14"/>
        <v>1424561.4035087719</v>
      </c>
      <c r="L77" s="52">
        <f t="shared" si="15"/>
        <v>35355.33905932738</v>
      </c>
      <c r="M77" s="53">
        <f t="shared" si="16"/>
        <v>2.4810764252159563E-2</v>
      </c>
      <c r="N77" s="51">
        <f t="shared" si="17"/>
        <v>1424780.6848775006</v>
      </c>
      <c r="O77" s="51">
        <f t="shared" si="18"/>
        <v>1425000</v>
      </c>
      <c r="P77" s="54">
        <f>ROUND(+G77,0)</f>
        <v>1425000</v>
      </c>
      <c r="Q77" s="55" t="s">
        <v>95</v>
      </c>
    </row>
    <row r="78" spans="1:17" ht="27.6" x14ac:dyDescent="0.3">
      <c r="A78" s="44"/>
      <c r="B78" s="45" t="s">
        <v>97</v>
      </c>
      <c r="C78" s="69"/>
      <c r="D78" s="70"/>
      <c r="E78" s="60">
        <f>SUM(E4:E77)</f>
        <v>104160000</v>
      </c>
      <c r="F78" s="60">
        <f>SUM(F4:F77)</f>
        <v>108210000</v>
      </c>
      <c r="G78" s="58"/>
      <c r="H78" s="58"/>
      <c r="I78" s="58"/>
      <c r="J78" s="58" t="s">
        <v>107</v>
      </c>
      <c r="K78" s="58"/>
      <c r="L78" s="58"/>
      <c r="M78" s="58"/>
      <c r="N78" s="58"/>
      <c r="O78" s="61" t="s">
        <v>102</v>
      </c>
      <c r="P78" s="59">
        <f>SUM(P4:P77)</f>
        <v>106185000</v>
      </c>
      <c r="Q78" s="58"/>
    </row>
    <row r="79" spans="1:17" ht="14.4" x14ac:dyDescent="0.3">
      <c r="A79" s="44">
        <v>76</v>
      </c>
      <c r="B79" s="49" t="s">
        <v>96</v>
      </c>
      <c r="C79" s="71"/>
      <c r="D79" s="72"/>
      <c r="E79" s="47">
        <v>180000</v>
      </c>
      <c r="F79" s="47">
        <v>200000</v>
      </c>
      <c r="G79" s="4">
        <f>+ROUND(AVERAGE(E79:F79),0)</f>
        <v>190000</v>
      </c>
      <c r="H79" s="4">
        <f t="shared" si="11"/>
        <v>180000</v>
      </c>
      <c r="I79" s="4">
        <f t="shared" si="12"/>
        <v>200000</v>
      </c>
      <c r="J79" s="4">
        <f t="shared" si="13"/>
        <v>185000</v>
      </c>
      <c r="K79" s="4">
        <f t="shared" si="14"/>
        <v>189473.68421052632</v>
      </c>
      <c r="L79" s="56">
        <f t="shared" si="15"/>
        <v>14142.13562373095</v>
      </c>
      <c r="M79" s="57">
        <f t="shared" si="16"/>
        <v>7.4432292756478682E-2</v>
      </c>
      <c r="N79" s="4">
        <f t="shared" si="17"/>
        <v>189736.65961010277</v>
      </c>
      <c r="O79" s="4">
        <f t="shared" si="18"/>
        <v>190000</v>
      </c>
      <c r="P79" s="48">
        <f>ROUND(+G79,0)</f>
        <v>190000</v>
      </c>
      <c r="Q79" s="17" t="s">
        <v>95</v>
      </c>
    </row>
    <row r="80" spans="1:17" ht="41.4" x14ac:dyDescent="0.3">
      <c r="E80" s="48"/>
      <c r="F80" s="48"/>
      <c r="O80" s="67" t="s">
        <v>99</v>
      </c>
      <c r="P80" s="62">
        <f>+P79</f>
        <v>190000</v>
      </c>
    </row>
    <row r="81" spans="15:16" x14ac:dyDescent="0.3">
      <c r="O81" s="66" t="s">
        <v>100</v>
      </c>
      <c r="P81" s="66">
        <f>P78+P80</f>
        <v>106375000</v>
      </c>
    </row>
    <row r="82" spans="15:16" x14ac:dyDescent="0.3">
      <c r="O82" s="6" t="s">
        <v>98</v>
      </c>
      <c r="P82" s="15">
        <v>30000000</v>
      </c>
    </row>
  </sheetData>
  <sheetProtection algorithmName="SHA-512" hashValue="C7qTomb2T6DxAA1ohP0pbxIJcn7HOkQkod3MQ9wWDXek8jYa0EJGjNXDG/i9sjkIMKestQodOlmz3q107jzAvA==" saltValue="Ih3kzMgFVsA8woI8PhT7Ow==" spinCount="100000" sheet="1" objects="1" scenarios="1"/>
  <mergeCells count="6">
    <mergeCell ref="A1:A2"/>
    <mergeCell ref="B1:B2"/>
    <mergeCell ref="E1:F1"/>
    <mergeCell ref="Q1:Q2"/>
    <mergeCell ref="A3:F3"/>
    <mergeCell ref="G3:Q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13A2AC-4384-48EC-8C07-D04E71D97616}">
  <ds:schemaRefs>
    <ds:schemaRef ds:uri="http://schemas.microsoft.com/sharepoint/v3/contenttype/forms"/>
  </ds:schemaRefs>
</ds:datastoreItem>
</file>

<file path=customXml/itemProps2.xml><?xml version="1.0" encoding="utf-8"?>
<ds:datastoreItem xmlns:ds="http://schemas.openxmlformats.org/officeDocument/2006/customXml" ds:itemID="{558269B6-D79D-4504-8D9B-57349E712334}">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customXml/itemProps3.xml><?xml version="1.0" encoding="utf-8"?>
<ds:datastoreItem xmlns:ds="http://schemas.openxmlformats.org/officeDocument/2006/customXml" ds:itemID="{54A03955-2698-4764-995D-48B3C54E6E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SERVICIO EN BUS</vt:lpstr>
      <vt:lpstr>SERVICIO BUSETA</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HP</cp:lastModifiedBy>
  <cp:revision/>
  <dcterms:created xsi:type="dcterms:W3CDTF">2025-05-02T23:13:08Z</dcterms:created>
  <dcterms:modified xsi:type="dcterms:W3CDTF">2026-08-20T21:38:37Z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