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codeName="ThisWorkbook"/>
  <mc:AlternateContent xmlns:mc="http://schemas.openxmlformats.org/markup-compatibility/2006">
    <mc:Choice Requires="x15">
      <x15ac:absPath xmlns:x15ac="http://schemas.microsoft.com/office/spreadsheetml/2010/11/ac" url="C:\Users\Pilar Torres\Downloads\1. INFRAESTRUCTURA\PAUNA\"/>
    </mc:Choice>
  </mc:AlternateContent>
  <xr:revisionPtr revIDLastSave="0" documentId="13_ncr:1_{8349A60A-A8EB-40BF-98B4-72DECC80A7AC}" xr6:coauthVersionLast="43" xr6:coauthVersionMax="47" xr10:uidLastSave="{00000000-0000-0000-0000-000000000000}"/>
  <bookViews>
    <workbookView xWindow="-108" yWindow="-108" windowWidth="23256" windowHeight="12456" tabRatio="798"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(Entidad)'!$A$1:$T$102</definedName>
    <definedName name="_xlnm.Print_Area" localSheetId="1">'PROPUESTA ECONOMICA(Proponente)'!$A$1:$M$61</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staUnidad">[1]BASE!$F$2:$F$63</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K82" i="265" l="1"/>
  <c r="K76" i="265"/>
  <c r="Q81" i="265"/>
  <c r="R81" i="265" s="1"/>
  <c r="Q80" i="265"/>
  <c r="R80" i="265" s="1"/>
  <c r="Q79" i="265"/>
  <c r="R79" i="265" s="1"/>
  <c r="Q78" i="265"/>
  <c r="R78" i="265" s="1"/>
  <c r="Q77" i="265"/>
  <c r="R77" i="265" s="1"/>
  <c r="Q75" i="265"/>
  <c r="R75" i="265" s="1"/>
  <c r="Q74" i="265"/>
  <c r="R74" i="265" s="1"/>
  <c r="Q71" i="265"/>
  <c r="R71" i="265" s="1"/>
  <c r="Q70" i="265"/>
  <c r="R70" i="265" s="1"/>
  <c r="Q69" i="265"/>
  <c r="R69" i="265" s="1"/>
  <c r="Q68" i="265"/>
  <c r="R68" i="265" s="1"/>
  <c r="Q67" i="265"/>
  <c r="R67" i="265" s="1"/>
  <c r="C14" i="265"/>
  <c r="C15" i="265" s="1"/>
  <c r="C16" i="265" s="1"/>
  <c r="C17" i="265" s="1"/>
  <c r="C18" i="265" s="1"/>
  <c r="C19" i="265" s="1"/>
  <c r="R14" i="265"/>
  <c r="R18" i="265"/>
  <c r="R19" i="265"/>
  <c r="R20" i="265"/>
  <c r="R21" i="265"/>
  <c r="R13" i="265"/>
  <c r="S13" i="265" s="1"/>
  <c r="T13" i="265" s="1"/>
  <c r="Q22" i="265"/>
  <c r="R22" i="265" s="1"/>
  <c r="Q23" i="265"/>
  <c r="R23" i="265" s="1"/>
  <c r="Q24" i="265"/>
  <c r="R24" i="265" s="1"/>
  <c r="Q30" i="265"/>
  <c r="R30" i="265" s="1"/>
  <c r="Q31" i="265"/>
  <c r="R31" i="265" s="1"/>
  <c r="Q32" i="265"/>
  <c r="R32" i="265" s="1"/>
  <c r="Q33" i="265"/>
  <c r="R33" i="265" s="1"/>
  <c r="Q34" i="265"/>
  <c r="R34" i="265" s="1"/>
  <c r="Q35" i="265"/>
  <c r="R35" i="265" s="1"/>
  <c r="Q36" i="265"/>
  <c r="R36" i="265" s="1"/>
  <c r="Q37" i="265"/>
  <c r="R37" i="265" s="1"/>
  <c r="Q38" i="265"/>
  <c r="R38" i="265" s="1"/>
  <c r="Q47" i="265"/>
  <c r="R47" i="265" s="1"/>
  <c r="S47" i="265" s="1"/>
  <c r="T47" i="265" s="1"/>
  <c r="Q48" i="265"/>
  <c r="R48" i="265" s="1"/>
  <c r="S48" i="265" s="1"/>
  <c r="T48" i="265" s="1"/>
  <c r="Q49" i="265"/>
  <c r="R49" i="265" s="1"/>
  <c r="S49" i="265" s="1"/>
  <c r="T49" i="265" s="1"/>
  <c r="Q50" i="265"/>
  <c r="R50" i="265" s="1"/>
  <c r="Q51" i="265"/>
  <c r="R51" i="265" s="1"/>
  <c r="Q52" i="265"/>
  <c r="R52" i="265" s="1"/>
  <c r="Q53" i="265"/>
  <c r="R53" i="265" s="1"/>
  <c r="Q54" i="265"/>
  <c r="R54" i="265" s="1"/>
  <c r="Q55" i="265"/>
  <c r="R55" i="265" s="1"/>
  <c r="Q56" i="265"/>
  <c r="R56" i="265" s="1"/>
  <c r="Q57" i="265"/>
  <c r="R57" i="265" s="1"/>
  <c r="Q58" i="265"/>
  <c r="R58" i="265" s="1"/>
  <c r="Q59" i="265"/>
  <c r="R59" i="265" s="1"/>
  <c r="Q60" i="265"/>
  <c r="R60" i="265" s="1"/>
  <c r="Q63" i="265"/>
  <c r="R63" i="265" s="1"/>
  <c r="Q64" i="265"/>
  <c r="R64" i="265" s="1"/>
  <c r="Q65" i="265"/>
  <c r="R65" i="265" s="1"/>
  <c r="Q26" i="265"/>
  <c r="R26" i="265" s="1"/>
  <c r="Q27" i="265"/>
  <c r="R27" i="265" s="1"/>
  <c r="Q28" i="265"/>
  <c r="R28" i="265" s="1"/>
  <c r="Q29" i="265"/>
  <c r="R29" i="265" s="1"/>
  <c r="Q25" i="265"/>
  <c r="R25" i="265" s="1"/>
  <c r="K100" i="265"/>
  <c r="S81" i="265" l="1"/>
  <c r="T81" i="265" s="1"/>
  <c r="S80" i="265"/>
  <c r="T80" i="265" s="1"/>
  <c r="S79" i="265"/>
  <c r="T79" i="265" s="1"/>
  <c r="S78" i="265"/>
  <c r="T78" i="265" s="1"/>
  <c r="S77" i="265"/>
  <c r="T77" i="265" s="1"/>
  <c r="S75" i="265"/>
  <c r="T75" i="265" s="1"/>
  <c r="S74" i="265"/>
  <c r="T74" i="265" s="1"/>
  <c r="S71" i="265"/>
  <c r="T71" i="265" s="1"/>
  <c r="S70" i="265"/>
  <c r="T70" i="265" s="1"/>
  <c r="S69" i="265"/>
  <c r="T69" i="265" s="1"/>
  <c r="S68" i="265"/>
  <c r="T68" i="265" s="1"/>
  <c r="S67" i="265"/>
  <c r="T67" i="265" s="1"/>
  <c r="S14" i="265"/>
  <c r="T14" i="265" s="1"/>
  <c r="S18" i="265"/>
  <c r="T18" i="265"/>
  <c r="S19" i="265"/>
  <c r="T19" i="265" s="1"/>
  <c r="S20" i="265"/>
  <c r="T20" i="265" s="1"/>
  <c r="S21" i="265"/>
  <c r="T21" i="265" s="1"/>
  <c r="S22" i="265"/>
  <c r="T22" i="265" s="1"/>
  <c r="S23" i="265"/>
  <c r="T23" i="265" s="1"/>
  <c r="S24" i="265"/>
  <c r="T24" i="265" s="1"/>
  <c r="S30" i="265"/>
  <c r="T30" i="265"/>
  <c r="S31" i="265"/>
  <c r="T31" i="265" s="1"/>
  <c r="S32" i="265"/>
  <c r="T32" i="265" s="1"/>
  <c r="S33" i="265"/>
  <c r="T33" i="265" s="1"/>
  <c r="S34" i="265"/>
  <c r="T34" i="265" s="1"/>
  <c r="S35" i="265"/>
  <c r="T35" i="265" s="1"/>
  <c r="S36" i="265"/>
  <c r="T36" i="265" s="1"/>
  <c r="S37" i="265"/>
  <c r="T37" i="265" s="1"/>
  <c r="S38" i="265"/>
  <c r="T38" i="265" s="1"/>
  <c r="S50" i="265"/>
  <c r="T50" i="265" s="1"/>
  <c r="S51" i="265"/>
  <c r="T51" i="265" s="1"/>
  <c r="S52" i="265"/>
  <c r="T52" i="265" s="1"/>
  <c r="S53" i="265"/>
  <c r="T53" i="265" s="1"/>
  <c r="S54" i="265"/>
  <c r="T54" i="265" s="1"/>
  <c r="S55" i="265"/>
  <c r="T55" i="265" s="1"/>
  <c r="S56" i="265"/>
  <c r="T56" i="265" s="1"/>
  <c r="S57" i="265"/>
  <c r="T57" i="265" s="1"/>
  <c r="S58" i="265"/>
  <c r="T58" i="265" s="1"/>
  <c r="S59" i="265"/>
  <c r="T59" i="265" s="1"/>
  <c r="S60" i="265"/>
  <c r="T60" i="265" s="1"/>
  <c r="S63" i="265"/>
  <c r="T63" i="265" s="1"/>
  <c r="S64" i="265"/>
  <c r="T64" i="265" s="1"/>
  <c r="S65" i="265"/>
  <c r="T65" i="265" s="1"/>
  <c r="S26" i="265"/>
  <c r="T26" i="265" s="1"/>
  <c r="S27" i="265"/>
  <c r="T27" i="265" s="1"/>
  <c r="S28" i="265"/>
  <c r="T28" i="265" s="1"/>
  <c r="S29" i="265"/>
  <c r="T29" i="265" s="1"/>
  <c r="S25" i="265"/>
  <c r="T25" i="265" s="1"/>
  <c r="K66" i="265" l="1"/>
  <c r="K30" i="265"/>
  <c r="K55" i="265"/>
  <c r="K20" i="265"/>
  <c r="K83" i="265" l="1"/>
  <c r="K85" i="265" s="1"/>
  <c r="K93" i="265" s="1"/>
</calcChain>
</file>

<file path=xl/sharedStrings.xml><?xml version="1.0" encoding="utf-8"?>
<sst xmlns="http://schemas.openxmlformats.org/spreadsheetml/2006/main" count="412" uniqueCount="228">
  <si>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</si>
  <si>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</si>
  <si>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</si>
  <si>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</si>
  <si>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</si>
  <si>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</si>
  <si>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</si>
  <si>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</si>
  <si>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</si>
  <si>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</si>
  <si>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</si>
  <si>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</si>
  <si>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</si>
  <si>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</si>
  <si>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</si>
  <si>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</si>
  <si>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</si>
  <si>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</si>
  <si>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</si>
  <si>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</si>
  <si>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</si>
  <si>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</si>
  <si>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</si>
  <si>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</si>
  <si>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</si>
  <si>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</si>
  <si>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</si>
  <si>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</si>
  <si>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</si>
  <si>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</si>
  <si>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</si>
  <si>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</si>
  <si>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</si>
  <si>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</si>
  <si>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</si>
  <si>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</si>
  <si>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</si>
  <si>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</si>
  <si>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</si>
  <si>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</si>
  <si>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</si>
  <si>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</si>
  <si>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</si>
  <si>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</si>
  <si>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</si>
  <si>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</si>
  <si>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</si>
  <si>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</si>
  <si>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</si>
  <si>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</si>
  <si>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</si>
  <si>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</si>
  <si>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</si>
  <si>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</si>
  <si>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</si>
  <si>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</si>
  <si>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</si>
  <si>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</si>
  <si>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</si>
  <si>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</si>
  <si>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</si>
  <si>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</si>
  <si>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</si>
  <si>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</si>
  <si>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</si>
  <si>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</si>
  <si>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</si>
  <si>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</si>
  <si>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</si>
  <si>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</si>
  <si>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</si>
  <si>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</si>
  <si>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</si>
  <si>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</si>
  <si>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</si>
  <si>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</si>
  <si>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</si>
  <si>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</si>
  <si>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</si>
  <si>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</si>
  <si>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</si>
  <si>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</si>
  <si>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</si>
  <si>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</si>
  <si>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</si>
  <si>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</si>
  <si>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</si>
  <si>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</si>
  <si>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</si>
  <si>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</si>
  <si>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</si>
  <si>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</si>
  <si>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</si>
  <si>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</si>
  <si>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RELLENO CON MATERIAL DE AFIRMADO COMPACTADO RANA Y/O VIBROCOMPACTADOR. (INCLUYE ACARREO LIBRE HASTA 5 KM.)</t>
  </si>
  <si>
    <t>SUMINISTRO E INSTALACIÓN DE CONCRETO DE 14 MPA (2000 PSI) SOLADOS Y ATRAQUES</t>
  </si>
  <si>
    <t>5.03.01</t>
  </si>
  <si>
    <t>3.03.27</t>
  </si>
  <si>
    <t>SUMINISTRO E INSTALACIÓN DE TUBERÍA DE CONCRETO REFORZADO D=36". (INCLUYE EMBOQUILLADA Y ATRAQUE EN CONCRETO).</t>
  </si>
  <si>
    <t>SUMINISTRO FIGURADO Y ARMADO DE ACERO DE REFUERZO 60000 PSI 420 MPA</t>
  </si>
  <si>
    <t>CUNETAS REVESTIDAS EN CONCRETO DE 21 MPA ( 3000 PSI) SIN REFUERZO (INCLUYE SELLO DE JUNTAS)</t>
  </si>
  <si>
    <t>3.03.02</t>
  </si>
  <si>
    <t>TRANSPORTE DE MATERIAL DE AFIRMADO Y/O GRANULAR SUELTO (MEDIDO EN BANCO) DESPUÉS DE 5 KM.</t>
  </si>
  <si>
    <t>3.04.07</t>
  </si>
  <si>
    <t>SUMINISTRO E INSTALACIÓN DE SEÑAL DE TRANSITO PREVENTIVA, REGLAMENTARIA O INFORMATIVA DE 60 x 60 CM.</t>
  </si>
  <si>
    <t>DRENAJES EN TUBERÍA PVC DE 4" PERFORADA. (INCLUYE GRAVILLA FINA).</t>
  </si>
  <si>
    <t>EXCAVACIÓN DE CORTES Y CANALES SIN CLASIFICAR (INCLUYE ACARREO LIBRE HASTA 5 KM.)</t>
  </si>
  <si>
    <t>CONFORMACION DE BOTADERO O ESCOMBRERA</t>
  </si>
  <si>
    <t>3.13.14</t>
  </si>
  <si>
    <t>DEMOLICIÓN OBRAS EN CONCRETO REFORZADO, INCLUYE CARGUE Y RETIRO DE SOBRANTES CON ACARREO LIBRE HASTA 5 KM.).</t>
  </si>
  <si>
    <t>RELLENO CON MATERIAL SELECCIÓNADO PROVENIENTE DE EXCAVACIÓN COMPACTADO CON PLANCHA VIBRADORA</t>
  </si>
  <si>
    <t>SUMINISTRO E INSTALACIÓN DE MARCAS VIALES CON PINTURA DE TRÁFICO SEGUN NORMA INVIAS. (INCLUYE MICROESFERAS)</t>
  </si>
  <si>
    <t>CAP. 3: OBRAS DE DRENAJE  Y ESTRUCTURAS DE PROTECCION</t>
  </si>
  <si>
    <t>PLAN DE MANEJO AMBIENTAL</t>
  </si>
  <si>
    <t>TRANSPORTE DE MATERIAL SUELTO. (DESPUPES DE 5 KM).</t>
  </si>
  <si>
    <t>SUMINISTRO E INSTALACIÓN SEÑAL VIAL INFORMATIVA, TAMAÑO 2.0 M. x 0.50 M. (INCLUYE SOPORTE EN H SEGÚN NORMA INVIAS).</t>
  </si>
  <si>
    <t>Valor unitario</t>
  </si>
  <si>
    <t>FID</t>
  </si>
  <si>
    <t>Valor + FID</t>
  </si>
  <si>
    <t>AIU</t>
  </si>
  <si>
    <t>Valor + AIU</t>
  </si>
  <si>
    <t>%FID</t>
  </si>
  <si>
    <t>MEJORAMIENTO DE LA VÍA TRANSVERSAL DE BOYACÁ RUTA 6007, EN EL MUNICIPIO DE PAUNA DEPARTAMENTO DE BOYACÁ</t>
  </si>
  <si>
    <t>3.01.09</t>
  </si>
  <si>
    <t>3.02.02</t>
  </si>
  <si>
    <t>REF. 3.03.16- 3.04.04</t>
  </si>
  <si>
    <t>3.06.07</t>
  </si>
  <si>
    <t>3.12.02</t>
  </si>
  <si>
    <t>3.02.01</t>
  </si>
  <si>
    <t>Precio Gob. Boy.</t>
  </si>
  <si>
    <t>Precios ref.</t>
  </si>
  <si>
    <t xml:space="preserve">LOCALIZACION Y REPLANTEO PARA OBRAS DE INFRAESTRUCTURA VIAL. (NO INCLUYE COMISION TOPOGRAFICA) </t>
  </si>
  <si>
    <t>RELLENO CON MATERIAL SELECCIÓNADO PROVENIENTE DE EXCAVACIÓN COMPACTADO CON RODILLO (INCLUYE ACARREO LIBRE DE MATERIAL 5 KM)</t>
  </si>
  <si>
    <t>FRESADO DE PAVIMENTO ASFALTICO EN ESPESOR DE 10 CM. (INCLUYE ACARREO LIBRE HASTA 5 KM.)</t>
  </si>
  <si>
    <t>M3</t>
  </si>
  <si>
    <t>M2</t>
  </si>
  <si>
    <t>M3-KM</t>
  </si>
  <si>
    <t>3.04.06</t>
  </si>
  <si>
    <t>3.13.38</t>
  </si>
  <si>
    <t>3.06.09</t>
  </si>
  <si>
    <t>3.06.11</t>
  </si>
  <si>
    <t>3.06.04</t>
  </si>
  <si>
    <t>3.12.03</t>
  </si>
  <si>
    <t>3.12.04</t>
  </si>
  <si>
    <t>CAP. 1: PRELIMINARES Y MOVIIENTO DE TIERRAS</t>
  </si>
  <si>
    <t>CAP. 2: ESTRUCTURA DE PAVIMENTO</t>
  </si>
  <si>
    <t>3.03.16</t>
  </si>
  <si>
    <t>3.13.13</t>
  </si>
  <si>
    <t>3.03.05</t>
  </si>
  <si>
    <t>2.03.35</t>
  </si>
  <si>
    <t>3.03.10</t>
  </si>
  <si>
    <t>3.03.22</t>
  </si>
  <si>
    <t>5.03.02</t>
  </si>
  <si>
    <t>3.03.15</t>
  </si>
  <si>
    <t>3.10.12</t>
  </si>
  <si>
    <t>3.03.08</t>
  </si>
  <si>
    <t>Nuevo</t>
  </si>
  <si>
    <t>3.13.43</t>
  </si>
  <si>
    <t>5.03.06</t>
  </si>
  <si>
    <t>5.03.05</t>
  </si>
  <si>
    <t>5.03.04</t>
  </si>
  <si>
    <t>3.03.19</t>
  </si>
  <si>
    <t>3.13.59</t>
  </si>
  <si>
    <t>DRENAJES EN TUBERÍA PVC DE 6" PERFORADA. (INCLUYE GRAVILLA FINA).</t>
  </si>
  <si>
    <t>CORTE DE PAVIMENTO ASFÁLTICO</t>
  </si>
  <si>
    <t>SUMINISTRO E INSTALACIÓN DE MALLA ELECTROSOLDADA</t>
  </si>
  <si>
    <t>EXCAVACIÓN MANUAL EN MATERIAL COMUN</t>
  </si>
  <si>
    <t>CONCRETO SIMPLE DE 21 MPa - (3000 PSI) IMPERMEABILIZADO PARA PLACAS PISOS</t>
  </si>
  <si>
    <t>CONCRETO SIMPLE DE 21 MPa - (3000 PSI) IMPERMEABILIZADO PARA MUROS</t>
  </si>
  <si>
    <t>CONSTRUCCION DE FILTROS A CUALQUIER PROFUNDIDAD, CON MATERIAL FILTRANTE SEGUN NORMA INVIAS. (NO INCLUYE EXCAVACIÓN NI GEOTEXTIL). (**)</t>
  </si>
  <si>
    <t>SUMINISTRO E INSTALACIÓN DE GEOTEXTIL NT 2000 PARA SEPARACION SUBRASANTE/CAPAS GRANULARES Y/O SUBDRENES/FILTROS</t>
  </si>
  <si>
    <t>CONCRETO SIMPLE DE 28 MPa - (4000 PSI) IMPERMEABILIZADO PARA TAPAS</t>
  </si>
  <si>
    <t>CONCRETO SIMPLE DE 28 MPa - (4000 PSI) IMPERMEABILIZADO PARA PLACAS PISOS</t>
  </si>
  <si>
    <t>CONCRETO SIMPLE DE 28 MPa - (4000 PSI) IMPERMEABILIZADO PARA MUROS</t>
  </si>
  <si>
    <t>SUMINISTRO E INSTALACIÓN DE CONCRETO CICLOPEO DE 17.5 MPA (2500) , 40% RAJON PARA BASES</t>
  </si>
  <si>
    <t>SUMINISTRO E INSTALACIÓN DE GEOMEMBRANA 30 MILS</t>
  </si>
  <si>
    <t>Cotización</t>
  </si>
  <si>
    <t>ML</t>
  </si>
  <si>
    <t>KG</t>
  </si>
  <si>
    <t>CAP. 4: SEÑALIZACION</t>
  </si>
  <si>
    <t>3.09.10</t>
  </si>
  <si>
    <t>3.09.09</t>
  </si>
  <si>
    <t>3.09.08</t>
  </si>
  <si>
    <t>3.09.14</t>
  </si>
  <si>
    <t>3.09.13</t>
  </si>
  <si>
    <t>3.09.04</t>
  </si>
  <si>
    <t>3.09.16</t>
  </si>
  <si>
    <t>3.09.03</t>
  </si>
  <si>
    <t>3.09.07</t>
  </si>
  <si>
    <t>SUMINISTRO E INSTALACIÓN DE POSTES DE REFERENCIA METÁLICO</t>
  </si>
  <si>
    <t>SUMINISTRO E INSTALACIÓN DE DELINEADORES DE CURVA HORIZONTAL DE TAMAÑO 0.40M X 0.50 M. SEGUN NORMA INVIAS. (INCLUYE POSTE METÁLICO).</t>
  </si>
  <si>
    <t>SUMINISTRO E INSTALACIÓN DE TACHAS REFLECTIVAS UNIDIRECCIONALES Y BIDIRECCIONALES</t>
  </si>
  <si>
    <t>SUMINISTRO Y APLICACION DE PINTURA ACRILICA CON MICROESFERAS, LINEAS CONTINUAS Y DISCONTINUAS DE 12 CMS SEGUN NORMA INVIAS</t>
  </si>
  <si>
    <t>SUMINISTRO EE INSTALACIÓN DE ESTOPEROLES D = 10 CM. H = 25 CM.  (INCLUYE ELEMENTOS DE FIJACIÓN Y/O ANCLAJE).</t>
  </si>
  <si>
    <t>SUMINISTRO E INSTALACIÓN DE DEFENSAS VIALES TRAMO RECTO, CAL. 12. 2 POSTES DE 1.50M. Y TERMINALES INCLUYENDO TORNILLERIA, CAPTA- FAROS EN LÁMINA GALVANIZADA CAL. 22 EN CINTA REFLECTIVA GRADO INGENIERIA SEGUN NORMA INVIAS</t>
  </si>
  <si>
    <t>UND</t>
  </si>
  <si>
    <t>CAP. 5: OBRAS DE ESTABILIZACIÓN GEOTÉCNICA</t>
  </si>
  <si>
    <t>3.13.53</t>
  </si>
  <si>
    <t>3.03.09</t>
  </si>
  <si>
    <t>SUMINISTRO E INSTALACIÓN DE GEOTEXTIL T, RESIST ULTIMA A LA ROTURA(TIRA ANCHA)=33.8 KN/M PARA SEPARACION SUBRASANTE/CAPAS GRANULARES Y/O SUBDRENES/FILTROS</t>
  </si>
  <si>
    <t>DRENES HORIZONTALES EN TUBERÍA PVC DE 2 1/2" PERFORADA CON FILTRO</t>
  </si>
  <si>
    <t>CAP. 6: ALUMBRADO PUBLICO</t>
  </si>
  <si>
    <t>7.01.13</t>
  </si>
  <si>
    <t>7.05.03</t>
  </si>
  <si>
    <t>7.06.29</t>
  </si>
  <si>
    <t>2.10.243</t>
  </si>
  <si>
    <t>SUMINISTRO E INSTALACIÓN DE POSTE CUADRADO BRAZO SENCILLO  SECCIONADO TIPO CONTEMPORÁNEO PARA ILUMINACIÓN DE PARQUES Y VÍAS  (BASE DE 6.00 M X 90 MM DE LADO  + SECCIÓN MEDIA DE 0.50 M X 70 MM DE LADO + PUNTA DE 1.00 M X 90 MM DE LADO) DE 7.5 METROS CERTIFICADO Y ACABADO EN PINTURA EN POLVO POLIESTER.</t>
  </si>
  <si>
    <t>CIMENTACION PARA POSTE ENTRE 7.00 Y 8.00 METROS DE ALTO, INCLUYE CANASTILLA DE PERNOS DE ANCLAJE. INCLUYE EXCAVACIÓN MANUAL.</t>
  </si>
  <si>
    <t>SUMINISTRO E INSTALACIÓN DE LUMINARIA SOLAR AUTÓNOMA QUE INCORPORA TODOS LOS ELEMENTOS EN UNA ÚNICA PIEZA, POTENCIA MAXIMA DE 60 W Y FLUJO LUMINOSO MAXIMO DE 11.500 LÚMENES. (VARIACIÓN DEL FLUJO LUMINOSO SI SE OPERA CON SENSOR DE MOVIMIENTO O DE FORMA PERMANENTE).</t>
  </si>
  <si>
    <t>SUMINISTRO E INSTALACIÓN DE SISTEMA DE PUESTA A TIERRA DE UN ELÉCTRODO DE CU X 2.44 M. (INCLUYE CAJA DE INSPECCIÓN PLÁSTICA DE 30 X 30 CM. Y CONECTOR DOBLE TORNILLO).</t>
  </si>
  <si>
    <t xml:space="preserve">PLAN DE MANEJO DE TRÁFICO ( DISPOSITIVOS, SEÑALIZACION Y EQUIPOS)  </t>
  </si>
  <si>
    <t>PRESUPUESTO PERMISOS DE OCUPACIÓN DE CAUCES</t>
  </si>
  <si>
    <t>CERTIFICACIÓN RETIE</t>
  </si>
  <si>
    <t>CERTIFICACIÓN RETILAP</t>
  </si>
  <si>
    <t>PRESUPUESTO SST</t>
  </si>
  <si>
    <t>SUMINISTRO, EXTENDIDA Y COMPACTACIÓN DE MATERIAL SELECCIÓNADO PARA SUBBASE GRANULAR (INCLUYE ACARREO LIBRE HASTA 5KM) (**)</t>
  </si>
  <si>
    <t>SUMINISTRO, EXTENDIDA Y COMPACTACIÓN DE MATERIAL SELECCIÓNADO PARA BASE GRANULAR (INCLUYE ACARREO LIBRE HASTA 5KM) (**)</t>
  </si>
  <si>
    <t>SUMINISTRO E INSTALACIÓN DE GEOMALLA CON RESISTENCIA ULTIMA A 25 KN/M</t>
  </si>
  <si>
    <t>IMPRIMACIÓN CON EMULSIÓN ASFÁLTICA TIPO CRR-1 O SIMILAR</t>
  </si>
  <si>
    <t>RIEGO DE LIGA CON EMULSION ASFALTICA CRR-1 O SIMILAR</t>
  </si>
  <si>
    <t>SUMINISTRO E INSTALACIÓN DE CARPETA ASFALTICA EN CALIENTE MDC-19. INCLUYE BARRIDO, SOPLADO, SUMINISTRO Y COMPACTACIÓN. (INCLUYE ACARREO LIBRE HASTA 5 KM) NORMA INVIAS (**).</t>
  </si>
  <si>
    <t>TRANSPORTE DE MEZCLA ASFALTICA DESPUES DE 5 KM, (MEDIDA EN BANCO).</t>
  </si>
  <si>
    <t>REF. 3.03.15</t>
  </si>
  <si>
    <t>Kilómetro</t>
  </si>
  <si>
    <t>Metro Cúbico</t>
  </si>
  <si>
    <t>Metro Cuadrado</t>
  </si>
  <si>
    <t>M3-Km</t>
  </si>
  <si>
    <t>CARACTERIZACIÓN VIAL (4,68KM)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</si>
</sst>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0_);_(&quot;$&quot;* \(#,##0\);_(&quot;$&quot;* &quot;-&quot;_);_(@_)"/>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color theme="1"/>
      <name val="Arial"/>
      <family val="2"/>
    </font>
    <font>
      <b/>
      <sz val="10"/>
      <color theme="1"/>
      <name val="Arial"/>
      <family val="2"/>
    </font>
    <font>
      <sz val="12"/>
      <color theme="1"/>
      <name val="Arial"/>
      <family val="2"/>
    </font>
    <font>
      <sz val="10"/>
      <name val="Arial"/>
      <family val="2"/>
    </font>
    <font>
      <sz val="12"/>
      <color theme="1"/>
      <name val="Calibri"/>
      <family val="2"/>
      <scheme val="minor"/>
    </font>
    <font>
      <sz val="11"/>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style="hair">
        <color indexed="64"/>
      </top>
      <bottom style="hair">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61" fillId="0" borderId="0" applyFont="0" applyFill="0" applyBorder="0" applyAlignment="0" applyProtection="0"/>
    <xf numFmtId="204" fontId="62" fillId="0" borderId="0" applyFont="0" applyFill="0" applyBorder="0" applyAlignment="0" applyProtection="0"/>
  </cellStyleXfs>
  <cellXfs count="486">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24" borderId="60" xfId="135" applyFont="1" applyFill="1" applyBorder="1" applyAlignment="1">
      <alignment vertical="center"/>
    </xf>
    <xf numFmtId="0" fontId="51" fillId="24" borderId="59" xfId="135" applyFont="1" applyFill="1" applyBorder="1" applyAlignment="1">
      <alignment vertical="center"/>
    </xf>
    <xf numFmtId="0" fontId="51" fillId="24" borderId="59" xfId="135" applyFont="1" applyFill="1" applyBorder="1" applyAlignment="1">
      <alignment horizontal="center" vertical="center"/>
    </xf>
    <xf numFmtId="0" fontId="51" fillId="24" borderId="58" xfId="135" applyFont="1" applyFill="1" applyBorder="1" applyAlignment="1">
      <alignment vertical="center"/>
    </xf>
    <xf numFmtId="0" fontId="51" fillId="0" borderId="18" xfId="135" applyFont="1" applyBorder="1" applyAlignment="1">
      <alignment horizontal="center" vertical="center"/>
    </xf>
    <xf numFmtId="0" fontId="58" fillId="0" borderId="18" xfId="0" applyFont="1" applyBorder="1" applyAlignment="1" applyProtection="1">
      <alignment horizontal="center" vertical="center" wrapText="1"/>
      <protection hidden="1"/>
    </xf>
    <xf numFmtId="4" fontId="49" fillId="0" borderId="18" xfId="39" applyNumberFormat="1" applyFont="1" applyBorder="1" applyAlignment="1">
      <alignment horizontal="center" vertical="center" wrapText="1"/>
    </xf>
    <xf numFmtId="0" fontId="49" fillId="0" borderId="25" xfId="135" applyFont="1" applyBorder="1" applyAlignment="1">
      <alignment horizontal="center" vertical="center"/>
    </xf>
    <xf numFmtId="0" fontId="49" fillId="0" borderId="13" xfId="135" applyFont="1" applyBorder="1" applyAlignment="1">
      <alignment horizontal="left" vertical="center"/>
    </xf>
    <xf numFmtId="0" fontId="49" fillId="0" borderId="14" xfId="135" applyFont="1" applyBorder="1" applyAlignment="1">
      <alignment horizontal="center" vertical="center"/>
    </xf>
    <xf numFmtId="0" fontId="49" fillId="0" borderId="14" xfId="135" applyFont="1" applyBorder="1" applyAlignment="1">
      <alignment horizontal="left" vertical="center" wrapText="1"/>
    </xf>
    <xf numFmtId="4" fontId="49" fillId="0" borderId="25" xfId="39" applyNumberFormat="1" applyFont="1" applyBorder="1" applyAlignment="1">
      <alignment vertical="center" wrapText="1"/>
    </xf>
    <xf numFmtId="0" fontId="51" fillId="24" borderId="41" xfId="135" applyFont="1" applyFill="1" applyBorder="1" applyAlignment="1">
      <alignment vertical="center"/>
    </xf>
    <xf numFmtId="0" fontId="51" fillId="24" borderId="43" xfId="135" applyFont="1" applyFill="1" applyBorder="1" applyAlignment="1">
      <alignment vertical="center"/>
    </xf>
    <xf numFmtId="0" fontId="51" fillId="24" borderId="44" xfId="135" applyFont="1" applyFill="1" applyBorder="1" applyAlignment="1">
      <alignment vertical="center"/>
    </xf>
    <xf numFmtId="0" fontId="51" fillId="0" borderId="52" xfId="135" applyFont="1" applyBorder="1" applyAlignment="1">
      <alignment horizontal="center" vertical="center"/>
    </xf>
    <xf numFmtId="2" fontId="59" fillId="0" borderId="18" xfId="0" applyNumberFormat="1" applyFont="1" applyBorder="1" applyAlignment="1" applyProtection="1">
      <alignment horizontal="center" vertical="center"/>
      <protection hidden="1"/>
    </xf>
    <xf numFmtId="0" fontId="49" fillId="0" borderId="13" xfId="135" applyFont="1" applyBorder="1" applyAlignment="1">
      <alignment vertical="center"/>
    </xf>
    <xf numFmtId="0" fontId="49" fillId="0" borderId="14" xfId="135" applyFont="1" applyBorder="1" applyAlignment="1">
      <alignment vertical="center"/>
    </xf>
    <xf numFmtId="0" fontId="49" fillId="0" borderId="24" xfId="135" applyFont="1" applyBorder="1" applyAlignment="1">
      <alignment vertical="center"/>
    </xf>
    <xf numFmtId="0" fontId="51" fillId="24" borderId="43" xfId="135" applyFont="1" applyFill="1" applyBorder="1" applyAlignment="1">
      <alignment horizontal="center" vertical="center"/>
    </xf>
    <xf numFmtId="0" fontId="51" fillId="24" borderId="0" xfId="135" applyFont="1" applyFill="1" applyAlignment="1">
      <alignment vertical="center"/>
    </xf>
    <xf numFmtId="0" fontId="51" fillId="24" borderId="0" xfId="135" applyFont="1" applyFill="1" applyAlignment="1">
      <alignment horizontal="center" vertical="center"/>
    </xf>
    <xf numFmtId="0" fontId="32" fillId="0" borderId="0" xfId="128" applyFont="1"/>
    <xf numFmtId="0" fontId="32" fillId="0" borderId="36" xfId="128" applyFont="1" applyBorder="1"/>
    <xf numFmtId="0" fontId="32" fillId="0" borderId="37" xfId="128" applyFont="1" applyBorder="1"/>
    <xf numFmtId="0" fontId="31" fillId="0" borderId="0" xfId="128" applyFont="1"/>
    <xf numFmtId="187" fontId="51" fillId="24" borderId="44" xfId="135" applyNumberFormat="1" applyFont="1" applyFill="1" applyBorder="1" applyAlignment="1">
      <alignment vertical="center"/>
    </xf>
    <xf numFmtId="0" fontId="51" fillId="0" borderId="34" xfId="228" applyFont="1" applyBorder="1" applyAlignment="1">
      <alignment vertical="center"/>
    </xf>
    <xf numFmtId="182" fontId="32" fillId="0" borderId="37" xfId="128" applyNumberFormat="1" applyFont="1" applyBorder="1"/>
    <xf numFmtId="184" fontId="32" fillId="0" borderId="37" xfId="128" applyNumberFormat="1" applyFont="1" applyBorder="1"/>
    <xf numFmtId="10" fontId="49" fillId="27" borderId="30" xfId="95" applyNumberFormat="1" applyFont="1" applyFill="1" applyBorder="1" applyAlignment="1">
      <alignment horizontal="center" vertical="center"/>
    </xf>
    <xf numFmtId="184" fontId="32" fillId="0" borderId="87" xfId="128" applyNumberFormat="1" applyFont="1" applyBorder="1"/>
    <xf numFmtId="0" fontId="30" fillId="0" borderId="0" xfId="128" applyFont="1"/>
    <xf numFmtId="0" fontId="58" fillId="0" borderId="4" xfId="0" applyFont="1" applyBorder="1" applyAlignment="1" applyProtection="1">
      <alignment horizontal="center" vertical="center" wrapText="1"/>
      <protection locked="0"/>
    </xf>
    <xf numFmtId="0" fontId="58" fillId="0" borderId="85" xfId="0" applyFont="1" applyBorder="1" applyAlignment="1" applyProtection="1">
      <alignment horizontal="center" vertical="center" wrapText="1"/>
      <protection locked="0"/>
    </xf>
    <xf numFmtId="2" fontId="51" fillId="0" borderId="18" xfId="135" applyNumberFormat="1" applyFont="1" applyBorder="1" applyAlignment="1">
      <alignment horizontal="center" vertical="center"/>
    </xf>
    <xf numFmtId="0" fontId="51" fillId="0" borderId="60" xfId="128" applyFont="1" applyBorder="1" applyAlignment="1">
      <alignment horizontal="left" vertical="center"/>
    </xf>
    <xf numFmtId="9" fontId="49" fillId="0" borderId="59" xfId="129" applyNumberFormat="1" applyFont="1" applyBorder="1" applyAlignment="1">
      <alignment horizontal="center" vertical="center"/>
    </xf>
    <xf numFmtId="181" fontId="49" fillId="0" borderId="59" xfId="129" applyNumberFormat="1" applyFont="1" applyBorder="1" applyAlignment="1">
      <alignment vertical="center"/>
    </xf>
    <xf numFmtId="0" fontId="29" fillId="25" borderId="85" xfId="133" applyFont="1" applyFill="1" applyBorder="1" applyAlignment="1" applyProtection="1">
      <alignment vertical="center" wrapText="1"/>
      <protection locked="0"/>
    </xf>
    <xf numFmtId="0" fontId="63" fillId="0" borderId="4" xfId="236" applyFont="1" applyBorder="1" applyAlignment="1" applyProtection="1">
      <alignment horizontal="center" vertical="center" wrapText="1"/>
      <protection locked="0" hidden="1"/>
    </xf>
    <xf numFmtId="0" fontId="29" fillId="25" borderId="85" xfId="133" applyFont="1" applyFill="1" applyBorder="1" applyAlignment="1">
      <alignment vertical="center" wrapText="1"/>
    </xf>
    <xf numFmtId="0" fontId="29" fillId="0" borderId="85" xfId="133" applyFont="1" applyBorder="1" applyAlignment="1">
      <alignment vertical="center" wrapText="1"/>
    </xf>
    <xf numFmtId="0" fontId="63" fillId="0" borderId="85" xfId="236" applyFont="1" applyBorder="1" applyAlignment="1" applyProtection="1">
      <alignment horizontal="center" vertical="center" wrapText="1"/>
      <protection locked="0" hidden="1"/>
    </xf>
    <xf numFmtId="0" fontId="0" fillId="0" borderId="85" xfId="133" applyFont="1" applyBorder="1" applyAlignment="1">
      <alignment horizontal="justify" vertical="center" wrapText="1"/>
    </xf>
    <xf numFmtId="10" fontId="2" fillId="0" borderId="85" xfId="133" applyNumberFormat="1" applyBorder="1" applyAlignment="1">
      <alignment horizontal="center" vertical="center"/>
    </xf>
    <xf numFmtId="10" fontId="2" fillId="25" borderId="85" xfId="133" applyNumberFormat="1" applyFill="1" applyBorder="1" applyAlignment="1">
      <alignment horizontal="center" vertical="center"/>
    </xf>
    <xf numFmtId="10" fontId="29" fillId="0" borderId="85" xfId="133" applyNumberFormat="1" applyFont="1" applyBorder="1" applyAlignment="1">
      <alignment horizontal="center" vertical="center"/>
    </xf>
    <xf numFmtId="10" fontId="2" fillId="25" borderId="89" xfId="133" applyNumberFormat="1" applyFill="1" applyBorder="1" applyAlignment="1">
      <alignment horizontal="center" vertical="center"/>
    </xf>
    <xf numFmtId="44" fontId="29" fillId="0" borderId="0" xfId="257" applyFont="1"/>
    <xf numFmtId="0" fontId="49" fillId="0" borderId="11" xfId="135" applyFont="1" applyBorder="1" applyAlignment="1">
      <alignment vertical="center"/>
    </xf>
    <xf numFmtId="0" fontId="49" fillId="0" borderId="0" xfId="135" applyFont="1" applyAlignment="1">
      <alignment vertical="center"/>
    </xf>
    <xf numFmtId="0" fontId="49" fillId="0" borderId="45" xfId="135" applyFont="1" applyBorder="1" applyAlignment="1">
      <alignment vertical="center"/>
    </xf>
    <xf numFmtId="0" fontId="60" fillId="0" borderId="22" xfId="0" applyFont="1" applyBorder="1" applyAlignment="1" applyProtection="1">
      <alignment horizontal="left" vertical="center" wrapText="1"/>
      <protection hidden="1"/>
    </xf>
    <xf numFmtId="2" fontId="59" fillId="0" borderId="90" xfId="0" applyNumberFormat="1" applyFont="1" applyBorder="1" applyAlignment="1" applyProtection="1">
      <alignment horizontal="center" vertical="center"/>
      <protection hidden="1"/>
    </xf>
    <xf numFmtId="2" fontId="59" fillId="0" borderId="91" xfId="0" applyNumberFormat="1" applyFont="1" applyBorder="1" applyAlignment="1" applyProtection="1">
      <alignment horizontal="center" vertical="center"/>
      <protection hidden="1"/>
    </xf>
    <xf numFmtId="2" fontId="59" fillId="0" borderId="4" xfId="0" applyNumberFormat="1" applyFont="1" applyBorder="1" applyAlignment="1" applyProtection="1">
      <alignment horizontal="center" vertical="center"/>
      <protection hidden="1"/>
    </xf>
    <xf numFmtId="2" fontId="59" fillId="0" borderId="85" xfId="0" applyNumberFormat="1" applyFont="1" applyBorder="1" applyAlignment="1" applyProtection="1">
      <alignment horizontal="center" vertical="center"/>
      <protection hidden="1"/>
    </xf>
    <xf numFmtId="0" fontId="58" fillId="0" borderId="85" xfId="0" applyFont="1" applyBorder="1" applyAlignment="1" applyProtection="1">
      <alignment vertical="center" wrapText="1"/>
      <protection locked="0"/>
    </xf>
    <xf numFmtId="181" fontId="51" fillId="0" borderId="26" xfId="129" applyNumberFormat="1" applyFont="1" applyBorder="1" applyAlignment="1">
      <alignment vertical="center"/>
    </xf>
    <xf numFmtId="181" fontId="49" fillId="0" borderId="57" xfId="129" applyNumberFormat="1" applyFont="1" applyBorder="1" applyAlignment="1">
      <alignment vertical="center"/>
    </xf>
    <xf numFmtId="0" fontId="49" fillId="0" borderId="58" xfId="128" applyFont="1" applyBorder="1" applyAlignment="1">
      <alignment vertical="center"/>
    </xf>
    <xf numFmtId="0" fontId="60" fillId="0" borderId="21" xfId="0" applyFont="1" applyBorder="1" applyAlignment="1" applyProtection="1">
      <alignment horizontal="left" vertical="center" wrapText="1"/>
      <protection hidden="1"/>
    </xf>
    <xf numFmtId="0" fontId="60" fillId="0" borderId="57" xfId="0" applyFont="1" applyBorder="1" applyAlignment="1" applyProtection="1">
      <alignment horizontal="left" vertical="center" wrapText="1"/>
      <protection hidden="1"/>
    </xf>
    <xf numFmtId="0" fontId="49" fillId="0" borderId="70" xfId="128" applyFont="1" applyBorder="1" applyAlignment="1">
      <alignment vertical="center"/>
    </xf>
    <xf numFmtId="181" fontId="49" fillId="0" borderId="72" xfId="129" applyNumberFormat="1" applyFont="1" applyBorder="1" applyAlignment="1">
      <alignment vertical="center"/>
    </xf>
    <xf numFmtId="0" fontId="49" fillId="0" borderId="63" xfId="135" applyFont="1" applyBorder="1" applyAlignment="1">
      <alignment vertical="center"/>
    </xf>
    <xf numFmtId="0" fontId="49" fillId="0" borderId="55" xfId="135" applyFont="1" applyBorder="1" applyAlignment="1">
      <alignment vertical="center"/>
    </xf>
    <xf numFmtId="0" fontId="49" fillId="0" borderId="65" xfId="135" applyFont="1" applyBorder="1" applyAlignment="1">
      <alignment vertical="center"/>
    </xf>
    <xf numFmtId="2" fontId="59" fillId="0" borderId="55" xfId="0" applyNumberFormat="1" applyFont="1" applyBorder="1" applyAlignment="1" applyProtection="1">
      <alignment horizontal="center" vertical="center"/>
      <protection locked="0"/>
    </xf>
    <xf numFmtId="0" fontId="58" fillId="0" borderId="92" xfId="0" applyFont="1" applyBorder="1" applyAlignment="1" applyProtection="1">
      <alignment horizontal="center" vertical="center" wrapText="1"/>
      <protection locked="0"/>
    </xf>
    <xf numFmtId="0" fontId="58" fillId="0" borderId="93" xfId="0" applyFont="1" applyBorder="1" applyAlignment="1" applyProtection="1">
      <alignment horizontal="center" vertical="center" wrapText="1"/>
      <protection locked="0"/>
    </xf>
    <xf numFmtId="0" fontId="43" fillId="0" borderId="85" xfId="89" applyFont="1" applyBorder="1" applyAlignment="1">
      <alignment horizontal="center" wrapText="1"/>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0" borderId="14" xfId="130" applyFont="1" applyBorder="1" applyAlignment="1">
      <alignment horizontal="center"/>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5" borderId="32" xfId="135" applyFont="1" applyFill="1" applyBorder="1" applyAlignment="1">
      <alignment horizontal="center" vertical="center" wrapText="1"/>
    </xf>
    <xf numFmtId="0" fontId="51" fillId="25" borderId="48" xfId="135" applyFont="1" applyFill="1" applyBorder="1" applyAlignment="1">
      <alignment horizontal="center" vertical="center" wrapText="1"/>
    </xf>
    <xf numFmtId="0" fontId="51" fillId="25" borderId="29" xfId="135" applyFont="1" applyFill="1" applyBorder="1" applyAlignment="1">
      <alignment horizontal="center" vertical="center" wrapText="1"/>
    </xf>
    <xf numFmtId="0" fontId="51" fillId="25" borderId="20" xfId="135"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135" applyNumberFormat="1" applyFont="1" applyFill="1" applyBorder="1" applyAlignment="1">
      <alignment horizontal="center" vertical="center" wrapText="1"/>
    </xf>
    <xf numFmtId="4" fontId="51" fillId="25" borderId="20" xfId="135" applyNumberFormat="1" applyFont="1" applyFill="1" applyBorder="1" applyAlignment="1">
      <alignment horizontal="center" vertical="center" wrapText="1"/>
    </xf>
    <xf numFmtId="4" fontId="51" fillId="25" borderId="35" xfId="135" applyNumberFormat="1" applyFont="1" applyFill="1" applyBorder="1" applyAlignment="1">
      <alignment horizontal="center" vertical="center" wrapText="1"/>
    </xf>
    <xf numFmtId="4" fontId="51" fillId="25" borderId="42" xfId="135" applyNumberFormat="1" applyFont="1" applyFill="1" applyBorder="1" applyAlignment="1">
      <alignment horizontal="center" vertical="center" wrapText="1"/>
    </xf>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0" fontId="60" fillId="0" borderId="21" xfId="0" applyFont="1" applyBorder="1" applyAlignment="1" applyProtection="1">
      <alignment horizontal="left" vertical="center" wrapText="1"/>
      <protection hidden="1"/>
    </xf>
    <xf numFmtId="0" fontId="60" fillId="0" borderId="22" xfId="0" applyFont="1" applyBorder="1" applyAlignment="1" applyProtection="1">
      <alignment horizontal="left" vertical="center" wrapText="1"/>
      <protection hidden="1"/>
    </xf>
    <xf numFmtId="0" fontId="60" fillId="0" borderId="57" xfId="0" applyFont="1" applyBorder="1" applyAlignment="1" applyProtection="1">
      <alignment horizontal="left" vertical="center" wrapText="1"/>
      <protection hidden="1"/>
    </xf>
    <xf numFmtId="0" fontId="49" fillId="0" borderId="11" xfId="135" applyFont="1" applyBorder="1" applyAlignment="1">
      <alignment vertical="center"/>
    </xf>
    <xf numFmtId="0" fontId="49" fillId="0" borderId="0" xfId="135" applyFont="1" applyAlignment="1">
      <alignment vertical="center"/>
    </xf>
    <xf numFmtId="0" fontId="49" fillId="0" borderId="45" xfId="135" applyFont="1" applyBorder="1" applyAlignment="1">
      <alignment vertical="center"/>
    </xf>
    <xf numFmtId="3" fontId="51" fillId="26" borderId="18" xfId="130" applyNumberFormat="1" applyFont="1" applyFill="1" applyBorder="1" applyAlignment="1">
      <alignment horizontal="center" vertical="center"/>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0] 2" xfId="258" xr:uid="{42F2E557-975D-4A70-A902-FE0BA05254A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Gobernaci&#243;n%20de%20Boyac&#225;\2026\Estudios%20previos\Licitaci&#243;n\Pauna\PRESUPUESTO%20GENERAL%20PAUN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ÍA DE USO"/>
      <sheetName val="formato"/>
      <sheetName val="PRESUPUESTO"/>
      <sheetName val="MEMORIA DE CANTIDADES"/>
      <sheetName val="APU'S"/>
      <sheetName val="A.I.U"/>
      <sheetName val="PTO INT"/>
      <sheetName val="PRESUPUESTO SST"/>
      <sheetName val="PRESUPUESTO PMT"/>
      <sheetName val="DETALLES DEMOLICION C"/>
      <sheetName val="ESTUDIO DE MERCADO"/>
      <sheetName val="FACTOR PRESTACIONAL"/>
      <sheetName val="FACTOR MULTIPLICADOR"/>
      <sheetName val="PPTO PAGA "/>
      <sheetName val="PPTO PERMISO DE OCUPACIÓN"/>
      <sheetName val="APUS"/>
      <sheetName val="BOX 1 X 1"/>
      <sheetName val="BOX 1.5 X 1.5"/>
      <sheetName val="TARIFAS 2026"/>
      <sheetName val="BASE"/>
      <sheetName val="VERIF APU vs PD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
          <cell r="F2" t="str">
            <v>Año</v>
          </cell>
        </row>
        <row r="3">
          <cell r="F3" t="str">
            <v xml:space="preserve">Caja </v>
          </cell>
        </row>
        <row r="4">
          <cell r="F4" t="str">
            <v>Centímetro</v>
          </cell>
        </row>
        <row r="5">
          <cell r="F5" t="str">
            <v>Dia</v>
          </cell>
        </row>
        <row r="6">
          <cell r="F6" t="str">
            <v>Equipo</v>
          </cell>
        </row>
        <row r="7">
          <cell r="F7" t="str">
            <v>Estudiante</v>
          </cell>
        </row>
        <row r="8">
          <cell r="F8" t="str">
            <v>Grado</v>
          </cell>
        </row>
        <row r="9">
          <cell r="F9" t="str">
            <v>Gramo</v>
          </cell>
        </row>
        <row r="10">
          <cell r="F10" t="str">
            <v>Global</v>
          </cell>
        </row>
        <row r="11">
          <cell r="F11" t="str">
            <v>Hectárea</v>
          </cell>
        </row>
        <row r="12">
          <cell r="F12" t="str">
            <v>Hora</v>
          </cell>
        </row>
        <row r="13">
          <cell r="F13" t="str">
            <v>Juego</v>
          </cell>
        </row>
        <row r="14">
          <cell r="F14" t="str">
            <v>Kg/m3</v>
          </cell>
        </row>
        <row r="15">
          <cell r="F15" t="str">
            <v>Kilogramo</v>
          </cell>
        </row>
        <row r="16">
          <cell r="F16" t="str">
            <v>Kilómetro</v>
          </cell>
        </row>
        <row r="17">
          <cell r="F17" t="str">
            <v>Km cuadrado</v>
          </cell>
        </row>
        <row r="18">
          <cell r="F18" t="str">
            <v>Libra</v>
          </cell>
        </row>
        <row r="19">
          <cell r="F19" t="str">
            <v>Litro</v>
          </cell>
        </row>
        <row r="20">
          <cell r="F20" t="str">
            <v>Lumen</v>
          </cell>
        </row>
        <row r="21">
          <cell r="F21" t="str">
            <v>Lux</v>
          </cell>
        </row>
        <row r="22">
          <cell r="F22" t="str">
            <v>m/s</v>
          </cell>
        </row>
        <row r="23">
          <cell r="F23" t="str">
            <v>Mes</v>
          </cell>
        </row>
        <row r="24">
          <cell r="F24" t="str">
            <v>Metro Cuadrado</v>
          </cell>
        </row>
        <row r="25">
          <cell r="F25" t="str">
            <v>Metro Cúbico</v>
          </cell>
        </row>
        <row r="26">
          <cell r="F26" t="str">
            <v>Metro lineal</v>
          </cell>
        </row>
        <row r="27">
          <cell r="F27" t="str">
            <v>M3-Km</v>
          </cell>
        </row>
        <row r="28">
          <cell r="F28" t="str">
            <v>Minuto</v>
          </cell>
        </row>
        <row r="29">
          <cell r="F29" t="str">
            <v>Número</v>
          </cell>
        </row>
        <row r="30">
          <cell r="F30" t="str">
            <v>Paciente</v>
          </cell>
        </row>
        <row r="31">
          <cell r="F31" t="str">
            <v>Paquete</v>
          </cell>
        </row>
        <row r="32">
          <cell r="F32" t="str">
            <v>Persona</v>
          </cell>
        </row>
        <row r="33">
          <cell r="F33" t="str">
            <v>Porcentaje</v>
          </cell>
        </row>
        <row r="34">
          <cell r="F34" t="str">
            <v>Resma</v>
          </cell>
        </row>
        <row r="35">
          <cell r="F35" t="str">
            <v>Taller</v>
          </cell>
        </row>
        <row r="36">
          <cell r="F36" t="str">
            <v>Tonelada</v>
          </cell>
        </row>
        <row r="37">
          <cell r="F37" t="str">
            <v>Unidad</v>
          </cell>
        </row>
        <row r="38">
          <cell r="F38" t="str">
            <v>Voltio</v>
          </cell>
        </row>
        <row r="39">
          <cell r="F39" t="str">
            <v>Watt</v>
          </cell>
        </row>
        <row r="40">
          <cell r="F40" t="str">
            <v>Yarda</v>
          </cell>
        </row>
        <row r="41">
          <cell r="F41" t="str">
            <v>Ración</v>
          </cell>
        </row>
        <row r="42">
          <cell r="F42" t="str">
            <v>Seleccione de la lista…</v>
          </cell>
        </row>
        <row r="43">
          <cell r="F43" t="str">
            <v>Galón</v>
          </cell>
        </row>
        <row r="44">
          <cell r="F44" t="str">
            <v>Mililitro</v>
          </cell>
        </row>
        <row r="45">
          <cell r="F45" t="str">
            <v>Centímetro cúbico</v>
          </cell>
        </row>
        <row r="46">
          <cell r="F46" t="str">
            <v>Pulgada</v>
          </cell>
        </row>
        <row r="47">
          <cell r="F47" t="str">
            <v>Pie</v>
          </cell>
        </row>
        <row r="48">
          <cell r="F48" t="str">
            <v>Semana</v>
          </cell>
        </row>
        <row r="49">
          <cell r="F49" t="str">
            <v>Trimestre</v>
          </cell>
        </row>
        <row r="50">
          <cell r="F50" t="str">
            <v>Amperio</v>
          </cell>
        </row>
        <row r="51">
          <cell r="F51" t="str">
            <v>Kilovatio</v>
          </cell>
        </row>
        <row r="52">
          <cell r="F52" t="str">
            <v>Kilovatio-hora</v>
          </cell>
        </row>
        <row r="53">
          <cell r="F53" t="str">
            <v>Grado Celsius</v>
          </cell>
        </row>
        <row r="54">
          <cell r="F54" t="str">
            <v>PSI</v>
          </cell>
        </row>
        <row r="55">
          <cell r="F55" t="str">
            <v>Hertz</v>
          </cell>
        </row>
        <row r="56">
          <cell r="F56" t="str">
            <v>Bolsa</v>
          </cell>
        </row>
        <row r="57">
          <cell r="F57" t="str">
            <v>Bulto</v>
          </cell>
        </row>
        <row r="58">
          <cell r="F58" t="str">
            <v>Docena</v>
          </cell>
        </row>
        <row r="59">
          <cell r="F59" t="str">
            <v>Par</v>
          </cell>
        </row>
        <row r="60">
          <cell r="F60" t="str">
            <v>Servicio</v>
          </cell>
        </row>
        <row r="61">
          <cell r="F61" t="str">
            <v>Viaje</v>
          </cell>
        </row>
        <row r="62">
          <cell r="F62" t="str">
            <v>Jornada</v>
          </cell>
        </row>
        <row r="63">
          <cell r="F63" t="str">
            <v>Pliego</v>
          </cell>
        </row>
      </sheetData>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T103"/>
  <sheetViews>
    <sheetView showGridLines="0" tabSelected="1" view="pageBreakPreview" topLeftCell="E55" zoomScaleNormal="100" zoomScaleSheetLayoutView="100" zoomScalePageLayoutView="55" workbookViewId="0">
      <selection activeCell="C11" sqref="C11:C12"/>
    </sheetView>
  </sheetViews>
  <sheetFormatPr baseColWidth="10" defaultColWidth="11.44140625" defaultRowHeight="13.8"/>
  <cols>
    <col min="1" max="2" width="3.44140625" style="1" customWidth="1"/>
    <col min="3" max="3" width="12.6640625" style="1" customWidth="1"/>
    <col min="4" max="4" width="15.33203125" style="1" customWidth="1"/>
    <col min="5" max="5" width="16.109375" style="2" customWidth="1"/>
    <col min="6" max="6" width="17.5546875" style="1" customWidth="1"/>
    <col min="7" max="7" width="73.33203125" style="1" customWidth="1"/>
    <col min="8" max="8" width="17.2187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9" width="11.44140625" style="1" hidden="1" customWidth="1"/>
    <col min="20" max="20" width="20.33203125" style="1" hidden="1" customWidth="1"/>
    <col min="21" max="16384" width="11.44140625" style="1"/>
  </cols>
  <sheetData>
    <row r="1" spans="1:20" ht="16.2" thickBot="1">
      <c r="A1" s="5"/>
      <c r="B1" s="5"/>
      <c r="C1" s="5"/>
      <c r="D1" s="5"/>
      <c r="E1" s="6"/>
      <c r="F1" s="5"/>
      <c r="G1" s="5"/>
      <c r="H1" s="5"/>
      <c r="I1" s="5"/>
      <c r="J1" s="5"/>
      <c r="K1" s="5"/>
      <c r="L1" s="5"/>
      <c r="M1" s="5"/>
    </row>
    <row r="2" spans="1:20" ht="16.2" thickTop="1">
      <c r="A2" s="5"/>
      <c r="B2" s="7"/>
      <c r="C2" s="226"/>
      <c r="D2" s="226"/>
      <c r="E2" s="227"/>
      <c r="F2" s="226"/>
      <c r="G2" s="226"/>
      <c r="H2" s="226"/>
      <c r="I2" s="226"/>
      <c r="J2" s="226"/>
      <c r="K2" s="226"/>
      <c r="L2" s="8"/>
      <c r="M2" s="5"/>
    </row>
    <row r="3" spans="1:20" ht="27" customHeight="1">
      <c r="A3" s="5"/>
      <c r="B3" s="9"/>
      <c r="C3" s="307" t="s">
        <v>0</v>
      </c>
      <c r="D3" s="307"/>
      <c r="E3" s="307"/>
      <c r="F3" s="307"/>
      <c r="G3" s="5"/>
      <c r="H3" s="5"/>
      <c r="I3" s="5"/>
      <c r="J3" s="5"/>
      <c r="K3" s="5"/>
      <c r="L3" s="10"/>
      <c r="M3" s="5"/>
    </row>
    <row r="4" spans="1:20" ht="15.6">
      <c r="A4" s="5"/>
      <c r="B4" s="9"/>
      <c r="C4" s="209" t="s">
        <v>1</v>
      </c>
      <c r="D4" s="210" t="s">
        <v>2</v>
      </c>
      <c r="E4" s="209" t="s">
        <v>3</v>
      </c>
      <c r="F4" s="210">
        <v>4</v>
      </c>
      <c r="G4" s="5"/>
      <c r="H4" s="5"/>
      <c r="I4" s="5"/>
      <c r="J4" s="5"/>
      <c r="K4" s="5"/>
      <c r="L4" s="10"/>
      <c r="M4" s="5"/>
    </row>
    <row r="5" spans="1:20" ht="15.6">
      <c r="A5" s="5"/>
      <c r="B5" s="9"/>
      <c r="C5" s="314" t="s">
        <v>4</v>
      </c>
      <c r="D5" s="314"/>
      <c r="E5" s="314"/>
      <c r="F5" s="314"/>
      <c r="G5" s="314"/>
      <c r="H5" s="314"/>
      <c r="I5" s="314"/>
      <c r="J5" s="314"/>
      <c r="K5" s="314"/>
      <c r="L5" s="10"/>
      <c r="M5" s="5"/>
    </row>
    <row r="6" spans="1:20" ht="16.2" thickBot="1">
      <c r="A6" s="5"/>
      <c r="B6" s="9"/>
      <c r="C6" s="313" t="s">
        <v>5</v>
      </c>
      <c r="D6" s="313"/>
      <c r="E6" s="313"/>
      <c r="F6" s="313"/>
      <c r="G6" s="313"/>
      <c r="H6" s="313"/>
      <c r="I6" s="313"/>
      <c r="J6" s="313"/>
      <c r="K6" s="313"/>
      <c r="L6" s="10"/>
      <c r="M6" s="5"/>
    </row>
    <row r="7" spans="1:20" s="20" customFormat="1" ht="15.6">
      <c r="A7" s="19"/>
      <c r="B7" s="224"/>
      <c r="C7" s="315" t="s">
        <v>6</v>
      </c>
      <c r="D7" s="316"/>
      <c r="E7" s="316"/>
      <c r="F7" s="316"/>
      <c r="G7" s="316"/>
      <c r="H7" s="316"/>
      <c r="I7" s="316"/>
      <c r="J7" s="316"/>
      <c r="K7" s="317"/>
      <c r="L7" s="21"/>
      <c r="M7" s="19"/>
    </row>
    <row r="8" spans="1:20" ht="43.5" customHeight="1">
      <c r="A8" s="5"/>
      <c r="B8" s="225"/>
      <c r="C8" s="318"/>
      <c r="D8" s="319"/>
      <c r="E8" s="319"/>
      <c r="F8" s="319"/>
      <c r="G8" s="319"/>
      <c r="H8" s="319"/>
      <c r="I8" s="319"/>
      <c r="J8" s="319"/>
      <c r="K8" s="320"/>
      <c r="L8" s="10"/>
      <c r="M8" s="5"/>
    </row>
    <row r="9" spans="1:20" ht="34.5" customHeight="1">
      <c r="A9" s="5"/>
      <c r="B9" s="225"/>
      <c r="C9" s="321" t="s">
        <v>7</v>
      </c>
      <c r="D9" s="322"/>
      <c r="E9" s="322"/>
      <c r="F9" s="322"/>
      <c r="G9" s="322"/>
      <c r="H9" s="322"/>
      <c r="I9" s="322"/>
      <c r="J9" s="322"/>
      <c r="K9" s="323"/>
      <c r="L9" s="10"/>
      <c r="M9" s="5"/>
    </row>
    <row r="10" spans="1:20" ht="30" customHeight="1" thickBot="1">
      <c r="A10" s="5"/>
      <c r="B10" s="9"/>
      <c r="C10" s="308" t="s">
        <v>122</v>
      </c>
      <c r="D10" s="309"/>
      <c r="E10" s="309"/>
      <c r="F10" s="309"/>
      <c r="G10" s="309"/>
      <c r="H10" s="309"/>
      <c r="I10" s="309"/>
      <c r="J10" s="309"/>
      <c r="K10" s="310"/>
      <c r="L10" s="10"/>
      <c r="M10" s="5"/>
    </row>
    <row r="11" spans="1:20" ht="30" customHeight="1">
      <c r="A11" s="5"/>
      <c r="B11" s="9"/>
      <c r="C11" s="324" t="s">
        <v>8</v>
      </c>
      <c r="D11" s="326" t="s">
        <v>9</v>
      </c>
      <c r="E11" s="328" t="s">
        <v>10</v>
      </c>
      <c r="F11" s="328"/>
      <c r="G11" s="324" t="s">
        <v>11</v>
      </c>
      <c r="H11" s="326" t="s">
        <v>12</v>
      </c>
      <c r="I11" s="326" t="s">
        <v>13</v>
      </c>
      <c r="J11" s="329" t="s">
        <v>14</v>
      </c>
      <c r="K11" s="331" t="s">
        <v>15</v>
      </c>
      <c r="L11" s="10"/>
      <c r="M11" s="5"/>
    </row>
    <row r="12" spans="1:20" ht="30" customHeight="1" thickBot="1">
      <c r="A12" s="5"/>
      <c r="B12" s="9"/>
      <c r="C12" s="325"/>
      <c r="D12" s="327"/>
      <c r="E12" s="135" t="s">
        <v>16</v>
      </c>
      <c r="F12" s="135" t="s">
        <v>17</v>
      </c>
      <c r="G12" s="325"/>
      <c r="H12" s="327"/>
      <c r="I12" s="327"/>
      <c r="J12" s="330"/>
      <c r="K12" s="332"/>
      <c r="L12" s="10"/>
      <c r="M12" s="5"/>
      <c r="O12" s="1" t="s">
        <v>116</v>
      </c>
      <c r="P12" s="1" t="s">
        <v>121</v>
      </c>
      <c r="Q12" s="1" t="s">
        <v>117</v>
      </c>
      <c r="R12" s="1" t="s">
        <v>118</v>
      </c>
      <c r="S12" s="1" t="s">
        <v>119</v>
      </c>
      <c r="T12" s="1" t="s">
        <v>120</v>
      </c>
    </row>
    <row r="13" spans="1:20" ht="30" customHeight="1">
      <c r="A13" s="5"/>
      <c r="B13" s="9"/>
      <c r="C13" s="234"/>
      <c r="D13" s="235"/>
      <c r="E13" s="235"/>
      <c r="F13" s="235"/>
      <c r="G13" s="236" t="s">
        <v>144</v>
      </c>
      <c r="H13" s="235"/>
      <c r="I13" s="235"/>
      <c r="J13" s="235"/>
      <c r="K13" s="237"/>
      <c r="L13" s="10"/>
      <c r="M13" s="5"/>
      <c r="O13" s="1">
        <v>33952.53</v>
      </c>
      <c r="P13" s="283">
        <v>0</v>
      </c>
      <c r="Q13" s="1">
        <v>0</v>
      </c>
      <c r="R13" s="284">
        <f>O13+Q13</f>
        <v>33952.53</v>
      </c>
      <c r="S13" s="284">
        <f>+R13*30%</f>
        <v>10185.759</v>
      </c>
      <c r="T13" s="284">
        <f>ROUND((R13+S13),2)</f>
        <v>44138.29</v>
      </c>
    </row>
    <row r="14" spans="1:20" ht="30" customHeight="1">
      <c r="A14" s="5"/>
      <c r="B14" s="9"/>
      <c r="C14" s="289">
        <f>1+0.01</f>
        <v>1.01</v>
      </c>
      <c r="D14" s="291" t="s">
        <v>123</v>
      </c>
      <c r="E14" s="268" t="s">
        <v>129</v>
      </c>
      <c r="F14" s="152"/>
      <c r="G14" s="274" t="s">
        <v>131</v>
      </c>
      <c r="H14" s="268" t="s">
        <v>223</v>
      </c>
      <c r="I14" s="240">
        <v>4.67</v>
      </c>
      <c r="J14" s="143">
        <v>473475.12</v>
      </c>
      <c r="K14" s="143">
        <v>2211128.81</v>
      </c>
      <c r="L14" s="10"/>
      <c r="M14" s="5"/>
      <c r="O14" s="1">
        <v>31742.33</v>
      </c>
      <c r="P14" s="283">
        <v>0</v>
      </c>
      <c r="Q14" s="1">
        <v>0</v>
      </c>
      <c r="R14" s="284">
        <f t="shared" ref="R14:R65" si="0">O14+Q14</f>
        <v>31742.33</v>
      </c>
      <c r="S14" s="284">
        <f t="shared" ref="S14:S65" si="1">+R14*30%</f>
        <v>9522.6990000000005</v>
      </c>
      <c r="T14" s="284">
        <f t="shared" ref="T14:T65" si="2">ROUND((R14+S14),2)</f>
        <v>41265.03</v>
      </c>
    </row>
    <row r="15" spans="1:20" ht="30" customHeight="1">
      <c r="A15" s="5"/>
      <c r="B15" s="9"/>
      <c r="C15" s="290">
        <f>C14+0.01</f>
        <v>1.02</v>
      </c>
      <c r="D15" s="292" t="s">
        <v>124</v>
      </c>
      <c r="E15" s="269" t="s">
        <v>129</v>
      </c>
      <c r="F15" s="241"/>
      <c r="G15" s="274" t="s">
        <v>106</v>
      </c>
      <c r="H15" s="268" t="s">
        <v>224</v>
      </c>
      <c r="I15" s="240">
        <v>16580.64</v>
      </c>
      <c r="J15" s="143">
        <v>44138.29</v>
      </c>
      <c r="K15" s="143">
        <v>731841096.71000004</v>
      </c>
      <c r="L15" s="10"/>
      <c r="M15" s="5"/>
      <c r="P15" s="283"/>
      <c r="R15" s="284"/>
      <c r="S15" s="284"/>
      <c r="T15" s="284"/>
    </row>
    <row r="16" spans="1:20" ht="30" customHeight="1">
      <c r="A16" s="5"/>
      <c r="B16" s="9"/>
      <c r="C16" s="290">
        <f>C15+0.01</f>
        <v>1.03</v>
      </c>
      <c r="D16" s="304" t="s">
        <v>222</v>
      </c>
      <c r="E16" s="269" t="s">
        <v>130</v>
      </c>
      <c r="F16" s="241"/>
      <c r="G16" s="274" t="s">
        <v>132</v>
      </c>
      <c r="H16" s="305" t="s">
        <v>224</v>
      </c>
      <c r="I16" s="240">
        <v>5955.42</v>
      </c>
      <c r="J16" s="143">
        <v>57209.82</v>
      </c>
      <c r="K16" s="143">
        <v>340708506.22000003</v>
      </c>
      <c r="L16" s="10"/>
      <c r="M16" s="5"/>
      <c r="P16" s="283"/>
      <c r="R16" s="284"/>
      <c r="S16" s="284"/>
      <c r="T16" s="284"/>
    </row>
    <row r="17" spans="1:20" ht="30" customHeight="1">
      <c r="A17" s="5"/>
      <c r="B17" s="9"/>
      <c r="C17" s="290">
        <f>C16+0.01</f>
        <v>1.04</v>
      </c>
      <c r="D17" s="292" t="s">
        <v>126</v>
      </c>
      <c r="E17" s="269" t="s">
        <v>129</v>
      </c>
      <c r="F17" s="241"/>
      <c r="G17" s="274" t="s">
        <v>133</v>
      </c>
      <c r="H17" s="306" t="s">
        <v>225</v>
      </c>
      <c r="I17" s="240">
        <v>32732</v>
      </c>
      <c r="J17" s="143">
        <v>17076.669999999998</v>
      </c>
      <c r="K17" s="143">
        <v>558953562.44000006</v>
      </c>
      <c r="L17" s="10"/>
      <c r="M17" s="5"/>
      <c r="P17" s="283"/>
      <c r="R17" s="284"/>
      <c r="S17" s="284"/>
      <c r="T17" s="284"/>
    </row>
    <row r="18" spans="1:20" ht="47.4" customHeight="1">
      <c r="A18" s="5"/>
      <c r="B18" s="9"/>
      <c r="C18" s="290">
        <f t="shared" ref="C18:C19" si="3">C17+0.01</f>
        <v>1.05</v>
      </c>
      <c r="D18" s="292" t="s">
        <v>127</v>
      </c>
      <c r="E18" s="269" t="s">
        <v>129</v>
      </c>
      <c r="F18" s="241"/>
      <c r="G18" s="274" t="s">
        <v>114</v>
      </c>
      <c r="H18" s="306" t="s">
        <v>226</v>
      </c>
      <c r="I18" s="240">
        <v>109741.42</v>
      </c>
      <c r="J18" s="143">
        <v>2765.1</v>
      </c>
      <c r="K18" s="143">
        <v>303446000.44</v>
      </c>
      <c r="L18" s="10"/>
      <c r="M18" s="5"/>
      <c r="O18" s="1">
        <v>4314.1499999999996</v>
      </c>
      <c r="P18" s="283">
        <v>0</v>
      </c>
      <c r="Q18" s="1">
        <v>0</v>
      </c>
      <c r="R18" s="284">
        <f t="shared" si="0"/>
        <v>4314.1499999999996</v>
      </c>
      <c r="S18" s="284">
        <f t="shared" si="1"/>
        <v>1294.2449999999999</v>
      </c>
      <c r="T18" s="284">
        <f t="shared" si="2"/>
        <v>5608.4</v>
      </c>
    </row>
    <row r="19" spans="1:20" ht="30" customHeight="1">
      <c r="A19" s="5"/>
      <c r="B19" s="9"/>
      <c r="C19" s="290">
        <f t="shared" si="3"/>
        <v>1.06</v>
      </c>
      <c r="D19" s="292" t="s">
        <v>128</v>
      </c>
      <c r="E19" s="269" t="s">
        <v>129</v>
      </c>
      <c r="F19" s="241"/>
      <c r="G19" s="274" t="s">
        <v>107</v>
      </c>
      <c r="H19" s="268" t="s">
        <v>224</v>
      </c>
      <c r="I19" s="240">
        <v>20120.189999999999</v>
      </c>
      <c r="J19" s="143">
        <v>5608.4</v>
      </c>
      <c r="K19" s="143">
        <v>112842073.59999999</v>
      </c>
      <c r="L19" s="10"/>
      <c r="M19" s="5"/>
      <c r="R19" s="284">
        <f t="shared" si="0"/>
        <v>0</v>
      </c>
      <c r="S19" s="284">
        <f t="shared" si="1"/>
        <v>0</v>
      </c>
      <c r="T19" s="284">
        <f t="shared" si="2"/>
        <v>0</v>
      </c>
    </row>
    <row r="20" spans="1:20" ht="30" customHeight="1" thickBot="1">
      <c r="A20" s="5"/>
      <c r="B20" s="9"/>
      <c r="C20" s="242" t="s">
        <v>18</v>
      </c>
      <c r="D20" s="243"/>
      <c r="E20" s="243"/>
      <c r="F20" s="243"/>
      <c r="G20" s="244"/>
      <c r="H20" s="243"/>
      <c r="I20" s="245"/>
      <c r="J20" s="148"/>
      <c r="K20" s="149">
        <f>+SUM(K14:K19)</f>
        <v>2050002368.22</v>
      </c>
      <c r="L20" s="10"/>
      <c r="M20" s="5"/>
      <c r="R20" s="284">
        <f t="shared" si="0"/>
        <v>0</v>
      </c>
      <c r="S20" s="284">
        <f t="shared" si="1"/>
        <v>0</v>
      </c>
      <c r="T20" s="284">
        <f t="shared" si="2"/>
        <v>0</v>
      </c>
    </row>
    <row r="21" spans="1:20" ht="30" customHeight="1" thickBot="1">
      <c r="A21" s="5"/>
      <c r="B21" s="9"/>
      <c r="C21" s="246"/>
      <c r="D21" s="235"/>
      <c r="E21" s="247"/>
      <c r="F21" s="235"/>
      <c r="G21" s="236" t="s">
        <v>145</v>
      </c>
      <c r="H21" s="235"/>
      <c r="I21" s="235"/>
      <c r="J21" s="247"/>
      <c r="K21" s="248"/>
      <c r="L21" s="10"/>
      <c r="M21" s="5"/>
      <c r="R21" s="284">
        <f t="shared" si="0"/>
        <v>0</v>
      </c>
      <c r="S21" s="284">
        <f t="shared" si="1"/>
        <v>0</v>
      </c>
      <c r="T21" s="284">
        <f t="shared" si="2"/>
        <v>0</v>
      </c>
    </row>
    <row r="22" spans="1:20" ht="45.6" customHeight="1">
      <c r="A22" s="5"/>
      <c r="B22" s="9"/>
      <c r="C22" s="249">
        <v>2.0099999999999998</v>
      </c>
      <c r="D22" s="250" t="s">
        <v>103</v>
      </c>
      <c r="E22" s="269" t="s">
        <v>129</v>
      </c>
      <c r="F22" s="152"/>
      <c r="G22" s="293" t="s">
        <v>215</v>
      </c>
      <c r="H22" s="275" t="s">
        <v>134</v>
      </c>
      <c r="I22" s="142">
        <v>6115.71</v>
      </c>
      <c r="J22" s="143">
        <v>187584.98</v>
      </c>
      <c r="K22" s="143">
        <v>1147215338.04</v>
      </c>
      <c r="L22" s="10"/>
      <c r="M22" s="5"/>
      <c r="O22" s="1">
        <v>119997.54</v>
      </c>
      <c r="P22" s="280">
        <v>0</v>
      </c>
      <c r="Q22" s="1">
        <f t="shared" ref="Q22:Q24" si="4">O22*P22</f>
        <v>0</v>
      </c>
      <c r="R22" s="284">
        <f>O22+Q22</f>
        <v>119997.54</v>
      </c>
      <c r="S22" s="284">
        <f>+R22*30%</f>
        <v>35999.261999999995</v>
      </c>
      <c r="T22" s="284">
        <f t="shared" si="2"/>
        <v>155996.79999999999</v>
      </c>
    </row>
    <row r="23" spans="1:20" ht="45.6" customHeight="1">
      <c r="A23" s="5"/>
      <c r="B23" s="9"/>
      <c r="C23" s="249">
        <v>2.0199999999999996</v>
      </c>
      <c r="D23" s="250" t="s">
        <v>137</v>
      </c>
      <c r="E23" s="269" t="s">
        <v>129</v>
      </c>
      <c r="F23" s="152"/>
      <c r="G23" s="293" t="s">
        <v>216</v>
      </c>
      <c r="H23" s="275" t="s">
        <v>134</v>
      </c>
      <c r="I23" s="142">
        <v>5548.62</v>
      </c>
      <c r="J23" s="143">
        <v>189550.65</v>
      </c>
      <c r="K23" s="143">
        <v>1051744527.6</v>
      </c>
      <c r="L23" s="10"/>
      <c r="M23" s="5"/>
      <c r="O23" s="1">
        <v>140355.91</v>
      </c>
      <c r="P23" s="281">
        <v>0</v>
      </c>
      <c r="Q23" s="1">
        <f t="shared" si="4"/>
        <v>0</v>
      </c>
      <c r="R23" s="284">
        <f t="shared" si="0"/>
        <v>140355.91</v>
      </c>
      <c r="S23" s="284">
        <f t="shared" si="1"/>
        <v>42106.773000000001</v>
      </c>
      <c r="T23" s="284">
        <f t="shared" si="2"/>
        <v>182462.68</v>
      </c>
    </row>
    <row r="24" spans="1:20" ht="45.6" customHeight="1">
      <c r="A24" s="5"/>
      <c r="B24" s="9"/>
      <c r="C24" s="249">
        <v>2.0299999999999994</v>
      </c>
      <c r="D24" s="250" t="s">
        <v>138</v>
      </c>
      <c r="E24" s="269" t="s">
        <v>129</v>
      </c>
      <c r="F24" s="152"/>
      <c r="G24" s="293" t="s">
        <v>217</v>
      </c>
      <c r="H24" s="275" t="s">
        <v>135</v>
      </c>
      <c r="I24" s="142">
        <v>40681.199999999997</v>
      </c>
      <c r="J24" s="143">
        <v>34071.769999999997</v>
      </c>
      <c r="K24" s="143">
        <v>1386080489.72</v>
      </c>
      <c r="L24" s="10"/>
      <c r="M24" s="5"/>
      <c r="O24" s="1">
        <v>145808.19</v>
      </c>
      <c r="P24" s="280">
        <v>0</v>
      </c>
      <c r="Q24" s="1">
        <f t="shared" si="4"/>
        <v>0</v>
      </c>
      <c r="R24" s="284">
        <f t="shared" si="0"/>
        <v>145808.19</v>
      </c>
      <c r="S24" s="284">
        <f t="shared" si="1"/>
        <v>43742.457000000002</v>
      </c>
      <c r="T24" s="284">
        <f t="shared" si="2"/>
        <v>189550.65</v>
      </c>
    </row>
    <row r="25" spans="1:20" ht="45.6" customHeight="1">
      <c r="A25" s="5"/>
      <c r="B25" s="9"/>
      <c r="C25" s="249">
        <v>2.0399999999999991</v>
      </c>
      <c r="D25" s="250" t="s">
        <v>139</v>
      </c>
      <c r="E25" s="269" t="s">
        <v>129</v>
      </c>
      <c r="F25" s="152"/>
      <c r="G25" s="293" t="s">
        <v>218</v>
      </c>
      <c r="H25" s="278" t="s">
        <v>135</v>
      </c>
      <c r="I25" s="142">
        <v>34134.800000000003</v>
      </c>
      <c r="J25" s="143">
        <v>6706.46</v>
      </c>
      <c r="K25" s="143">
        <v>228923670.81</v>
      </c>
      <c r="L25" s="10"/>
      <c r="M25" s="5"/>
      <c r="O25" s="1">
        <v>4913.16</v>
      </c>
      <c r="P25" s="282">
        <v>0.05</v>
      </c>
      <c r="Q25" s="1">
        <f>O25*P25</f>
        <v>245.65800000000002</v>
      </c>
      <c r="R25" s="284">
        <f t="shared" si="0"/>
        <v>5158.8180000000002</v>
      </c>
      <c r="S25" s="284">
        <f t="shared" si="1"/>
        <v>1547.6454000000001</v>
      </c>
      <c r="T25" s="284">
        <f t="shared" si="2"/>
        <v>6706.46</v>
      </c>
    </row>
    <row r="26" spans="1:20" ht="45.6" customHeight="1">
      <c r="A26" s="5"/>
      <c r="B26" s="9"/>
      <c r="C26" s="249">
        <v>2.0499999999999989</v>
      </c>
      <c r="D26" s="250" t="s">
        <v>140</v>
      </c>
      <c r="E26" s="269" t="s">
        <v>129</v>
      </c>
      <c r="F26" s="152"/>
      <c r="G26" s="293" t="s">
        <v>219</v>
      </c>
      <c r="H26" s="275" t="s">
        <v>135</v>
      </c>
      <c r="I26" s="142">
        <v>34134.800000000003</v>
      </c>
      <c r="J26" s="143">
        <v>7860.79</v>
      </c>
      <c r="K26" s="143">
        <v>268326494.49000001</v>
      </c>
      <c r="L26" s="10"/>
      <c r="M26" s="5"/>
      <c r="O26" s="1">
        <v>1117344.3400000001</v>
      </c>
      <c r="P26" s="280">
        <v>0</v>
      </c>
      <c r="Q26" s="1">
        <f t="shared" ref="Q26:Q65" si="5">O26*P26</f>
        <v>0</v>
      </c>
      <c r="R26" s="284">
        <f t="shared" si="0"/>
        <v>1117344.3400000001</v>
      </c>
      <c r="S26" s="284">
        <f t="shared" si="1"/>
        <v>335203.30200000003</v>
      </c>
      <c r="T26" s="284">
        <f t="shared" si="2"/>
        <v>1452547.64</v>
      </c>
    </row>
    <row r="27" spans="1:20" ht="45.6" customHeight="1">
      <c r="A27" s="5"/>
      <c r="B27" s="9"/>
      <c r="C27" s="249">
        <v>2.0599999999999987</v>
      </c>
      <c r="D27" s="250" t="s">
        <v>141</v>
      </c>
      <c r="E27" s="269" t="s">
        <v>129</v>
      </c>
      <c r="F27" s="152"/>
      <c r="G27" s="293" t="s">
        <v>220</v>
      </c>
      <c r="H27" s="275" t="s">
        <v>134</v>
      </c>
      <c r="I27" s="142">
        <v>4793.6899999999996</v>
      </c>
      <c r="J27" s="143">
        <v>1465396.1</v>
      </c>
      <c r="K27" s="143">
        <v>7024654630.6099997</v>
      </c>
      <c r="L27" s="10"/>
      <c r="M27" s="5"/>
      <c r="O27" s="1">
        <v>3452.4</v>
      </c>
      <c r="P27" s="280">
        <v>0</v>
      </c>
      <c r="Q27" s="1">
        <f t="shared" si="5"/>
        <v>0</v>
      </c>
      <c r="R27" s="284">
        <f t="shared" si="0"/>
        <v>3452.4</v>
      </c>
      <c r="S27" s="284">
        <f t="shared" si="1"/>
        <v>1035.72</v>
      </c>
      <c r="T27" s="284">
        <f t="shared" si="2"/>
        <v>4488.12</v>
      </c>
    </row>
    <row r="28" spans="1:20" ht="45.6" customHeight="1">
      <c r="A28" s="5"/>
      <c r="B28" s="9"/>
      <c r="C28" s="249">
        <v>2.0699999999999985</v>
      </c>
      <c r="D28" s="250" t="s">
        <v>142</v>
      </c>
      <c r="E28" s="269" t="s">
        <v>129</v>
      </c>
      <c r="F28" s="152"/>
      <c r="G28" s="293" t="s">
        <v>102</v>
      </c>
      <c r="H28" s="278" t="s">
        <v>136</v>
      </c>
      <c r="I28" s="142">
        <v>78151.009999999995</v>
      </c>
      <c r="J28" s="143">
        <v>3594.63</v>
      </c>
      <c r="K28" s="143">
        <v>280923965.07999998</v>
      </c>
      <c r="L28" s="10"/>
      <c r="M28" s="5"/>
      <c r="O28" s="1">
        <v>2765.1</v>
      </c>
      <c r="P28" s="281">
        <v>0</v>
      </c>
      <c r="Q28" s="1">
        <f t="shared" si="5"/>
        <v>0</v>
      </c>
      <c r="R28" s="284">
        <f t="shared" si="0"/>
        <v>2765.1</v>
      </c>
      <c r="S28" s="284">
        <f t="shared" si="1"/>
        <v>829.53</v>
      </c>
      <c r="T28" s="284">
        <f t="shared" si="2"/>
        <v>3594.63</v>
      </c>
    </row>
    <row r="29" spans="1:20" ht="45.6" customHeight="1">
      <c r="A29" s="5"/>
      <c r="B29" s="9"/>
      <c r="C29" s="249">
        <v>2.0799999999999983</v>
      </c>
      <c r="D29" s="250" t="s">
        <v>143</v>
      </c>
      <c r="E29" s="269" t="s">
        <v>129</v>
      </c>
      <c r="F29" s="152"/>
      <c r="G29" s="293" t="s">
        <v>221</v>
      </c>
      <c r="H29" s="278" t="s">
        <v>136</v>
      </c>
      <c r="I29" s="142">
        <v>418968.51</v>
      </c>
      <c r="J29" s="143">
        <v>4488.12</v>
      </c>
      <c r="K29" s="143">
        <v>1880380949.0999999</v>
      </c>
      <c r="L29" s="10"/>
      <c r="M29" s="5"/>
      <c r="O29" s="1">
        <v>2127</v>
      </c>
      <c r="P29" s="281">
        <v>0</v>
      </c>
      <c r="Q29" s="1">
        <f t="shared" si="5"/>
        <v>0</v>
      </c>
      <c r="R29" s="284">
        <f t="shared" si="0"/>
        <v>2127</v>
      </c>
      <c r="S29" s="284">
        <f t="shared" si="1"/>
        <v>638.1</v>
      </c>
      <c r="T29" s="284">
        <f t="shared" si="2"/>
        <v>2765.1</v>
      </c>
    </row>
    <row r="30" spans="1:20" ht="30" customHeight="1" thickBot="1">
      <c r="A30" s="5"/>
      <c r="B30" s="9"/>
      <c r="C30" s="251" t="s">
        <v>18</v>
      </c>
      <c r="D30" s="252"/>
      <c r="E30" s="252"/>
      <c r="F30" s="252"/>
      <c r="G30" s="252"/>
      <c r="H30" s="252"/>
      <c r="I30" s="252"/>
      <c r="J30" s="253"/>
      <c r="K30" s="149">
        <f>+SUM(K22:K29)</f>
        <v>13268250065.450001</v>
      </c>
      <c r="L30" s="10"/>
      <c r="M30" s="5"/>
      <c r="Q30" s="1">
        <f t="shared" si="5"/>
        <v>0</v>
      </c>
      <c r="R30" s="284">
        <f t="shared" si="0"/>
        <v>0</v>
      </c>
      <c r="S30" s="284">
        <f t="shared" si="1"/>
        <v>0</v>
      </c>
      <c r="T30" s="284">
        <f t="shared" si="2"/>
        <v>0</v>
      </c>
    </row>
    <row r="31" spans="1:20" ht="30" customHeight="1" thickBot="1">
      <c r="A31" s="5"/>
      <c r="B31" s="9"/>
      <c r="C31" s="234"/>
      <c r="D31" s="235"/>
      <c r="E31" s="235"/>
      <c r="F31" s="247"/>
      <c r="G31" s="254" t="s">
        <v>112</v>
      </c>
      <c r="H31" s="247"/>
      <c r="I31" s="247"/>
      <c r="J31" s="247"/>
      <c r="K31" s="248"/>
      <c r="L31" s="10"/>
      <c r="M31" s="5"/>
      <c r="Q31" s="1">
        <f t="shared" si="5"/>
        <v>0</v>
      </c>
      <c r="R31" s="284">
        <f t="shared" si="0"/>
        <v>0</v>
      </c>
      <c r="S31" s="284">
        <f t="shared" si="1"/>
        <v>0</v>
      </c>
      <c r="T31" s="284">
        <f t="shared" si="2"/>
        <v>0</v>
      </c>
    </row>
    <row r="32" spans="1:20" ht="30" customHeight="1">
      <c r="A32" s="5"/>
      <c r="B32" s="9"/>
      <c r="C32" s="238">
        <v>3.01</v>
      </c>
      <c r="D32" s="250" t="s">
        <v>146</v>
      </c>
      <c r="E32" s="239" t="s">
        <v>129</v>
      </c>
      <c r="F32" s="152"/>
      <c r="G32" s="277" t="s">
        <v>110</v>
      </c>
      <c r="H32" s="268" t="s">
        <v>134</v>
      </c>
      <c r="I32" s="240">
        <v>4321.34</v>
      </c>
      <c r="J32" s="143">
        <v>41265.03</v>
      </c>
      <c r="K32" s="143">
        <v>178320224.74000001</v>
      </c>
      <c r="L32" s="10"/>
      <c r="M32" s="5"/>
      <c r="O32" s="1">
        <v>37114.050000000003</v>
      </c>
      <c r="P32" s="280">
        <v>0.05</v>
      </c>
      <c r="Q32" s="1">
        <f t="shared" si="5"/>
        <v>1855.7025000000003</v>
      </c>
      <c r="R32" s="284">
        <f t="shared" si="0"/>
        <v>38969.752500000002</v>
      </c>
      <c r="S32" s="284">
        <f t="shared" si="1"/>
        <v>11690.92575</v>
      </c>
      <c r="T32" s="284">
        <f t="shared" si="2"/>
        <v>50660.68</v>
      </c>
    </row>
    <row r="33" spans="1:20" ht="30" customHeight="1">
      <c r="A33" s="5"/>
      <c r="B33" s="9"/>
      <c r="C33" s="238">
        <v>3.0199999999999996</v>
      </c>
      <c r="D33" s="250" t="s">
        <v>147</v>
      </c>
      <c r="E33" s="239" t="s">
        <v>129</v>
      </c>
      <c r="F33" s="152"/>
      <c r="G33" s="276" t="s">
        <v>164</v>
      </c>
      <c r="H33" s="269" t="s">
        <v>177</v>
      </c>
      <c r="I33" s="240">
        <v>9352</v>
      </c>
      <c r="J33" s="143">
        <v>11724.06</v>
      </c>
      <c r="K33" s="143">
        <v>109643409.12</v>
      </c>
      <c r="L33" s="10"/>
      <c r="M33" s="5"/>
      <c r="O33" s="1">
        <v>333667.15000000002</v>
      </c>
      <c r="P33" s="280">
        <v>0</v>
      </c>
      <c r="Q33" s="1">
        <f t="shared" si="5"/>
        <v>0</v>
      </c>
      <c r="R33" s="284">
        <f t="shared" si="0"/>
        <v>333667.15000000002</v>
      </c>
      <c r="S33" s="284">
        <f t="shared" si="1"/>
        <v>100100.145</v>
      </c>
      <c r="T33" s="284">
        <f t="shared" si="2"/>
        <v>433767.3</v>
      </c>
    </row>
    <row r="34" spans="1:20" ht="30" customHeight="1">
      <c r="A34" s="5"/>
      <c r="B34" s="9"/>
      <c r="C34" s="238">
        <v>3.0299999999999994</v>
      </c>
      <c r="D34" s="250" t="s">
        <v>148</v>
      </c>
      <c r="E34" s="239" t="s">
        <v>129</v>
      </c>
      <c r="F34" s="152"/>
      <c r="G34" s="279" t="s">
        <v>100</v>
      </c>
      <c r="H34" s="269" t="s">
        <v>134</v>
      </c>
      <c r="I34" s="240">
        <v>1809.7</v>
      </c>
      <c r="J34" s="143">
        <v>1062392.96</v>
      </c>
      <c r="K34" s="143">
        <v>1922612539.71</v>
      </c>
      <c r="L34" s="10"/>
      <c r="M34" s="5"/>
      <c r="O34" s="1">
        <v>324291.90999999997</v>
      </c>
      <c r="P34" s="280">
        <v>0</v>
      </c>
      <c r="Q34" s="1">
        <f t="shared" si="5"/>
        <v>0</v>
      </c>
      <c r="R34" s="284">
        <f t="shared" si="0"/>
        <v>324291.90999999997</v>
      </c>
      <c r="S34" s="284">
        <f t="shared" si="1"/>
        <v>97287.572999999989</v>
      </c>
      <c r="T34" s="284">
        <f t="shared" si="2"/>
        <v>421579.48</v>
      </c>
    </row>
    <row r="35" spans="1:20" ht="30" customHeight="1">
      <c r="A35" s="5"/>
      <c r="B35" s="9"/>
      <c r="C35" s="238">
        <v>3.0399999999999991</v>
      </c>
      <c r="D35" s="250" t="s">
        <v>149</v>
      </c>
      <c r="E35" s="239" t="s">
        <v>129</v>
      </c>
      <c r="F35" s="152"/>
      <c r="G35" s="276" t="s">
        <v>165</v>
      </c>
      <c r="H35" s="269" t="s">
        <v>178</v>
      </c>
      <c r="I35" s="240">
        <v>22451.98</v>
      </c>
      <c r="J35" s="143">
        <v>10133.51</v>
      </c>
      <c r="K35" s="143">
        <v>227517363.84999999</v>
      </c>
      <c r="L35" s="10"/>
      <c r="M35" s="5"/>
      <c r="O35" s="1">
        <v>26955.15</v>
      </c>
      <c r="P35" s="280">
        <v>0</v>
      </c>
      <c r="Q35" s="1">
        <f t="shared" si="5"/>
        <v>0</v>
      </c>
      <c r="R35" s="284">
        <f t="shared" si="0"/>
        <v>26955.15</v>
      </c>
      <c r="S35" s="284">
        <f t="shared" si="1"/>
        <v>8086.5450000000001</v>
      </c>
      <c r="T35" s="284">
        <f t="shared" si="2"/>
        <v>35041.699999999997</v>
      </c>
    </row>
    <row r="36" spans="1:20" ht="30" customHeight="1">
      <c r="A36" s="5"/>
      <c r="B36" s="9"/>
      <c r="C36" s="238">
        <v>3.0499999999999989</v>
      </c>
      <c r="D36" s="250" t="s">
        <v>150</v>
      </c>
      <c r="E36" s="239" t="s">
        <v>129</v>
      </c>
      <c r="F36" s="152"/>
      <c r="G36" s="276" t="s">
        <v>166</v>
      </c>
      <c r="H36" s="269" t="s">
        <v>134</v>
      </c>
      <c r="I36" s="240">
        <v>766.94</v>
      </c>
      <c r="J36" s="143">
        <v>91750.92</v>
      </c>
      <c r="K36" s="143">
        <v>70367450.579999998</v>
      </c>
      <c r="L36" s="10"/>
      <c r="M36" s="5"/>
      <c r="O36" s="1">
        <v>558149.46</v>
      </c>
      <c r="P36" s="280">
        <v>0.05</v>
      </c>
      <c r="Q36" s="1">
        <f t="shared" si="5"/>
        <v>27907.472999999998</v>
      </c>
      <c r="R36" s="284">
        <f t="shared" si="0"/>
        <v>586056.93299999996</v>
      </c>
      <c r="S36" s="284">
        <f t="shared" si="1"/>
        <v>175817.07989999998</v>
      </c>
      <c r="T36" s="284">
        <f t="shared" si="2"/>
        <v>761874.01</v>
      </c>
    </row>
    <row r="37" spans="1:20" ht="30" customHeight="1">
      <c r="A37" s="5"/>
      <c r="B37" s="9"/>
      <c r="C37" s="238">
        <v>3.0599999999999987</v>
      </c>
      <c r="D37" s="250" t="s">
        <v>124</v>
      </c>
      <c r="E37" s="239" t="s">
        <v>129</v>
      </c>
      <c r="F37" s="152"/>
      <c r="G37" s="276" t="s">
        <v>106</v>
      </c>
      <c r="H37" s="269" t="s">
        <v>134</v>
      </c>
      <c r="I37" s="240">
        <v>6090.75</v>
      </c>
      <c r="J37" s="143">
        <v>44138.29</v>
      </c>
      <c r="K37" s="143">
        <v>268835289.81999999</v>
      </c>
      <c r="L37" s="10"/>
      <c r="M37" s="5"/>
      <c r="O37" s="1">
        <v>1030440.93</v>
      </c>
      <c r="P37" s="280">
        <v>0.05</v>
      </c>
      <c r="Q37" s="1">
        <f t="shared" si="5"/>
        <v>51522.046500000004</v>
      </c>
      <c r="R37" s="284">
        <f t="shared" si="0"/>
        <v>1081962.9765000001</v>
      </c>
      <c r="S37" s="284">
        <f t="shared" si="1"/>
        <v>324588.89295000001</v>
      </c>
      <c r="T37" s="284">
        <f t="shared" si="2"/>
        <v>1406551.87</v>
      </c>
    </row>
    <row r="38" spans="1:20" ht="30" customHeight="1">
      <c r="A38" s="5"/>
      <c r="B38" s="9"/>
      <c r="C38" s="238">
        <v>3.0699999999999985</v>
      </c>
      <c r="D38" s="250" t="s">
        <v>151</v>
      </c>
      <c r="E38" s="239" t="s">
        <v>129</v>
      </c>
      <c r="F38" s="152"/>
      <c r="G38" s="276" t="s">
        <v>95</v>
      </c>
      <c r="H38" s="269" t="s">
        <v>134</v>
      </c>
      <c r="I38" s="240">
        <v>125.5</v>
      </c>
      <c r="J38" s="143">
        <v>761874.03</v>
      </c>
      <c r="K38" s="143">
        <v>95615190.769999996</v>
      </c>
      <c r="L38" s="10"/>
      <c r="M38" s="5"/>
      <c r="O38" s="1">
        <v>1267906.07</v>
      </c>
      <c r="P38" s="280">
        <v>0.05</v>
      </c>
      <c r="Q38" s="1">
        <f t="shared" si="5"/>
        <v>63395.303500000009</v>
      </c>
      <c r="R38" s="284">
        <f t="shared" si="0"/>
        <v>1331301.3735</v>
      </c>
      <c r="S38" s="284">
        <f t="shared" si="1"/>
        <v>399390.41204999998</v>
      </c>
      <c r="T38" s="284">
        <f t="shared" si="2"/>
        <v>1730691.79</v>
      </c>
    </row>
    <row r="39" spans="1:20" ht="30" customHeight="1">
      <c r="A39" s="5"/>
      <c r="B39" s="9"/>
      <c r="C39" s="238">
        <v>3.0799999999999983</v>
      </c>
      <c r="D39" s="250" t="s">
        <v>152</v>
      </c>
      <c r="E39" s="239" t="s">
        <v>129</v>
      </c>
      <c r="F39" s="152"/>
      <c r="G39" s="276" t="s">
        <v>167</v>
      </c>
      <c r="H39" s="269" t="s">
        <v>134</v>
      </c>
      <c r="I39" s="240">
        <v>73.56</v>
      </c>
      <c r="J39" s="143">
        <v>1407502.82</v>
      </c>
      <c r="K39" s="143">
        <v>103535907.44</v>
      </c>
      <c r="L39" s="10"/>
      <c r="M39" s="5"/>
      <c r="P39" s="280"/>
      <c r="R39" s="284"/>
      <c r="S39" s="284"/>
      <c r="T39" s="284"/>
    </row>
    <row r="40" spans="1:20" ht="30" customHeight="1">
      <c r="A40" s="5"/>
      <c r="B40" s="9"/>
      <c r="C40" s="238">
        <v>3.0899999999999981</v>
      </c>
      <c r="D40" s="250" t="s">
        <v>96</v>
      </c>
      <c r="E40" s="239" t="s">
        <v>129</v>
      </c>
      <c r="F40" s="152"/>
      <c r="G40" s="276" t="s">
        <v>168</v>
      </c>
      <c r="H40" s="269" t="s">
        <v>134</v>
      </c>
      <c r="I40" s="240">
        <v>113.96</v>
      </c>
      <c r="J40" s="143">
        <v>1731642.75</v>
      </c>
      <c r="K40" s="143">
        <v>197338007.78999999</v>
      </c>
      <c r="L40" s="10"/>
      <c r="M40" s="5"/>
      <c r="P40" s="280"/>
      <c r="R40" s="284"/>
      <c r="S40" s="284"/>
      <c r="T40" s="284"/>
    </row>
    <row r="41" spans="1:20" ht="30" customHeight="1">
      <c r="A41" s="5"/>
      <c r="B41" s="9"/>
      <c r="C41" s="238">
        <v>3.0999999999999979</v>
      </c>
      <c r="D41" s="250" t="s">
        <v>153</v>
      </c>
      <c r="E41" s="239" t="s">
        <v>129</v>
      </c>
      <c r="F41" s="152"/>
      <c r="G41" s="276" t="s">
        <v>94</v>
      </c>
      <c r="H41" s="269" t="s">
        <v>134</v>
      </c>
      <c r="I41" s="240">
        <v>834.62</v>
      </c>
      <c r="J41" s="143">
        <v>155996.79999999999</v>
      </c>
      <c r="K41" s="143">
        <v>130198049.22</v>
      </c>
      <c r="L41" s="10"/>
      <c r="M41" s="5"/>
      <c r="P41" s="280"/>
      <c r="R41" s="284"/>
      <c r="S41" s="284"/>
      <c r="T41" s="284"/>
    </row>
    <row r="42" spans="1:20" ht="30" customHeight="1">
      <c r="A42" s="5"/>
      <c r="B42" s="9"/>
      <c r="C42" s="238">
        <v>3.1099999999999977</v>
      </c>
      <c r="D42" s="250" t="s">
        <v>142</v>
      </c>
      <c r="E42" s="239" t="s">
        <v>129</v>
      </c>
      <c r="F42" s="152"/>
      <c r="G42" s="276" t="s">
        <v>102</v>
      </c>
      <c r="H42" s="269" t="s">
        <v>136</v>
      </c>
      <c r="I42" s="240">
        <v>31020.799999999999</v>
      </c>
      <c r="J42" s="143">
        <v>3594.63</v>
      </c>
      <c r="K42" s="143">
        <v>111508298.3</v>
      </c>
      <c r="L42" s="10"/>
      <c r="M42" s="5"/>
      <c r="P42" s="280"/>
      <c r="R42" s="284"/>
      <c r="S42" s="284"/>
      <c r="T42" s="284"/>
    </row>
    <row r="43" spans="1:20" ht="30" customHeight="1">
      <c r="A43" s="5"/>
      <c r="B43" s="9"/>
      <c r="C43" s="238">
        <v>3.1199999999999974</v>
      </c>
      <c r="D43" s="250" t="s">
        <v>154</v>
      </c>
      <c r="E43" s="239" t="s">
        <v>129</v>
      </c>
      <c r="F43" s="152"/>
      <c r="G43" s="276" t="s">
        <v>99</v>
      </c>
      <c r="H43" s="269" t="s">
        <v>178</v>
      </c>
      <c r="I43" s="240">
        <v>50440</v>
      </c>
      <c r="J43" s="143">
        <v>10476.44</v>
      </c>
      <c r="K43" s="143">
        <v>528431633.60000002</v>
      </c>
      <c r="L43" s="10"/>
      <c r="M43" s="5"/>
      <c r="P43" s="280"/>
      <c r="R43" s="284"/>
      <c r="S43" s="284"/>
      <c r="T43" s="284"/>
    </row>
    <row r="44" spans="1:20" ht="39.6" customHeight="1">
      <c r="A44" s="5"/>
      <c r="B44" s="9"/>
      <c r="C44" s="238">
        <v>3.1299999999999972</v>
      </c>
      <c r="D44" s="250" t="s">
        <v>97</v>
      </c>
      <c r="E44" s="239" t="s">
        <v>129</v>
      </c>
      <c r="F44" s="152"/>
      <c r="G44" s="276" t="s">
        <v>98</v>
      </c>
      <c r="H44" s="269" t="s">
        <v>177</v>
      </c>
      <c r="I44" s="240">
        <v>200</v>
      </c>
      <c r="J44" s="143">
        <v>989546.27</v>
      </c>
      <c r="K44" s="143">
        <v>197909254</v>
      </c>
      <c r="L44" s="10"/>
      <c r="M44" s="5"/>
      <c r="P44" s="280"/>
      <c r="R44" s="284"/>
      <c r="S44" s="284"/>
      <c r="T44" s="284"/>
    </row>
    <row r="45" spans="1:20" ht="36" customHeight="1">
      <c r="A45" s="5"/>
      <c r="B45" s="9"/>
      <c r="C45" s="238">
        <v>3.139999999999997</v>
      </c>
      <c r="D45" s="250" t="s">
        <v>101</v>
      </c>
      <c r="E45" s="239" t="s">
        <v>129</v>
      </c>
      <c r="F45" s="152"/>
      <c r="G45" s="276" t="s">
        <v>169</v>
      </c>
      <c r="H45" s="269" t="s">
        <v>134</v>
      </c>
      <c r="I45" s="240">
        <v>3795.35</v>
      </c>
      <c r="J45" s="143">
        <v>270157.93</v>
      </c>
      <c r="K45" s="143">
        <v>1025343899.63</v>
      </c>
      <c r="L45" s="10"/>
      <c r="M45" s="5"/>
      <c r="P45" s="280"/>
      <c r="R45" s="284"/>
      <c r="S45" s="284"/>
      <c r="T45" s="284"/>
    </row>
    <row r="46" spans="1:20" ht="30" customHeight="1">
      <c r="A46" s="5"/>
      <c r="B46" s="9"/>
      <c r="C46" s="238">
        <v>3.1499999999999968</v>
      </c>
      <c r="D46" s="250" t="s">
        <v>155</v>
      </c>
      <c r="E46" s="239" t="s">
        <v>129</v>
      </c>
      <c r="F46" s="152"/>
      <c r="G46" s="276" t="s">
        <v>105</v>
      </c>
      <c r="H46" s="269" t="s">
        <v>177</v>
      </c>
      <c r="I46" s="240">
        <v>3372</v>
      </c>
      <c r="J46" s="143">
        <v>54956.11</v>
      </c>
      <c r="K46" s="143">
        <v>185312002.91999999</v>
      </c>
      <c r="L46" s="10"/>
      <c r="M46" s="5"/>
      <c r="P46" s="280"/>
      <c r="R46" s="284"/>
      <c r="S46" s="284"/>
      <c r="T46" s="284"/>
    </row>
    <row r="47" spans="1:20" ht="30" customHeight="1">
      <c r="A47" s="5"/>
      <c r="B47" s="9"/>
      <c r="C47" s="238">
        <v>3.1599999999999966</v>
      </c>
      <c r="D47" s="250" t="s">
        <v>156</v>
      </c>
      <c r="E47" s="239" t="s">
        <v>176</v>
      </c>
      <c r="F47" s="152"/>
      <c r="G47" s="276" t="s">
        <v>163</v>
      </c>
      <c r="H47" s="269" t="s">
        <v>177</v>
      </c>
      <c r="I47" s="240">
        <v>1067</v>
      </c>
      <c r="J47" s="143">
        <v>98555.02</v>
      </c>
      <c r="K47" s="143">
        <v>105158206.34</v>
      </c>
      <c r="L47" s="10"/>
      <c r="M47" s="5"/>
      <c r="O47" s="1">
        <v>724942.31</v>
      </c>
      <c r="P47" s="280">
        <v>0.05</v>
      </c>
      <c r="Q47" s="1">
        <f t="shared" si="5"/>
        <v>36247.115500000007</v>
      </c>
      <c r="R47" s="284">
        <f t="shared" si="0"/>
        <v>761189.42550000001</v>
      </c>
      <c r="S47" s="284">
        <f t="shared" si="1"/>
        <v>228356.82764999999</v>
      </c>
      <c r="T47" s="284">
        <f t="shared" si="2"/>
        <v>989546.25</v>
      </c>
    </row>
    <row r="48" spans="1:20" ht="30" customHeight="1">
      <c r="A48" s="5"/>
      <c r="B48" s="9"/>
      <c r="C48" s="238">
        <v>3.1699999999999964</v>
      </c>
      <c r="D48" s="250" t="s">
        <v>157</v>
      </c>
      <c r="E48" s="239" t="s">
        <v>129</v>
      </c>
      <c r="F48" s="152"/>
      <c r="G48" s="276" t="s">
        <v>170</v>
      </c>
      <c r="H48" s="269" t="s">
        <v>135</v>
      </c>
      <c r="I48" s="240">
        <v>20575.5</v>
      </c>
      <c r="J48" s="143">
        <v>13314.4</v>
      </c>
      <c r="K48" s="143">
        <v>273950437.19999999</v>
      </c>
      <c r="L48" s="10"/>
      <c r="M48" s="5"/>
      <c r="O48" s="1">
        <v>31742.33</v>
      </c>
      <c r="P48" s="280">
        <v>0</v>
      </c>
      <c r="Q48" s="1">
        <f t="shared" si="5"/>
        <v>0</v>
      </c>
      <c r="R48" s="284">
        <f t="shared" si="0"/>
        <v>31742.33</v>
      </c>
      <c r="S48" s="284">
        <f t="shared" si="1"/>
        <v>9522.6990000000005</v>
      </c>
      <c r="T48" s="284">
        <f t="shared" si="2"/>
        <v>41265.03</v>
      </c>
    </row>
    <row r="49" spans="1:20" ht="30" customHeight="1">
      <c r="A49" s="5"/>
      <c r="B49" s="9"/>
      <c r="C49" s="270">
        <v>3.1799999999999962</v>
      </c>
      <c r="D49" s="250" t="s">
        <v>158</v>
      </c>
      <c r="E49" s="239" t="s">
        <v>129</v>
      </c>
      <c r="F49" s="152"/>
      <c r="G49" s="276" t="s">
        <v>171</v>
      </c>
      <c r="H49" s="269" t="s">
        <v>134</v>
      </c>
      <c r="I49" s="240">
        <v>62.08</v>
      </c>
      <c r="J49" s="143">
        <v>1510110.11</v>
      </c>
      <c r="K49" s="143">
        <v>93747635.629999995</v>
      </c>
      <c r="L49" s="10"/>
      <c r="M49" s="5"/>
      <c r="O49" s="1">
        <v>7675.05</v>
      </c>
      <c r="P49" s="280">
        <v>0.05</v>
      </c>
      <c r="Q49" s="1">
        <f t="shared" si="5"/>
        <v>383.75250000000005</v>
      </c>
      <c r="R49" s="284">
        <f t="shared" si="0"/>
        <v>8058.8024999999998</v>
      </c>
      <c r="S49" s="284">
        <f t="shared" si="1"/>
        <v>2417.64075</v>
      </c>
      <c r="T49" s="284">
        <f t="shared" si="2"/>
        <v>10476.44</v>
      </c>
    </row>
    <row r="50" spans="1:20" ht="30" customHeight="1">
      <c r="A50" s="5"/>
      <c r="B50" s="9"/>
      <c r="C50" s="238">
        <v>3.1899999999999959</v>
      </c>
      <c r="D50" s="250" t="s">
        <v>159</v>
      </c>
      <c r="E50" s="239" t="s">
        <v>129</v>
      </c>
      <c r="F50" s="152"/>
      <c r="G50" s="276" t="s">
        <v>172</v>
      </c>
      <c r="H50" s="269" t="s">
        <v>134</v>
      </c>
      <c r="I50" s="240">
        <v>149.62</v>
      </c>
      <c r="J50" s="143">
        <v>1534077.8</v>
      </c>
      <c r="K50" s="143">
        <v>229528720.44</v>
      </c>
      <c r="L50" s="10"/>
      <c r="M50" s="5"/>
      <c r="O50" s="1">
        <v>139077.47</v>
      </c>
      <c r="P50" s="280">
        <v>0.05</v>
      </c>
      <c r="Q50" s="1">
        <f t="shared" si="5"/>
        <v>6953.8735000000006</v>
      </c>
      <c r="R50" s="284">
        <f t="shared" si="0"/>
        <v>146031.34349999999</v>
      </c>
      <c r="S50" s="284">
        <f t="shared" si="1"/>
        <v>43809.403049999994</v>
      </c>
      <c r="T50" s="284">
        <f t="shared" si="2"/>
        <v>189840.75</v>
      </c>
    </row>
    <row r="51" spans="1:20" ht="30" customHeight="1">
      <c r="A51" s="5"/>
      <c r="B51" s="9"/>
      <c r="C51" s="238">
        <v>3.1999999999999957</v>
      </c>
      <c r="D51" s="250" t="s">
        <v>160</v>
      </c>
      <c r="E51" s="239" t="s">
        <v>129</v>
      </c>
      <c r="F51" s="152"/>
      <c r="G51" s="276" t="s">
        <v>173</v>
      </c>
      <c r="H51" s="269" t="s">
        <v>134</v>
      </c>
      <c r="I51" s="240">
        <v>134.97</v>
      </c>
      <c r="J51" s="143">
        <v>1858217.73</v>
      </c>
      <c r="K51" s="143">
        <v>250803647.02000001</v>
      </c>
      <c r="L51" s="10"/>
      <c r="M51" s="5"/>
      <c r="O51" s="1">
        <v>778254.11</v>
      </c>
      <c r="P51" s="280">
        <v>0.05</v>
      </c>
      <c r="Q51" s="1">
        <f t="shared" si="5"/>
        <v>38912.705500000004</v>
      </c>
      <c r="R51" s="284">
        <f t="shared" si="0"/>
        <v>817166.81550000003</v>
      </c>
      <c r="S51" s="284">
        <f t="shared" si="1"/>
        <v>245150.04465</v>
      </c>
      <c r="T51" s="284">
        <f t="shared" si="2"/>
        <v>1062316.8600000001</v>
      </c>
    </row>
    <row r="52" spans="1:20" ht="36.6" customHeight="1">
      <c r="A52" s="5"/>
      <c r="B52" s="9"/>
      <c r="C52" s="238">
        <v>3.2099999999999955</v>
      </c>
      <c r="D52" s="250" t="s">
        <v>108</v>
      </c>
      <c r="E52" s="239" t="s">
        <v>129</v>
      </c>
      <c r="F52" s="152"/>
      <c r="G52" s="276" t="s">
        <v>109</v>
      </c>
      <c r="H52" s="269" t="s">
        <v>134</v>
      </c>
      <c r="I52" s="240">
        <v>638.65</v>
      </c>
      <c r="J52" s="143">
        <v>421579.48</v>
      </c>
      <c r="K52" s="143">
        <v>269241734.89999998</v>
      </c>
      <c r="L52" s="10"/>
      <c r="M52" s="5"/>
      <c r="O52" s="1">
        <v>7423.82</v>
      </c>
      <c r="P52" s="280">
        <v>0.05</v>
      </c>
      <c r="Q52" s="1">
        <f t="shared" si="5"/>
        <v>371.19100000000003</v>
      </c>
      <c r="R52" s="284">
        <f t="shared" si="0"/>
        <v>7795.0109999999995</v>
      </c>
      <c r="S52" s="284">
        <f t="shared" si="1"/>
        <v>2338.5032999999999</v>
      </c>
      <c r="T52" s="284">
        <f t="shared" si="2"/>
        <v>10133.51</v>
      </c>
    </row>
    <row r="53" spans="1:20" ht="30" customHeight="1">
      <c r="A53" s="5"/>
      <c r="B53" s="9"/>
      <c r="C53" s="238">
        <v>3.2199999999999953</v>
      </c>
      <c r="D53" s="250" t="s">
        <v>161</v>
      </c>
      <c r="E53" s="239" t="s">
        <v>129</v>
      </c>
      <c r="F53" s="152"/>
      <c r="G53" s="276" t="s">
        <v>174</v>
      </c>
      <c r="H53" s="269" t="s">
        <v>134</v>
      </c>
      <c r="I53" s="240">
        <v>19.579999999999998</v>
      </c>
      <c r="J53" s="143">
        <v>818319.18</v>
      </c>
      <c r="K53" s="143">
        <v>16022689.539999999</v>
      </c>
      <c r="L53" s="10"/>
      <c r="M53" s="5"/>
      <c r="O53" s="1">
        <v>106587.96</v>
      </c>
      <c r="P53" s="280">
        <v>0</v>
      </c>
      <c r="Q53" s="1">
        <f t="shared" si="5"/>
        <v>0</v>
      </c>
      <c r="R53" s="284">
        <f t="shared" si="0"/>
        <v>106587.96</v>
      </c>
      <c r="S53" s="284">
        <f t="shared" si="1"/>
        <v>31976.387999999999</v>
      </c>
      <c r="T53" s="284">
        <f t="shared" si="2"/>
        <v>138564.35</v>
      </c>
    </row>
    <row r="54" spans="1:20" ht="30" customHeight="1">
      <c r="A54" s="5"/>
      <c r="B54" s="9"/>
      <c r="C54" s="238">
        <v>3.2299999999999951</v>
      </c>
      <c r="D54" s="250" t="s">
        <v>162</v>
      </c>
      <c r="E54" s="239" t="s">
        <v>129</v>
      </c>
      <c r="F54" s="152"/>
      <c r="G54" s="276" t="s">
        <v>175</v>
      </c>
      <c r="H54" s="269" t="s">
        <v>135</v>
      </c>
      <c r="I54" s="240">
        <v>19.579999999999998</v>
      </c>
      <c r="J54" s="143">
        <v>35823.26</v>
      </c>
      <c r="K54" s="143">
        <v>701419.43</v>
      </c>
      <c r="L54" s="10"/>
      <c r="M54" s="5"/>
      <c r="O54" s="1">
        <v>285074.71999999997</v>
      </c>
      <c r="P54" s="280">
        <v>0.05</v>
      </c>
      <c r="Q54" s="1">
        <f t="shared" si="5"/>
        <v>14253.735999999999</v>
      </c>
      <c r="R54" s="284">
        <f t="shared" si="0"/>
        <v>299328.45599999995</v>
      </c>
      <c r="S54" s="284">
        <f t="shared" si="1"/>
        <v>89798.536799999987</v>
      </c>
      <c r="T54" s="284">
        <f t="shared" si="2"/>
        <v>389126.99</v>
      </c>
    </row>
    <row r="55" spans="1:20" ht="30" customHeight="1" thickBot="1">
      <c r="A55" s="5"/>
      <c r="B55" s="9"/>
      <c r="C55" s="301" t="s">
        <v>18</v>
      </c>
      <c r="D55" s="302"/>
      <c r="E55" s="302"/>
      <c r="F55" s="302"/>
      <c r="G55" s="302"/>
      <c r="H55" s="302"/>
      <c r="I55" s="302"/>
      <c r="J55" s="303"/>
      <c r="K55" s="149">
        <f>+SUM(K32:K54)</f>
        <v>6591643011.9899998</v>
      </c>
      <c r="L55" s="10"/>
      <c r="M55" s="5"/>
      <c r="Q55" s="1">
        <f t="shared" si="5"/>
        <v>0</v>
      </c>
      <c r="R55" s="284">
        <f t="shared" si="0"/>
        <v>0</v>
      </c>
      <c r="S55" s="284">
        <f t="shared" si="1"/>
        <v>0</v>
      </c>
      <c r="T55" s="284">
        <f t="shared" si="2"/>
        <v>0</v>
      </c>
    </row>
    <row r="56" spans="1:20" ht="30" customHeight="1">
      <c r="A56" s="5"/>
      <c r="B56" s="9"/>
      <c r="C56" s="234"/>
      <c r="D56" s="255"/>
      <c r="E56" s="255"/>
      <c r="F56" s="255"/>
      <c r="G56" s="256" t="s">
        <v>179</v>
      </c>
      <c r="H56" s="255"/>
      <c r="I56" s="235"/>
      <c r="J56" s="235"/>
      <c r="K56" s="237"/>
      <c r="L56" s="10"/>
      <c r="M56" s="5"/>
      <c r="Q56" s="1">
        <f t="shared" si="5"/>
        <v>0</v>
      </c>
      <c r="R56" s="284">
        <f t="shared" si="0"/>
        <v>0</v>
      </c>
      <c r="S56" s="284">
        <f t="shared" si="1"/>
        <v>0</v>
      </c>
      <c r="T56" s="284">
        <f t="shared" si="2"/>
        <v>0</v>
      </c>
    </row>
    <row r="57" spans="1:20" ht="30" customHeight="1">
      <c r="A57" s="5"/>
      <c r="B57" s="9"/>
      <c r="C57" s="238">
        <v>4.01</v>
      </c>
      <c r="D57" s="250" t="s">
        <v>180</v>
      </c>
      <c r="E57" s="239" t="s">
        <v>129</v>
      </c>
      <c r="F57" s="152"/>
      <c r="G57" s="277" t="s">
        <v>104</v>
      </c>
      <c r="H57" s="268" t="s">
        <v>195</v>
      </c>
      <c r="I57" s="240">
        <v>121</v>
      </c>
      <c r="J57" s="143">
        <v>566920.48</v>
      </c>
      <c r="K57" s="143">
        <v>68597378.079999998</v>
      </c>
      <c r="L57" s="10"/>
      <c r="M57" s="5"/>
      <c r="O57" s="1">
        <v>391513.02</v>
      </c>
      <c r="P57" s="280">
        <v>0.05</v>
      </c>
      <c r="Q57" s="1">
        <f t="shared" si="5"/>
        <v>19575.651000000002</v>
      </c>
      <c r="R57" s="284">
        <f t="shared" si="0"/>
        <v>411088.67100000003</v>
      </c>
      <c r="S57" s="284">
        <f t="shared" si="1"/>
        <v>123326.60130000001</v>
      </c>
      <c r="T57" s="284">
        <f t="shared" si="2"/>
        <v>534415.27</v>
      </c>
    </row>
    <row r="58" spans="1:20" ht="30" customHeight="1">
      <c r="A58" s="5"/>
      <c r="B58" s="9"/>
      <c r="C58" s="238">
        <v>4.0199999999999996</v>
      </c>
      <c r="D58" s="250" t="s">
        <v>181</v>
      </c>
      <c r="E58" s="239" t="s">
        <v>129</v>
      </c>
      <c r="F58" s="152"/>
      <c r="G58" s="276" t="s">
        <v>189</v>
      </c>
      <c r="H58" s="269" t="s">
        <v>195</v>
      </c>
      <c r="I58" s="240">
        <v>10</v>
      </c>
      <c r="J58" s="143">
        <v>772562.28</v>
      </c>
      <c r="K58" s="143">
        <v>7725622.7999999998</v>
      </c>
      <c r="L58" s="10"/>
      <c r="M58" s="5"/>
      <c r="O58" s="1">
        <v>1003679.69</v>
      </c>
      <c r="P58" s="280">
        <v>0.05</v>
      </c>
      <c r="Q58" s="1">
        <f t="shared" si="5"/>
        <v>50183.984499999999</v>
      </c>
      <c r="R58" s="284">
        <f t="shared" si="0"/>
        <v>1053863.6745</v>
      </c>
      <c r="S58" s="284">
        <f t="shared" si="1"/>
        <v>316159.10235</v>
      </c>
      <c r="T58" s="284">
        <f t="shared" si="2"/>
        <v>1370022.78</v>
      </c>
    </row>
    <row r="59" spans="1:20" ht="30" customHeight="1">
      <c r="A59" s="5"/>
      <c r="B59" s="9"/>
      <c r="C59" s="238">
        <v>4.0299999999999994</v>
      </c>
      <c r="D59" s="250" t="s">
        <v>182</v>
      </c>
      <c r="E59" s="239" t="s">
        <v>129</v>
      </c>
      <c r="F59" s="152"/>
      <c r="G59" s="277" t="s">
        <v>190</v>
      </c>
      <c r="H59" s="269" t="s">
        <v>195</v>
      </c>
      <c r="I59" s="240">
        <v>292</v>
      </c>
      <c r="J59" s="143">
        <v>502537.35</v>
      </c>
      <c r="K59" s="143">
        <v>146740906.19999999</v>
      </c>
      <c r="L59" s="10"/>
      <c r="M59" s="5"/>
      <c r="O59" s="1">
        <v>4674.1499999999996</v>
      </c>
      <c r="P59" s="282">
        <v>0.05</v>
      </c>
      <c r="Q59" s="1">
        <f t="shared" si="5"/>
        <v>233.70749999999998</v>
      </c>
      <c r="R59" s="284">
        <f t="shared" si="0"/>
        <v>4907.8575000000001</v>
      </c>
      <c r="S59" s="284">
        <f t="shared" si="1"/>
        <v>1472.35725</v>
      </c>
      <c r="T59" s="284">
        <f t="shared" si="2"/>
        <v>6380.21</v>
      </c>
    </row>
    <row r="60" spans="1:20" ht="30" customHeight="1">
      <c r="A60" s="5"/>
      <c r="B60" s="9"/>
      <c r="C60" s="238">
        <v>4.0399999999999991</v>
      </c>
      <c r="D60" s="250" t="s">
        <v>183</v>
      </c>
      <c r="E60" s="239" t="s">
        <v>129</v>
      </c>
      <c r="F60" s="152"/>
      <c r="G60" s="276" t="s">
        <v>115</v>
      </c>
      <c r="H60" s="269" t="s">
        <v>195</v>
      </c>
      <c r="I60" s="240">
        <v>2</v>
      </c>
      <c r="J60" s="143">
        <v>1370022.78</v>
      </c>
      <c r="K60" s="143">
        <v>2740045.56</v>
      </c>
      <c r="L60" s="10"/>
      <c r="M60" s="5"/>
      <c r="O60" s="1">
        <v>289588.67</v>
      </c>
      <c r="P60" s="280">
        <v>0.05</v>
      </c>
      <c r="Q60" s="1">
        <f t="shared" si="5"/>
        <v>14479.433499999999</v>
      </c>
      <c r="R60" s="284">
        <f t="shared" si="0"/>
        <v>304068.10349999997</v>
      </c>
      <c r="S60" s="284">
        <f t="shared" si="1"/>
        <v>91220.431049999985</v>
      </c>
      <c r="T60" s="284">
        <f t="shared" si="2"/>
        <v>395288.53</v>
      </c>
    </row>
    <row r="61" spans="1:20" ht="30" customHeight="1">
      <c r="A61" s="5"/>
      <c r="B61" s="9"/>
      <c r="C61" s="238">
        <v>4.0499999999999989</v>
      </c>
      <c r="D61" s="250" t="s">
        <v>184</v>
      </c>
      <c r="E61" s="239" t="s">
        <v>129</v>
      </c>
      <c r="F61" s="152"/>
      <c r="G61" s="276" t="s">
        <v>191</v>
      </c>
      <c r="H61" s="269" t="s">
        <v>195</v>
      </c>
      <c r="I61" s="240">
        <v>2384</v>
      </c>
      <c r="J61" s="143">
        <v>21258.99</v>
      </c>
      <c r="K61" s="143">
        <v>50681432.159999996</v>
      </c>
      <c r="L61" s="10"/>
      <c r="M61" s="5"/>
      <c r="P61" s="280"/>
      <c r="R61" s="284"/>
      <c r="S61" s="284"/>
      <c r="T61" s="284"/>
    </row>
    <row r="62" spans="1:20" ht="30" customHeight="1">
      <c r="A62" s="5"/>
      <c r="B62" s="9"/>
      <c r="C62" s="238">
        <v>4.0599999999999987</v>
      </c>
      <c r="D62" s="250" t="s">
        <v>185</v>
      </c>
      <c r="E62" s="239" t="s">
        <v>129</v>
      </c>
      <c r="F62" s="152"/>
      <c r="G62" s="276" t="s">
        <v>111</v>
      </c>
      <c r="H62" s="269" t="s">
        <v>135</v>
      </c>
      <c r="I62" s="240">
        <v>253.8</v>
      </c>
      <c r="J62" s="143">
        <v>90544.07</v>
      </c>
      <c r="K62" s="143">
        <v>22980084.969999999</v>
      </c>
      <c r="L62" s="10"/>
      <c r="M62" s="5"/>
      <c r="P62" s="280"/>
      <c r="R62" s="284"/>
      <c r="S62" s="284"/>
      <c r="T62" s="284"/>
    </row>
    <row r="63" spans="1:20" ht="30" customHeight="1">
      <c r="A63" s="5"/>
      <c r="B63" s="9"/>
      <c r="C63" s="238">
        <v>4.0699999999999985</v>
      </c>
      <c r="D63" s="250" t="s">
        <v>186</v>
      </c>
      <c r="E63" s="239" t="s">
        <v>129</v>
      </c>
      <c r="F63" s="152"/>
      <c r="G63" s="276" t="s">
        <v>192</v>
      </c>
      <c r="H63" s="269" t="s">
        <v>177</v>
      </c>
      <c r="I63" s="240">
        <v>18475</v>
      </c>
      <c r="J63" s="143">
        <v>4308.5</v>
      </c>
      <c r="K63" s="143">
        <v>79599537.5</v>
      </c>
      <c r="L63" s="10"/>
      <c r="M63" s="5"/>
      <c r="O63" s="1">
        <v>368159.23</v>
      </c>
      <c r="P63" s="280">
        <v>0.05</v>
      </c>
      <c r="Q63" s="1">
        <f t="shared" si="5"/>
        <v>18407.961500000001</v>
      </c>
      <c r="R63" s="284">
        <f t="shared" si="0"/>
        <v>386567.19149999996</v>
      </c>
      <c r="S63" s="284">
        <f t="shared" si="1"/>
        <v>115970.15744999998</v>
      </c>
      <c r="T63" s="284">
        <f t="shared" si="2"/>
        <v>502537.35</v>
      </c>
    </row>
    <row r="64" spans="1:20" ht="37.799999999999997" customHeight="1">
      <c r="A64" s="5"/>
      <c r="B64" s="9"/>
      <c r="C64" s="238">
        <v>4.0799999999999983</v>
      </c>
      <c r="D64" s="250" t="s">
        <v>187</v>
      </c>
      <c r="E64" s="239" t="s">
        <v>129</v>
      </c>
      <c r="F64" s="152"/>
      <c r="G64" s="279" t="s">
        <v>193</v>
      </c>
      <c r="H64" s="269" t="s">
        <v>195</v>
      </c>
      <c r="I64" s="240">
        <v>2175</v>
      </c>
      <c r="J64" s="143">
        <v>24856.5</v>
      </c>
      <c r="K64" s="143">
        <v>54062887.5</v>
      </c>
      <c r="L64" s="10"/>
      <c r="M64" s="5"/>
      <c r="O64" s="1">
        <v>15574.35</v>
      </c>
      <c r="P64" s="281">
        <v>0.05</v>
      </c>
      <c r="Q64" s="1">
        <f t="shared" si="5"/>
        <v>778.71750000000009</v>
      </c>
      <c r="R64" s="284">
        <f t="shared" si="0"/>
        <v>16353.067500000001</v>
      </c>
      <c r="S64" s="284">
        <f t="shared" si="1"/>
        <v>4905.9202500000001</v>
      </c>
      <c r="T64" s="284">
        <f t="shared" si="2"/>
        <v>21258.99</v>
      </c>
    </row>
    <row r="65" spans="1:20" ht="52.8" customHeight="1">
      <c r="A65" s="5"/>
      <c r="B65" s="9"/>
      <c r="C65" s="238">
        <v>4.0899999999999981</v>
      </c>
      <c r="D65" s="250" t="s">
        <v>188</v>
      </c>
      <c r="E65" s="239" t="s">
        <v>129</v>
      </c>
      <c r="F65" s="152"/>
      <c r="G65" s="279" t="s">
        <v>194</v>
      </c>
      <c r="H65" s="269" t="s">
        <v>177</v>
      </c>
      <c r="I65" s="240">
        <v>324</v>
      </c>
      <c r="J65" s="143">
        <v>395288.53</v>
      </c>
      <c r="K65" s="143">
        <v>128073483.72</v>
      </c>
      <c r="L65" s="10"/>
      <c r="M65" s="5"/>
      <c r="O65" s="1">
        <v>66332.649999999994</v>
      </c>
      <c r="P65" s="280">
        <v>0.05</v>
      </c>
      <c r="Q65" s="1">
        <f t="shared" si="5"/>
        <v>3316.6324999999997</v>
      </c>
      <c r="R65" s="284">
        <f t="shared" si="0"/>
        <v>69649.282500000001</v>
      </c>
      <c r="S65" s="284">
        <f t="shared" si="1"/>
        <v>20894.784749999999</v>
      </c>
      <c r="T65" s="284">
        <f t="shared" si="2"/>
        <v>90544.07</v>
      </c>
    </row>
    <row r="66" spans="1:20" ht="30" customHeight="1" thickBot="1">
      <c r="A66" s="5"/>
      <c r="B66" s="9"/>
      <c r="C66" s="285" t="s">
        <v>18</v>
      </c>
      <c r="D66" s="286"/>
      <c r="E66" s="286"/>
      <c r="F66" s="286"/>
      <c r="G66" s="286"/>
      <c r="H66" s="286"/>
      <c r="I66" s="286"/>
      <c r="J66" s="287"/>
      <c r="K66" s="149">
        <f>+SUM(K57:K65)</f>
        <v>561201378.49000001</v>
      </c>
      <c r="L66" s="10"/>
      <c r="M66" s="5"/>
    </row>
    <row r="67" spans="1:20" ht="30" customHeight="1">
      <c r="A67" s="5"/>
      <c r="B67" s="9"/>
      <c r="C67" s="234"/>
      <c r="D67" s="255"/>
      <c r="E67" s="255"/>
      <c r="F67" s="255"/>
      <c r="G67" s="256" t="s">
        <v>196</v>
      </c>
      <c r="H67" s="255"/>
      <c r="I67" s="235"/>
      <c r="J67" s="235"/>
      <c r="K67" s="237"/>
      <c r="L67" s="10"/>
      <c r="M67" s="5"/>
      <c r="Q67" s="1">
        <f t="shared" ref="Q67:Q71" si="6">O67*P67</f>
        <v>0</v>
      </c>
      <c r="R67" s="284">
        <f t="shared" ref="R67:R71" si="7">O67+Q67</f>
        <v>0</v>
      </c>
      <c r="S67" s="284">
        <f t="shared" ref="S67:S71" si="8">+R67*30%</f>
        <v>0</v>
      </c>
      <c r="T67" s="284">
        <f t="shared" ref="T67:T71" si="9">ROUND((R67+S67),2)</f>
        <v>0</v>
      </c>
    </row>
    <row r="68" spans="1:20" ht="30" customHeight="1">
      <c r="A68" s="5"/>
      <c r="B68" s="9"/>
      <c r="C68" s="238">
        <v>5.01</v>
      </c>
      <c r="D68" s="250" t="s">
        <v>150</v>
      </c>
      <c r="E68" s="239" t="s">
        <v>129</v>
      </c>
      <c r="F68" s="152"/>
      <c r="G68" s="277" t="s">
        <v>166</v>
      </c>
      <c r="H68" s="268" t="s">
        <v>134</v>
      </c>
      <c r="I68" s="240">
        <v>30.4</v>
      </c>
      <c r="J68" s="143">
        <v>91750.92</v>
      </c>
      <c r="K68" s="143">
        <v>2789227.97</v>
      </c>
      <c r="L68" s="10"/>
      <c r="M68" s="5"/>
      <c r="O68" s="1">
        <v>391513.02</v>
      </c>
      <c r="P68" s="280">
        <v>0.05</v>
      </c>
      <c r="Q68" s="1">
        <f t="shared" si="6"/>
        <v>19575.651000000002</v>
      </c>
      <c r="R68" s="284">
        <f t="shared" si="7"/>
        <v>411088.67100000003</v>
      </c>
      <c r="S68" s="284">
        <f t="shared" si="8"/>
        <v>123326.60130000001</v>
      </c>
      <c r="T68" s="284">
        <f t="shared" si="9"/>
        <v>534415.27</v>
      </c>
    </row>
    <row r="69" spans="1:20" ht="30" customHeight="1">
      <c r="A69" s="5"/>
      <c r="B69" s="9"/>
      <c r="C69" s="238">
        <v>5.0199999999999996</v>
      </c>
      <c r="D69" s="250" t="s">
        <v>124</v>
      </c>
      <c r="E69" s="239" t="s">
        <v>129</v>
      </c>
      <c r="F69" s="152"/>
      <c r="G69" s="276" t="s">
        <v>106</v>
      </c>
      <c r="H69" s="269" t="s">
        <v>134</v>
      </c>
      <c r="I69" s="240">
        <v>972.8</v>
      </c>
      <c r="J69" s="143">
        <v>44138.29</v>
      </c>
      <c r="K69" s="143">
        <v>42937728.509999998</v>
      </c>
      <c r="L69" s="10"/>
      <c r="M69" s="5"/>
      <c r="O69" s="1">
        <v>1003679.69</v>
      </c>
      <c r="P69" s="280">
        <v>0.05</v>
      </c>
      <c r="Q69" s="1">
        <f t="shared" si="6"/>
        <v>50183.984499999999</v>
      </c>
      <c r="R69" s="284">
        <f t="shared" si="7"/>
        <v>1053863.6745</v>
      </c>
      <c r="S69" s="284">
        <f t="shared" si="8"/>
        <v>316159.10235</v>
      </c>
      <c r="T69" s="284">
        <f t="shared" si="9"/>
        <v>1370022.78</v>
      </c>
    </row>
    <row r="70" spans="1:20" ht="41.4" customHeight="1">
      <c r="A70" s="5"/>
      <c r="B70" s="9"/>
      <c r="C70" s="238">
        <v>5.0299999999999994</v>
      </c>
      <c r="D70" s="250" t="s">
        <v>101</v>
      </c>
      <c r="E70" s="239" t="s">
        <v>129</v>
      </c>
      <c r="F70" s="152"/>
      <c r="G70" s="277" t="s">
        <v>169</v>
      </c>
      <c r="H70" s="269" t="s">
        <v>134</v>
      </c>
      <c r="I70" s="240">
        <v>170.4</v>
      </c>
      <c r="J70" s="143">
        <v>270157.93</v>
      </c>
      <c r="K70" s="143">
        <v>46034911.270000003</v>
      </c>
      <c r="L70" s="10"/>
      <c r="M70" s="5"/>
      <c r="O70" s="1">
        <v>4674.1499999999996</v>
      </c>
      <c r="P70" s="282">
        <v>0.05</v>
      </c>
      <c r="Q70" s="1">
        <f t="shared" si="6"/>
        <v>233.70749999999998</v>
      </c>
      <c r="R70" s="284">
        <f t="shared" si="7"/>
        <v>4907.8575000000001</v>
      </c>
      <c r="S70" s="284">
        <f t="shared" si="8"/>
        <v>1472.35725</v>
      </c>
      <c r="T70" s="284">
        <f t="shared" si="9"/>
        <v>6380.21</v>
      </c>
    </row>
    <row r="71" spans="1:20" ht="45.6" customHeight="1">
      <c r="A71" s="5"/>
      <c r="B71" s="9"/>
      <c r="C71" s="238">
        <v>5.0399999999999991</v>
      </c>
      <c r="D71" s="250" t="s">
        <v>197</v>
      </c>
      <c r="E71" s="239" t="s">
        <v>129</v>
      </c>
      <c r="F71" s="152"/>
      <c r="G71" s="276" t="s">
        <v>199</v>
      </c>
      <c r="H71" s="269" t="s">
        <v>135</v>
      </c>
      <c r="I71" s="240">
        <v>3568</v>
      </c>
      <c r="J71" s="143">
        <v>13774.72</v>
      </c>
      <c r="K71" s="143">
        <v>49148200.960000001</v>
      </c>
      <c r="L71" s="10"/>
      <c r="M71" s="5"/>
      <c r="O71" s="1">
        <v>289588.67</v>
      </c>
      <c r="P71" s="280">
        <v>0.05</v>
      </c>
      <c r="Q71" s="1">
        <f t="shared" si="6"/>
        <v>14479.433499999999</v>
      </c>
      <c r="R71" s="284">
        <f t="shared" si="7"/>
        <v>304068.10349999997</v>
      </c>
      <c r="S71" s="284">
        <f t="shared" si="8"/>
        <v>91220.431049999985</v>
      </c>
      <c r="T71" s="284">
        <f t="shared" si="9"/>
        <v>395288.53</v>
      </c>
    </row>
    <row r="72" spans="1:20" ht="30" customHeight="1">
      <c r="A72" s="5"/>
      <c r="B72" s="9"/>
      <c r="C72" s="238">
        <v>5.0499999999999989</v>
      </c>
      <c r="D72" s="250" t="s">
        <v>125</v>
      </c>
      <c r="E72" s="239" t="s">
        <v>130</v>
      </c>
      <c r="F72" s="152"/>
      <c r="G72" s="276" t="s">
        <v>132</v>
      </c>
      <c r="H72" s="269" t="s">
        <v>134</v>
      </c>
      <c r="I72" s="240">
        <v>912</v>
      </c>
      <c r="J72" s="143">
        <v>57209.82</v>
      </c>
      <c r="K72" s="143">
        <v>52175355.840000004</v>
      </c>
      <c r="L72" s="10"/>
      <c r="M72" s="5"/>
      <c r="P72" s="280"/>
      <c r="R72" s="284"/>
      <c r="S72" s="284"/>
      <c r="T72" s="284"/>
    </row>
    <row r="73" spans="1:20" ht="30" customHeight="1">
      <c r="A73" s="5"/>
      <c r="B73" s="9"/>
      <c r="C73" s="238">
        <v>5.0599999999999987</v>
      </c>
      <c r="D73" s="250" t="s">
        <v>142</v>
      </c>
      <c r="E73" s="239" t="s">
        <v>129</v>
      </c>
      <c r="F73" s="152"/>
      <c r="G73" s="276" t="s">
        <v>102</v>
      </c>
      <c r="H73" s="269" t="s">
        <v>136</v>
      </c>
      <c r="I73" s="240">
        <v>1141.68</v>
      </c>
      <c r="J73" s="143">
        <v>3594.63</v>
      </c>
      <c r="K73" s="143">
        <v>4103917.18</v>
      </c>
      <c r="L73" s="10"/>
      <c r="M73" s="5"/>
      <c r="P73" s="280"/>
      <c r="R73" s="284"/>
      <c r="S73" s="284"/>
      <c r="T73" s="284"/>
    </row>
    <row r="74" spans="1:20" ht="30" customHeight="1">
      <c r="A74" s="5"/>
      <c r="B74" s="9"/>
      <c r="C74" s="238">
        <v>5.0699999999999985</v>
      </c>
      <c r="D74" s="250" t="s">
        <v>155</v>
      </c>
      <c r="E74" s="239" t="s">
        <v>129</v>
      </c>
      <c r="F74" s="152"/>
      <c r="G74" s="276" t="s">
        <v>105</v>
      </c>
      <c r="H74" s="269" t="s">
        <v>177</v>
      </c>
      <c r="I74" s="240">
        <v>80</v>
      </c>
      <c r="J74" s="143">
        <v>54956.11</v>
      </c>
      <c r="K74" s="143">
        <v>4396488.8</v>
      </c>
      <c r="L74" s="10"/>
      <c r="M74" s="5"/>
      <c r="O74" s="1">
        <v>368159.23</v>
      </c>
      <c r="P74" s="280">
        <v>0.05</v>
      </c>
      <c r="Q74" s="1">
        <f t="shared" ref="Q74:Q75" si="10">O74*P74</f>
        <v>18407.961500000001</v>
      </c>
      <c r="R74" s="284">
        <f t="shared" ref="R74:R75" si="11">O74+Q74</f>
        <v>386567.19149999996</v>
      </c>
      <c r="S74" s="284">
        <f t="shared" ref="S74:S75" si="12">+R74*30%</f>
        <v>115970.15744999998</v>
      </c>
      <c r="T74" s="284">
        <f t="shared" ref="T74:T75" si="13">ROUND((R74+S74),2)</f>
        <v>502537.35</v>
      </c>
    </row>
    <row r="75" spans="1:20" ht="30" customHeight="1">
      <c r="A75" s="5"/>
      <c r="B75" s="9"/>
      <c r="C75" s="238">
        <v>5.0799999999999983</v>
      </c>
      <c r="D75" s="250" t="s">
        <v>198</v>
      </c>
      <c r="E75" s="239" t="s">
        <v>129</v>
      </c>
      <c r="F75" s="152"/>
      <c r="G75" s="279" t="s">
        <v>200</v>
      </c>
      <c r="H75" s="269" t="s">
        <v>177</v>
      </c>
      <c r="I75" s="240">
        <v>602</v>
      </c>
      <c r="J75" s="143">
        <v>348356.11</v>
      </c>
      <c r="K75" s="143">
        <v>209710378.22</v>
      </c>
      <c r="L75" s="10"/>
      <c r="M75" s="5"/>
      <c r="O75" s="1">
        <v>15574.35</v>
      </c>
      <c r="P75" s="281">
        <v>0.05</v>
      </c>
      <c r="Q75" s="1">
        <f t="shared" si="10"/>
        <v>778.71750000000009</v>
      </c>
      <c r="R75" s="284">
        <f t="shared" si="11"/>
        <v>16353.067500000001</v>
      </c>
      <c r="S75" s="284">
        <f t="shared" si="12"/>
        <v>4905.9202500000001</v>
      </c>
      <c r="T75" s="284">
        <f t="shared" si="13"/>
        <v>21258.99</v>
      </c>
    </row>
    <row r="76" spans="1:20" ht="30" customHeight="1" thickBot="1">
      <c r="A76" s="5"/>
      <c r="B76" s="9"/>
      <c r="C76" s="285" t="s">
        <v>18</v>
      </c>
      <c r="D76" s="286"/>
      <c r="E76" s="286"/>
      <c r="F76" s="286"/>
      <c r="G76" s="286"/>
      <c r="H76" s="286"/>
      <c r="I76" s="286"/>
      <c r="J76" s="287"/>
      <c r="K76" s="149">
        <f>+SUM(K68:K75)</f>
        <v>411296208.75</v>
      </c>
      <c r="L76" s="10"/>
      <c r="M76" s="5"/>
    </row>
    <row r="77" spans="1:20" ht="30" customHeight="1">
      <c r="A77" s="5"/>
      <c r="B77" s="9"/>
      <c r="C77" s="234"/>
      <c r="D77" s="255"/>
      <c r="E77" s="255"/>
      <c r="F77" s="255"/>
      <c r="G77" s="256" t="s">
        <v>201</v>
      </c>
      <c r="H77" s="255"/>
      <c r="I77" s="235"/>
      <c r="J77" s="235"/>
      <c r="K77" s="237"/>
      <c r="L77" s="10"/>
      <c r="M77" s="5"/>
      <c r="Q77" s="1">
        <f t="shared" ref="Q77:Q81" si="14">O77*P77</f>
        <v>0</v>
      </c>
      <c r="R77" s="284">
        <f t="shared" ref="R77:R81" si="15">O77+Q77</f>
        <v>0</v>
      </c>
      <c r="S77" s="284">
        <f t="shared" ref="S77:S81" si="16">+R77*30%</f>
        <v>0</v>
      </c>
      <c r="T77" s="284">
        <f t="shared" ref="T77:T81" si="17">ROUND((R77+S77),2)</f>
        <v>0</v>
      </c>
    </row>
    <row r="78" spans="1:20" ht="60" customHeight="1">
      <c r="A78" s="5"/>
      <c r="B78" s="9"/>
      <c r="C78" s="238">
        <v>6.01</v>
      </c>
      <c r="D78" s="250" t="s">
        <v>202</v>
      </c>
      <c r="E78" s="239" t="s">
        <v>129</v>
      </c>
      <c r="F78" s="152"/>
      <c r="G78" s="277" t="s">
        <v>206</v>
      </c>
      <c r="H78" s="268" t="s">
        <v>195</v>
      </c>
      <c r="I78" s="240">
        <v>10</v>
      </c>
      <c r="J78" s="143">
        <v>3805682.79</v>
      </c>
      <c r="K78" s="143">
        <v>38056827.899999999</v>
      </c>
      <c r="L78" s="10"/>
      <c r="M78" s="5"/>
      <c r="O78" s="1">
        <v>391513.02</v>
      </c>
      <c r="P78" s="280">
        <v>0.05</v>
      </c>
      <c r="Q78" s="1">
        <f t="shared" si="14"/>
        <v>19575.651000000002</v>
      </c>
      <c r="R78" s="284">
        <f t="shared" si="15"/>
        <v>411088.67100000003</v>
      </c>
      <c r="S78" s="284">
        <f t="shared" si="16"/>
        <v>123326.60130000001</v>
      </c>
      <c r="T78" s="284">
        <f t="shared" si="17"/>
        <v>534415.27</v>
      </c>
    </row>
    <row r="79" spans="1:20" ht="49.2" customHeight="1">
      <c r="A79" s="5"/>
      <c r="B79" s="9"/>
      <c r="C79" s="238">
        <v>6.02</v>
      </c>
      <c r="D79" s="250" t="s">
        <v>203</v>
      </c>
      <c r="E79" s="239" t="s">
        <v>129</v>
      </c>
      <c r="F79" s="152"/>
      <c r="G79" s="276" t="s">
        <v>207</v>
      </c>
      <c r="H79" s="269" t="s">
        <v>195</v>
      </c>
      <c r="I79" s="240">
        <v>10</v>
      </c>
      <c r="J79" s="143">
        <v>626381.06999999995</v>
      </c>
      <c r="K79" s="143">
        <v>6263810.7000000002</v>
      </c>
      <c r="L79" s="10"/>
      <c r="M79" s="5"/>
      <c r="O79" s="1">
        <v>1003679.69</v>
      </c>
      <c r="P79" s="280">
        <v>0.05</v>
      </c>
      <c r="Q79" s="1">
        <f t="shared" si="14"/>
        <v>50183.984499999999</v>
      </c>
      <c r="R79" s="284">
        <f t="shared" si="15"/>
        <v>1053863.6745</v>
      </c>
      <c r="S79" s="284">
        <f t="shared" si="16"/>
        <v>316159.10235</v>
      </c>
      <c r="T79" s="284">
        <f t="shared" si="17"/>
        <v>1370022.78</v>
      </c>
    </row>
    <row r="80" spans="1:20" ht="64.2" customHeight="1">
      <c r="A80" s="5"/>
      <c r="B80" s="9"/>
      <c r="C80" s="238">
        <v>6.03</v>
      </c>
      <c r="D80" s="250" t="s">
        <v>204</v>
      </c>
      <c r="E80" s="239" t="s">
        <v>129</v>
      </c>
      <c r="F80" s="152"/>
      <c r="G80" s="277" t="s">
        <v>208</v>
      </c>
      <c r="H80" s="269" t="s">
        <v>195</v>
      </c>
      <c r="I80" s="240">
        <v>10</v>
      </c>
      <c r="J80" s="143">
        <v>7432906</v>
      </c>
      <c r="K80" s="143">
        <v>74329060</v>
      </c>
      <c r="L80" s="10"/>
      <c r="M80" s="5"/>
      <c r="O80" s="1">
        <v>4674.1499999999996</v>
      </c>
      <c r="P80" s="282">
        <v>0.05</v>
      </c>
      <c r="Q80" s="1">
        <f t="shared" si="14"/>
        <v>233.70749999999998</v>
      </c>
      <c r="R80" s="284">
        <f t="shared" si="15"/>
        <v>4907.8575000000001</v>
      </c>
      <c r="S80" s="284">
        <f t="shared" si="16"/>
        <v>1472.35725</v>
      </c>
      <c r="T80" s="284">
        <f t="shared" si="17"/>
        <v>6380.21</v>
      </c>
    </row>
    <row r="81" spans="1:20" ht="54.6" customHeight="1">
      <c r="A81" s="5"/>
      <c r="B81" s="9"/>
      <c r="C81" s="238">
        <v>6.04</v>
      </c>
      <c r="D81" s="250" t="s">
        <v>205</v>
      </c>
      <c r="E81" s="239" t="s">
        <v>129</v>
      </c>
      <c r="F81" s="152"/>
      <c r="G81" s="276" t="s">
        <v>209</v>
      </c>
      <c r="H81" s="269" t="s">
        <v>195</v>
      </c>
      <c r="I81" s="240">
        <v>10</v>
      </c>
      <c r="J81" s="143">
        <v>815695.51</v>
      </c>
      <c r="K81" s="143">
        <v>8156955.0999999996</v>
      </c>
      <c r="L81" s="10"/>
      <c r="M81" s="5"/>
      <c r="O81" s="1">
        <v>289588.67</v>
      </c>
      <c r="P81" s="280">
        <v>0.05</v>
      </c>
      <c r="Q81" s="1">
        <f t="shared" si="14"/>
        <v>14479.433499999999</v>
      </c>
      <c r="R81" s="284">
        <f t="shared" si="15"/>
        <v>304068.10349999997</v>
      </c>
      <c r="S81" s="284">
        <f t="shared" si="16"/>
        <v>91220.431049999985</v>
      </c>
      <c r="T81" s="284">
        <f t="shared" si="17"/>
        <v>395288.53</v>
      </c>
    </row>
    <row r="82" spans="1:20" ht="30" customHeight="1" thickBot="1">
      <c r="A82" s="5"/>
      <c r="B82" s="9"/>
      <c r="C82" s="339" t="s">
        <v>18</v>
      </c>
      <c r="D82" s="340"/>
      <c r="E82" s="340"/>
      <c r="F82" s="340"/>
      <c r="G82" s="340"/>
      <c r="H82" s="340"/>
      <c r="I82" s="340"/>
      <c r="J82" s="341"/>
      <c r="K82" s="149">
        <f>+SUM(K78:K81)</f>
        <v>126806653.69999999</v>
      </c>
      <c r="L82" s="10"/>
      <c r="M82" s="5"/>
    </row>
    <row r="83" spans="1:20" s="260" customFormat="1" ht="16.2" thickBot="1">
      <c r="A83" s="257"/>
      <c r="B83" s="258"/>
      <c r="C83" s="333" t="s">
        <v>19</v>
      </c>
      <c r="D83" s="334"/>
      <c r="E83" s="334"/>
      <c r="F83" s="334"/>
      <c r="G83" s="334"/>
      <c r="H83" s="334"/>
      <c r="I83" s="334"/>
      <c r="J83" s="335"/>
      <c r="K83" s="261">
        <f>+K82+K76+K66+K55+K30+K20</f>
        <v>23009199686.600002</v>
      </c>
      <c r="L83" s="259"/>
      <c r="M83" s="257"/>
    </row>
    <row r="84" spans="1:20" s="260" customFormat="1" ht="16.2" thickBot="1">
      <c r="A84" s="257"/>
      <c r="B84" s="258"/>
      <c r="C84" s="174"/>
      <c r="D84" s="174"/>
      <c r="E84" s="174"/>
      <c r="F84" s="174"/>
      <c r="G84" s="174"/>
      <c r="H84" s="174"/>
      <c r="I84" s="174"/>
      <c r="J84" s="174"/>
      <c r="K84" s="175"/>
      <c r="L84" s="259"/>
      <c r="M84" s="257"/>
    </row>
    <row r="85" spans="1:20" s="260" customFormat="1" ht="30" customHeight="1">
      <c r="A85" s="257"/>
      <c r="B85" s="258"/>
      <c r="C85" s="176"/>
      <c r="D85" s="185"/>
      <c r="E85" s="185"/>
      <c r="F85" s="185"/>
      <c r="G85" s="271" t="s">
        <v>20</v>
      </c>
      <c r="H85" s="272"/>
      <c r="I85" s="273"/>
      <c r="J85" s="296"/>
      <c r="K85" s="294">
        <f>K83</f>
        <v>23009199686.600002</v>
      </c>
      <c r="L85" s="259"/>
      <c r="M85" s="257"/>
    </row>
    <row r="86" spans="1:20" s="260" customFormat="1" ht="30" customHeight="1">
      <c r="A86" s="257"/>
      <c r="B86" s="258"/>
      <c r="C86" s="176"/>
      <c r="D86" s="185"/>
      <c r="E86" s="185"/>
      <c r="F86" s="185"/>
      <c r="G86" s="336" t="s">
        <v>227</v>
      </c>
      <c r="H86" s="337"/>
      <c r="I86" s="337"/>
      <c r="J86" s="338"/>
      <c r="K86" s="300">
        <v>13043066.399999999</v>
      </c>
      <c r="L86" s="259"/>
      <c r="M86" s="257"/>
    </row>
    <row r="87" spans="1:20" s="260" customFormat="1" ht="30" customHeight="1">
      <c r="A87" s="257"/>
      <c r="B87" s="258"/>
      <c r="C87" s="176"/>
      <c r="D87" s="185"/>
      <c r="E87" s="185"/>
      <c r="F87" s="185"/>
      <c r="G87" s="336" t="s">
        <v>210</v>
      </c>
      <c r="H87" s="337"/>
      <c r="I87" s="337"/>
      <c r="J87" s="338"/>
      <c r="K87" s="300">
        <v>174141779.19</v>
      </c>
      <c r="L87" s="259"/>
      <c r="M87" s="257"/>
    </row>
    <row r="88" spans="1:20" s="260" customFormat="1" ht="30" customHeight="1">
      <c r="A88" s="257"/>
      <c r="B88" s="258"/>
      <c r="C88" s="176"/>
      <c r="D88" s="185"/>
      <c r="E88" s="185"/>
      <c r="F88" s="185"/>
      <c r="G88" s="297" t="s">
        <v>113</v>
      </c>
      <c r="H88" s="288"/>
      <c r="I88" s="288"/>
      <c r="J88" s="298"/>
      <c r="K88" s="300">
        <v>58742725.539999999</v>
      </c>
      <c r="L88" s="259"/>
      <c r="M88" s="257"/>
    </row>
    <row r="89" spans="1:20" s="260" customFormat="1" ht="30" customHeight="1">
      <c r="A89" s="257"/>
      <c r="B89" s="258"/>
      <c r="C89" s="176"/>
      <c r="D89" s="185"/>
      <c r="E89" s="185"/>
      <c r="F89" s="185"/>
      <c r="G89" s="297" t="s">
        <v>211</v>
      </c>
      <c r="H89" s="288"/>
      <c r="I89" s="288"/>
      <c r="J89" s="298"/>
      <c r="K89" s="300">
        <v>3303980</v>
      </c>
      <c r="L89" s="259"/>
      <c r="M89" s="257"/>
    </row>
    <row r="90" spans="1:20" s="260" customFormat="1" ht="30" customHeight="1">
      <c r="A90" s="257"/>
      <c r="B90" s="258"/>
      <c r="C90" s="176"/>
      <c r="D90" s="177"/>
      <c r="E90" s="176"/>
      <c r="F90" s="176"/>
      <c r="G90" s="336" t="s">
        <v>212</v>
      </c>
      <c r="H90" s="337"/>
      <c r="I90" s="337"/>
      <c r="J90" s="338"/>
      <c r="K90" s="295">
        <v>2500000</v>
      </c>
      <c r="L90" s="259"/>
      <c r="M90" s="257"/>
    </row>
    <row r="91" spans="1:20" s="260" customFormat="1" ht="15.6">
      <c r="A91" s="257"/>
      <c r="B91" s="258"/>
      <c r="C91" s="176"/>
      <c r="D91" s="177"/>
      <c r="E91" s="176"/>
      <c r="F91" s="176"/>
      <c r="G91" s="336" t="s">
        <v>213</v>
      </c>
      <c r="H91" s="337"/>
      <c r="I91" s="337"/>
      <c r="J91" s="338"/>
      <c r="K91" s="295">
        <v>3000000</v>
      </c>
      <c r="L91" s="259"/>
      <c r="M91" s="257"/>
    </row>
    <row r="92" spans="1:20" s="260" customFormat="1" ht="30" customHeight="1" thickBot="1">
      <c r="A92" s="257"/>
      <c r="B92" s="258"/>
      <c r="C92" s="176"/>
      <c r="D92" s="177"/>
      <c r="E92" s="176"/>
      <c r="F92" s="176"/>
      <c r="G92" s="336" t="s">
        <v>214</v>
      </c>
      <c r="H92" s="337"/>
      <c r="I92" s="337"/>
      <c r="J92" s="338"/>
      <c r="K92" s="295">
        <v>111221000.8</v>
      </c>
      <c r="L92" s="259"/>
      <c r="M92" s="257"/>
    </row>
    <row r="93" spans="1:20" s="260" customFormat="1" ht="30" customHeight="1" thickBot="1">
      <c r="A93" s="257"/>
      <c r="B93" s="258"/>
      <c r="C93" s="176"/>
      <c r="D93" s="177"/>
      <c r="E93" s="176"/>
      <c r="F93" s="176"/>
      <c r="G93" s="193" t="s">
        <v>21</v>
      </c>
      <c r="H93" s="194"/>
      <c r="I93" s="195"/>
      <c r="J93" s="299"/>
      <c r="K93" s="261">
        <f>ROUND(SUM(K85:K92),2)</f>
        <v>23375152238.529999</v>
      </c>
      <c r="L93" s="259"/>
      <c r="M93" s="257"/>
    </row>
    <row r="94" spans="1:20" s="260" customFormat="1" ht="16.2" thickBot="1">
      <c r="A94" s="257"/>
      <c r="B94" s="258"/>
      <c r="C94" s="176"/>
      <c r="D94" s="177"/>
      <c r="E94" s="177"/>
      <c r="F94" s="177"/>
      <c r="G94" s="176"/>
      <c r="H94" s="176"/>
      <c r="I94" s="197"/>
      <c r="J94" s="198"/>
      <c r="K94" s="199"/>
      <c r="L94" s="259"/>
      <c r="M94" s="257"/>
    </row>
    <row r="95" spans="1:20" s="260" customFormat="1" ht="15.6">
      <c r="A95" s="257"/>
      <c r="B95" s="258"/>
      <c r="C95" s="262"/>
      <c r="D95" s="343"/>
      <c r="E95" s="343"/>
      <c r="F95" s="343"/>
      <c r="G95" s="343"/>
      <c r="H95" s="343"/>
      <c r="I95" s="343"/>
      <c r="J95" s="343"/>
      <c r="K95" s="344"/>
      <c r="L95" s="263"/>
      <c r="M95" s="257"/>
    </row>
    <row r="96" spans="1:20" s="260" customFormat="1" ht="46.5" customHeight="1">
      <c r="A96" s="257"/>
      <c r="B96" s="258"/>
      <c r="C96" s="345" t="s">
        <v>22</v>
      </c>
      <c r="D96" s="346"/>
      <c r="E96" s="346"/>
      <c r="F96" s="346"/>
      <c r="G96" s="346"/>
      <c r="H96" s="347" t="s">
        <v>11</v>
      </c>
      <c r="I96" s="347"/>
      <c r="J96" s="347"/>
      <c r="K96" s="201" t="s">
        <v>23</v>
      </c>
      <c r="L96" s="264"/>
      <c r="M96" s="257"/>
    </row>
    <row r="97" spans="1:13" s="260" customFormat="1" ht="32.25" customHeight="1">
      <c r="A97" s="257"/>
      <c r="B97" s="258"/>
      <c r="C97" s="345" t="s">
        <v>36</v>
      </c>
      <c r="D97" s="346"/>
      <c r="E97" s="346"/>
      <c r="F97" s="346"/>
      <c r="G97" s="346"/>
      <c r="H97" s="342" t="s">
        <v>24</v>
      </c>
      <c r="I97" s="342"/>
      <c r="J97" s="202" t="s">
        <v>25</v>
      </c>
      <c r="K97" s="265">
        <v>0.22</v>
      </c>
      <c r="L97" s="266"/>
      <c r="M97" s="257"/>
    </row>
    <row r="98" spans="1:13" s="260" customFormat="1" ht="30" customHeight="1">
      <c r="A98" s="257"/>
      <c r="B98" s="258"/>
      <c r="C98" s="345" t="s">
        <v>26</v>
      </c>
      <c r="D98" s="346"/>
      <c r="E98" s="346"/>
      <c r="F98" s="346"/>
      <c r="G98" s="346"/>
      <c r="H98" s="348" t="s">
        <v>27</v>
      </c>
      <c r="I98" s="349"/>
      <c r="J98" s="202" t="s">
        <v>28</v>
      </c>
      <c r="K98" s="265">
        <v>0.03</v>
      </c>
      <c r="L98" s="264"/>
      <c r="M98" s="257"/>
    </row>
    <row r="99" spans="1:13" s="267" customFormat="1" ht="58.5" customHeight="1">
      <c r="A99" s="257"/>
      <c r="B99" s="258"/>
      <c r="C99" s="213"/>
      <c r="D99" s="214"/>
      <c r="E99" s="214"/>
      <c r="F99" s="214"/>
      <c r="G99" s="215"/>
      <c r="H99" s="350" t="s">
        <v>29</v>
      </c>
      <c r="I99" s="342"/>
      <c r="J99" s="202" t="s">
        <v>30</v>
      </c>
      <c r="K99" s="265">
        <v>0.05</v>
      </c>
      <c r="L99" s="259"/>
      <c r="M99" s="257"/>
    </row>
    <row r="100" spans="1:13" ht="57.75" customHeight="1">
      <c r="A100" s="5"/>
      <c r="B100" s="9"/>
      <c r="C100" s="216"/>
      <c r="D100" s="217"/>
      <c r="E100" s="217"/>
      <c r="F100" s="217"/>
      <c r="G100" s="218"/>
      <c r="H100" s="342" t="s">
        <v>31</v>
      </c>
      <c r="I100" s="342"/>
      <c r="J100" s="202" t="s">
        <v>32</v>
      </c>
      <c r="K100" s="265">
        <f>SUM(K97:K99)</f>
        <v>0.3</v>
      </c>
      <c r="L100" s="10"/>
      <c r="M100" s="5"/>
    </row>
    <row r="101" spans="1:13" ht="16.2" thickBot="1">
      <c r="A101" s="5"/>
      <c r="B101" s="9"/>
      <c r="C101" s="223"/>
      <c r="D101" s="221"/>
      <c r="E101" s="221"/>
      <c r="F101" s="221"/>
      <c r="G101" s="222"/>
      <c r="H101" s="311"/>
      <c r="I101" s="311"/>
      <c r="J101" s="311"/>
      <c r="K101" s="312"/>
      <c r="L101" s="10"/>
      <c r="M101" s="5"/>
    </row>
    <row r="102" spans="1:13" ht="16.2" thickBot="1">
      <c r="A102" s="5"/>
      <c r="B102" s="228"/>
      <c r="C102" s="229"/>
      <c r="D102" s="229"/>
      <c r="E102" s="230"/>
      <c r="F102" s="229"/>
      <c r="G102" s="231"/>
      <c r="H102" s="229"/>
      <c r="I102" s="229"/>
      <c r="J102" s="229"/>
      <c r="K102" s="229"/>
      <c r="L102" s="232"/>
      <c r="M102" s="5"/>
    </row>
    <row r="103" spans="1:13" ht="16.2" thickTop="1">
      <c r="A103" s="5"/>
      <c r="B103" s="5"/>
      <c r="C103" s="5"/>
      <c r="D103" s="5"/>
      <c r="E103" s="6"/>
      <c r="F103" s="5"/>
      <c r="G103" s="5"/>
      <c r="H103" s="5"/>
      <c r="I103" s="5"/>
      <c r="J103" s="5"/>
      <c r="K103" s="5"/>
      <c r="L103" s="5"/>
      <c r="M103" s="5"/>
    </row>
  </sheetData>
  <mergeCells count="31">
    <mergeCell ref="H100:I100"/>
    <mergeCell ref="D95:K95"/>
    <mergeCell ref="C96:G96"/>
    <mergeCell ref="H96:J96"/>
    <mergeCell ref="C97:G97"/>
    <mergeCell ref="H97:I97"/>
    <mergeCell ref="C98:G98"/>
    <mergeCell ref="H98:I98"/>
    <mergeCell ref="H99:I99"/>
    <mergeCell ref="G90:J90"/>
    <mergeCell ref="G91:J91"/>
    <mergeCell ref="G92:J92"/>
    <mergeCell ref="C82:J82"/>
    <mergeCell ref="G86:J86"/>
    <mergeCell ref="G87:J87"/>
    <mergeCell ref="C3:F3"/>
    <mergeCell ref="C10:K10"/>
    <mergeCell ref="H101:K101"/>
    <mergeCell ref="C6:K6"/>
    <mergeCell ref="C5:K5"/>
    <mergeCell ref="C7:K8"/>
    <mergeCell ref="C9:K9"/>
    <mergeCell ref="C11:C12"/>
    <mergeCell ref="D11:D12"/>
    <mergeCell ref="E11:F11"/>
    <mergeCell ref="G11:G12"/>
    <mergeCell ref="H11:H12"/>
    <mergeCell ref="I11:I12"/>
    <mergeCell ref="J11:J12"/>
    <mergeCell ref="K11:K12"/>
    <mergeCell ref="C83:J83"/>
  </mergeCells>
  <dataValidations count="2">
    <dataValidation type="list" allowBlank="1" showInputMessage="1" showErrorMessage="1" sqref="H22:H29" xr:uid="{A67CEEF8-CD0E-495A-8ED3-B444ABC494A2}"/>
    <dataValidation type="list" allowBlank="1" showInputMessage="1" showErrorMessage="1" sqref="H14:H19" xr:uid="{EB85D64F-298B-4C0C-908C-790F97A72A8F}">
      <formula1>ListaUnidad</formula1>
    </dataValidation>
  </dataValidation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0" zoomScaleNormal="100" zoomScaleSheetLayoutView="80" zoomScalePageLayoutView="91" workbookViewId="0">
      <selection activeCell="J3" sqref="J3"/>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351" t="s">
        <v>0</v>
      </c>
      <c r="D3" s="351"/>
      <c r="E3" s="351"/>
      <c r="F3" s="351"/>
      <c r="G3" s="5"/>
      <c r="H3" s="5"/>
      <c r="I3" s="5"/>
      <c r="J3" s="5"/>
      <c r="K3" s="5"/>
      <c r="L3" s="10"/>
      <c r="M3" s="5"/>
    </row>
    <row r="4" spans="1:13" ht="15.6">
      <c r="A4" s="5"/>
      <c r="B4" s="9"/>
      <c r="C4" s="207" t="s">
        <v>1</v>
      </c>
      <c r="D4" s="208" t="s">
        <v>2</v>
      </c>
      <c r="E4" s="207" t="s">
        <v>3</v>
      </c>
      <c r="F4" s="208">
        <v>4</v>
      </c>
      <c r="G4" s="5"/>
      <c r="H4" s="5"/>
      <c r="I4" s="5"/>
      <c r="J4" s="5"/>
      <c r="K4" s="5"/>
      <c r="L4" s="10"/>
      <c r="M4" s="5"/>
    </row>
    <row r="5" spans="1:13" ht="15.6">
      <c r="A5" s="5"/>
      <c r="B5" s="9"/>
      <c r="C5" s="354" t="s">
        <v>4</v>
      </c>
      <c r="D5" s="354"/>
      <c r="E5" s="354"/>
      <c r="F5" s="354"/>
      <c r="G5" s="354"/>
      <c r="H5" s="354"/>
      <c r="I5" s="354"/>
      <c r="J5" s="354"/>
      <c r="K5" s="354"/>
      <c r="L5" s="10"/>
      <c r="M5" s="5"/>
    </row>
    <row r="6" spans="1:13" ht="16.2" thickBot="1">
      <c r="A6" s="5"/>
      <c r="B6" s="9"/>
      <c r="C6" s="313" t="s">
        <v>33</v>
      </c>
      <c r="D6" s="313"/>
      <c r="E6" s="313"/>
      <c r="F6" s="313"/>
      <c r="G6" s="313"/>
      <c r="H6" s="313"/>
      <c r="I6" s="313"/>
      <c r="J6" s="313"/>
      <c r="K6" s="313"/>
      <c r="L6" s="10"/>
      <c r="M6" s="5"/>
    </row>
    <row r="7" spans="1:13" s="20" customFormat="1" ht="16.5" customHeight="1">
      <c r="A7" s="19"/>
      <c r="B7" s="224"/>
      <c r="C7" s="355" t="s">
        <v>34</v>
      </c>
      <c r="D7" s="356"/>
      <c r="E7" s="356"/>
      <c r="F7" s="356"/>
      <c r="G7" s="356"/>
      <c r="H7" s="356"/>
      <c r="I7" s="356"/>
      <c r="J7" s="356"/>
      <c r="K7" s="357"/>
      <c r="L7" s="21"/>
      <c r="M7" s="19"/>
    </row>
    <row r="8" spans="1:13" ht="33.75" customHeight="1" thickBot="1">
      <c r="A8" s="5"/>
      <c r="B8" s="225"/>
      <c r="C8" s="358"/>
      <c r="D8" s="359"/>
      <c r="E8" s="359"/>
      <c r="F8" s="359"/>
      <c r="G8" s="359"/>
      <c r="H8" s="359"/>
      <c r="I8" s="359"/>
      <c r="J8" s="359"/>
      <c r="K8" s="360"/>
      <c r="L8" s="10"/>
      <c r="M8" s="5"/>
    </row>
    <row r="9" spans="1:13" ht="34.5" customHeight="1">
      <c r="A9" s="5"/>
      <c r="B9" s="225"/>
      <c r="C9" s="361" t="s">
        <v>35</v>
      </c>
      <c r="D9" s="362"/>
      <c r="E9" s="362"/>
      <c r="F9" s="362"/>
      <c r="G9" s="362"/>
      <c r="H9" s="362"/>
      <c r="I9" s="362"/>
      <c r="J9" s="362"/>
      <c r="K9" s="363"/>
      <c r="L9" s="10"/>
      <c r="M9" s="5"/>
    </row>
    <row r="10" spans="1:13" ht="30" customHeight="1" thickBot="1">
      <c r="A10" s="5"/>
      <c r="B10" s="225"/>
      <c r="C10" s="364"/>
      <c r="D10" s="364"/>
      <c r="E10" s="364"/>
      <c r="F10" s="364"/>
      <c r="G10" s="364"/>
      <c r="H10" s="364"/>
      <c r="I10" s="364"/>
      <c r="J10" s="364"/>
      <c r="K10" s="365"/>
      <c r="L10" s="10"/>
      <c r="M10" s="5"/>
    </row>
    <row r="11" spans="1:13" ht="30" customHeight="1">
      <c r="A11" s="5"/>
      <c r="B11" s="9"/>
      <c r="C11" s="366" t="s">
        <v>8</v>
      </c>
      <c r="D11" s="368" t="s">
        <v>9</v>
      </c>
      <c r="E11" s="328" t="s">
        <v>10</v>
      </c>
      <c r="F11" s="328"/>
      <c r="G11" s="366" t="s">
        <v>11</v>
      </c>
      <c r="H11" s="368" t="s">
        <v>12</v>
      </c>
      <c r="I11" s="368" t="s">
        <v>13</v>
      </c>
      <c r="J11" s="370" t="s">
        <v>14</v>
      </c>
      <c r="K11" s="372" t="s">
        <v>15</v>
      </c>
      <c r="L11" s="10"/>
      <c r="M11" s="5"/>
    </row>
    <row r="12" spans="1:13" ht="30" customHeight="1" thickBot="1">
      <c r="A12" s="5"/>
      <c r="B12" s="9"/>
      <c r="C12" s="367"/>
      <c r="D12" s="369"/>
      <c r="E12" s="135" t="s">
        <v>16</v>
      </c>
      <c r="F12" s="135" t="s">
        <v>17</v>
      </c>
      <c r="G12" s="367"/>
      <c r="H12" s="369"/>
      <c r="I12" s="369"/>
      <c r="J12" s="371"/>
      <c r="K12" s="373"/>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374" t="s">
        <v>19</v>
      </c>
      <c r="D40" s="375"/>
      <c r="E40" s="375"/>
      <c r="F40" s="375"/>
      <c r="G40" s="375"/>
      <c r="H40" s="375"/>
      <c r="I40" s="375"/>
      <c r="J40" s="376"/>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77"/>
      <c r="H42" s="378"/>
      <c r="I42" s="379"/>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ht="16.2" thickBot="1">
      <c r="A50" s="11"/>
      <c r="B50" s="12"/>
      <c r="C50" s="176"/>
      <c r="D50" s="177"/>
      <c r="E50" s="177"/>
      <c r="F50" s="177"/>
      <c r="G50" s="176"/>
      <c r="H50" s="176"/>
      <c r="I50" s="197"/>
      <c r="J50" s="198"/>
      <c r="K50" s="199"/>
      <c r="L50" s="13"/>
      <c r="M50" s="11"/>
    </row>
    <row r="51" spans="1:13" s="3" customFormat="1" ht="15.6">
      <c r="A51" s="11"/>
      <c r="B51" s="12"/>
      <c r="C51" s="200"/>
      <c r="D51" s="352"/>
      <c r="E51" s="352"/>
      <c r="F51" s="352"/>
      <c r="G51" s="352"/>
      <c r="H51" s="352"/>
      <c r="I51" s="352"/>
      <c r="J51" s="352"/>
      <c r="K51" s="353"/>
      <c r="L51" s="14"/>
      <c r="M51" s="11"/>
    </row>
    <row r="52" spans="1:13" s="3" customFormat="1" ht="46.5" customHeight="1">
      <c r="A52" s="11"/>
      <c r="B52" s="12"/>
      <c r="C52" s="345" t="s">
        <v>22</v>
      </c>
      <c r="D52" s="346"/>
      <c r="E52" s="346"/>
      <c r="F52" s="346"/>
      <c r="G52" s="346"/>
      <c r="H52" s="347" t="s">
        <v>11</v>
      </c>
      <c r="I52" s="347"/>
      <c r="J52" s="347"/>
      <c r="K52" s="201" t="s">
        <v>23</v>
      </c>
      <c r="L52" s="15"/>
      <c r="M52" s="11"/>
    </row>
    <row r="53" spans="1:13" s="3" customFormat="1" ht="32.25" customHeight="1">
      <c r="A53" s="11"/>
      <c r="B53" s="12"/>
      <c r="C53" s="345" t="s">
        <v>36</v>
      </c>
      <c r="D53" s="346"/>
      <c r="E53" s="346"/>
      <c r="F53" s="346"/>
      <c r="G53" s="346"/>
      <c r="H53" s="342" t="s">
        <v>24</v>
      </c>
      <c r="I53" s="342"/>
      <c r="J53" s="202" t="s">
        <v>25</v>
      </c>
      <c r="K53" s="203" t="s">
        <v>37</v>
      </c>
      <c r="L53" s="219"/>
      <c r="M53" s="11"/>
    </row>
    <row r="54" spans="1:13" s="3" customFormat="1" ht="30" customHeight="1">
      <c r="A54" s="11"/>
      <c r="B54" s="12"/>
      <c r="C54" s="345" t="s">
        <v>26</v>
      </c>
      <c r="D54" s="346"/>
      <c r="E54" s="346"/>
      <c r="F54" s="346"/>
      <c r="G54" s="346"/>
      <c r="H54" s="348" t="s">
        <v>27</v>
      </c>
      <c r="I54" s="349"/>
      <c r="J54" s="202" t="s">
        <v>28</v>
      </c>
      <c r="K54" s="203" t="s">
        <v>37</v>
      </c>
      <c r="L54" s="15"/>
      <c r="M54" s="11"/>
    </row>
    <row r="55" spans="1:13" s="4" customFormat="1" ht="58.5" customHeight="1">
      <c r="A55" s="11"/>
      <c r="B55" s="12"/>
      <c r="C55" s="213"/>
      <c r="D55" s="214"/>
      <c r="E55" s="214"/>
      <c r="F55" s="214"/>
      <c r="G55" s="215"/>
      <c r="H55" s="350" t="s">
        <v>29</v>
      </c>
      <c r="I55" s="342"/>
      <c r="J55" s="202" t="s">
        <v>30</v>
      </c>
      <c r="K55" s="203" t="s">
        <v>37</v>
      </c>
      <c r="L55" s="13"/>
      <c r="M55" s="11"/>
    </row>
    <row r="56" spans="1:13" ht="57.75" customHeight="1">
      <c r="A56" s="5"/>
      <c r="B56" s="9"/>
      <c r="C56" s="216"/>
      <c r="D56" s="217"/>
      <c r="E56" s="217"/>
      <c r="F56" s="217"/>
      <c r="G56" s="218"/>
      <c r="H56" s="342" t="s">
        <v>31</v>
      </c>
      <c r="I56" s="342"/>
      <c r="J56" s="202" t="s">
        <v>32</v>
      </c>
      <c r="K56" s="203" t="s">
        <v>37</v>
      </c>
      <c r="L56" s="10"/>
      <c r="M56" s="5"/>
    </row>
    <row r="57" spans="1:13" ht="16.2" thickBot="1">
      <c r="A57" s="5"/>
      <c r="B57" s="9"/>
      <c r="C57" s="216"/>
      <c r="D57" s="221"/>
      <c r="E57" s="221"/>
      <c r="F57" s="217"/>
      <c r="G57" s="222"/>
      <c r="H57" s="380"/>
      <c r="I57" s="380"/>
      <c r="J57" s="380"/>
      <c r="K57" s="381"/>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38</v>
      </c>
      <c r="H59" s="205"/>
      <c r="I59" s="205"/>
      <c r="J59" s="205"/>
      <c r="K59" s="205"/>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382" t="s">
        <v>0</v>
      </c>
      <c r="D3" s="382"/>
      <c r="E3" s="382"/>
      <c r="F3" s="382"/>
      <c r="P3" s="26"/>
    </row>
    <row r="4" spans="2:16">
      <c r="B4" s="25"/>
      <c r="C4" s="211" t="s">
        <v>1</v>
      </c>
      <c r="D4" s="212" t="s">
        <v>2</v>
      </c>
      <c r="E4" s="211" t="s">
        <v>3</v>
      </c>
      <c r="F4" s="212">
        <v>4</v>
      </c>
      <c r="P4" s="26"/>
    </row>
    <row r="5" spans="2:16">
      <c r="B5" s="25"/>
      <c r="C5" s="133"/>
      <c r="D5" s="134"/>
      <c r="E5" s="133"/>
      <c r="F5" s="134"/>
      <c r="P5" s="26"/>
    </row>
    <row r="6" spans="2:16" ht="48" customHeight="1">
      <c r="B6" s="25"/>
      <c r="C6" s="383" t="s">
        <v>39</v>
      </c>
      <c r="D6" s="383"/>
      <c r="E6" s="383"/>
      <c r="F6" s="383"/>
      <c r="G6" s="383"/>
      <c r="H6" s="383"/>
      <c r="I6" s="383"/>
      <c r="J6" s="383"/>
      <c r="K6" s="383"/>
      <c r="L6" s="383"/>
      <c r="M6" s="383"/>
      <c r="N6" s="383"/>
      <c r="O6" s="383"/>
      <c r="P6" s="27"/>
    </row>
    <row r="7" spans="2:16" ht="15" thickBot="1">
      <c r="B7" s="25"/>
      <c r="C7" s="52"/>
      <c r="D7" s="52"/>
      <c r="E7" s="52"/>
      <c r="F7" s="52"/>
      <c r="G7" s="52"/>
      <c r="H7" s="52"/>
      <c r="I7" s="52"/>
      <c r="J7" s="52"/>
      <c r="K7" s="52"/>
      <c r="L7" s="52"/>
      <c r="M7" s="52"/>
      <c r="N7" s="52"/>
      <c r="O7" s="52"/>
      <c r="P7" s="26"/>
    </row>
    <row r="8" spans="2:16" ht="14.4">
      <c r="B8" s="25"/>
      <c r="C8" s="429"/>
      <c r="D8" s="431"/>
      <c r="E8" s="432"/>
      <c r="F8" s="432"/>
      <c r="G8" s="432"/>
      <c r="H8" s="432"/>
      <c r="I8" s="432"/>
      <c r="J8" s="432"/>
      <c r="K8" s="433"/>
      <c r="L8" s="440"/>
      <c r="M8" s="441"/>
      <c r="N8" s="441"/>
      <c r="O8" s="442"/>
      <c r="P8" s="28"/>
    </row>
    <row r="9" spans="2:16" ht="14.4">
      <c r="B9" s="25"/>
      <c r="C9" s="430"/>
      <c r="D9" s="386" t="s">
        <v>40</v>
      </c>
      <c r="E9" s="387"/>
      <c r="F9" s="387"/>
      <c r="G9" s="387"/>
      <c r="H9" s="387"/>
      <c r="I9" s="387"/>
      <c r="J9" s="387"/>
      <c r="K9" s="388"/>
      <c r="L9" s="443"/>
      <c r="M9" s="444"/>
      <c r="N9" s="444"/>
      <c r="O9" s="445"/>
      <c r="P9" s="28"/>
    </row>
    <row r="10" spans="2:16" ht="14.4">
      <c r="B10" s="25"/>
      <c r="C10" s="430"/>
      <c r="D10" s="386"/>
      <c r="E10" s="387"/>
      <c r="F10" s="387"/>
      <c r="G10" s="387"/>
      <c r="H10" s="387"/>
      <c r="I10" s="387"/>
      <c r="J10" s="387"/>
      <c r="K10" s="388"/>
      <c r="L10" s="384" t="s">
        <v>41</v>
      </c>
      <c r="M10" s="446"/>
      <c r="N10" s="447"/>
      <c r="O10" s="448"/>
      <c r="P10" s="28"/>
    </row>
    <row r="11" spans="2:16" ht="14.4">
      <c r="B11" s="25"/>
      <c r="C11" s="430"/>
      <c r="D11" s="386" t="s">
        <v>42</v>
      </c>
      <c r="E11" s="387"/>
      <c r="F11" s="387"/>
      <c r="G11" s="387"/>
      <c r="H11" s="387"/>
      <c r="I11" s="387"/>
      <c r="J11" s="387"/>
      <c r="K11" s="388"/>
      <c r="L11" s="434"/>
      <c r="M11" s="449"/>
      <c r="N11" s="450"/>
      <c r="O11" s="451"/>
      <c r="P11" s="29"/>
    </row>
    <row r="12" spans="2:16" ht="12.75" customHeight="1">
      <c r="B12" s="25"/>
      <c r="C12" s="430"/>
      <c r="D12" s="389"/>
      <c r="E12" s="390"/>
      <c r="F12" s="390"/>
      <c r="G12" s="390"/>
      <c r="H12" s="390"/>
      <c r="I12" s="390"/>
      <c r="J12" s="390"/>
      <c r="K12" s="391"/>
      <c r="L12" s="384" t="s">
        <v>43</v>
      </c>
      <c r="M12" s="384">
        <v>1</v>
      </c>
      <c r="N12" s="384" t="s">
        <v>44</v>
      </c>
      <c r="O12" s="438">
        <v>1</v>
      </c>
      <c r="P12" s="28"/>
    </row>
    <row r="13" spans="2:16">
      <c r="B13" s="25"/>
      <c r="C13" s="430"/>
      <c r="D13" s="389"/>
      <c r="E13" s="390"/>
      <c r="F13" s="390"/>
      <c r="G13" s="390"/>
      <c r="H13" s="390"/>
      <c r="I13" s="390"/>
      <c r="J13" s="390"/>
      <c r="K13" s="391"/>
      <c r="L13" s="385"/>
      <c r="M13" s="385"/>
      <c r="N13" s="385"/>
      <c r="O13" s="439"/>
      <c r="P13" s="28"/>
    </row>
    <row r="14" spans="2:16" ht="14.4">
      <c r="B14" s="25"/>
      <c r="C14" s="430"/>
      <c r="D14" s="386" t="s">
        <v>45</v>
      </c>
      <c r="E14" s="387"/>
      <c r="F14" s="387"/>
      <c r="G14" s="387"/>
      <c r="H14" s="387"/>
      <c r="I14" s="387"/>
      <c r="J14" s="387"/>
      <c r="K14" s="388"/>
      <c r="L14" s="385"/>
      <c r="M14" s="385"/>
      <c r="N14" s="385"/>
      <c r="O14" s="439"/>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46</v>
      </c>
      <c r="M16" s="60" t="s">
        <v>47</v>
      </c>
      <c r="N16" s="60" t="s">
        <v>48</v>
      </c>
      <c r="O16" s="61" t="s">
        <v>49</v>
      </c>
      <c r="P16" s="29"/>
    </row>
    <row r="17" spans="2:16" ht="14.4">
      <c r="B17" s="25"/>
      <c r="C17" s="62"/>
      <c r="D17" s="63"/>
      <c r="E17" s="63"/>
      <c r="F17" s="63"/>
      <c r="G17" s="63"/>
      <c r="H17" s="63"/>
      <c r="I17" s="63"/>
      <c r="J17" s="63"/>
      <c r="K17" s="63"/>
      <c r="L17" s="64"/>
      <c r="M17" s="65"/>
      <c r="N17" s="65"/>
      <c r="O17" s="66"/>
      <c r="P17" s="31"/>
    </row>
    <row r="18" spans="2:16" ht="18" customHeight="1">
      <c r="B18" s="25"/>
      <c r="C18" s="474" t="s">
        <v>50</v>
      </c>
      <c r="D18" s="475"/>
      <c r="E18" s="475"/>
      <c r="F18" s="475"/>
      <c r="G18" s="63"/>
      <c r="H18" s="63"/>
      <c r="I18" s="63" t="s">
        <v>51</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99" t="s">
        <v>52</v>
      </c>
      <c r="D22" s="400"/>
      <c r="E22" s="400"/>
      <c r="F22" s="400"/>
      <c r="G22" s="400"/>
      <c r="H22" s="400"/>
      <c r="I22" s="400"/>
      <c r="J22" s="400"/>
      <c r="K22" s="400"/>
      <c r="L22" s="400"/>
      <c r="M22" s="400"/>
      <c r="N22" s="400"/>
      <c r="O22" s="401"/>
      <c r="P22" s="33"/>
    </row>
    <row r="23" spans="2:16" ht="15" thickBot="1">
      <c r="B23" s="25"/>
      <c r="C23" s="77"/>
      <c r="D23" s="52"/>
      <c r="E23" s="52"/>
      <c r="F23" s="52"/>
      <c r="G23" s="52"/>
      <c r="H23" s="52"/>
      <c r="I23" s="52"/>
      <c r="J23" s="52"/>
      <c r="K23" s="52"/>
      <c r="L23" s="52"/>
      <c r="M23" s="52"/>
      <c r="N23" s="52"/>
      <c r="O23" s="78"/>
      <c r="P23" s="26"/>
    </row>
    <row r="24" spans="2:16">
      <c r="B24" s="25"/>
      <c r="C24" s="79" t="s">
        <v>53</v>
      </c>
      <c r="D24" s="435" t="s">
        <v>11</v>
      </c>
      <c r="E24" s="436"/>
      <c r="F24" s="436"/>
      <c r="G24" s="436"/>
      <c r="H24" s="436"/>
      <c r="I24" s="436"/>
      <c r="J24" s="436"/>
      <c r="K24" s="436"/>
      <c r="L24" s="437"/>
      <c r="M24" s="397" t="s">
        <v>54</v>
      </c>
      <c r="N24" s="398"/>
      <c r="O24" s="79" t="s">
        <v>13</v>
      </c>
      <c r="P24" s="34"/>
    </row>
    <row r="25" spans="2:16" ht="14.4" thickBot="1">
      <c r="B25" s="25"/>
      <c r="C25" s="80"/>
      <c r="D25" s="415"/>
      <c r="E25" s="455"/>
      <c r="F25" s="455"/>
      <c r="G25" s="455"/>
      <c r="H25" s="455"/>
      <c r="I25" s="455"/>
      <c r="J25" s="455"/>
      <c r="K25" s="455"/>
      <c r="L25" s="416"/>
      <c r="M25" s="415"/>
      <c r="N25" s="416"/>
      <c r="O25" s="81"/>
      <c r="P25" s="35"/>
    </row>
    <row r="26" spans="2:16">
      <c r="B26" s="25"/>
      <c r="C26" s="420" t="s">
        <v>55</v>
      </c>
      <c r="D26" s="421"/>
      <c r="E26" s="421"/>
      <c r="F26" s="421"/>
      <c r="G26" s="421"/>
      <c r="H26" s="421"/>
      <c r="I26" s="421"/>
      <c r="J26" s="421"/>
      <c r="K26" s="421"/>
      <c r="L26" s="421"/>
      <c r="M26" s="421"/>
      <c r="N26" s="421"/>
      <c r="O26" s="422"/>
      <c r="P26" s="36"/>
    </row>
    <row r="27" spans="2:16">
      <c r="B27" s="25"/>
      <c r="C27" s="423"/>
      <c r="D27" s="424"/>
      <c r="E27" s="424"/>
      <c r="F27" s="424"/>
      <c r="G27" s="424"/>
      <c r="H27" s="424"/>
      <c r="I27" s="424"/>
      <c r="J27" s="424"/>
      <c r="K27" s="424"/>
      <c r="L27" s="424"/>
      <c r="M27" s="424"/>
      <c r="N27" s="424"/>
      <c r="O27" s="425"/>
      <c r="P27" s="36"/>
    </row>
    <row r="28" spans="2:16" ht="14.4" thickBot="1">
      <c r="B28" s="25"/>
      <c r="C28" s="426"/>
      <c r="D28" s="427"/>
      <c r="E28" s="427"/>
      <c r="F28" s="427"/>
      <c r="G28" s="427"/>
      <c r="H28" s="427"/>
      <c r="I28" s="427"/>
      <c r="J28" s="427"/>
      <c r="K28" s="427"/>
      <c r="L28" s="427"/>
      <c r="M28" s="427"/>
      <c r="N28" s="427"/>
      <c r="O28" s="428"/>
      <c r="P28" s="36"/>
    </row>
    <row r="29" spans="2:16" ht="14.4">
      <c r="B29" s="25"/>
      <c r="C29" s="417" t="s">
        <v>11</v>
      </c>
      <c r="D29" s="418"/>
      <c r="E29" s="418"/>
      <c r="F29" s="418"/>
      <c r="G29" s="419"/>
      <c r="H29" s="395" t="s">
        <v>56</v>
      </c>
      <c r="I29" s="418"/>
      <c r="J29" s="453" t="s">
        <v>57</v>
      </c>
      <c r="K29" s="454"/>
      <c r="L29" s="82" t="s">
        <v>58</v>
      </c>
      <c r="M29" s="395" t="s">
        <v>59</v>
      </c>
      <c r="N29" s="396"/>
      <c r="O29" s="83" t="s">
        <v>60</v>
      </c>
      <c r="P29" s="37"/>
    </row>
    <row r="30" spans="2:16" ht="14.4">
      <c r="B30" s="25"/>
      <c r="C30" s="402"/>
      <c r="D30" s="403"/>
      <c r="E30" s="403"/>
      <c r="F30" s="403"/>
      <c r="G30" s="404"/>
      <c r="H30" s="405"/>
      <c r="I30" s="404"/>
      <c r="J30" s="405"/>
      <c r="K30" s="404"/>
      <c r="L30" s="84"/>
      <c r="M30" s="406"/>
      <c r="N30" s="407"/>
      <c r="O30" s="85"/>
      <c r="P30" s="38"/>
    </row>
    <row r="31" spans="2:16" ht="14.4">
      <c r="B31" s="25"/>
      <c r="C31" s="86"/>
      <c r="D31" s="87"/>
      <c r="E31" s="87"/>
      <c r="F31" s="87"/>
      <c r="G31" s="88"/>
      <c r="H31" s="89"/>
      <c r="I31" s="88"/>
      <c r="J31" s="89"/>
      <c r="K31" s="88"/>
      <c r="L31" s="84"/>
      <c r="M31" s="406"/>
      <c r="N31" s="407"/>
      <c r="O31" s="85"/>
      <c r="P31" s="38"/>
    </row>
    <row r="32" spans="2:16" ht="15" thickBot="1">
      <c r="B32" s="25"/>
      <c r="C32" s="408"/>
      <c r="D32" s="409"/>
      <c r="E32" s="409"/>
      <c r="F32" s="409"/>
      <c r="G32" s="410"/>
      <c r="H32" s="456"/>
      <c r="I32" s="410"/>
      <c r="J32" s="456"/>
      <c r="K32" s="410"/>
      <c r="L32" s="90"/>
      <c r="M32" s="457"/>
      <c r="N32" s="458"/>
      <c r="O32" s="85"/>
      <c r="P32" s="38"/>
    </row>
    <row r="33" spans="2:16" ht="15" thickBot="1">
      <c r="B33" s="25"/>
      <c r="C33" s="392" t="s">
        <v>61</v>
      </c>
      <c r="D33" s="393"/>
      <c r="E33" s="393"/>
      <c r="F33" s="393"/>
      <c r="G33" s="393"/>
      <c r="H33" s="393"/>
      <c r="I33" s="393"/>
      <c r="J33" s="393"/>
      <c r="K33" s="393"/>
      <c r="L33" s="393"/>
      <c r="M33" s="393"/>
      <c r="N33" s="394"/>
      <c r="O33" s="91"/>
      <c r="P33" s="39"/>
    </row>
    <row r="34" spans="2:16" ht="13.5" customHeight="1">
      <c r="B34" s="25"/>
      <c r="C34" s="420" t="s">
        <v>62</v>
      </c>
      <c r="D34" s="421"/>
      <c r="E34" s="421"/>
      <c r="F34" s="421"/>
      <c r="G34" s="421"/>
      <c r="H34" s="421"/>
      <c r="I34" s="421"/>
      <c r="J34" s="421"/>
      <c r="K34" s="421"/>
      <c r="L34" s="421"/>
      <c r="M34" s="421"/>
      <c r="N34" s="421"/>
      <c r="O34" s="422"/>
      <c r="P34" s="36"/>
    </row>
    <row r="35" spans="2:16">
      <c r="B35" s="25"/>
      <c r="C35" s="423"/>
      <c r="D35" s="424"/>
      <c r="E35" s="424"/>
      <c r="F35" s="424"/>
      <c r="G35" s="424"/>
      <c r="H35" s="424"/>
      <c r="I35" s="424"/>
      <c r="J35" s="424"/>
      <c r="K35" s="424"/>
      <c r="L35" s="424"/>
      <c r="M35" s="424"/>
      <c r="N35" s="424"/>
      <c r="O35" s="425"/>
      <c r="P35" s="36"/>
    </row>
    <row r="36" spans="2:16" ht="14.4" thickBot="1">
      <c r="B36" s="25"/>
      <c r="C36" s="426"/>
      <c r="D36" s="427"/>
      <c r="E36" s="427"/>
      <c r="F36" s="427"/>
      <c r="G36" s="427"/>
      <c r="H36" s="427"/>
      <c r="I36" s="427"/>
      <c r="J36" s="427"/>
      <c r="K36" s="427"/>
      <c r="L36" s="427"/>
      <c r="M36" s="427"/>
      <c r="N36" s="427"/>
      <c r="O36" s="428"/>
      <c r="P36" s="36"/>
    </row>
    <row r="37" spans="2:16" ht="14.4">
      <c r="B37" s="25"/>
      <c r="C37" s="417" t="s">
        <v>11</v>
      </c>
      <c r="D37" s="452"/>
      <c r="E37" s="452"/>
      <c r="F37" s="452"/>
      <c r="G37" s="452"/>
      <c r="H37" s="452"/>
      <c r="I37" s="452"/>
      <c r="J37" s="396"/>
      <c r="K37" s="92" t="s">
        <v>54</v>
      </c>
      <c r="L37" s="82" t="s">
        <v>13</v>
      </c>
      <c r="M37" s="395" t="s">
        <v>63</v>
      </c>
      <c r="N37" s="396"/>
      <c r="O37" s="83" t="s">
        <v>60</v>
      </c>
      <c r="P37" s="37"/>
    </row>
    <row r="38" spans="2:16" ht="14.4">
      <c r="B38" s="25"/>
      <c r="C38" s="402"/>
      <c r="D38" s="403"/>
      <c r="E38" s="403"/>
      <c r="F38" s="403"/>
      <c r="G38" s="403"/>
      <c r="H38" s="403"/>
      <c r="I38" s="403"/>
      <c r="J38" s="404"/>
      <c r="K38" s="93"/>
      <c r="L38" s="94"/>
      <c r="M38" s="413"/>
      <c r="N38" s="414"/>
      <c r="O38" s="85"/>
      <c r="P38" s="38"/>
    </row>
    <row r="39" spans="2:16" ht="15" thickBot="1">
      <c r="B39" s="25"/>
      <c r="C39" s="408"/>
      <c r="D39" s="409"/>
      <c r="E39" s="409"/>
      <c r="F39" s="409"/>
      <c r="G39" s="409"/>
      <c r="H39" s="409"/>
      <c r="I39" s="409"/>
      <c r="J39" s="410"/>
      <c r="K39" s="87"/>
      <c r="L39" s="95"/>
      <c r="M39" s="411"/>
      <c r="N39" s="412"/>
      <c r="O39" s="96"/>
      <c r="P39" s="38"/>
    </row>
    <row r="40" spans="2:16" ht="15" thickBot="1">
      <c r="B40" s="25"/>
      <c r="C40" s="392" t="s">
        <v>61</v>
      </c>
      <c r="D40" s="393"/>
      <c r="E40" s="393"/>
      <c r="F40" s="393"/>
      <c r="G40" s="393"/>
      <c r="H40" s="393"/>
      <c r="I40" s="393"/>
      <c r="J40" s="393"/>
      <c r="K40" s="393"/>
      <c r="L40" s="393"/>
      <c r="M40" s="393"/>
      <c r="N40" s="394"/>
      <c r="O40" s="97">
        <v>0</v>
      </c>
      <c r="P40" s="38"/>
    </row>
    <row r="41" spans="2:16">
      <c r="B41" s="25"/>
      <c r="C41" s="420" t="s">
        <v>64</v>
      </c>
      <c r="D41" s="421"/>
      <c r="E41" s="421"/>
      <c r="F41" s="421"/>
      <c r="G41" s="421"/>
      <c r="H41" s="421"/>
      <c r="I41" s="421"/>
      <c r="J41" s="421"/>
      <c r="K41" s="421"/>
      <c r="L41" s="421"/>
      <c r="M41" s="421"/>
      <c r="N41" s="421"/>
      <c r="O41" s="422"/>
      <c r="P41" s="36"/>
    </row>
    <row r="42" spans="2:16">
      <c r="B42" s="25"/>
      <c r="C42" s="423"/>
      <c r="D42" s="424"/>
      <c r="E42" s="424"/>
      <c r="F42" s="424"/>
      <c r="G42" s="424"/>
      <c r="H42" s="424"/>
      <c r="I42" s="424"/>
      <c r="J42" s="424"/>
      <c r="K42" s="424"/>
      <c r="L42" s="424"/>
      <c r="M42" s="424"/>
      <c r="N42" s="424"/>
      <c r="O42" s="425"/>
      <c r="P42" s="36"/>
    </row>
    <row r="43" spans="2:16" ht="14.4" thickBot="1">
      <c r="B43" s="25"/>
      <c r="C43" s="426"/>
      <c r="D43" s="427"/>
      <c r="E43" s="427"/>
      <c r="F43" s="427"/>
      <c r="G43" s="427"/>
      <c r="H43" s="427"/>
      <c r="I43" s="427"/>
      <c r="J43" s="427"/>
      <c r="K43" s="427"/>
      <c r="L43" s="427"/>
      <c r="M43" s="427"/>
      <c r="N43" s="427"/>
      <c r="O43" s="428"/>
      <c r="P43" s="36"/>
    </row>
    <row r="44" spans="2:16" ht="16.8">
      <c r="B44" s="25"/>
      <c r="C44" s="417" t="s">
        <v>65</v>
      </c>
      <c r="D44" s="452"/>
      <c r="E44" s="452"/>
      <c r="F44" s="452"/>
      <c r="G44" s="452"/>
      <c r="H44" s="452"/>
      <c r="I44" s="452"/>
      <c r="J44" s="82" t="s">
        <v>66</v>
      </c>
      <c r="K44" s="98" t="s">
        <v>67</v>
      </c>
      <c r="L44" s="99" t="s">
        <v>68</v>
      </c>
      <c r="M44" s="395" t="s">
        <v>69</v>
      </c>
      <c r="N44" s="396"/>
      <c r="O44" s="83" t="s">
        <v>60</v>
      </c>
      <c r="P44" s="37"/>
    </row>
    <row r="45" spans="2:16" ht="14.4">
      <c r="B45" s="25"/>
      <c r="C45" s="402"/>
      <c r="D45" s="403"/>
      <c r="E45" s="403"/>
      <c r="F45" s="403"/>
      <c r="G45" s="403"/>
      <c r="H45" s="403"/>
      <c r="I45" s="403"/>
      <c r="J45" s="100"/>
      <c r="K45" s="101"/>
      <c r="L45" s="100"/>
      <c r="M45" s="464"/>
      <c r="N45" s="465"/>
      <c r="O45" s="85"/>
      <c r="P45" s="38"/>
    </row>
    <row r="46" spans="2:16" ht="15" thickBot="1">
      <c r="B46" s="25"/>
      <c r="C46" s="408"/>
      <c r="D46" s="409"/>
      <c r="E46" s="409"/>
      <c r="F46" s="409"/>
      <c r="G46" s="409"/>
      <c r="H46" s="409"/>
      <c r="I46" s="409"/>
      <c r="J46" s="102"/>
      <c r="K46" s="103"/>
      <c r="L46" s="102"/>
      <c r="M46" s="411"/>
      <c r="N46" s="412"/>
      <c r="O46" s="104"/>
      <c r="P46" s="38"/>
    </row>
    <row r="47" spans="2:16" ht="15" thickBot="1">
      <c r="B47" s="25"/>
      <c r="C47" s="392" t="s">
        <v>61</v>
      </c>
      <c r="D47" s="393"/>
      <c r="E47" s="393"/>
      <c r="F47" s="393"/>
      <c r="G47" s="393"/>
      <c r="H47" s="393"/>
      <c r="I47" s="393"/>
      <c r="J47" s="393"/>
      <c r="K47" s="393"/>
      <c r="L47" s="393"/>
      <c r="M47" s="393"/>
      <c r="N47" s="394"/>
      <c r="O47" s="91"/>
      <c r="P47" s="39"/>
    </row>
    <row r="48" spans="2:16">
      <c r="B48" s="25"/>
      <c r="C48" s="420" t="s">
        <v>70</v>
      </c>
      <c r="D48" s="421"/>
      <c r="E48" s="421"/>
      <c r="F48" s="421"/>
      <c r="G48" s="421"/>
      <c r="H48" s="421"/>
      <c r="I48" s="421"/>
      <c r="J48" s="421"/>
      <c r="K48" s="421"/>
      <c r="L48" s="421"/>
      <c r="M48" s="421"/>
      <c r="N48" s="421"/>
      <c r="O48" s="422"/>
      <c r="P48" s="36"/>
    </row>
    <row r="49" spans="2:16">
      <c r="B49" s="25"/>
      <c r="C49" s="423"/>
      <c r="D49" s="424"/>
      <c r="E49" s="424"/>
      <c r="F49" s="424"/>
      <c r="G49" s="424"/>
      <c r="H49" s="424"/>
      <c r="I49" s="424"/>
      <c r="J49" s="424"/>
      <c r="K49" s="424"/>
      <c r="L49" s="424"/>
      <c r="M49" s="424"/>
      <c r="N49" s="424"/>
      <c r="O49" s="425"/>
      <c r="P49" s="36"/>
    </row>
    <row r="50" spans="2:16" ht="14.4" thickBot="1">
      <c r="B50" s="25"/>
      <c r="C50" s="426"/>
      <c r="D50" s="427"/>
      <c r="E50" s="427"/>
      <c r="F50" s="427"/>
      <c r="G50" s="427"/>
      <c r="H50" s="427"/>
      <c r="I50" s="427"/>
      <c r="J50" s="427"/>
      <c r="K50" s="427"/>
      <c r="L50" s="427"/>
      <c r="M50" s="427"/>
      <c r="N50" s="427"/>
      <c r="O50" s="428"/>
      <c r="P50" s="36"/>
    </row>
    <row r="51" spans="2:16" ht="28.2">
      <c r="B51" s="25"/>
      <c r="C51" s="417" t="s">
        <v>71</v>
      </c>
      <c r="D51" s="452"/>
      <c r="E51" s="452"/>
      <c r="F51" s="452"/>
      <c r="G51" s="452"/>
      <c r="H51" s="452"/>
      <c r="I51" s="452"/>
      <c r="J51" s="82" t="s">
        <v>72</v>
      </c>
      <c r="K51" s="105" t="s">
        <v>73</v>
      </c>
      <c r="L51" s="106" t="s">
        <v>74</v>
      </c>
      <c r="M51" s="462" t="s">
        <v>59</v>
      </c>
      <c r="N51" s="463"/>
      <c r="O51" s="107" t="s">
        <v>60</v>
      </c>
      <c r="P51" s="40"/>
    </row>
    <row r="52" spans="2:16" ht="14.4">
      <c r="B52" s="25"/>
      <c r="C52" s="108"/>
      <c r="D52" s="109"/>
      <c r="E52" s="109"/>
      <c r="F52" s="109"/>
      <c r="G52" s="109"/>
      <c r="H52" s="109"/>
      <c r="I52" s="109"/>
      <c r="J52" s="110"/>
      <c r="K52" s="111"/>
      <c r="L52" s="112"/>
      <c r="M52" s="466"/>
      <c r="N52" s="467"/>
      <c r="O52" s="113"/>
      <c r="P52" s="41"/>
    </row>
    <row r="53" spans="2:16" ht="14.4">
      <c r="B53" s="25"/>
      <c r="C53" s="108"/>
      <c r="D53" s="109"/>
      <c r="E53" s="109"/>
      <c r="F53" s="109"/>
      <c r="G53" s="109"/>
      <c r="H53" s="109"/>
      <c r="I53" s="109"/>
      <c r="J53" s="110"/>
      <c r="K53" s="111"/>
      <c r="L53" s="112"/>
      <c r="M53" s="466"/>
      <c r="N53" s="467"/>
      <c r="O53" s="113"/>
      <c r="P53" s="41"/>
    </row>
    <row r="54" spans="2:16" ht="14.4">
      <c r="B54" s="25"/>
      <c r="C54" s="108"/>
      <c r="D54" s="109"/>
      <c r="E54" s="109"/>
      <c r="F54" s="109"/>
      <c r="G54" s="109"/>
      <c r="H54" s="109"/>
      <c r="I54" s="109"/>
      <c r="J54" s="110"/>
      <c r="K54" s="111"/>
      <c r="L54" s="112"/>
      <c r="M54" s="464"/>
      <c r="N54" s="465"/>
      <c r="O54" s="113"/>
      <c r="P54" s="41"/>
    </row>
    <row r="55" spans="2:16" ht="15" thickBot="1">
      <c r="B55" s="25"/>
      <c r="C55" s="408"/>
      <c r="D55" s="409"/>
      <c r="E55" s="409"/>
      <c r="F55" s="409"/>
      <c r="G55" s="409"/>
      <c r="H55" s="409"/>
      <c r="I55" s="409"/>
      <c r="J55" s="102"/>
      <c r="K55" s="103"/>
      <c r="L55" s="102"/>
      <c r="M55" s="411"/>
      <c r="N55" s="412"/>
      <c r="O55" s="104"/>
      <c r="P55" s="38"/>
    </row>
    <row r="56" spans="2:16" ht="15" thickBot="1">
      <c r="B56" s="25"/>
      <c r="C56" s="392" t="s">
        <v>61</v>
      </c>
      <c r="D56" s="393"/>
      <c r="E56" s="393"/>
      <c r="F56" s="393"/>
      <c r="G56" s="393"/>
      <c r="H56" s="393"/>
      <c r="I56" s="393"/>
      <c r="J56" s="393"/>
      <c r="K56" s="393"/>
      <c r="L56" s="393"/>
      <c r="M56" s="393"/>
      <c r="N56" s="394"/>
      <c r="O56" s="97"/>
      <c r="P56" s="38"/>
    </row>
    <row r="57" spans="2:16" ht="15" thickBot="1">
      <c r="B57" s="25"/>
      <c r="C57" s="77"/>
      <c r="D57" s="52"/>
      <c r="E57" s="52"/>
      <c r="F57" s="52"/>
      <c r="G57" s="52"/>
      <c r="H57" s="52"/>
      <c r="I57" s="52"/>
      <c r="J57" s="52"/>
      <c r="K57" s="52"/>
      <c r="L57" s="52"/>
      <c r="M57" s="52"/>
      <c r="N57" s="52"/>
      <c r="O57" s="78"/>
      <c r="P57" s="26"/>
    </row>
    <row r="58" spans="2:16" ht="15" thickBot="1">
      <c r="B58" s="25"/>
      <c r="C58" s="459" t="s">
        <v>75</v>
      </c>
      <c r="D58" s="460"/>
      <c r="E58" s="460"/>
      <c r="F58" s="460"/>
      <c r="G58" s="460"/>
      <c r="H58" s="460"/>
      <c r="I58" s="460"/>
      <c r="J58" s="460"/>
      <c r="K58" s="460"/>
      <c r="L58" s="460"/>
      <c r="M58" s="460"/>
      <c r="N58" s="461"/>
      <c r="O58" s="114"/>
      <c r="P58" s="42"/>
    </row>
    <row r="59" spans="2:16">
      <c r="B59" s="25"/>
      <c r="C59" s="420" t="s">
        <v>76</v>
      </c>
      <c r="D59" s="421"/>
      <c r="E59" s="421"/>
      <c r="F59" s="421"/>
      <c r="G59" s="421"/>
      <c r="H59" s="421"/>
      <c r="I59" s="421"/>
      <c r="J59" s="421"/>
      <c r="K59" s="421"/>
      <c r="L59" s="421"/>
      <c r="M59" s="421"/>
      <c r="N59" s="421"/>
      <c r="O59" s="422"/>
      <c r="P59" s="36"/>
    </row>
    <row r="60" spans="2:16">
      <c r="B60" s="25"/>
      <c r="C60" s="423"/>
      <c r="D60" s="424"/>
      <c r="E60" s="424"/>
      <c r="F60" s="424"/>
      <c r="G60" s="424"/>
      <c r="H60" s="424"/>
      <c r="I60" s="424"/>
      <c r="J60" s="424"/>
      <c r="K60" s="424"/>
      <c r="L60" s="424"/>
      <c r="M60" s="424"/>
      <c r="N60" s="424"/>
      <c r="O60" s="425"/>
      <c r="P60" s="36"/>
    </row>
    <row r="61" spans="2:16" ht="14.4" thickBot="1">
      <c r="B61" s="25"/>
      <c r="C61" s="426"/>
      <c r="D61" s="427"/>
      <c r="E61" s="427"/>
      <c r="F61" s="427"/>
      <c r="G61" s="427"/>
      <c r="H61" s="427"/>
      <c r="I61" s="427"/>
      <c r="J61" s="427"/>
      <c r="K61" s="427"/>
      <c r="L61" s="427"/>
      <c r="M61" s="427"/>
      <c r="N61" s="427"/>
      <c r="O61" s="428"/>
      <c r="P61" s="36"/>
    </row>
    <row r="62" spans="2:16" ht="14.4">
      <c r="B62" s="25"/>
      <c r="C62" s="417" t="s">
        <v>77</v>
      </c>
      <c r="D62" s="452"/>
      <c r="E62" s="452"/>
      <c r="F62" s="452"/>
      <c r="G62" s="452"/>
      <c r="H62" s="452"/>
      <c r="I62" s="452"/>
      <c r="J62" s="98"/>
      <c r="K62" s="115"/>
      <c r="L62" s="106" t="s">
        <v>78</v>
      </c>
      <c r="M62" s="462" t="s">
        <v>79</v>
      </c>
      <c r="N62" s="463"/>
      <c r="O62" s="107"/>
      <c r="P62" s="40"/>
    </row>
    <row r="63" spans="2:16" ht="14.4">
      <c r="B63" s="25"/>
      <c r="C63" s="402" t="s">
        <v>80</v>
      </c>
      <c r="D63" s="403"/>
      <c r="E63" s="403"/>
      <c r="F63" s="403"/>
      <c r="G63" s="403"/>
      <c r="H63" s="403"/>
      <c r="I63" s="403"/>
      <c r="J63" s="116"/>
      <c r="K63" s="117"/>
      <c r="L63" s="118"/>
      <c r="M63" s="482"/>
      <c r="N63" s="483"/>
      <c r="O63" s="119"/>
      <c r="P63" s="43"/>
    </row>
    <row r="64" spans="2:16" ht="14.4">
      <c r="B64" s="25"/>
      <c r="C64" s="86" t="s">
        <v>81</v>
      </c>
      <c r="D64" s="87"/>
      <c r="E64" s="87"/>
      <c r="F64" s="87"/>
      <c r="G64" s="87"/>
      <c r="H64" s="87"/>
      <c r="I64" s="87"/>
      <c r="J64" s="116"/>
      <c r="K64" s="117"/>
      <c r="L64" s="118"/>
      <c r="M64" s="482"/>
      <c r="N64" s="483"/>
      <c r="O64" s="119"/>
      <c r="P64" s="43"/>
    </row>
    <row r="65" spans="2:16" ht="15" thickBot="1">
      <c r="B65" s="25"/>
      <c r="C65" s="71" t="s">
        <v>82</v>
      </c>
      <c r="D65" s="72"/>
      <c r="E65" s="72"/>
      <c r="F65" s="72"/>
      <c r="G65" s="72"/>
      <c r="H65" s="72"/>
      <c r="I65" s="72"/>
      <c r="J65" s="120"/>
      <c r="K65" s="121"/>
      <c r="L65" s="118"/>
      <c r="M65" s="484"/>
      <c r="N65" s="485"/>
      <c r="O65" s="119"/>
      <c r="P65" s="43"/>
    </row>
    <row r="66" spans="2:16" ht="15" thickBot="1">
      <c r="B66" s="25"/>
      <c r="C66" s="392" t="s">
        <v>61</v>
      </c>
      <c r="D66" s="393"/>
      <c r="E66" s="393"/>
      <c r="F66" s="393"/>
      <c r="G66" s="393"/>
      <c r="H66" s="393"/>
      <c r="I66" s="393"/>
      <c r="J66" s="393"/>
      <c r="K66" s="393"/>
      <c r="L66" s="393"/>
      <c r="M66" s="393"/>
      <c r="N66" s="394"/>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459" t="s">
        <v>83</v>
      </c>
      <c r="D68" s="460"/>
      <c r="E68" s="460"/>
      <c r="F68" s="460"/>
      <c r="G68" s="460"/>
      <c r="H68" s="460"/>
      <c r="I68" s="460"/>
      <c r="J68" s="460"/>
      <c r="K68" s="460"/>
      <c r="L68" s="460"/>
      <c r="M68" s="460"/>
      <c r="N68" s="461"/>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84</v>
      </c>
      <c r="I72" s="124"/>
      <c r="J72" s="124"/>
      <c r="K72" s="124"/>
      <c r="L72" s="52"/>
      <c r="M72" s="52"/>
      <c r="N72" s="52"/>
      <c r="O72" s="78"/>
      <c r="P72" s="26"/>
    </row>
    <row r="73" spans="2:16" ht="14.4">
      <c r="B73" s="25"/>
      <c r="C73" s="77"/>
      <c r="D73" s="52"/>
      <c r="E73" s="52"/>
      <c r="F73" s="52"/>
      <c r="G73" s="52"/>
      <c r="H73" s="124" t="s">
        <v>85</v>
      </c>
      <c r="I73" s="52"/>
      <c r="J73" s="52"/>
      <c r="K73" s="52"/>
      <c r="L73" s="52"/>
      <c r="M73" s="52"/>
      <c r="N73" s="52"/>
      <c r="O73" s="78"/>
      <c r="P73" s="45"/>
    </row>
    <row r="74" spans="2:16" ht="14.4">
      <c r="B74" s="25"/>
      <c r="C74" s="77"/>
      <c r="D74" s="52"/>
      <c r="E74" s="52"/>
      <c r="F74" s="52"/>
      <c r="G74" s="52"/>
      <c r="H74" s="124" t="s">
        <v>86</v>
      </c>
      <c r="I74" s="52"/>
      <c r="J74" s="52"/>
      <c r="K74" s="52"/>
      <c r="L74" s="52"/>
      <c r="M74" s="52"/>
      <c r="N74" s="52"/>
      <c r="O74" s="78"/>
      <c r="P74" s="45"/>
    </row>
    <row r="75" spans="2:16" ht="14.4">
      <c r="B75" s="25"/>
      <c r="C75" s="62"/>
      <c r="D75" s="125"/>
      <c r="E75" s="125"/>
      <c r="F75" s="125"/>
      <c r="G75" s="125"/>
      <c r="H75" s="124" t="s">
        <v>87</v>
      </c>
      <c r="I75" s="125"/>
      <c r="J75" s="125"/>
      <c r="K75" s="125"/>
      <c r="L75" s="125"/>
      <c r="M75" s="125"/>
      <c r="N75" s="125"/>
      <c r="O75" s="126"/>
      <c r="P75" s="46"/>
    </row>
    <row r="76" spans="2:16" ht="14.4">
      <c r="B76" s="25"/>
      <c r="C76" s="77"/>
      <c r="D76" s="52"/>
      <c r="E76" s="52"/>
      <c r="F76" s="52"/>
      <c r="G76" s="52"/>
      <c r="H76" s="52" t="s">
        <v>88</v>
      </c>
      <c r="I76" s="52"/>
      <c r="J76" s="52"/>
      <c r="K76" s="52"/>
      <c r="L76" s="52"/>
      <c r="M76" s="52"/>
      <c r="N76" s="52"/>
      <c r="O76" s="78"/>
      <c r="P76" s="26"/>
    </row>
    <row r="77" spans="2:16" ht="14.4">
      <c r="B77" s="25"/>
      <c r="C77" s="127" t="s">
        <v>89</v>
      </c>
      <c r="D77" s="128"/>
      <c r="E77" s="128"/>
      <c r="F77" s="128"/>
      <c r="G77" s="128"/>
      <c r="H77" s="128"/>
      <c r="I77" s="128"/>
      <c r="J77" s="128"/>
      <c r="K77" s="128"/>
      <c r="L77" s="128"/>
      <c r="M77" s="128"/>
      <c r="N77" s="128"/>
      <c r="O77" s="129"/>
      <c r="P77" s="26"/>
    </row>
    <row r="78" spans="2:16" ht="14.4">
      <c r="B78" s="25"/>
      <c r="C78" s="479"/>
      <c r="D78" s="480"/>
      <c r="E78" s="480"/>
      <c r="F78" s="480"/>
      <c r="G78" s="480"/>
      <c r="H78" s="480"/>
      <c r="I78" s="480"/>
      <c r="J78" s="480"/>
      <c r="K78" s="480"/>
      <c r="L78" s="480"/>
      <c r="M78" s="480"/>
      <c r="N78" s="480"/>
      <c r="O78" s="481"/>
      <c r="P78" s="46"/>
    </row>
    <row r="79" spans="2:16" ht="14.4">
      <c r="B79" s="25"/>
      <c r="C79" s="479"/>
      <c r="D79" s="480"/>
      <c r="E79" s="480"/>
      <c r="F79" s="480"/>
      <c r="G79" s="480"/>
      <c r="H79" s="480"/>
      <c r="I79" s="480"/>
      <c r="J79" s="480"/>
      <c r="K79" s="480"/>
      <c r="L79" s="480"/>
      <c r="M79" s="480"/>
      <c r="N79" s="480"/>
      <c r="O79" s="481"/>
      <c r="P79" s="46"/>
    </row>
    <row r="80" spans="2:16" ht="14.4">
      <c r="B80" s="25"/>
      <c r="C80" s="62"/>
      <c r="D80" s="125"/>
      <c r="E80" s="125"/>
      <c r="F80" s="125"/>
      <c r="G80" s="125"/>
      <c r="H80" s="125"/>
      <c r="I80" s="125"/>
      <c r="J80" s="125"/>
      <c r="K80" s="125"/>
      <c r="L80" s="125"/>
      <c r="M80" s="125"/>
      <c r="N80" s="125"/>
      <c r="O80" s="126"/>
      <c r="P80" s="46"/>
    </row>
    <row r="81" spans="2:16" ht="14.4">
      <c r="B81" s="25"/>
      <c r="C81" s="130" t="s">
        <v>90</v>
      </c>
      <c r="D81" s="125"/>
      <c r="E81" s="125"/>
      <c r="F81" s="125"/>
      <c r="G81" s="125"/>
      <c r="H81" s="125"/>
      <c r="I81" s="125"/>
      <c r="J81" s="125"/>
      <c r="K81" s="125"/>
      <c r="L81" s="125"/>
      <c r="M81" s="125"/>
      <c r="N81" s="125"/>
      <c r="O81" s="126"/>
      <c r="P81" s="46"/>
    </row>
    <row r="82" spans="2:16" ht="12.75" customHeight="1">
      <c r="B82" s="25"/>
      <c r="C82" s="476" t="s">
        <v>91</v>
      </c>
      <c r="D82" s="477"/>
      <c r="E82" s="477"/>
      <c r="F82" s="477"/>
      <c r="G82" s="477"/>
      <c r="H82" s="477"/>
      <c r="I82" s="477"/>
      <c r="J82" s="477"/>
      <c r="K82" s="477"/>
      <c r="L82" s="477"/>
      <c r="M82" s="477"/>
      <c r="N82" s="477"/>
      <c r="O82" s="478"/>
      <c r="P82" s="47"/>
    </row>
    <row r="83" spans="2:16">
      <c r="B83" s="25"/>
      <c r="C83" s="476"/>
      <c r="D83" s="477"/>
      <c r="E83" s="477"/>
      <c r="F83" s="477"/>
      <c r="G83" s="477"/>
      <c r="H83" s="477"/>
      <c r="I83" s="477"/>
      <c r="J83" s="477"/>
      <c r="K83" s="477"/>
      <c r="L83" s="477"/>
      <c r="M83" s="477"/>
      <c r="N83" s="477"/>
      <c r="O83" s="478"/>
      <c r="P83" s="47"/>
    </row>
    <row r="84" spans="2:16" ht="12.9" customHeight="1">
      <c r="B84" s="25"/>
      <c r="C84" s="476" t="s">
        <v>92</v>
      </c>
      <c r="D84" s="477"/>
      <c r="E84" s="477"/>
      <c r="F84" s="477"/>
      <c r="G84" s="477"/>
      <c r="H84" s="477"/>
      <c r="I84" s="477"/>
      <c r="J84" s="477"/>
      <c r="K84" s="477"/>
      <c r="L84" s="477"/>
      <c r="M84" s="477"/>
      <c r="N84" s="477"/>
      <c r="O84" s="478"/>
      <c r="P84" s="47"/>
    </row>
    <row r="85" spans="2:16">
      <c r="B85" s="25"/>
      <c r="C85" s="476"/>
      <c r="D85" s="477"/>
      <c r="E85" s="477"/>
      <c r="F85" s="477"/>
      <c r="G85" s="477"/>
      <c r="H85" s="477"/>
      <c r="I85" s="477"/>
      <c r="J85" s="477"/>
      <c r="K85" s="477"/>
      <c r="L85" s="477"/>
      <c r="M85" s="477"/>
      <c r="N85" s="477"/>
      <c r="O85" s="478"/>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84</v>
      </c>
      <c r="I87" s="52"/>
      <c r="J87" s="52"/>
      <c r="K87" s="52"/>
      <c r="L87" s="52"/>
      <c r="M87" s="52"/>
      <c r="N87" s="52"/>
      <c r="O87" s="78"/>
      <c r="P87" s="26"/>
    </row>
    <row r="88" spans="2:16" ht="14.4">
      <c r="B88" s="25"/>
      <c r="C88" s="77"/>
      <c r="D88" s="52"/>
      <c r="E88" s="52"/>
      <c r="F88" s="52"/>
      <c r="G88" s="52"/>
      <c r="H88" s="52" t="s">
        <v>85</v>
      </c>
      <c r="I88" s="87"/>
      <c r="J88" s="87"/>
      <c r="K88" s="87"/>
      <c r="L88" s="52"/>
      <c r="M88" s="52"/>
      <c r="N88" s="52"/>
      <c r="O88" s="78"/>
      <c r="P88" s="26"/>
    </row>
    <row r="89" spans="2:16" ht="14.4">
      <c r="B89" s="25"/>
      <c r="C89" s="77"/>
      <c r="D89" s="52"/>
      <c r="E89" s="52"/>
      <c r="F89" s="52"/>
      <c r="G89" s="52"/>
      <c r="H89" s="52" t="s">
        <v>93</v>
      </c>
      <c r="I89" s="131"/>
      <c r="J89" s="131"/>
      <c r="K89" s="131"/>
      <c r="L89" s="52"/>
      <c r="M89" s="52"/>
      <c r="N89" s="52"/>
      <c r="O89" s="78"/>
      <c r="P89" s="26"/>
    </row>
    <row r="90" spans="2:16" ht="14.4">
      <c r="B90" s="25"/>
      <c r="C90" s="132"/>
      <c r="D90" s="125"/>
      <c r="E90" s="125"/>
      <c r="F90" s="125"/>
      <c r="G90" s="125"/>
      <c r="H90" s="52" t="s">
        <v>87</v>
      </c>
      <c r="I90" s="52"/>
      <c r="J90" s="52"/>
      <c r="K90" s="52"/>
      <c r="L90" s="125"/>
      <c r="M90" s="125"/>
      <c r="N90" s="125"/>
      <c r="O90" s="126"/>
      <c r="P90" s="46"/>
    </row>
    <row r="91" spans="2:16" ht="17.25" customHeight="1">
      <c r="B91" s="25"/>
      <c r="C91" s="132"/>
      <c r="D91" s="131"/>
      <c r="E91" s="131"/>
      <c r="F91" s="52"/>
      <c r="G91" s="52"/>
      <c r="H91" s="52"/>
      <c r="I91" s="52"/>
      <c r="J91" s="52"/>
      <c r="K91" s="468"/>
      <c r="L91" s="468"/>
      <c r="M91" s="468"/>
      <c r="N91" s="468"/>
      <c r="O91" s="469"/>
      <c r="P91" s="48"/>
    </row>
    <row r="92" spans="2:16" ht="18.75" customHeight="1" thickBot="1">
      <c r="B92" s="25"/>
      <c r="C92" s="472"/>
      <c r="D92" s="473"/>
      <c r="E92" s="473"/>
      <c r="F92" s="103"/>
      <c r="G92" s="103"/>
      <c r="H92" s="103"/>
      <c r="I92" s="103"/>
      <c r="J92" s="103"/>
      <c r="K92" s="470"/>
      <c r="L92" s="470"/>
      <c r="M92" s="470"/>
      <c r="N92" s="470"/>
      <c r="O92" s="471"/>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microsoft.com/office/2006/metadata/properties"/>
    <ds:schemaRef ds:uri="http://purl.org/dc/elements/1.1/"/>
    <ds:schemaRef ds:uri="http://schemas.microsoft.com/office/infopath/2007/PartnerControls"/>
    <ds:schemaRef ds:uri="http://schemas.microsoft.com/office/2006/documentManagement/types"/>
    <ds:schemaRef ds:uri="http://purl.org/dc/dcmitype/"/>
    <ds:schemaRef ds:uri="9d85dbaf-23eb-4e57-a637-93dcacc8b1a1"/>
    <ds:schemaRef ds:uri="http://www.w3.org/XML/1998/namespace"/>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Pilar Torres</cp:lastModifiedBy>
  <cp:revision/>
  <dcterms:created xsi:type="dcterms:W3CDTF">2006-06-27T16:47:25Z</dcterms:created>
  <dcterms:modified xsi:type="dcterms:W3CDTF">2026-08-25T20:56:42Z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