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05"/>
  <workbookPr/>
  <mc:AlternateContent xmlns:mc="http://schemas.openxmlformats.org/markup-compatibility/2006">
    <mc:Choice Requires="x15">
      <x15ac:absPath xmlns:x15ac="http://schemas.microsoft.com/office/spreadsheetml/2010/11/ac" url="C:\Users\PC\Desktop\JURIDICA 2025\JURIDICA 2026\PROCESOS CONTRACTUALES\SELECCION ABREVIADA MENOR CUANTIA\MPR-SAMC-010-2026 OPTIMIZACIÓN\"/>
    </mc:Choice>
  </mc:AlternateContent>
  <xr:revisionPtr revIDLastSave="0" documentId="13_ncr:1_{CB273041-3482-46EE-8847-12C203CE56FB}" xr6:coauthVersionLast="47" xr6:coauthVersionMax="47" xr10:uidLastSave="{00000000-0000-0000-0000-000000000000}"/>
  <bookViews>
    <workbookView xWindow="-120" yWindow="-120" windowWidth="29040" windowHeight="15720" xr2:uid="{00000000-000D-0000-FFFF-FFFF00000000}"/>
  </bookViews>
  <sheets>
    <sheet name="MATRIZ" sheetId="1" r:id="rId1"/>
    <sheet name="PROBABILIDAD" sheetId="2" r:id="rId2"/>
    <sheet name="IMPACTO" sheetId="3" r:id="rId3"/>
    <sheet name="VALORACION" sheetId="4" r:id="rId4"/>
    <sheet name="CATEGORIA" sheetId="5" r:id="rId5"/>
  </sheets>
  <definedNames>
    <definedName name="_xlnm.Print_Area" localSheetId="2">IMPACTO!$A$1:$H$5</definedName>
    <definedName name="_xlnm.Print_Area" localSheetId="0">MATRIZ!$A$1:$AK$38</definedName>
    <definedName name="_xlnm.Print_Area" localSheetId="3">VALORACION!$A$1:$H$10</definedName>
    <definedName name="_xlnm.Print_Titles" localSheetId="0">MATRIZ!$1:$4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31" i="1" l="1"/>
  <c r="V31" i="1"/>
  <c r="K31" i="1"/>
  <c r="I31" i="1"/>
  <c r="M31" i="1" s="1"/>
  <c r="Y31" i="1" l="1"/>
  <c r="R31" i="1"/>
  <c r="Q31" i="1"/>
  <c r="P31" i="1"/>
  <c r="O31" i="1"/>
  <c r="L31" i="1"/>
  <c r="Z31" i="1"/>
  <c r="K6" i="1"/>
  <c r="K7" i="1"/>
  <c r="K8" i="1"/>
  <c r="K9" i="1"/>
  <c r="K10" i="1"/>
  <c r="K11" i="1"/>
  <c r="K12" i="1"/>
  <c r="K13" i="1"/>
  <c r="K14" i="1"/>
  <c r="K15" i="1"/>
  <c r="K16" i="1"/>
  <c r="K17" i="1"/>
  <c r="K18" i="1"/>
  <c r="K19" i="1"/>
  <c r="K20" i="1"/>
  <c r="K21" i="1"/>
  <c r="K22" i="1"/>
  <c r="K23" i="1"/>
  <c r="K24" i="1"/>
  <c r="K25" i="1"/>
  <c r="K26" i="1"/>
  <c r="K27" i="1"/>
  <c r="K28" i="1"/>
  <c r="K29" i="1"/>
  <c r="K30" i="1"/>
  <c r="I6" i="1"/>
  <c r="I7" i="1"/>
  <c r="I8" i="1"/>
  <c r="I9" i="1"/>
  <c r="I10" i="1"/>
  <c r="I11" i="1"/>
  <c r="I12" i="1"/>
  <c r="I13" i="1"/>
  <c r="I14" i="1"/>
  <c r="M14" i="1" s="1"/>
  <c r="I15" i="1"/>
  <c r="I16" i="1"/>
  <c r="L16" i="1" s="1"/>
  <c r="I17" i="1"/>
  <c r="I18" i="1"/>
  <c r="I19" i="1"/>
  <c r="I20" i="1"/>
  <c r="I21" i="1"/>
  <c r="I22" i="1"/>
  <c r="I23" i="1"/>
  <c r="I24" i="1"/>
  <c r="L24" i="1" s="1"/>
  <c r="I25" i="1"/>
  <c r="I26" i="1"/>
  <c r="I27" i="1"/>
  <c r="I28" i="1"/>
  <c r="I29" i="1"/>
  <c r="I30" i="1"/>
  <c r="L30" i="1" s="1"/>
  <c r="X6" i="1"/>
  <c r="X7" i="1"/>
  <c r="X8" i="1"/>
  <c r="X9" i="1"/>
  <c r="X10" i="1"/>
  <c r="X11" i="1"/>
  <c r="X12" i="1"/>
  <c r="X13" i="1"/>
  <c r="X14" i="1"/>
  <c r="X15" i="1"/>
  <c r="X16" i="1"/>
  <c r="X17" i="1"/>
  <c r="X18" i="1"/>
  <c r="X19" i="1"/>
  <c r="X20" i="1"/>
  <c r="X21" i="1"/>
  <c r="X22" i="1"/>
  <c r="X23" i="1"/>
  <c r="X24" i="1"/>
  <c r="X25" i="1"/>
  <c r="X26" i="1"/>
  <c r="X27" i="1"/>
  <c r="X28" i="1"/>
  <c r="X29" i="1"/>
  <c r="X30" i="1"/>
  <c r="V6" i="1"/>
  <c r="Z6" i="1" s="1"/>
  <c r="V7" i="1"/>
  <c r="V8" i="1"/>
  <c r="V9" i="1"/>
  <c r="V10" i="1"/>
  <c r="V11" i="1"/>
  <c r="V12" i="1"/>
  <c r="Y12" i="1" s="1"/>
  <c r="V13" i="1"/>
  <c r="V14" i="1"/>
  <c r="Z14" i="1" s="1"/>
  <c r="V15" i="1"/>
  <c r="V16" i="1"/>
  <c r="Y16" i="1" s="1"/>
  <c r="V17" i="1"/>
  <c r="V18" i="1"/>
  <c r="V19" i="1"/>
  <c r="V20" i="1"/>
  <c r="V21" i="1"/>
  <c r="V22" i="1"/>
  <c r="Y22" i="1" s="1"/>
  <c r="V23" i="1"/>
  <c r="V24" i="1"/>
  <c r="Y24" i="1" s="1"/>
  <c r="V25" i="1"/>
  <c r="V26" i="1"/>
  <c r="V27" i="1"/>
  <c r="V28" i="1"/>
  <c r="Z28" i="1" s="1"/>
  <c r="V29" i="1"/>
  <c r="V30" i="1"/>
  <c r="Y30" i="1" s="1"/>
  <c r="Z20" i="1" l="1"/>
  <c r="Y8" i="1"/>
  <c r="L22" i="1"/>
  <c r="N31" i="1"/>
  <c r="L8" i="1"/>
  <c r="M6" i="1"/>
  <c r="Z23" i="1"/>
  <c r="Z15" i="1"/>
  <c r="AB15" i="1" s="1"/>
  <c r="Z7" i="1"/>
  <c r="AD7" i="1" s="1"/>
  <c r="L17" i="1"/>
  <c r="L13" i="1"/>
  <c r="Z24" i="1"/>
  <c r="Z29" i="1"/>
  <c r="Z27" i="1"/>
  <c r="Z25" i="1"/>
  <c r="AB25" i="1" s="1"/>
  <c r="Z21" i="1"/>
  <c r="Z19" i="1"/>
  <c r="Z17" i="1"/>
  <c r="AD17" i="1" s="1"/>
  <c r="Z13" i="1"/>
  <c r="Z11" i="1"/>
  <c r="Z9" i="1"/>
  <c r="AD9" i="1" s="1"/>
  <c r="Z16" i="1"/>
  <c r="M29" i="1"/>
  <c r="O29" i="1" s="1"/>
  <c r="M27" i="1"/>
  <c r="P27" i="1" s="1"/>
  <c r="L25" i="1"/>
  <c r="M21" i="1"/>
  <c r="O21" i="1" s="1"/>
  <c r="L19" i="1"/>
  <c r="M17" i="1"/>
  <c r="Q17" i="1" s="1"/>
  <c r="M13" i="1"/>
  <c r="L11" i="1"/>
  <c r="L9" i="1"/>
  <c r="AE31" i="1"/>
  <c r="AD31" i="1"/>
  <c r="AC31" i="1"/>
  <c r="AB31" i="1"/>
  <c r="M11" i="1"/>
  <c r="O11" i="1" s="1"/>
  <c r="M18" i="1"/>
  <c r="Y23" i="1"/>
  <c r="Y26" i="1"/>
  <c r="Y18" i="1"/>
  <c r="Y10" i="1"/>
  <c r="Z8" i="1"/>
  <c r="AC8" i="1" s="1"/>
  <c r="L23" i="1"/>
  <c r="M15" i="1"/>
  <c r="P15" i="1" s="1"/>
  <c r="M7" i="1"/>
  <c r="M10" i="1"/>
  <c r="P10" i="1" s="1"/>
  <c r="Y20" i="1"/>
  <c r="Y17" i="1"/>
  <c r="M19" i="1"/>
  <c r="M26" i="1"/>
  <c r="O26" i="1" s="1"/>
  <c r="M28" i="1"/>
  <c r="O28" i="1" s="1"/>
  <c r="L20" i="1"/>
  <c r="L12" i="1"/>
  <c r="L10" i="1"/>
  <c r="Y13" i="1"/>
  <c r="Z30" i="1"/>
  <c r="AB30" i="1" s="1"/>
  <c r="Z22" i="1"/>
  <c r="AE22" i="1" s="1"/>
  <c r="M25" i="1"/>
  <c r="M9" i="1"/>
  <c r="Q9" i="1" s="1"/>
  <c r="M24" i="1"/>
  <c r="Q24" i="1" s="1"/>
  <c r="M16" i="1"/>
  <c r="Q16" i="1" s="1"/>
  <c r="M8" i="1"/>
  <c r="P8" i="1" s="1"/>
  <c r="Y27" i="1"/>
  <c r="Y19" i="1"/>
  <c r="Z12" i="1"/>
  <c r="AE12" i="1" s="1"/>
  <c r="M23" i="1"/>
  <c r="Q23" i="1" s="1"/>
  <c r="L21" i="1"/>
  <c r="M30" i="1"/>
  <c r="M22" i="1"/>
  <c r="Y9" i="1"/>
  <c r="Z26" i="1"/>
  <c r="AC26" i="1" s="1"/>
  <c r="Z18" i="1"/>
  <c r="AD18" i="1" s="1"/>
  <c r="Z10" i="1"/>
  <c r="AE10" i="1" s="1"/>
  <c r="L18" i="1"/>
  <c r="L26" i="1"/>
  <c r="L27" i="1"/>
  <c r="M20" i="1"/>
  <c r="M12" i="1"/>
  <c r="Q12" i="1" s="1"/>
  <c r="L29" i="1"/>
  <c r="L15" i="1"/>
  <c r="L28" i="1"/>
  <c r="L14" i="1"/>
  <c r="L6" i="1"/>
  <c r="R22" i="1"/>
  <c r="AC29" i="1"/>
  <c r="Y25" i="1"/>
  <c r="Y11" i="1"/>
  <c r="Y14" i="1"/>
  <c r="Y6" i="1"/>
  <c r="AE21" i="1"/>
  <c r="Y7" i="1"/>
  <c r="Y21" i="1"/>
  <c r="Y15" i="1"/>
  <c r="Y29" i="1"/>
  <c r="Y28" i="1"/>
  <c r="AC28" i="1"/>
  <c r="AE20" i="1"/>
  <c r="AD14" i="1"/>
  <c r="H10" i="4"/>
  <c r="G10" i="4"/>
  <c r="F10" i="4"/>
  <c r="E10" i="4"/>
  <c r="D10" i="4"/>
  <c r="H9" i="4"/>
  <c r="G9" i="4"/>
  <c r="F9" i="4"/>
  <c r="E9" i="4"/>
  <c r="D9" i="4"/>
  <c r="H8" i="4"/>
  <c r="G8" i="4"/>
  <c r="F8" i="4"/>
  <c r="E8" i="4"/>
  <c r="D8" i="4"/>
  <c r="H7" i="4"/>
  <c r="G7" i="4"/>
  <c r="F7" i="4"/>
  <c r="E7" i="4"/>
  <c r="D7" i="4"/>
  <c r="H6" i="4"/>
  <c r="G6" i="4"/>
  <c r="F6" i="4"/>
  <c r="E6" i="4"/>
  <c r="D6" i="4"/>
  <c r="D6" i="2"/>
  <c r="D5" i="2"/>
  <c r="D4" i="2"/>
  <c r="D3" i="2"/>
  <c r="D2" i="2"/>
  <c r="AD23" i="1"/>
  <c r="R14" i="1"/>
  <c r="X5" i="1"/>
  <c r="V5" i="1"/>
  <c r="K5" i="1"/>
  <c r="I5" i="1"/>
  <c r="AC13" i="1"/>
  <c r="R13" i="1"/>
  <c r="Q25" i="1"/>
  <c r="AD10" i="1"/>
  <c r="P14" i="1"/>
  <c r="AD20" i="1"/>
  <c r="AC17" i="1" l="1"/>
  <c r="P26" i="1"/>
  <c r="AC25" i="1"/>
  <c r="O9" i="1"/>
  <c r="AC9" i="1"/>
  <c r="AB9" i="1"/>
  <c r="Q11" i="1"/>
  <c r="AE8" i="1"/>
  <c r="R11" i="1"/>
  <c r="AA31" i="1"/>
  <c r="R8" i="1"/>
  <c r="O10" i="1"/>
  <c r="R10" i="1"/>
  <c r="P9" i="1"/>
  <c r="M5" i="1"/>
  <c r="O5" i="1" s="1"/>
  <c r="L5" i="1"/>
  <c r="R9" i="1"/>
  <c r="R24" i="1"/>
  <c r="Y5" i="1"/>
  <c r="P24" i="1"/>
  <c r="AE26" i="1"/>
  <c r="P12" i="1"/>
  <c r="O22" i="1"/>
  <c r="AE29" i="1"/>
  <c r="AB14" i="1"/>
  <c r="AC15" i="1"/>
  <c r="AD15" i="1"/>
  <c r="AE15" i="1"/>
  <c r="AB7" i="1"/>
  <c r="AE30" i="1"/>
  <c r="AC14" i="1"/>
  <c r="AD28" i="1"/>
  <c r="AD12" i="1"/>
  <c r="AD26" i="1"/>
  <c r="AB26" i="1"/>
  <c r="L7" i="1"/>
  <c r="Q7" i="1"/>
  <c r="O19" i="1"/>
  <c r="P19" i="1"/>
  <c r="AB16" i="1"/>
  <c r="AC16" i="1"/>
  <c r="AE16" i="1"/>
  <c r="AD6" i="1"/>
  <c r="AE6" i="1"/>
  <c r="AC6" i="1"/>
  <c r="Q15" i="1"/>
  <c r="R15" i="1"/>
  <c r="O15" i="1"/>
  <c r="AC23" i="1"/>
  <c r="AE23" i="1"/>
  <c r="AB23" i="1"/>
  <c r="AC20" i="1"/>
  <c r="AE9" i="1"/>
  <c r="AD25" i="1"/>
  <c r="AE25" i="1"/>
  <c r="P21" i="1"/>
  <c r="Q21" i="1"/>
  <c r="R21" i="1"/>
  <c r="O8" i="1"/>
  <c r="Q8" i="1"/>
  <c r="AB18" i="1"/>
  <c r="AC18" i="1"/>
  <c r="AE18" i="1"/>
  <c r="AB22" i="1"/>
  <c r="O25" i="1"/>
  <c r="R25" i="1"/>
  <c r="P25" i="1"/>
  <c r="Q29" i="1"/>
  <c r="P29" i="1"/>
  <c r="R29" i="1"/>
  <c r="AB6" i="1"/>
  <c r="AB12" i="1"/>
  <c r="AC12" i="1"/>
  <c r="P17" i="1"/>
  <c r="R17" i="1"/>
  <c r="O17" i="1"/>
  <c r="Q28" i="1"/>
  <c r="P28" i="1"/>
  <c r="R28" i="1"/>
  <c r="O18" i="1"/>
  <c r="R18" i="1"/>
  <c r="Q18" i="1"/>
  <c r="P18" i="1"/>
  <c r="AB20" i="1"/>
  <c r="O14" i="1"/>
  <c r="Q14" i="1"/>
  <c r="R19" i="1"/>
  <c r="AB13" i="1"/>
  <c r="AD16" i="1"/>
  <c r="AE14" i="1"/>
  <c r="AC22" i="1"/>
  <c r="AD8" i="1"/>
  <c r="AB8" i="1"/>
  <c r="AB29" i="1"/>
  <c r="AD29" i="1"/>
  <c r="Q19" i="1"/>
  <c r="AB21" i="1"/>
  <c r="AC21" i="1"/>
  <c r="AD21" i="1"/>
  <c r="AD22" i="1"/>
  <c r="P13" i="1"/>
  <c r="Q13" i="1"/>
  <c r="O13" i="1"/>
  <c r="O23" i="1"/>
  <c r="R23" i="1"/>
  <c r="P23" i="1"/>
  <c r="AC30" i="1"/>
  <c r="AD30" i="1"/>
  <c r="AD13" i="1"/>
  <c r="AE13" i="1"/>
  <c r="O24" i="1"/>
  <c r="AB28" i="1"/>
  <c r="AE28" i="1"/>
  <c r="AC10" i="1"/>
  <c r="AB10" i="1"/>
  <c r="P16" i="1"/>
  <c r="R16" i="1"/>
  <c r="O16" i="1"/>
  <c r="AB17" i="1"/>
  <c r="AE17" i="1"/>
  <c r="Q26" i="1"/>
  <c r="R26" i="1"/>
  <c r="O27" i="1"/>
  <c r="Q27" i="1"/>
  <c r="R27" i="1"/>
  <c r="P22" i="1"/>
  <c r="AE7" i="1"/>
  <c r="R12" i="1"/>
  <c r="Z5" i="1"/>
  <c r="O12" i="1"/>
  <c r="Q22" i="1"/>
  <c r="Q10" i="1"/>
  <c r="P11" i="1"/>
  <c r="AC7" i="1"/>
  <c r="N11" i="1" l="1"/>
  <c r="AA9" i="1"/>
  <c r="N24" i="1"/>
  <c r="N9" i="1"/>
  <c r="N10" i="1"/>
  <c r="AA15" i="1"/>
  <c r="R5" i="1"/>
  <c r="Q5" i="1"/>
  <c r="P5" i="1"/>
  <c r="N14" i="1"/>
  <c r="N25" i="1"/>
  <c r="N17" i="1"/>
  <c r="N26" i="1"/>
  <c r="N21" i="1"/>
  <c r="N28" i="1"/>
  <c r="AA14" i="1"/>
  <c r="AA26" i="1"/>
  <c r="AA30" i="1"/>
  <c r="AA18" i="1"/>
  <c r="AA20" i="1"/>
  <c r="AA10" i="1"/>
  <c r="AA17" i="1"/>
  <c r="AA12" i="1"/>
  <c r="AA25" i="1"/>
  <c r="AA8" i="1"/>
  <c r="AA29" i="1"/>
  <c r="AA7" i="1"/>
  <c r="N12" i="1"/>
  <c r="N27" i="1"/>
  <c r="N29" i="1"/>
  <c r="N15" i="1"/>
  <c r="N22" i="1"/>
  <c r="R7" i="1"/>
  <c r="O7" i="1"/>
  <c r="P7" i="1"/>
  <c r="AD19" i="1"/>
  <c r="AB19" i="1"/>
  <c r="AC19" i="1"/>
  <c r="AE19" i="1"/>
  <c r="O30" i="1"/>
  <c r="P30" i="1"/>
  <c r="Q30" i="1"/>
  <c r="R30" i="1"/>
  <c r="N16" i="1"/>
  <c r="AA28" i="1"/>
  <c r="AE11" i="1"/>
  <c r="AD11" i="1"/>
  <c r="AC11" i="1"/>
  <c r="AB11" i="1"/>
  <c r="AA13" i="1"/>
  <c r="AE5" i="1"/>
  <c r="AB5" i="1"/>
  <c r="AC5" i="1"/>
  <c r="AD5" i="1"/>
  <c r="N23" i="1"/>
  <c r="N8" i="1"/>
  <c r="AA16" i="1"/>
  <c r="N13" i="1"/>
  <c r="AA21" i="1"/>
  <c r="N19" i="1"/>
  <c r="AD24" i="1"/>
  <c r="AB24" i="1"/>
  <c r="AC24" i="1"/>
  <c r="AE24" i="1"/>
  <c r="N18" i="1"/>
  <c r="AA23" i="1"/>
  <c r="AC27" i="1"/>
  <c r="AB27" i="1"/>
  <c r="AE27" i="1"/>
  <c r="AD27" i="1"/>
  <c r="R20" i="1"/>
  <c r="O20" i="1"/>
  <c r="Q20" i="1"/>
  <c r="P20" i="1"/>
  <c r="O6" i="1"/>
  <c r="R6" i="1"/>
  <c r="Q6" i="1"/>
  <c r="P6" i="1"/>
  <c r="AA6" i="1"/>
  <c r="AA22" i="1"/>
  <c r="N5" i="1" l="1"/>
  <c r="AA19" i="1"/>
  <c r="AA24" i="1"/>
  <c r="N6" i="1"/>
  <c r="AA5" i="1"/>
  <c r="AA11" i="1"/>
  <c r="N7" i="1"/>
  <c r="AA27" i="1"/>
  <c r="N20" i="1"/>
  <c r="N3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B3" authorId="0" shapeId="0" xr:uid="{00000000-0006-0000-0000-000001000000}">
      <text>
        <r>
          <rPr>
            <b/>
            <sz val="10"/>
            <color indexed="81"/>
            <rFont val="Tahoma"/>
            <family val="2"/>
          </rPr>
          <t xml:space="preserve">GENERAL: </t>
        </r>
        <r>
          <rPr>
            <sz val="10"/>
            <color indexed="81"/>
            <rFont val="Tahoma"/>
            <family val="2"/>
          </rPr>
          <t>Es un Riesgo de todos los Procesos de Contratación adelantados por la Entidad Estatal, por lo cual está presente en toda su actividad contractual</t>
        </r>
        <r>
          <rPr>
            <b/>
            <sz val="10"/>
            <color indexed="81"/>
            <rFont val="Tahoma"/>
            <family val="2"/>
          </rPr>
          <t xml:space="preserve">
ESPECÍFICO: </t>
        </r>
        <r>
          <rPr>
            <sz val="10"/>
            <color indexed="81"/>
            <rFont val="Tahoma"/>
            <family val="2"/>
          </rPr>
          <t>Es un Riesgo propio del Proceso de Contratación objeto de análisis</t>
        </r>
      </text>
    </comment>
    <comment ref="C3" authorId="0" shapeId="0" xr:uid="{00000000-0006-0000-0000-000002000000}">
      <text>
        <r>
          <rPr>
            <b/>
            <sz val="10"/>
            <color indexed="81"/>
            <rFont val="Tahoma"/>
            <family val="2"/>
          </rPr>
          <t xml:space="preserve">INTERNO: </t>
        </r>
        <r>
          <rPr>
            <sz val="10"/>
            <color indexed="81"/>
            <rFont val="Tahoma"/>
            <family val="2"/>
          </rPr>
          <t xml:space="preserve">Es un Riesgo asociado a la operación, capacidad, o situación particular de la Entidad Estatal (Reputacional, tecnológico)
</t>
        </r>
        <r>
          <rPr>
            <b/>
            <sz val="10"/>
            <color indexed="81"/>
            <rFont val="Tahoma"/>
            <family val="2"/>
          </rPr>
          <t>EXTERNO:</t>
        </r>
        <r>
          <rPr>
            <sz val="10"/>
            <color indexed="81"/>
            <rFont val="Tahoma"/>
            <family val="2"/>
          </rPr>
          <t xml:space="preserve"> Es un Riesgo del sector del objeto del Proceso de Contratación, o asociado a asuntos no referidos a la Entidad Estatal (desastres económicos, existencia de monopolios, circunstancias electorales)
</t>
        </r>
      </text>
    </comment>
    <comment ref="D3" authorId="0" shapeId="0" xr:uid="{00000000-0006-0000-0000-000003000000}">
      <text>
        <r>
          <rPr>
            <b/>
            <sz val="10"/>
            <color indexed="81"/>
            <rFont val="Tahoma"/>
            <family val="2"/>
          </rPr>
          <t>PLANEACIÓN:</t>
        </r>
        <r>
          <rPr>
            <sz val="10"/>
            <color indexed="81"/>
            <rFont val="Tahoma"/>
            <family val="2"/>
          </rPr>
          <t xml:space="preserve"> 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1) Modalidad de Selección, 2) Requisitos Habilitantes, 3) Precios del Mercado, 4) Descripción del objeto Contractual, 5) Garantías de Principios de Selección, 6) Oferta y Demanda y 7) Cumplimiento de Metas y/o Objetivos
</t>
        </r>
        <r>
          <rPr>
            <b/>
            <sz val="10"/>
            <color indexed="81"/>
            <rFont val="Tahoma"/>
            <family val="2"/>
          </rPr>
          <t xml:space="preserve">
SELECCIÓN: </t>
        </r>
        <r>
          <rPr>
            <sz val="10"/>
            <color indexed="81"/>
            <rFont val="Tahoma"/>
            <family val="2"/>
          </rPr>
          <t xml:space="preserve">La etapa de selección está comprendida entre el acto de Apertura del Proceso de Contratación y la Adjudicación o la declaración de desierto del Proceso de Contratación. 1) Falta de capacidad de la Entidad Estatal para promover y adelantar la selección del contratista, 2) Riesgo de colusión y 3) Riesgo de ofertas artificialmente bajas
</t>
        </r>
        <r>
          <rPr>
            <b/>
            <sz val="10"/>
            <color indexed="81"/>
            <rFont val="Tahoma"/>
            <family val="2"/>
          </rPr>
          <t xml:space="preserve">
CONTRATACIÓN:</t>
        </r>
        <r>
          <rPr>
            <sz val="10"/>
            <color indexed="81"/>
            <rFont val="Tahoma"/>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1) Riesgo de que no se firme el contrato, 2) Riesgo de que no se presenten las garantías requeridas en los Documentos del Proceso de Contratación o que su presentación sea tardía, 3) Riesgos asociados al incumplimiento de la publicación o el registro presupuestal del contrato, y 4) Riesgos asociados a los reclamos de terceros sobre la selección del oferente que retrasen el perfeccionamiento del contrato
</t>
        </r>
        <r>
          <rPr>
            <b/>
            <sz val="10"/>
            <color indexed="81"/>
            <rFont val="Tahoma"/>
            <family val="2"/>
          </rPr>
          <t xml:space="preserve">EJECUCIÓN: </t>
        </r>
        <r>
          <rPr>
            <sz val="10"/>
            <color indexed="81"/>
            <rFont val="Tahoma"/>
            <family val="2"/>
          </rPr>
          <t>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r>
      </text>
    </comment>
    <comment ref="E3" authorId="0" shapeId="0" xr:uid="{00000000-0006-0000-0000-000004000000}">
      <text>
        <r>
          <rPr>
            <b/>
            <sz val="10"/>
            <color indexed="81"/>
            <rFont val="Tahoma"/>
            <family val="2"/>
          </rPr>
          <t>Riesgos Económicos:</t>
        </r>
        <r>
          <rPr>
            <sz val="10"/>
            <color indexed="81"/>
            <rFont val="Tahoma"/>
            <family val="2"/>
          </rPr>
          <t xml:space="preserve"> son los derivados del comportamiento del mercado, tales como la fluctuación de los precios de los insumos, desabastecimiento y especulación de los mismos, entre otros.
</t>
        </r>
        <r>
          <rPr>
            <b/>
            <sz val="10"/>
            <color indexed="81"/>
            <rFont val="Tahoma"/>
            <family val="2"/>
          </rPr>
          <t xml:space="preserve">
Riesgos Sociales o Políticos:</t>
        </r>
        <r>
          <rPr>
            <sz val="10"/>
            <color indexed="81"/>
            <rFont val="Tahoma"/>
            <family val="2"/>
          </rPr>
          <t xml:space="preserve"> son los derivados de los cambios de las políticas gubernamentales y de cambios en las condiciones sociales que tengan impacto en la ejecución del contrato.
</t>
        </r>
        <r>
          <rPr>
            <b/>
            <sz val="10"/>
            <color indexed="81"/>
            <rFont val="Tahoma"/>
            <family val="2"/>
          </rPr>
          <t xml:space="preserve">
Riesgos Operacionales:</t>
        </r>
        <r>
          <rPr>
            <sz val="10"/>
            <color indexed="81"/>
            <rFont val="Tahoma"/>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0"/>
            <color indexed="81"/>
            <rFont val="Tahoma"/>
            <family val="2"/>
          </rPr>
          <t xml:space="preserve">
Riesgos Financieros: </t>
        </r>
        <r>
          <rPr>
            <sz val="10"/>
            <color indexed="81"/>
            <rFont val="Tahoma"/>
            <family val="2"/>
          </rPr>
          <t xml:space="preserve">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r>
          <rPr>
            <b/>
            <sz val="10"/>
            <color indexed="81"/>
            <rFont val="Tahoma"/>
            <family val="2"/>
          </rPr>
          <t>Riesgos Regulatorios:</t>
        </r>
        <r>
          <rPr>
            <sz val="10"/>
            <color indexed="81"/>
            <rFont val="Tahoma"/>
            <family val="2"/>
          </rPr>
          <t xml:space="preserve"> derivados de cambios regulatorios o reglamentarios que afecten la ecuación económica del contrato.
</t>
        </r>
        <r>
          <rPr>
            <b/>
            <sz val="10"/>
            <color indexed="81"/>
            <rFont val="Tahoma"/>
            <family val="2"/>
          </rPr>
          <t xml:space="preserve">
Riesgos de la Naturaleza:</t>
        </r>
        <r>
          <rPr>
            <sz val="10"/>
            <color indexed="81"/>
            <rFont val="Tahoma"/>
            <family val="2"/>
          </rPr>
          <t xml:space="preserve"> son los eventos naturales previsibles en los cuales no hay intervención humana que puedan tener impacto en la ejecución del contrato, por ejemplo los temblores, inundaciones, lluvias, sequías, entre otros.
</t>
        </r>
        <r>
          <rPr>
            <b/>
            <sz val="10"/>
            <color indexed="81"/>
            <rFont val="Tahoma"/>
            <family val="2"/>
          </rPr>
          <t xml:space="preserve">
Riesgos Ambientales:</t>
        </r>
        <r>
          <rPr>
            <sz val="10"/>
            <color indexed="81"/>
            <rFont val="Tahoma"/>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r>
          <rPr>
            <b/>
            <sz val="10"/>
            <color indexed="81"/>
            <rFont val="Tahoma"/>
            <family val="2"/>
          </rPr>
          <t xml:space="preserve">
Riesgos Tecnológicos: </t>
        </r>
        <r>
          <rPr>
            <sz val="10"/>
            <color indexed="81"/>
            <rFont val="Tahoma"/>
            <family val="2"/>
          </rPr>
          <t>son los derivados de fallas en los sistemas de comunicación de voz y de datos, suspensión de servicios públicos, nuevos desarrollos tecnológicos o estándares que deben ser tenidos en cuenta para la ejecución del contrato, obsolescencia tecnológica</t>
        </r>
      </text>
    </comment>
  </commentList>
</comments>
</file>

<file path=xl/sharedStrings.xml><?xml version="1.0" encoding="utf-8"?>
<sst xmlns="http://schemas.openxmlformats.org/spreadsheetml/2006/main" count="490" uniqueCount="187">
  <si>
    <t>No.</t>
  </si>
  <si>
    <t>Clase</t>
  </si>
  <si>
    <t>Fuente</t>
  </si>
  <si>
    <t>Etapa</t>
  </si>
  <si>
    <t>Tipo</t>
  </si>
  <si>
    <t>Descripción
(Que puede pasar y, como puede ocurrir)</t>
  </si>
  <si>
    <t>Consecuencia de la ocurrencia del evento</t>
  </si>
  <si>
    <t>Probabilidad</t>
  </si>
  <si>
    <t>Impacto</t>
  </si>
  <si>
    <t>Valoración del riesgo</t>
  </si>
  <si>
    <t>Categoría</t>
  </si>
  <si>
    <t>Riesgo Extremo</t>
  </si>
  <si>
    <t>Alto Riesgo</t>
  </si>
  <si>
    <t>Riesgo Medio</t>
  </si>
  <si>
    <t>Riesgo Bajo</t>
  </si>
  <si>
    <t>¿A quién se le asigna?</t>
  </si>
  <si>
    <t>Tratamiento / Controles a ser implementados</t>
  </si>
  <si>
    <t>Impacto después del tratamiento</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</si>
  <si>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</si>
  <si>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</si>
  <si>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</si>
  <si>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</si>
  <si>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</si>
  <si>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</si>
  <si>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Periodicidad ¿Cuando?</t>
  </si>
  <si>
    <t>General</t>
  </si>
  <si>
    <t>Interno</t>
  </si>
  <si>
    <t>Planeación</t>
  </si>
  <si>
    <t>Operacional</t>
  </si>
  <si>
    <t>La modalidad de contratación no es adecuada para el bien, servicio u obra necesitado</t>
  </si>
  <si>
    <t>Celebración Indebida de Contratos</t>
  </si>
  <si>
    <t>Contratante</t>
  </si>
  <si>
    <t>NO</t>
  </si>
  <si>
    <t>Elaboración del Estudio Previo</t>
  </si>
  <si>
    <t>Publicación de Proyecto de Pliego de Condiciones</t>
  </si>
  <si>
    <t>Una vez se verifiquen los documentos a publicar en el SECOP</t>
  </si>
  <si>
    <t>Los requisitos habilitantes no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t>
  </si>
  <si>
    <t>Especifico</t>
  </si>
  <si>
    <t>Económico</t>
  </si>
  <si>
    <t>El valor del contrato no corresponde a los precios del mercado</t>
  </si>
  <si>
    <t>Podría darse: 1) Peculado y/o 2) una posterior restructuración de la ecuación contractual por sobre costos o por costos insuficientes</t>
  </si>
  <si>
    <t>Mejorar los estándares de Calidad de los Proyectos presentados por la Unidad Ejecutora que Aprueba y Viabiliza el Proyecto</t>
  </si>
  <si>
    <t>SI</t>
  </si>
  <si>
    <t>Unidades Ejecutoras</t>
  </si>
  <si>
    <t>Presentación del Proyecto al BPIM</t>
  </si>
  <si>
    <t>Ficha de Viabilización del Proyecto</t>
  </si>
  <si>
    <t>Una vez en el BPIM y otra en la Publicación del SECOP</t>
  </si>
  <si>
    <t>La descripción del bien o servicio requerido no es clara</t>
  </si>
  <si>
    <t>Declaratoria de Desierto de un Proceso de Selección</t>
  </si>
  <si>
    <t>El Proceso de Contratación no cuenta con las condiciones que garanticen la transparencia, equidad y competencia entre los proponentes</t>
  </si>
  <si>
    <t>Elaboración del Proyecto de Pliego de Condiciones</t>
  </si>
  <si>
    <t>El estudio de mercado no permite identificar los aspectos de oferta y demanda del mercado respectivo</t>
  </si>
  <si>
    <t>Falta al Principio de Economía</t>
  </si>
  <si>
    <t>El diseño del Proceso de Contratación no permite satisfacer las necesidades de la Entidad Estatal, cumplir su misión y si es coherente con el cumplimiento de sus objetivos y metas</t>
  </si>
  <si>
    <t>Falta al Principio de la Responsabilidad</t>
  </si>
  <si>
    <t>Falta de capacidad de la Entidad Estatal para promover y adelantar la selección del contratista, incluyendo el riesgo de seleccionar aquellos que no cumplan con la totalidad de los requisitos habilitantes o se encuentren incursos en alguna inhabilidad o incompatibilidad</t>
  </si>
  <si>
    <t>Falta al Principio de Selección Objetiva</t>
  </si>
  <si>
    <t>Una vez se verifiquen los documentos a publicar en el SECOP - Publicación de los Pliegos Definitivos - Publicación del Informe de Evaluación de Propuestas</t>
  </si>
  <si>
    <t>Riesgo de colusión</t>
  </si>
  <si>
    <t>Contratante y Oferentes</t>
  </si>
  <si>
    <t>Oficina Jurídica - Control Interno</t>
  </si>
  <si>
    <t>Regulatorio</t>
  </si>
  <si>
    <t>Riesgo de ofertas artificialmente bajas</t>
  </si>
  <si>
    <t>Una vez se verifiquen los documentos a publicar en el SECOP - Informe de Evaluación de Propuestas</t>
  </si>
  <si>
    <t>Externo</t>
  </si>
  <si>
    <t>Contratación</t>
  </si>
  <si>
    <t>Riesgo de que no se firme el contrato</t>
  </si>
  <si>
    <t>Falta al Principio de Responsabilidad</t>
  </si>
  <si>
    <t>Hacer efectivas las Pólizas de Seriedad de la Oferta</t>
  </si>
  <si>
    <t>Perfeccionamiento del Contrato</t>
  </si>
  <si>
    <t>Riesgo de que no se presenten las garantías requeridas en los Documentos del Proceso de Contratación o que su presentación sea tardía</t>
  </si>
  <si>
    <t>Contratista</t>
  </si>
  <si>
    <t>Acto de Administrativo de Aprobación de Pólizas</t>
  </si>
  <si>
    <t>Solicitud de Aprobación de Pólizas para dar inicio a las actividades contractuales</t>
  </si>
  <si>
    <t>Perfeccionamiento del Contrato - Contratos Adicionales (Valor y Plazo) - Suspensión y Reinicio - Acta de Recibo Final</t>
  </si>
  <si>
    <t>Riesgos asociados al incumplimiento de la publicación o el registro presupuestal del contrato</t>
  </si>
  <si>
    <t>Falta al Principio de Responsabilidad y de Economía</t>
  </si>
  <si>
    <t>Elaboración del Registro Presupuestal y Publicación del Contrato</t>
  </si>
  <si>
    <t>Oficina Jurídica - Colombia Compra Eficiente - Secretaria de Hacienda Municipal</t>
  </si>
  <si>
    <t>Registro Presupuestal</t>
  </si>
  <si>
    <t>Elaboración del Registro Presupuestal y Publicación en www.contratos.gov.co</t>
  </si>
  <si>
    <t>Elaboración del Registro Presupuestal - Publicación en www.contratos.gov.co</t>
  </si>
  <si>
    <t>Riesgos asociados a los reclamos de terceros sobre la selección del oferente que retrasen el perfeccionamiento del contrato</t>
  </si>
  <si>
    <t>Falta al Principio de Transparencia y de la Selección Objetiva</t>
  </si>
  <si>
    <t>Ejecución</t>
  </si>
  <si>
    <t>Incumplimiento del Objeto Contractual - Carencia de Estándares de Calidad del Objeto, Bien o Servicios</t>
  </si>
  <si>
    <t>Contratante - Contratista</t>
  </si>
  <si>
    <t>Mejorar los estándares de Calidad de los Proyectos presentados por la Unidad Ejecutora que Aprueba y Viabiliza el Proyecto - Desarrollar las respectivas Acta de Justificación, Actas Actividades y Precios no Previstos y Acta Modificatoria - Programación de Obra</t>
  </si>
  <si>
    <t>Contrato Modificatorio</t>
  </si>
  <si>
    <t>Sociales o Políticos - Operacionales - De la Naturaleza</t>
  </si>
  <si>
    <t>Se supere el tiempo establecido y su vigencia, puede presentar variaciones en sus valores unitarios</t>
  </si>
  <si>
    <t>Incumplimiento del Objeto Contractual</t>
  </si>
  <si>
    <t>Contrato Adicional de Plazo - Actas de Suspensión y Reinicio</t>
  </si>
  <si>
    <t>Acta de Recibo Final</t>
  </si>
  <si>
    <t>Las condiciones de mercado varia, lo que hace que el producto se incremente o reduzca</t>
  </si>
  <si>
    <t>Reduce la utilidad del contratista</t>
  </si>
  <si>
    <t>Ejecución oportuna, eficaz y eficiente de las actividades contractuales</t>
  </si>
  <si>
    <t>Económica - Operacionales - Tecnológicos</t>
  </si>
  <si>
    <t>Los materiales no posean la calidad exigida</t>
  </si>
  <si>
    <t>Verificación de Materiales en el Almacen del Contratista y de los proovedores del mismo</t>
  </si>
  <si>
    <t>Visitas de Almacen y Verificación periodica de los materiales</t>
  </si>
  <si>
    <t>Falta de Idoneidad de la mano de obra</t>
  </si>
  <si>
    <t>Verificación del personal ofrecido por parte del contratista</t>
  </si>
  <si>
    <t>Verificación del Personal en el Acta de Inicio</t>
  </si>
  <si>
    <t>Equipo y maquinaria de trabajo que no corresponda a la necesidad del proyecto o se encuentre en mal estado</t>
  </si>
  <si>
    <t>Incumplimiento de los Analisis de Precios Unitarios - Carencia de Estandares de Calidad del Objeto, Bien o Servicios</t>
  </si>
  <si>
    <t>Verificación de la Maquinaria y Equipo ofrecido por parte del Contratista</t>
  </si>
  <si>
    <t>Verificación de la Maquinaria y Equipo de acuerdo a la actividad a desarrollar</t>
  </si>
  <si>
    <t>Diligenciamiento de la orden de operación de la Maquina o el Equipo</t>
  </si>
  <si>
    <t>Sociales o Politicos - Operacional</t>
  </si>
  <si>
    <t>Incumplimiento de la programación inicial</t>
  </si>
  <si>
    <t>Daños a terceros que pueden ser imputables al contratista durante la ejecución del contrato</t>
  </si>
  <si>
    <t>Costos y Gastos no previstos - Daños a Bienes, Servicios y Personas</t>
  </si>
  <si>
    <t>Tener Planes de Contingencia y Politicas y Reglamentos de HQSE</t>
  </si>
  <si>
    <t>Incumplimiento de las obligaciones laborales</t>
  </si>
  <si>
    <t>Demandas Laborales</t>
  </si>
  <si>
    <t>Exigencia de los Pagos de Seguridad Social y Aportes Paraficales y Cumplimientos de las respectivas normas. Mantener un Plan de HQSE</t>
  </si>
  <si>
    <t>Naturaleza</t>
  </si>
  <si>
    <t>Diario</t>
  </si>
  <si>
    <t>Ocurrencia de Accidentes de trabajo</t>
  </si>
  <si>
    <t>Establecer un Reglamento de Trabajo, Reglamento de Higiene, medicina y Salud Ocupacional - Crear Protocolos de HQSE</t>
  </si>
  <si>
    <t>Elaboro</t>
  </si>
  <si>
    <t>CATEGORÍA</t>
  </si>
  <si>
    <t>VALORACIÓN</t>
  </si>
  <si>
    <t>%</t>
  </si>
  <si>
    <t>RARO
(Puede ocurrir Excepcionalmente)</t>
  </si>
  <si>
    <t>IMPROBABLE
(Puede ocurrir Ocasionalmente)</t>
  </si>
  <si>
    <t>POSIBLE
(Puede ocurrir en cualquier momento futuro)</t>
  </si>
  <si>
    <t>PROBABLE
(Probablemente va a ocurrir)</t>
  </si>
  <si>
    <t>CASI CIERTO
(Ocurre en la mayoría de las circunstancias)</t>
  </si>
  <si>
    <t>CALIFICACIÓN CUALITATIVA</t>
  </si>
  <si>
    <t>Obstruye la ejecución del Contrato de manera intranscendente</t>
  </si>
  <si>
    <t>Dificulta la ejecución del Contrato de manera baja, aplicando medidas minimas se pueden logra el objeto contractual</t>
  </si>
  <si>
    <t>Afecta la ejecución del Contrato sin alterar el beneficio para las partes</t>
  </si>
  <si>
    <t>Obstruye la ejecución del Contrato Sustancialmente pero aun asi permite la consecución del objeto contractual</t>
  </si>
  <si>
    <t>Perturba la ejecución del Contrato de manera grave imposibilitando la consecución del objeto contractual</t>
  </si>
  <si>
    <t>CALIFICACIÓN MONETARIA</t>
  </si>
  <si>
    <t>Los sobrecostos no representan mas del Uno por ciento (1%) del Valor del Contrato</t>
  </si>
  <si>
    <t>Los sobrecostos no representan mas del Cinco por ciento (5%) del Valor del Contrato</t>
  </si>
  <si>
    <t>Genera un impacto sobre el valor del Contrato entre el Cinco (5%) y el Quince por ciento (15%)</t>
  </si>
  <si>
    <t>Incrementa el valor del Contrato entre el Quince (15%) y el Treinta (30%)</t>
  </si>
  <si>
    <t>Impacto sobre el valor del Contrato en mas del Treinta (30%)</t>
  </si>
  <si>
    <t>CATEGORIA</t>
  </si>
  <si>
    <t>INSIGNIFICANTE</t>
  </si>
  <si>
    <t>MENOR</t>
  </si>
  <si>
    <t>MODERADO</t>
  </si>
  <si>
    <t>MAYOR</t>
  </si>
  <si>
    <t>CATASTRÓFICO</t>
  </si>
  <si>
    <t>VALORACIÓN DEL RIESGO</t>
  </si>
  <si>
    <t>8, 9 Y 10</t>
  </si>
  <si>
    <t>6 y 7</t>
  </si>
  <si>
    <t>2, 3 y 4</t>
  </si>
  <si>
    <t>MATRIZ DE RIESGOS</t>
  </si>
  <si>
    <t>Establecer un Comité Evaluador con personal idóneo</t>
  </si>
  <si>
    <t>Verificación y Aprobación por parte del Comité Evaluador y Evaluaciones</t>
  </si>
  <si>
    <t>Establecer un Comité Evaluador con personal idóneo - A través de Control Interno desarrollar seguimiento a los proceso de contratación - Adicionalmente convocar a las veedurías ciudadanas</t>
  </si>
  <si>
    <t>IMPACTO</t>
  </si>
  <si>
    <t>Oficina Jurídica - Comité Evaluador</t>
  </si>
  <si>
    <t>En las actividades contratadas y de acuerdo a la necesidad se pueden presentar variaciones en las cantidades</t>
  </si>
  <si>
    <t>Comités de Técnicos</t>
  </si>
  <si>
    <t>Comités de Técnicos Semanal o Quincenal</t>
  </si>
  <si>
    <t>Acta de Inicio - Comités de Técnicos - Socialización del Proyecto</t>
  </si>
  <si>
    <t>Acta de Inicio - Comités de Técnicos</t>
  </si>
  <si>
    <t>Comités de Técnicos Quincenal y Mensual</t>
  </si>
  <si>
    <t>Verificación del cumplimiento de las NTC, por parte de los materiales adquiridos</t>
  </si>
  <si>
    <t>Verificación de los riesgos asociados a las Actividades</t>
  </si>
  <si>
    <t>Control de los informes</t>
  </si>
  <si>
    <t>No aplicación de las normas técnicas establecidas para el país para la prestación del Servicio de Internet</t>
  </si>
  <si>
    <t>Verificación de las Normas  y Especificaciones Tecnicas</t>
  </si>
  <si>
    <t>Demora en la Ejecución de las Actividades</t>
  </si>
  <si>
    <t>Programación de  las Actividades - Comités de Técnicos</t>
  </si>
  <si>
    <t>Verificación de la Programación de las Actividades y de los Comités Técnicos</t>
  </si>
  <si>
    <t>Contratista - Supervisor</t>
  </si>
  <si>
    <t>Oficina Jurídica - Unidad Ejecutora - Contratista - Supervisor</t>
  </si>
  <si>
    <t>Cortes del Servicio de Energia</t>
  </si>
  <si>
    <t>Demora en la Ejecución de las Actividades y/o suspensión de las mismas</t>
  </si>
  <si>
    <t>Comités de Técnicos - Planes de Contingencia</t>
  </si>
  <si>
    <t>Verificación de la Programación de la Actividades y de los Comités Técnicos</t>
  </si>
  <si>
    <t>Programación de  la Actividades - Comités de Técnicos</t>
  </si>
  <si>
    <t>Oficina Jurídica - Supervisor</t>
  </si>
  <si>
    <t>Contagios y/o Propagación Covid 19</t>
  </si>
  <si>
    <t>Planes de Contingencia / Protocolo de Bioseguridad</t>
  </si>
  <si>
    <t>Mensual</t>
  </si>
  <si>
    <t>Se establece en el Pliego de Condiciones un tiempo máximo para perfeccionar el Contrato</t>
  </si>
  <si>
    <t>Secretario de Planeación e Infraestructura.</t>
  </si>
  <si>
    <t>CARLO BRIAN RIAÑO CARREÑO</t>
  </si>
  <si>
    <t>OPTIMIZACIÓN Y AMPLIACIÓN DEL SISTEMA DE ACUEDUCTO Y ALCANTARILLADO EN EL MUNICIPIO DE PUERTO RONDÓN DEPARTAMENTO DE ARAUCA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</si>
</sst>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color indexed="81"/>
      <name val="Tahoma"/>
      <family val="2"/>
    </font>
    <font>
      <sz val="10"/>
      <color indexed="81"/>
      <name val="Tahoma"/>
      <family val="2"/>
    </font>
    <font>
      <sz val="11"/>
      <color theme="1"/>
      <name val="Calibri"/>
      <family val="2"/>
      <scheme val="minor"/>
    </font>
    <font>
      <b/>
      <sz val="11"/>
      <color theme="1"/>
      <name val="Cambria"/>
      <family val="1"/>
    </font>
    <font>
      <sz val="12"/>
      <color theme="1"/>
      <name val="Calibri"/>
      <family val="2"/>
      <scheme val="minor"/>
    </font>
    <font>
      <b/>
      <sz val="11"/>
      <color theme="1"/>
      <name val="Franklin Gothic Book"/>
      <family val="2"/>
    </font>
    <font>
      <sz val="11"/>
      <color theme="1"/>
      <name val="Franklin Gothic Book"/>
      <family val="2"/>
    </font>
    <font>
      <b/>
      <sz val="14"/>
      <color theme="1"/>
      <name val="Franklin Gothic Book"/>
      <family val="2"/>
    </font>
    <font>
      <b/>
      <sz val="10"/>
      <color theme="1"/>
      <name val="Franklin Gothic Book"/>
      <family val="2"/>
    </font>
    <font>
      <sz val="10"/>
      <color theme="1"/>
      <name val="Franklin Gothic Book"/>
      <family val="2"/>
    </font>
    <font>
      <sz val="1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C000"/>
        <bgColor indexed="64"/>
      </patternFill>
    </fill>
    <fill>
      <patternFill patternType="solid">
        <fgColor theme="5"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9" fontId="3" fillId="0" borderId="0" applyFont="0" applyFill="0" applyBorder="0" applyAlignment="0" applyProtection="0"/>
  </cellStyleXfs>
  <cellXfs count="44">
    <xf numFmtId="0" fontId="0" fillId="0" borderId="0" xfId="0"/>
    <xf numFmtId="0" fontId="4" fillId="2" borderId="1" xfId="0" applyFont="1" applyFill="1" applyBorder="1" applyAlignment="1">
      <alignment horizontal="centerContinuous" vertical="center" wrapText="1"/>
    </xf>
    <xf numFmtId="0" fontId="0" fillId="0" borderId="0" xfId="0" applyAlignment="1">
      <alignment horizontal="center" vertical="center"/>
    </xf>
    <xf numFmtId="0" fontId="0" fillId="2" borderId="1" xfId="0" applyFill="1" applyBorder="1" applyAlignment="1">
      <alignment horizontal="centerContinuous" vertical="center" wrapText="1"/>
    </xf>
    <xf numFmtId="0" fontId="0" fillId="0" borderId="0" xfId="0" applyAlignment="1">
      <alignment horizontal="center" vertical="center" textRotation="90" wrapText="1"/>
    </xf>
    <xf numFmtId="0" fontId="0" fillId="2" borderId="1" xfId="0" applyFill="1" applyBorder="1" applyAlignment="1">
      <alignment horizontal="center" vertical="center" textRotation="90" wrapText="1"/>
    </xf>
    <xf numFmtId="0" fontId="0" fillId="0" borderId="1" xfId="0" applyBorder="1" applyAlignment="1">
      <alignment horizontal="center" vertical="center" wrapText="1"/>
    </xf>
    <xf numFmtId="0" fontId="0" fillId="3" borderId="1" xfId="0" applyFill="1" applyBorder="1" applyAlignment="1">
      <alignment horizontal="center" vertical="center" wrapText="1"/>
    </xf>
    <xf numFmtId="0" fontId="0" fillId="0" borderId="0" xfId="0" applyAlignment="1">
      <alignment horizontal="center" vertical="center" wrapText="1"/>
    </xf>
    <xf numFmtId="0" fontId="0" fillId="4" borderId="1" xfId="0" applyFill="1" applyBorder="1" applyAlignment="1">
      <alignment horizontal="center" vertical="center" wrapText="1"/>
    </xf>
    <xf numFmtId="0" fontId="0" fillId="0" borderId="0" xfId="0" applyAlignment="1">
      <alignment vertical="center"/>
    </xf>
    <xf numFmtId="0" fontId="5" fillId="0" borderId="0" xfId="0" applyFont="1" applyAlignment="1">
      <alignment vertical="center"/>
    </xf>
    <xf numFmtId="0" fontId="6" fillId="5" borderId="1" xfId="0" applyFont="1" applyFill="1" applyBorder="1" applyAlignment="1">
      <alignment horizontal="centerContinuous" vertical="center"/>
    </xf>
    <xf numFmtId="0" fontId="7" fillId="5" borderId="1" xfId="0" applyFont="1" applyFill="1" applyBorder="1" applyAlignment="1">
      <alignment horizontal="centerContinuous" vertical="center"/>
    </xf>
    <xf numFmtId="0" fontId="7" fillId="0" borderId="0" xfId="0" applyFont="1"/>
    <xf numFmtId="0" fontId="7" fillId="5" borderId="1" xfId="0" applyFont="1" applyFill="1" applyBorder="1" applyAlignment="1">
      <alignment horizontal="centerContinuous" vertical="center" wrapText="1"/>
    </xf>
    <xf numFmtId="0" fontId="7" fillId="6" borderId="1" xfId="0" applyFont="1" applyFill="1" applyBorder="1" applyAlignment="1">
      <alignment horizontal="center" vertical="center" wrapText="1"/>
    </xf>
    <xf numFmtId="0" fontId="7" fillId="5" borderId="1" xfId="0" applyFont="1" applyFill="1" applyBorder="1" applyAlignment="1">
      <alignment horizontal="center" vertical="center"/>
    </xf>
    <xf numFmtId="0" fontId="7" fillId="0" borderId="1" xfId="0" applyFont="1" applyBorder="1" applyAlignment="1">
      <alignment horizontal="center" vertical="center"/>
    </xf>
    <xf numFmtId="0" fontId="8" fillId="5" borderId="1" xfId="0" applyFont="1" applyFill="1" applyBorder="1" applyAlignment="1">
      <alignment horizontal="centerContinuous" vertical="center"/>
    </xf>
    <xf numFmtId="0" fontId="7" fillId="9" borderId="1" xfId="0" applyFont="1" applyFill="1" applyBorder="1" applyAlignment="1">
      <alignment horizontal="center" vertical="center"/>
    </xf>
    <xf numFmtId="0" fontId="10" fillId="5" borderId="1" xfId="0" applyFont="1" applyFill="1" applyBorder="1" applyAlignment="1">
      <alignment horizontal="centerContinuous" vertical="center"/>
    </xf>
    <xf numFmtId="0" fontId="10" fillId="0" borderId="0" xfId="0" applyFont="1"/>
    <xf numFmtId="0" fontId="10" fillId="6" borderId="1" xfId="0" applyFont="1" applyFill="1" applyBorder="1" applyAlignment="1">
      <alignment horizontal="center" vertical="center" wrapText="1"/>
    </xf>
    <xf numFmtId="0" fontId="10" fillId="5" borderId="1" xfId="0" applyFont="1" applyFill="1" applyBorder="1" applyAlignment="1">
      <alignment horizontal="center" vertical="center"/>
    </xf>
    <xf numFmtId="0" fontId="10" fillId="7" borderId="1" xfId="0" applyFont="1" applyFill="1" applyBorder="1" applyAlignment="1">
      <alignment horizontal="center" vertical="center"/>
    </xf>
    <xf numFmtId="0" fontId="10" fillId="3" borderId="1" xfId="0" applyFont="1" applyFill="1" applyBorder="1" applyAlignment="1">
      <alignment horizontal="center" vertical="center"/>
    </xf>
    <xf numFmtId="0" fontId="10" fillId="8" borderId="1" xfId="0" applyFont="1" applyFill="1" applyBorder="1" applyAlignment="1">
      <alignment horizontal="center" vertical="center"/>
    </xf>
    <xf numFmtId="0" fontId="10" fillId="9" borderId="1" xfId="0" applyFont="1" applyFill="1" applyBorder="1" applyAlignment="1">
      <alignment horizontal="center" vertical="center"/>
    </xf>
    <xf numFmtId="0" fontId="7" fillId="5" borderId="1" xfId="0" applyFont="1" applyFill="1" applyBorder="1" applyAlignment="1">
      <alignment horizontal="center" vertical="center" wrapText="1"/>
    </xf>
    <xf numFmtId="0" fontId="7" fillId="0" borderId="0" xfId="0" applyFont="1" applyAlignment="1">
      <alignment horizontal="center" vertical="center" wrapText="1"/>
    </xf>
    <xf numFmtId="0" fontId="7" fillId="8"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7" borderId="1" xfId="0" applyFont="1" applyFill="1" applyBorder="1" applyAlignment="1">
      <alignment horizontal="center" vertical="center" wrapText="1"/>
    </xf>
    <xf numFmtId="9" fontId="7" fillId="6" borderId="1" xfId="1" applyFont="1" applyFill="1" applyBorder="1" applyAlignment="1">
      <alignment horizontal="center" vertical="center" wrapText="1"/>
    </xf>
    <xf numFmtId="0" fontId="11" fillId="0" borderId="1" xfId="0" applyFont="1" applyBorder="1" applyAlignment="1">
      <alignment horizontal="center" vertical="center" wrapText="1"/>
    </xf>
    <xf numFmtId="0" fontId="11" fillId="4" borderId="1" xfId="0" applyFont="1" applyFill="1" applyBorder="1" applyAlignment="1">
      <alignment horizontal="center" vertical="center" wrapText="1"/>
    </xf>
    <xf numFmtId="0" fontId="0" fillId="0" borderId="0" xfId="0" applyAlignment="1">
      <alignment horizontal="left" vertical="center"/>
    </xf>
    <xf numFmtId="0" fontId="12" fillId="0" borderId="0" xfId="0" applyFont="1" applyAlignment="1">
      <alignment horizontal="left" vertical="center"/>
    </xf>
    <xf numFmtId="0" fontId="0" fillId="2" borderId="1" xfId="0" applyFill="1" applyBorder="1" applyAlignment="1">
      <alignment horizontal="center" vertical="center" textRotation="90" wrapText="1"/>
    </xf>
    <xf numFmtId="0" fontId="7" fillId="5" borderId="1" xfId="0" applyFont="1" applyFill="1" applyBorder="1" applyAlignment="1">
      <alignment horizontal="center" vertical="center" textRotation="90" wrapText="1"/>
    </xf>
    <xf numFmtId="0" fontId="10" fillId="5"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9" fillId="5" borderId="1" xfId="0" applyFont="1" applyFill="1" applyBorder="1" applyAlignment="1">
      <alignment horizontal="center" vertical="center" textRotation="90"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38"/>
  <sheetViews>
    <sheetView tabSelected="1" view="pageBreakPreview" zoomScale="55" zoomScaleNormal="55" zoomScaleSheetLayoutView="55" workbookViewId="0">
      <pane xSplit="5" ySplit="4" topLeftCell="F5" activePane="bottomRight" state="frozen"/>
      <selection pane="topRight" activeCell="F1" sqref="F1"/>
      <selection pane="bottomLeft" activeCell="A4" sqref="A4"/>
      <selection pane="bottomRight" activeCell="AS8" sqref="AS8"/>
    </sheetView>
  </sheetViews>
  <sheetFormatPr baseColWidth="10" defaultColWidth="11.42578125" defaultRowHeight="15" x14ac:dyDescent="0.25"/>
  <cols>
    <col min="1" max="1" width="5.140625" style="2" customWidth="1"/>
    <col min="2" max="2" width="13.28515625" style="2" customWidth="1"/>
    <col min="3" max="3" width="10.7109375" style="2" customWidth="1"/>
    <col min="4" max="4" width="15" style="2" customWidth="1"/>
    <col min="5" max="5" width="16.85546875" style="2" customWidth="1"/>
    <col min="6" max="6" width="42.140625" style="2" customWidth="1"/>
    <col min="7" max="7" width="26.28515625" style="2" customWidth="1"/>
    <col min="8" max="8" width="6.42578125" style="2" customWidth="1"/>
    <col min="9" max="9" width="6.42578125" style="2" hidden="1" customWidth="1"/>
    <col min="10" max="10" width="6.42578125" style="2" customWidth="1"/>
    <col min="11" max="11" width="6.42578125" style="2" hidden="1" customWidth="1"/>
    <col min="12" max="12" width="6.42578125" style="2" customWidth="1"/>
    <col min="13" max="13" width="6.42578125" style="2" hidden="1" customWidth="1"/>
    <col min="14" max="14" width="15" style="2" customWidth="1"/>
    <col min="15" max="18" width="6.42578125" style="2" hidden="1" customWidth="1"/>
    <col min="19" max="19" width="13.7109375" style="2" customWidth="1"/>
    <col min="20" max="20" width="27.140625" style="2" customWidth="1"/>
    <col min="21" max="21" width="6.42578125" style="2" customWidth="1"/>
    <col min="22" max="22" width="6.42578125" style="2" hidden="1" customWidth="1"/>
    <col min="23" max="23" width="5.42578125" style="2" customWidth="1"/>
    <col min="24" max="24" width="6.42578125" style="2" hidden="1" customWidth="1"/>
    <col min="25" max="25" width="6.42578125" style="2" customWidth="1"/>
    <col min="26" max="26" width="6.42578125" style="2" hidden="1" customWidth="1"/>
    <col min="27" max="27" width="15" style="2" customWidth="1"/>
    <col min="28" max="31" width="6.42578125" style="2" hidden="1" customWidth="1"/>
    <col min="32" max="32" width="11.42578125" style="2"/>
    <col min="33" max="33" width="15.28515625" style="2" customWidth="1"/>
    <col min="34" max="35" width="18.7109375" style="2" customWidth="1"/>
    <col min="36" max="36" width="20.7109375" style="2" customWidth="1"/>
    <col min="37" max="37" width="22.28515625" style="2" customWidth="1"/>
    <col min="38" max="16384" width="11.42578125" style="2"/>
  </cols>
  <sheetData>
    <row r="1" spans="1:37" x14ac:dyDescent="0.25">
      <c r="A1" s="1" t="s">
        <v>152</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row>
    <row r="2" spans="1:37" x14ac:dyDescent="0.25">
      <c r="A2" s="1" t="s">
        <v>186</v>
      </c>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row>
    <row r="3" spans="1:37" s="4" customFormat="1" x14ac:dyDescent="0.25">
      <c r="A3" s="39" t="s">
        <v>0</v>
      </c>
      <c r="B3" s="39" t="s">
        <v>1</v>
      </c>
      <c r="C3" s="39" t="s">
        <v>2</v>
      </c>
      <c r="D3" s="39" t="s">
        <v>3</v>
      </c>
      <c r="E3" s="39" t="s">
        <v>4</v>
      </c>
      <c r="F3" s="39" t="s">
        <v>5</v>
      </c>
      <c r="G3" s="39" t="s">
        <v>6</v>
      </c>
      <c r="H3" s="39" t="s">
        <v>7</v>
      </c>
      <c r="I3" s="39" t="s">
        <v>7</v>
      </c>
      <c r="J3" s="39" t="s">
        <v>8</v>
      </c>
      <c r="K3" s="39" t="s">
        <v>8</v>
      </c>
      <c r="L3" s="39" t="s">
        <v>9</v>
      </c>
      <c r="M3" s="39" t="s">
        <v>9</v>
      </c>
      <c r="N3" s="39" t="s">
        <v>10</v>
      </c>
      <c r="O3" s="39" t="s">
        <v>11</v>
      </c>
      <c r="P3" s="39" t="s">
        <v>12</v>
      </c>
      <c r="Q3" s="39" t="s">
        <v>13</v>
      </c>
      <c r="R3" s="39" t="s">
        <v>14</v>
      </c>
      <c r="S3" s="39" t="s">
        <v>15</v>
      </c>
      <c r="T3" s="39" t="s">
        <v>16</v>
      </c>
      <c r="U3" s="3" t="s">
        <v>17</v>
      </c>
      <c r="V3" s="3"/>
      <c r="W3" s="3"/>
      <c r="X3" s="3"/>
      <c r="Y3" s="3"/>
      <c r="Z3" s="3"/>
      <c r="AA3" s="3"/>
      <c r="AB3" s="3"/>
      <c r="AC3" s="3"/>
      <c r="AD3" s="3"/>
      <c r="AE3" s="3"/>
      <c r="AF3" s="39" t="s">
        <v>18</v>
      </c>
      <c r="AG3" s="39" t="s">
        <v>19</v>
      </c>
      <c r="AH3" s="39" t="s">
        <v>20</v>
      </c>
      <c r="AI3" s="39" t="s">
        <v>21</v>
      </c>
      <c r="AJ3" s="3" t="s">
        <v>22</v>
      </c>
      <c r="AK3" s="3"/>
    </row>
    <row r="4" spans="1:37" ht="64.5" x14ac:dyDescent="0.25">
      <c r="A4" s="39"/>
      <c r="B4" s="39"/>
      <c r="C4" s="39"/>
      <c r="D4" s="39"/>
      <c r="E4" s="39"/>
      <c r="F4" s="39"/>
      <c r="G4" s="39"/>
      <c r="H4" s="39"/>
      <c r="I4" s="39"/>
      <c r="J4" s="39"/>
      <c r="K4" s="39"/>
      <c r="L4" s="39"/>
      <c r="M4" s="39"/>
      <c r="N4" s="39"/>
      <c r="O4" s="39"/>
      <c r="P4" s="39"/>
      <c r="Q4" s="39"/>
      <c r="R4" s="39"/>
      <c r="S4" s="39"/>
      <c r="T4" s="39"/>
      <c r="U4" s="5" t="s">
        <v>7</v>
      </c>
      <c r="V4" s="5" t="s">
        <v>7</v>
      </c>
      <c r="W4" s="5" t="s">
        <v>8</v>
      </c>
      <c r="X4" s="5" t="s">
        <v>8</v>
      </c>
      <c r="Y4" s="5" t="s">
        <v>9</v>
      </c>
      <c r="Z4" s="5" t="s">
        <v>9</v>
      </c>
      <c r="AA4" s="5" t="s">
        <v>10</v>
      </c>
      <c r="AB4" s="5" t="s">
        <v>11</v>
      </c>
      <c r="AC4" s="5" t="s">
        <v>12</v>
      </c>
      <c r="AD4" s="5" t="s">
        <v>13</v>
      </c>
      <c r="AE4" s="5" t="s">
        <v>14</v>
      </c>
      <c r="AF4" s="39" t="s">
        <v>18</v>
      </c>
      <c r="AG4" s="39" t="s">
        <v>18</v>
      </c>
      <c r="AH4" s="39" t="s">
        <v>18</v>
      </c>
      <c r="AI4" s="39" t="s">
        <v>18</v>
      </c>
      <c r="AJ4" s="5" t="s">
        <v>23</v>
      </c>
      <c r="AK4" s="5" t="s">
        <v>24</v>
      </c>
    </row>
    <row r="5" spans="1:37" s="8" customFormat="1" ht="60" x14ac:dyDescent="0.25">
      <c r="A5" s="6">
        <v>1</v>
      </c>
      <c r="B5" s="6" t="s">
        <v>25</v>
      </c>
      <c r="C5" s="6" t="s">
        <v>26</v>
      </c>
      <c r="D5" s="6" t="s">
        <v>27</v>
      </c>
      <c r="E5" s="6" t="s">
        <v>28</v>
      </c>
      <c r="F5" s="6" t="s">
        <v>29</v>
      </c>
      <c r="G5" s="6" t="s">
        <v>30</v>
      </c>
      <c r="H5" s="6">
        <v>1</v>
      </c>
      <c r="I5" s="7">
        <f>IF(H5=0,0,1)</f>
        <v>1</v>
      </c>
      <c r="J5" s="6">
        <v>1</v>
      </c>
      <c r="K5" s="7">
        <f>IF(J5=0,0,1)</f>
        <v>1</v>
      </c>
      <c r="L5" s="6">
        <f>IF(I5+K5=2,H5+J5,"")</f>
        <v>2</v>
      </c>
      <c r="M5" s="7">
        <f>IF(I5+K5=2,H5+J5,0)</f>
        <v>2</v>
      </c>
      <c r="N5" s="6" t="str">
        <f>IF(SUM(O5:R5)=1,$O$3,IF(SUM(O5:R5)=2,$P$3,IF(SUM(O5:R5)=3,$Q$3,IF(SUM(O5:R5)=4,$R$3,""))))</f>
        <v>Riesgo Bajo</v>
      </c>
      <c r="O5" s="7">
        <f>IF(M5&gt;=8,IF(M5&lt;=10,1,0),0)</f>
        <v>0</v>
      </c>
      <c r="P5" s="7">
        <f>IF(M5&gt;=6,IF(M5&lt;=7,2,0),0)</f>
        <v>0</v>
      </c>
      <c r="Q5" s="7">
        <f>IF(M5=5,3,0)</f>
        <v>0</v>
      </c>
      <c r="R5" s="7">
        <f>IF(M5&lt;=4,IF(M5&gt;=2,4,0),0)</f>
        <v>4</v>
      </c>
      <c r="S5" s="6" t="s">
        <v>31</v>
      </c>
      <c r="T5" s="6" t="s">
        <v>153</v>
      </c>
      <c r="U5" s="6">
        <v>1</v>
      </c>
      <c r="V5" s="7">
        <f>IF(U5=0,0,1)</f>
        <v>1</v>
      </c>
      <c r="W5" s="6">
        <v>1</v>
      </c>
      <c r="X5" s="7">
        <f>IF(W5=0,0,1)</f>
        <v>1</v>
      </c>
      <c r="Y5" s="6">
        <f>IF(V5+X5=2,U5+W5,"")</f>
        <v>2</v>
      </c>
      <c r="Z5" s="7">
        <f>IF(V5+X5=2,U5+W5,0)</f>
        <v>2</v>
      </c>
      <c r="AA5" s="6" t="str">
        <f>IF(SUM(AB5:AE5)=1,$AB$4,IF(SUM(AB5:AE5)=2,$AC$4,IF(SUM(AB5:AE5)=3,$AD$4,IF(SUM(AB5:AE5)=4,$AE$4,""))))</f>
        <v>Riesgo Bajo</v>
      </c>
      <c r="AB5" s="7">
        <f>IF(Z5&gt;=8,IF(Z5&lt;=10,1,0),0)</f>
        <v>0</v>
      </c>
      <c r="AC5" s="7">
        <f>IF(Z5&gt;=6,IF(Z5&lt;=7,2,0),0)</f>
        <v>0</v>
      </c>
      <c r="AD5" s="7">
        <f>IF(Z5=5,3,0)</f>
        <v>0</v>
      </c>
      <c r="AE5" s="7">
        <f>IF(Z5&lt;=4,IF(Z5&gt;=2,4,0),0)</f>
        <v>4</v>
      </c>
      <c r="AF5" s="6" t="s">
        <v>32</v>
      </c>
      <c r="AG5" s="6" t="s">
        <v>157</v>
      </c>
      <c r="AH5" s="6" t="s">
        <v>33</v>
      </c>
      <c r="AI5" s="6" t="s">
        <v>34</v>
      </c>
      <c r="AJ5" s="6" t="s">
        <v>154</v>
      </c>
      <c r="AK5" s="6" t="s">
        <v>35</v>
      </c>
    </row>
    <row r="6" spans="1:37" s="8" customFormat="1" ht="120" x14ac:dyDescent="0.25">
      <c r="A6" s="9">
        <v>2</v>
      </c>
      <c r="B6" s="9" t="s">
        <v>25</v>
      </c>
      <c r="C6" s="9" t="s">
        <v>26</v>
      </c>
      <c r="D6" s="9" t="s">
        <v>27</v>
      </c>
      <c r="E6" s="9" t="s">
        <v>28</v>
      </c>
      <c r="F6" s="9" t="s">
        <v>36</v>
      </c>
      <c r="G6" s="9" t="s">
        <v>30</v>
      </c>
      <c r="H6" s="9">
        <v>1</v>
      </c>
      <c r="I6" s="7">
        <f t="shared" ref="I6:I30" si="0">IF(H6=0,0,1)</f>
        <v>1</v>
      </c>
      <c r="J6" s="9">
        <v>1</v>
      </c>
      <c r="K6" s="7">
        <f t="shared" ref="K6:K30" si="1">IF(J6=0,0,1)</f>
        <v>1</v>
      </c>
      <c r="L6" s="9">
        <f t="shared" ref="L6:L30" si="2">IF(I6+K6=2,H6+J6,"")</f>
        <v>2</v>
      </c>
      <c r="M6" s="7">
        <f t="shared" ref="M6:M30" si="3">IF(I6+K6=2,H6+J6,0)</f>
        <v>2</v>
      </c>
      <c r="N6" s="9" t="str">
        <f>IF(SUM(O6:R6)=1,$O$3,IF(SUM(O6:R6)=2,$P$3,IF(SUM(O6:R6)=3,$Q$3,IF(SUM(O6:R6)=4,$R$3,""))))</f>
        <v>Riesgo Bajo</v>
      </c>
      <c r="O6" s="7">
        <f t="shared" ref="O6:O30" si="4">IF(M6&gt;=8,IF(M6&lt;=10,1,0),0)</f>
        <v>0</v>
      </c>
      <c r="P6" s="7">
        <f t="shared" ref="P6:P30" si="5">IF(M6&gt;=6,IF(M6&lt;=7,2,0),0)</f>
        <v>0</v>
      </c>
      <c r="Q6" s="7">
        <f t="shared" ref="Q6:Q30" si="6">IF(M6=5,3,0)</f>
        <v>0</v>
      </c>
      <c r="R6" s="7">
        <f t="shared" ref="R6:R30" si="7">IF(M6&lt;=4,IF(M6&gt;=2,4,0),0)</f>
        <v>4</v>
      </c>
      <c r="S6" s="9" t="s">
        <v>31</v>
      </c>
      <c r="T6" s="9" t="s">
        <v>153</v>
      </c>
      <c r="U6" s="9">
        <v>1</v>
      </c>
      <c r="V6" s="7">
        <f t="shared" ref="V6:V30" si="8">IF(U6=0,0,1)</f>
        <v>1</v>
      </c>
      <c r="W6" s="9">
        <v>1</v>
      </c>
      <c r="X6" s="7">
        <f t="shared" ref="X6:X30" si="9">IF(W6=0,0,1)</f>
        <v>1</v>
      </c>
      <c r="Y6" s="9">
        <f t="shared" ref="Y6:Y30" si="10">IF(V6+X6=2,U6+W6,"")</f>
        <v>2</v>
      </c>
      <c r="Z6" s="7">
        <f t="shared" ref="Z6:Z30" si="11">IF(V6+X6=2,U6+W6,0)</f>
        <v>2</v>
      </c>
      <c r="AA6" s="9" t="str">
        <f t="shared" ref="AA6:AA22" si="12">IF(SUM(AB6:AE6)=1,$AB$4,IF(SUM(AB6:AE6)=2,$AC$4,IF(SUM(AB6:AE6)=3,$AD$4,IF(SUM(AB6:AE6)=4,$AE$4,""))))</f>
        <v>Riesgo Bajo</v>
      </c>
      <c r="AB6" s="7">
        <f t="shared" ref="AB6:AB30" si="13">IF(Z6&gt;=8,IF(Z6&lt;=10,1,0),0)</f>
        <v>0</v>
      </c>
      <c r="AC6" s="7">
        <f t="shared" ref="AC6:AC30" si="14">IF(Z6&gt;=6,IF(Z6&lt;=7,2,0),0)</f>
        <v>0</v>
      </c>
      <c r="AD6" s="7">
        <f t="shared" ref="AD6:AD30" si="15">IF(Z6=5,3,0)</f>
        <v>0</v>
      </c>
      <c r="AE6" s="7">
        <f t="shared" ref="AE6:AE30" si="16">IF(Z6&lt;=4,IF(Z6&gt;=2,4,0),0)</f>
        <v>4</v>
      </c>
      <c r="AF6" s="9" t="s">
        <v>32</v>
      </c>
      <c r="AG6" s="9" t="s">
        <v>157</v>
      </c>
      <c r="AH6" s="9" t="s">
        <v>33</v>
      </c>
      <c r="AI6" s="9" t="s">
        <v>34</v>
      </c>
      <c r="AJ6" s="9" t="s">
        <v>154</v>
      </c>
      <c r="AK6" s="9" t="s">
        <v>35</v>
      </c>
    </row>
    <row r="7" spans="1:37" s="8" customFormat="1" ht="90" x14ac:dyDescent="0.25">
      <c r="A7" s="6">
        <v>3</v>
      </c>
      <c r="B7" s="6" t="s">
        <v>37</v>
      </c>
      <c r="C7" s="6" t="s">
        <v>26</v>
      </c>
      <c r="D7" s="6" t="s">
        <v>27</v>
      </c>
      <c r="E7" s="6" t="s">
        <v>38</v>
      </c>
      <c r="F7" s="6" t="s">
        <v>39</v>
      </c>
      <c r="G7" s="6" t="s">
        <v>40</v>
      </c>
      <c r="H7" s="6">
        <v>2</v>
      </c>
      <c r="I7" s="7">
        <f t="shared" si="0"/>
        <v>1</v>
      </c>
      <c r="J7" s="6">
        <v>3</v>
      </c>
      <c r="K7" s="7">
        <f t="shared" si="1"/>
        <v>1</v>
      </c>
      <c r="L7" s="6">
        <f t="shared" si="2"/>
        <v>5</v>
      </c>
      <c r="M7" s="7">
        <f t="shared" si="3"/>
        <v>5</v>
      </c>
      <c r="N7" s="6" t="str">
        <f t="shared" ref="N7:N22" si="17">IF(SUM(O7:R7)=1,$O$3,IF(SUM(O7:R7)=2,$P$3,IF(SUM(O7:R7)=3,$Q$3,IF(SUM(O7:R7)=4,$R$3,""))))</f>
        <v>Riesgo Medio</v>
      </c>
      <c r="O7" s="7">
        <f t="shared" si="4"/>
        <v>0</v>
      </c>
      <c r="P7" s="7">
        <f t="shared" si="5"/>
        <v>0</v>
      </c>
      <c r="Q7" s="7">
        <f t="shared" si="6"/>
        <v>3</v>
      </c>
      <c r="R7" s="7">
        <f t="shared" si="7"/>
        <v>0</v>
      </c>
      <c r="S7" s="6" t="s">
        <v>31</v>
      </c>
      <c r="T7" s="6" t="s">
        <v>41</v>
      </c>
      <c r="U7" s="6">
        <v>1</v>
      </c>
      <c r="V7" s="7">
        <f t="shared" si="8"/>
        <v>1</v>
      </c>
      <c r="W7" s="6">
        <v>2</v>
      </c>
      <c r="X7" s="7">
        <f t="shared" si="9"/>
        <v>1</v>
      </c>
      <c r="Y7" s="6">
        <f t="shared" si="10"/>
        <v>3</v>
      </c>
      <c r="Z7" s="7">
        <f t="shared" si="11"/>
        <v>3</v>
      </c>
      <c r="AA7" s="6" t="str">
        <f t="shared" si="12"/>
        <v>Riesgo Bajo</v>
      </c>
      <c r="AB7" s="7">
        <f t="shared" si="13"/>
        <v>0</v>
      </c>
      <c r="AC7" s="7">
        <f t="shared" si="14"/>
        <v>0</v>
      </c>
      <c r="AD7" s="7">
        <f t="shared" si="15"/>
        <v>0</v>
      </c>
      <c r="AE7" s="7">
        <f t="shared" si="16"/>
        <v>4</v>
      </c>
      <c r="AF7" s="6" t="s">
        <v>42</v>
      </c>
      <c r="AG7" s="6" t="s">
        <v>43</v>
      </c>
      <c r="AH7" s="6" t="s">
        <v>44</v>
      </c>
      <c r="AI7" s="6" t="s">
        <v>34</v>
      </c>
      <c r="AJ7" s="6" t="s">
        <v>45</v>
      </c>
      <c r="AK7" s="6" t="s">
        <v>46</v>
      </c>
    </row>
    <row r="8" spans="1:37" s="8" customFormat="1" ht="75" x14ac:dyDescent="0.25">
      <c r="A8" s="9">
        <v>4</v>
      </c>
      <c r="B8" s="9" t="s">
        <v>37</v>
      </c>
      <c r="C8" s="9" t="s">
        <v>26</v>
      </c>
      <c r="D8" s="9" t="s">
        <v>27</v>
      </c>
      <c r="E8" s="9" t="s">
        <v>28</v>
      </c>
      <c r="F8" s="9" t="s">
        <v>47</v>
      </c>
      <c r="G8" s="9" t="s">
        <v>48</v>
      </c>
      <c r="H8" s="9">
        <v>1</v>
      </c>
      <c r="I8" s="7">
        <f t="shared" si="0"/>
        <v>1</v>
      </c>
      <c r="J8" s="9">
        <v>1</v>
      </c>
      <c r="K8" s="7">
        <f t="shared" si="1"/>
        <v>1</v>
      </c>
      <c r="L8" s="9">
        <f t="shared" si="2"/>
        <v>2</v>
      </c>
      <c r="M8" s="7">
        <f t="shared" si="3"/>
        <v>2</v>
      </c>
      <c r="N8" s="9" t="str">
        <f t="shared" si="17"/>
        <v>Riesgo Bajo</v>
      </c>
      <c r="O8" s="7">
        <f t="shared" si="4"/>
        <v>0</v>
      </c>
      <c r="P8" s="7">
        <f t="shared" si="5"/>
        <v>0</v>
      </c>
      <c r="Q8" s="7">
        <f t="shared" si="6"/>
        <v>0</v>
      </c>
      <c r="R8" s="7">
        <f t="shared" si="7"/>
        <v>4</v>
      </c>
      <c r="S8" s="9" t="s">
        <v>31</v>
      </c>
      <c r="T8" s="9" t="s">
        <v>41</v>
      </c>
      <c r="U8" s="9">
        <v>1</v>
      </c>
      <c r="V8" s="7">
        <f t="shared" si="8"/>
        <v>1</v>
      </c>
      <c r="W8" s="9">
        <v>1</v>
      </c>
      <c r="X8" s="7">
        <f t="shared" si="9"/>
        <v>1</v>
      </c>
      <c r="Y8" s="9">
        <f t="shared" si="10"/>
        <v>2</v>
      </c>
      <c r="Z8" s="7">
        <f t="shared" si="11"/>
        <v>2</v>
      </c>
      <c r="AA8" s="9" t="str">
        <f t="shared" si="12"/>
        <v>Riesgo Bajo</v>
      </c>
      <c r="AB8" s="7">
        <f t="shared" si="13"/>
        <v>0</v>
      </c>
      <c r="AC8" s="7">
        <f t="shared" si="14"/>
        <v>0</v>
      </c>
      <c r="AD8" s="7">
        <f t="shared" si="15"/>
        <v>0</v>
      </c>
      <c r="AE8" s="7">
        <f t="shared" si="16"/>
        <v>4</v>
      </c>
      <c r="AF8" s="9" t="s">
        <v>32</v>
      </c>
      <c r="AG8" s="9" t="s">
        <v>43</v>
      </c>
      <c r="AH8" s="9" t="s">
        <v>44</v>
      </c>
      <c r="AI8" s="9" t="s">
        <v>34</v>
      </c>
      <c r="AJ8" s="9" t="s">
        <v>45</v>
      </c>
      <c r="AK8" s="9" t="s">
        <v>46</v>
      </c>
    </row>
    <row r="9" spans="1:37" s="8" customFormat="1" ht="60" x14ac:dyDescent="0.25">
      <c r="A9" s="6">
        <v>5</v>
      </c>
      <c r="B9" s="6" t="s">
        <v>25</v>
      </c>
      <c r="C9" s="6" t="s">
        <v>26</v>
      </c>
      <c r="D9" s="6" t="s">
        <v>27</v>
      </c>
      <c r="E9" s="6" t="s">
        <v>28</v>
      </c>
      <c r="F9" s="6" t="s">
        <v>49</v>
      </c>
      <c r="G9" s="6" t="s">
        <v>30</v>
      </c>
      <c r="H9" s="6">
        <v>1</v>
      </c>
      <c r="I9" s="7">
        <f t="shared" si="0"/>
        <v>1</v>
      </c>
      <c r="J9" s="6">
        <v>1</v>
      </c>
      <c r="K9" s="7">
        <f t="shared" si="1"/>
        <v>1</v>
      </c>
      <c r="L9" s="6">
        <f t="shared" si="2"/>
        <v>2</v>
      </c>
      <c r="M9" s="7">
        <f t="shared" si="3"/>
        <v>2</v>
      </c>
      <c r="N9" s="6" t="str">
        <f t="shared" si="17"/>
        <v>Riesgo Bajo</v>
      </c>
      <c r="O9" s="7">
        <f t="shared" si="4"/>
        <v>0</v>
      </c>
      <c r="P9" s="7">
        <f t="shared" si="5"/>
        <v>0</v>
      </c>
      <c r="Q9" s="7">
        <f t="shared" si="6"/>
        <v>0</v>
      </c>
      <c r="R9" s="7">
        <f t="shared" si="7"/>
        <v>4</v>
      </c>
      <c r="S9" s="6" t="s">
        <v>31</v>
      </c>
      <c r="T9" s="6" t="s">
        <v>153</v>
      </c>
      <c r="U9" s="6">
        <v>1</v>
      </c>
      <c r="V9" s="7">
        <f t="shared" si="8"/>
        <v>1</v>
      </c>
      <c r="W9" s="6">
        <v>1</v>
      </c>
      <c r="X9" s="7">
        <f t="shared" si="9"/>
        <v>1</v>
      </c>
      <c r="Y9" s="6">
        <f t="shared" si="10"/>
        <v>2</v>
      </c>
      <c r="Z9" s="7">
        <f t="shared" si="11"/>
        <v>2</v>
      </c>
      <c r="AA9" s="6" t="str">
        <f t="shared" si="12"/>
        <v>Riesgo Bajo</v>
      </c>
      <c r="AB9" s="7">
        <f t="shared" si="13"/>
        <v>0</v>
      </c>
      <c r="AC9" s="7">
        <f t="shared" si="14"/>
        <v>0</v>
      </c>
      <c r="AD9" s="7">
        <f t="shared" si="15"/>
        <v>0</v>
      </c>
      <c r="AE9" s="7">
        <f t="shared" si="16"/>
        <v>4</v>
      </c>
      <c r="AF9" s="6" t="s">
        <v>32</v>
      </c>
      <c r="AG9" s="6" t="s">
        <v>157</v>
      </c>
      <c r="AH9" s="6" t="s">
        <v>50</v>
      </c>
      <c r="AI9" s="6" t="s">
        <v>34</v>
      </c>
      <c r="AJ9" s="6" t="s">
        <v>154</v>
      </c>
      <c r="AK9" s="6" t="s">
        <v>35</v>
      </c>
    </row>
    <row r="10" spans="1:37" s="8" customFormat="1" ht="75" x14ac:dyDescent="0.25">
      <c r="A10" s="9">
        <v>6</v>
      </c>
      <c r="B10" s="9" t="s">
        <v>37</v>
      </c>
      <c r="C10" s="9" t="s">
        <v>26</v>
      </c>
      <c r="D10" s="9" t="s">
        <v>27</v>
      </c>
      <c r="E10" s="9" t="s">
        <v>38</v>
      </c>
      <c r="F10" s="9" t="s">
        <v>51</v>
      </c>
      <c r="G10" s="9" t="s">
        <v>52</v>
      </c>
      <c r="H10" s="9">
        <v>1</v>
      </c>
      <c r="I10" s="7">
        <f t="shared" si="0"/>
        <v>1</v>
      </c>
      <c r="J10" s="9">
        <v>1</v>
      </c>
      <c r="K10" s="7">
        <f t="shared" si="1"/>
        <v>1</v>
      </c>
      <c r="L10" s="9">
        <f t="shared" si="2"/>
        <v>2</v>
      </c>
      <c r="M10" s="7">
        <f t="shared" si="3"/>
        <v>2</v>
      </c>
      <c r="N10" s="9" t="str">
        <f t="shared" si="17"/>
        <v>Riesgo Bajo</v>
      </c>
      <c r="O10" s="7">
        <f t="shared" si="4"/>
        <v>0</v>
      </c>
      <c r="P10" s="7">
        <f t="shared" si="5"/>
        <v>0</v>
      </c>
      <c r="Q10" s="7">
        <f t="shared" si="6"/>
        <v>0</v>
      </c>
      <c r="R10" s="7">
        <f t="shared" si="7"/>
        <v>4</v>
      </c>
      <c r="S10" s="9" t="s">
        <v>31</v>
      </c>
      <c r="T10" s="9" t="s">
        <v>41</v>
      </c>
      <c r="U10" s="9">
        <v>1</v>
      </c>
      <c r="V10" s="7">
        <f t="shared" si="8"/>
        <v>1</v>
      </c>
      <c r="W10" s="9">
        <v>1</v>
      </c>
      <c r="X10" s="7">
        <f t="shared" si="9"/>
        <v>1</v>
      </c>
      <c r="Y10" s="9">
        <f t="shared" si="10"/>
        <v>2</v>
      </c>
      <c r="Z10" s="7">
        <f t="shared" si="11"/>
        <v>2</v>
      </c>
      <c r="AA10" s="9" t="str">
        <f t="shared" si="12"/>
        <v>Riesgo Bajo</v>
      </c>
      <c r="AB10" s="7">
        <f t="shared" si="13"/>
        <v>0</v>
      </c>
      <c r="AC10" s="7">
        <f t="shared" si="14"/>
        <v>0</v>
      </c>
      <c r="AD10" s="7">
        <f t="shared" si="15"/>
        <v>0</v>
      </c>
      <c r="AE10" s="7">
        <f t="shared" si="16"/>
        <v>4</v>
      </c>
      <c r="AF10" s="9" t="s">
        <v>32</v>
      </c>
      <c r="AG10" s="9" t="s">
        <v>43</v>
      </c>
      <c r="AH10" s="9" t="s">
        <v>44</v>
      </c>
      <c r="AI10" s="9" t="s">
        <v>34</v>
      </c>
      <c r="AJ10" s="9" t="s">
        <v>45</v>
      </c>
      <c r="AK10" s="9" t="s">
        <v>46</v>
      </c>
    </row>
    <row r="11" spans="1:37" s="8" customFormat="1" ht="75" x14ac:dyDescent="0.25">
      <c r="A11" s="6">
        <v>7</v>
      </c>
      <c r="B11" s="6" t="s">
        <v>25</v>
      </c>
      <c r="C11" s="6" t="s">
        <v>26</v>
      </c>
      <c r="D11" s="6" t="s">
        <v>27</v>
      </c>
      <c r="E11" s="6" t="s">
        <v>28</v>
      </c>
      <c r="F11" s="6" t="s">
        <v>53</v>
      </c>
      <c r="G11" s="6" t="s">
        <v>54</v>
      </c>
      <c r="H11" s="6">
        <v>1</v>
      </c>
      <c r="I11" s="7">
        <f t="shared" si="0"/>
        <v>1</v>
      </c>
      <c r="J11" s="6">
        <v>1</v>
      </c>
      <c r="K11" s="7">
        <f t="shared" si="1"/>
        <v>1</v>
      </c>
      <c r="L11" s="6">
        <f t="shared" si="2"/>
        <v>2</v>
      </c>
      <c r="M11" s="7">
        <f t="shared" si="3"/>
        <v>2</v>
      </c>
      <c r="N11" s="6" t="str">
        <f t="shared" si="17"/>
        <v>Riesgo Bajo</v>
      </c>
      <c r="O11" s="7">
        <f t="shared" si="4"/>
        <v>0</v>
      </c>
      <c r="P11" s="7">
        <f t="shared" si="5"/>
        <v>0</v>
      </c>
      <c r="Q11" s="7">
        <f t="shared" si="6"/>
        <v>0</v>
      </c>
      <c r="R11" s="7">
        <f t="shared" si="7"/>
        <v>4</v>
      </c>
      <c r="S11" s="6" t="s">
        <v>31</v>
      </c>
      <c r="T11" s="6" t="s">
        <v>153</v>
      </c>
      <c r="U11" s="6">
        <v>1</v>
      </c>
      <c r="V11" s="7">
        <f t="shared" si="8"/>
        <v>1</v>
      </c>
      <c r="W11" s="6">
        <v>1</v>
      </c>
      <c r="X11" s="7">
        <f t="shared" si="9"/>
        <v>1</v>
      </c>
      <c r="Y11" s="6">
        <f t="shared" si="10"/>
        <v>2</v>
      </c>
      <c r="Z11" s="7">
        <f t="shared" si="11"/>
        <v>2</v>
      </c>
      <c r="AA11" s="6" t="str">
        <f t="shared" si="12"/>
        <v>Riesgo Bajo</v>
      </c>
      <c r="AB11" s="7">
        <f t="shared" si="13"/>
        <v>0</v>
      </c>
      <c r="AC11" s="7">
        <f t="shared" si="14"/>
        <v>0</v>
      </c>
      <c r="AD11" s="7">
        <f t="shared" si="15"/>
        <v>0</v>
      </c>
      <c r="AE11" s="7">
        <f t="shared" si="16"/>
        <v>4</v>
      </c>
      <c r="AF11" s="6" t="s">
        <v>32</v>
      </c>
      <c r="AG11" s="6" t="s">
        <v>157</v>
      </c>
      <c r="AH11" s="6" t="s">
        <v>50</v>
      </c>
      <c r="AI11" s="6" t="s">
        <v>34</v>
      </c>
      <c r="AJ11" s="6" t="s">
        <v>154</v>
      </c>
      <c r="AK11" s="6" t="s">
        <v>35</v>
      </c>
    </row>
    <row r="12" spans="1:37" s="8" customFormat="1" ht="120" x14ac:dyDescent="0.25">
      <c r="A12" s="9">
        <v>8</v>
      </c>
      <c r="B12" s="9" t="s">
        <v>25</v>
      </c>
      <c r="C12" s="9" t="s">
        <v>26</v>
      </c>
      <c r="D12" s="9" t="s">
        <v>27</v>
      </c>
      <c r="E12" s="9" t="s">
        <v>28</v>
      </c>
      <c r="F12" s="9" t="s">
        <v>55</v>
      </c>
      <c r="G12" s="9" t="s">
        <v>56</v>
      </c>
      <c r="H12" s="9">
        <v>1</v>
      </c>
      <c r="I12" s="7">
        <f t="shared" si="0"/>
        <v>1</v>
      </c>
      <c r="J12" s="9">
        <v>1</v>
      </c>
      <c r="K12" s="7">
        <f t="shared" si="1"/>
        <v>1</v>
      </c>
      <c r="L12" s="9">
        <f t="shared" si="2"/>
        <v>2</v>
      </c>
      <c r="M12" s="7">
        <f t="shared" si="3"/>
        <v>2</v>
      </c>
      <c r="N12" s="9" t="str">
        <f t="shared" si="17"/>
        <v>Riesgo Bajo</v>
      </c>
      <c r="O12" s="7">
        <f t="shared" si="4"/>
        <v>0</v>
      </c>
      <c r="P12" s="7">
        <f t="shared" si="5"/>
        <v>0</v>
      </c>
      <c r="Q12" s="7">
        <f t="shared" si="6"/>
        <v>0</v>
      </c>
      <c r="R12" s="7">
        <f t="shared" si="7"/>
        <v>4</v>
      </c>
      <c r="S12" s="9" t="s">
        <v>31</v>
      </c>
      <c r="T12" s="9" t="s">
        <v>153</v>
      </c>
      <c r="U12" s="9">
        <v>1</v>
      </c>
      <c r="V12" s="7">
        <f t="shared" si="8"/>
        <v>1</v>
      </c>
      <c r="W12" s="9">
        <v>1</v>
      </c>
      <c r="X12" s="7">
        <f t="shared" si="9"/>
        <v>1</v>
      </c>
      <c r="Y12" s="9">
        <f t="shared" si="10"/>
        <v>2</v>
      </c>
      <c r="Z12" s="7">
        <f t="shared" si="11"/>
        <v>2</v>
      </c>
      <c r="AA12" s="9" t="str">
        <f t="shared" si="12"/>
        <v>Riesgo Bajo</v>
      </c>
      <c r="AB12" s="7">
        <f t="shared" si="13"/>
        <v>0</v>
      </c>
      <c r="AC12" s="7">
        <f t="shared" si="14"/>
        <v>0</v>
      </c>
      <c r="AD12" s="7">
        <f t="shared" si="15"/>
        <v>0</v>
      </c>
      <c r="AE12" s="7">
        <f t="shared" si="16"/>
        <v>4</v>
      </c>
      <c r="AF12" s="9" t="s">
        <v>32</v>
      </c>
      <c r="AG12" s="9" t="s">
        <v>157</v>
      </c>
      <c r="AH12" s="9" t="s">
        <v>50</v>
      </c>
      <c r="AI12" s="9" t="s">
        <v>34</v>
      </c>
      <c r="AJ12" s="9" t="s">
        <v>154</v>
      </c>
      <c r="AK12" s="9" t="s">
        <v>57</v>
      </c>
    </row>
    <row r="13" spans="1:37" s="8" customFormat="1" ht="120" x14ac:dyDescent="0.25">
      <c r="A13" s="6">
        <v>9</v>
      </c>
      <c r="B13" s="6" t="s">
        <v>25</v>
      </c>
      <c r="C13" s="6" t="s">
        <v>26</v>
      </c>
      <c r="D13" s="6" t="s">
        <v>27</v>
      </c>
      <c r="E13" s="6" t="s">
        <v>28</v>
      </c>
      <c r="F13" s="6" t="s">
        <v>58</v>
      </c>
      <c r="G13" s="6" t="s">
        <v>56</v>
      </c>
      <c r="H13" s="6">
        <v>1</v>
      </c>
      <c r="I13" s="7">
        <f t="shared" si="0"/>
        <v>1</v>
      </c>
      <c r="J13" s="6">
        <v>1</v>
      </c>
      <c r="K13" s="7">
        <f t="shared" si="1"/>
        <v>1</v>
      </c>
      <c r="L13" s="6">
        <f t="shared" si="2"/>
        <v>2</v>
      </c>
      <c r="M13" s="7">
        <f t="shared" si="3"/>
        <v>2</v>
      </c>
      <c r="N13" s="6" t="str">
        <f t="shared" si="17"/>
        <v>Riesgo Bajo</v>
      </c>
      <c r="O13" s="7">
        <f t="shared" si="4"/>
        <v>0</v>
      </c>
      <c r="P13" s="7">
        <f t="shared" si="5"/>
        <v>0</v>
      </c>
      <c r="Q13" s="7">
        <f t="shared" si="6"/>
        <v>0</v>
      </c>
      <c r="R13" s="7">
        <f t="shared" si="7"/>
        <v>4</v>
      </c>
      <c r="S13" s="6" t="s">
        <v>59</v>
      </c>
      <c r="T13" s="6" t="s">
        <v>155</v>
      </c>
      <c r="U13" s="6">
        <v>1</v>
      </c>
      <c r="V13" s="7">
        <f t="shared" si="8"/>
        <v>1</v>
      </c>
      <c r="W13" s="6">
        <v>1</v>
      </c>
      <c r="X13" s="7">
        <f t="shared" si="9"/>
        <v>1</v>
      </c>
      <c r="Y13" s="6">
        <f t="shared" si="10"/>
        <v>2</v>
      </c>
      <c r="Z13" s="7">
        <f t="shared" si="11"/>
        <v>2</v>
      </c>
      <c r="AA13" s="6" t="str">
        <f t="shared" si="12"/>
        <v>Riesgo Bajo</v>
      </c>
      <c r="AB13" s="7">
        <f t="shared" si="13"/>
        <v>0</v>
      </c>
      <c r="AC13" s="7">
        <f t="shared" si="14"/>
        <v>0</v>
      </c>
      <c r="AD13" s="7">
        <f t="shared" si="15"/>
        <v>0</v>
      </c>
      <c r="AE13" s="7">
        <f t="shared" si="16"/>
        <v>4</v>
      </c>
      <c r="AF13" s="6" t="s">
        <v>32</v>
      </c>
      <c r="AG13" s="6" t="s">
        <v>60</v>
      </c>
      <c r="AH13" s="6" t="s">
        <v>50</v>
      </c>
      <c r="AI13" s="6" t="s">
        <v>34</v>
      </c>
      <c r="AJ13" s="6" t="s">
        <v>154</v>
      </c>
      <c r="AK13" s="6" t="s">
        <v>57</v>
      </c>
    </row>
    <row r="14" spans="1:37" s="8" customFormat="1" ht="75" x14ac:dyDescent="0.25">
      <c r="A14" s="9">
        <v>10</v>
      </c>
      <c r="B14" s="9" t="s">
        <v>37</v>
      </c>
      <c r="C14" s="9" t="s">
        <v>26</v>
      </c>
      <c r="D14" s="9" t="s">
        <v>27</v>
      </c>
      <c r="E14" s="9" t="s">
        <v>61</v>
      </c>
      <c r="F14" s="9" t="s">
        <v>62</v>
      </c>
      <c r="G14" s="9" t="s">
        <v>52</v>
      </c>
      <c r="H14" s="9">
        <v>1</v>
      </c>
      <c r="I14" s="7">
        <f t="shared" si="0"/>
        <v>1</v>
      </c>
      <c r="J14" s="9">
        <v>1</v>
      </c>
      <c r="K14" s="7">
        <f t="shared" si="1"/>
        <v>1</v>
      </c>
      <c r="L14" s="9">
        <f t="shared" si="2"/>
        <v>2</v>
      </c>
      <c r="M14" s="7">
        <f t="shared" si="3"/>
        <v>2</v>
      </c>
      <c r="N14" s="9" t="str">
        <f t="shared" si="17"/>
        <v>Riesgo Bajo</v>
      </c>
      <c r="O14" s="7">
        <f t="shared" si="4"/>
        <v>0</v>
      </c>
      <c r="P14" s="7">
        <f t="shared" si="5"/>
        <v>0</v>
      </c>
      <c r="Q14" s="7">
        <f t="shared" si="6"/>
        <v>0</v>
      </c>
      <c r="R14" s="7">
        <f t="shared" si="7"/>
        <v>4</v>
      </c>
      <c r="S14" s="9" t="s">
        <v>59</v>
      </c>
      <c r="T14" s="9" t="s">
        <v>153</v>
      </c>
      <c r="U14" s="9">
        <v>1</v>
      </c>
      <c r="V14" s="7">
        <f t="shared" si="8"/>
        <v>1</v>
      </c>
      <c r="W14" s="9">
        <v>1</v>
      </c>
      <c r="X14" s="7">
        <f t="shared" si="9"/>
        <v>1</v>
      </c>
      <c r="Y14" s="9">
        <f t="shared" si="10"/>
        <v>2</v>
      </c>
      <c r="Z14" s="7">
        <f t="shared" si="11"/>
        <v>2</v>
      </c>
      <c r="AA14" s="9" t="str">
        <f t="shared" si="12"/>
        <v>Riesgo Bajo</v>
      </c>
      <c r="AB14" s="7">
        <f t="shared" si="13"/>
        <v>0</v>
      </c>
      <c r="AC14" s="7">
        <f t="shared" si="14"/>
        <v>0</v>
      </c>
      <c r="AD14" s="7">
        <f t="shared" si="15"/>
        <v>0</v>
      </c>
      <c r="AE14" s="7">
        <f t="shared" si="16"/>
        <v>4</v>
      </c>
      <c r="AF14" s="9" t="s">
        <v>32</v>
      </c>
      <c r="AG14" s="9" t="s">
        <v>157</v>
      </c>
      <c r="AH14" s="9" t="s">
        <v>50</v>
      </c>
      <c r="AI14" s="9" t="s">
        <v>34</v>
      </c>
      <c r="AJ14" s="9" t="s">
        <v>154</v>
      </c>
      <c r="AK14" s="9" t="s">
        <v>63</v>
      </c>
    </row>
    <row r="15" spans="1:37" s="8" customFormat="1" ht="75" x14ac:dyDescent="0.25">
      <c r="A15" s="6">
        <v>11</v>
      </c>
      <c r="B15" s="6" t="s">
        <v>37</v>
      </c>
      <c r="C15" s="6" t="s">
        <v>64</v>
      </c>
      <c r="D15" s="6" t="s">
        <v>65</v>
      </c>
      <c r="E15" s="6" t="s">
        <v>28</v>
      </c>
      <c r="F15" s="6" t="s">
        <v>66</v>
      </c>
      <c r="G15" s="6" t="s">
        <v>67</v>
      </c>
      <c r="H15" s="6">
        <v>1</v>
      </c>
      <c r="I15" s="7">
        <f t="shared" si="0"/>
        <v>1</v>
      </c>
      <c r="J15" s="6">
        <v>3</v>
      </c>
      <c r="K15" s="7">
        <f t="shared" si="1"/>
        <v>1</v>
      </c>
      <c r="L15" s="6">
        <f t="shared" si="2"/>
        <v>4</v>
      </c>
      <c r="M15" s="7">
        <f t="shared" si="3"/>
        <v>4</v>
      </c>
      <c r="N15" s="6" t="str">
        <f t="shared" si="17"/>
        <v>Riesgo Bajo</v>
      </c>
      <c r="O15" s="7">
        <f t="shared" si="4"/>
        <v>0</v>
      </c>
      <c r="P15" s="7">
        <f t="shared" si="5"/>
        <v>0</v>
      </c>
      <c r="Q15" s="7">
        <f t="shared" si="6"/>
        <v>0</v>
      </c>
      <c r="R15" s="7">
        <f t="shared" si="7"/>
        <v>4</v>
      </c>
      <c r="S15" s="6" t="s">
        <v>59</v>
      </c>
      <c r="T15" s="6" t="s">
        <v>68</v>
      </c>
      <c r="U15" s="6">
        <v>1</v>
      </c>
      <c r="V15" s="7">
        <f t="shared" si="8"/>
        <v>1</v>
      </c>
      <c r="W15" s="6">
        <v>1</v>
      </c>
      <c r="X15" s="7">
        <f t="shared" si="9"/>
        <v>1</v>
      </c>
      <c r="Y15" s="6">
        <f t="shared" si="10"/>
        <v>2</v>
      </c>
      <c r="Z15" s="7">
        <f t="shared" si="11"/>
        <v>2</v>
      </c>
      <c r="AA15" s="6" t="str">
        <f t="shared" si="12"/>
        <v>Riesgo Bajo</v>
      </c>
      <c r="AB15" s="7">
        <f t="shared" si="13"/>
        <v>0</v>
      </c>
      <c r="AC15" s="7">
        <f t="shared" si="14"/>
        <v>0</v>
      </c>
      <c r="AD15" s="7">
        <f t="shared" si="15"/>
        <v>0</v>
      </c>
      <c r="AE15" s="7">
        <f t="shared" si="16"/>
        <v>4</v>
      </c>
      <c r="AF15" s="6" t="s">
        <v>42</v>
      </c>
      <c r="AG15" s="6" t="s">
        <v>157</v>
      </c>
      <c r="AH15" s="6" t="s">
        <v>69</v>
      </c>
      <c r="AI15" s="6" t="s">
        <v>69</v>
      </c>
      <c r="AJ15" s="6" t="s">
        <v>183</v>
      </c>
      <c r="AK15" s="6" t="s">
        <v>69</v>
      </c>
    </row>
    <row r="16" spans="1:37" s="8" customFormat="1" ht="90" x14ac:dyDescent="0.25">
      <c r="A16" s="9">
        <v>12</v>
      </c>
      <c r="B16" s="9" t="s">
        <v>37</v>
      </c>
      <c r="C16" s="9" t="s">
        <v>64</v>
      </c>
      <c r="D16" s="9" t="s">
        <v>65</v>
      </c>
      <c r="E16" s="9" t="s">
        <v>28</v>
      </c>
      <c r="F16" s="9" t="s">
        <v>70</v>
      </c>
      <c r="G16" s="9" t="s">
        <v>67</v>
      </c>
      <c r="H16" s="9">
        <v>1</v>
      </c>
      <c r="I16" s="7">
        <f t="shared" si="0"/>
        <v>1</v>
      </c>
      <c r="J16" s="9">
        <v>3</v>
      </c>
      <c r="K16" s="7">
        <f t="shared" si="1"/>
        <v>1</v>
      </c>
      <c r="L16" s="9">
        <f t="shared" si="2"/>
        <v>4</v>
      </c>
      <c r="M16" s="7">
        <f t="shared" si="3"/>
        <v>4</v>
      </c>
      <c r="N16" s="9" t="str">
        <f t="shared" si="17"/>
        <v>Riesgo Bajo</v>
      </c>
      <c r="O16" s="7">
        <f t="shared" si="4"/>
        <v>0</v>
      </c>
      <c r="P16" s="7">
        <f t="shared" si="5"/>
        <v>0</v>
      </c>
      <c r="Q16" s="7">
        <f t="shared" si="6"/>
        <v>0</v>
      </c>
      <c r="R16" s="7">
        <f t="shared" si="7"/>
        <v>4</v>
      </c>
      <c r="S16" s="9" t="s">
        <v>71</v>
      </c>
      <c r="T16" s="9" t="s">
        <v>68</v>
      </c>
      <c r="U16" s="9">
        <v>1</v>
      </c>
      <c r="V16" s="7">
        <f t="shared" si="8"/>
        <v>1</v>
      </c>
      <c r="W16" s="9">
        <v>1</v>
      </c>
      <c r="X16" s="7">
        <f t="shared" si="9"/>
        <v>1</v>
      </c>
      <c r="Y16" s="9">
        <f t="shared" si="10"/>
        <v>2</v>
      </c>
      <c r="Z16" s="7">
        <f t="shared" si="11"/>
        <v>2</v>
      </c>
      <c r="AA16" s="9" t="str">
        <f t="shared" si="12"/>
        <v>Riesgo Bajo</v>
      </c>
      <c r="AB16" s="7">
        <f t="shared" si="13"/>
        <v>0</v>
      </c>
      <c r="AC16" s="7">
        <f t="shared" si="14"/>
        <v>0</v>
      </c>
      <c r="AD16" s="7">
        <f t="shared" si="15"/>
        <v>0</v>
      </c>
      <c r="AE16" s="7">
        <f t="shared" si="16"/>
        <v>4</v>
      </c>
      <c r="AF16" s="9" t="s">
        <v>42</v>
      </c>
      <c r="AG16" s="9" t="s">
        <v>179</v>
      </c>
      <c r="AH16" s="9" t="s">
        <v>72</v>
      </c>
      <c r="AI16" s="9" t="s">
        <v>72</v>
      </c>
      <c r="AJ16" s="9" t="s">
        <v>73</v>
      </c>
      <c r="AK16" s="9" t="s">
        <v>74</v>
      </c>
    </row>
    <row r="17" spans="1:37" s="8" customFormat="1" ht="105" x14ac:dyDescent="0.25">
      <c r="A17" s="6">
        <v>13</v>
      </c>
      <c r="B17" s="6" t="s">
        <v>25</v>
      </c>
      <c r="C17" s="6" t="s">
        <v>26</v>
      </c>
      <c r="D17" s="6" t="s">
        <v>65</v>
      </c>
      <c r="E17" s="6" t="s">
        <v>28</v>
      </c>
      <c r="F17" s="6" t="s">
        <v>75</v>
      </c>
      <c r="G17" s="6" t="s">
        <v>76</v>
      </c>
      <c r="H17" s="6">
        <v>1</v>
      </c>
      <c r="I17" s="7">
        <f t="shared" si="0"/>
        <v>1</v>
      </c>
      <c r="J17" s="6">
        <v>2</v>
      </c>
      <c r="K17" s="7">
        <f t="shared" si="1"/>
        <v>1</v>
      </c>
      <c r="L17" s="6">
        <f t="shared" si="2"/>
        <v>3</v>
      </c>
      <c r="M17" s="7">
        <f t="shared" si="3"/>
        <v>3</v>
      </c>
      <c r="N17" s="6" t="str">
        <f t="shared" si="17"/>
        <v>Riesgo Bajo</v>
      </c>
      <c r="O17" s="7">
        <f t="shared" si="4"/>
        <v>0</v>
      </c>
      <c r="P17" s="7">
        <f t="shared" si="5"/>
        <v>0</v>
      </c>
      <c r="Q17" s="7">
        <f t="shared" si="6"/>
        <v>0</v>
      </c>
      <c r="R17" s="7">
        <f t="shared" si="7"/>
        <v>4</v>
      </c>
      <c r="S17" s="6" t="s">
        <v>31</v>
      </c>
      <c r="T17" s="6" t="s">
        <v>77</v>
      </c>
      <c r="U17" s="6">
        <v>1</v>
      </c>
      <c r="V17" s="7">
        <f t="shared" si="8"/>
        <v>1</v>
      </c>
      <c r="W17" s="6">
        <v>1</v>
      </c>
      <c r="X17" s="7">
        <f t="shared" si="9"/>
        <v>1</v>
      </c>
      <c r="Y17" s="6">
        <f t="shared" si="10"/>
        <v>2</v>
      </c>
      <c r="Z17" s="7">
        <f t="shared" si="11"/>
        <v>2</v>
      </c>
      <c r="AA17" s="6" t="str">
        <f t="shared" si="12"/>
        <v>Riesgo Bajo</v>
      </c>
      <c r="AB17" s="7">
        <f t="shared" si="13"/>
        <v>0</v>
      </c>
      <c r="AC17" s="7">
        <f t="shared" si="14"/>
        <v>0</v>
      </c>
      <c r="AD17" s="7">
        <f t="shared" si="15"/>
        <v>0</v>
      </c>
      <c r="AE17" s="7">
        <f t="shared" si="16"/>
        <v>4</v>
      </c>
      <c r="AF17" s="6" t="s">
        <v>42</v>
      </c>
      <c r="AG17" s="6" t="s">
        <v>78</v>
      </c>
      <c r="AH17" s="6" t="s">
        <v>79</v>
      </c>
      <c r="AI17" s="6" t="s">
        <v>79</v>
      </c>
      <c r="AJ17" s="6" t="s">
        <v>80</v>
      </c>
      <c r="AK17" s="6" t="s">
        <v>81</v>
      </c>
    </row>
    <row r="18" spans="1:37" s="8" customFormat="1" ht="75" x14ac:dyDescent="0.25">
      <c r="A18" s="9">
        <v>14</v>
      </c>
      <c r="B18" s="9" t="s">
        <v>37</v>
      </c>
      <c r="C18" s="9" t="s">
        <v>64</v>
      </c>
      <c r="D18" s="9" t="s">
        <v>65</v>
      </c>
      <c r="E18" s="9" t="s">
        <v>28</v>
      </c>
      <c r="F18" s="9" t="s">
        <v>82</v>
      </c>
      <c r="G18" s="9" t="s">
        <v>83</v>
      </c>
      <c r="H18" s="9">
        <v>2</v>
      </c>
      <c r="I18" s="7">
        <f t="shared" si="0"/>
        <v>1</v>
      </c>
      <c r="J18" s="9">
        <v>3</v>
      </c>
      <c r="K18" s="7">
        <f t="shared" si="1"/>
        <v>1</v>
      </c>
      <c r="L18" s="9">
        <f t="shared" si="2"/>
        <v>5</v>
      </c>
      <c r="M18" s="7">
        <f t="shared" si="3"/>
        <v>5</v>
      </c>
      <c r="N18" s="9" t="str">
        <f t="shared" si="17"/>
        <v>Riesgo Medio</v>
      </c>
      <c r="O18" s="7">
        <f t="shared" si="4"/>
        <v>0</v>
      </c>
      <c r="P18" s="7">
        <f t="shared" si="5"/>
        <v>0</v>
      </c>
      <c r="Q18" s="7">
        <f t="shared" si="6"/>
        <v>3</v>
      </c>
      <c r="R18" s="7">
        <f t="shared" si="7"/>
        <v>0</v>
      </c>
      <c r="S18" s="9" t="s">
        <v>31</v>
      </c>
      <c r="T18" s="9" t="s">
        <v>153</v>
      </c>
      <c r="U18" s="9">
        <v>1</v>
      </c>
      <c r="V18" s="7">
        <f t="shared" si="8"/>
        <v>1</v>
      </c>
      <c r="W18" s="9">
        <v>2</v>
      </c>
      <c r="X18" s="7">
        <f t="shared" si="9"/>
        <v>1</v>
      </c>
      <c r="Y18" s="9">
        <f t="shared" si="10"/>
        <v>3</v>
      </c>
      <c r="Z18" s="7">
        <f t="shared" si="11"/>
        <v>3</v>
      </c>
      <c r="AA18" s="9" t="str">
        <f t="shared" si="12"/>
        <v>Riesgo Bajo</v>
      </c>
      <c r="AB18" s="7">
        <f t="shared" si="13"/>
        <v>0</v>
      </c>
      <c r="AC18" s="7">
        <f t="shared" si="14"/>
        <v>0</v>
      </c>
      <c r="AD18" s="7">
        <f t="shared" si="15"/>
        <v>0</v>
      </c>
      <c r="AE18" s="7">
        <f t="shared" si="16"/>
        <v>4</v>
      </c>
      <c r="AF18" s="9" t="s">
        <v>42</v>
      </c>
      <c r="AG18" s="9" t="s">
        <v>157</v>
      </c>
      <c r="AH18" s="9" t="s">
        <v>50</v>
      </c>
      <c r="AI18" s="9" t="s">
        <v>34</v>
      </c>
      <c r="AJ18" s="9" t="s">
        <v>154</v>
      </c>
      <c r="AK18" s="9" t="s">
        <v>63</v>
      </c>
    </row>
    <row r="19" spans="1:37" s="8" customFormat="1" ht="165" x14ac:dyDescent="0.25">
      <c r="A19" s="6">
        <v>15</v>
      </c>
      <c r="B19" s="6" t="s">
        <v>37</v>
      </c>
      <c r="C19" s="6" t="s">
        <v>64</v>
      </c>
      <c r="D19" s="6" t="s">
        <v>84</v>
      </c>
      <c r="E19" s="6" t="s">
        <v>28</v>
      </c>
      <c r="F19" s="6" t="s">
        <v>158</v>
      </c>
      <c r="G19" s="6" t="s">
        <v>85</v>
      </c>
      <c r="H19" s="6">
        <v>4</v>
      </c>
      <c r="I19" s="7">
        <f t="shared" si="0"/>
        <v>1</v>
      </c>
      <c r="J19" s="6">
        <v>2</v>
      </c>
      <c r="K19" s="7">
        <f t="shared" si="1"/>
        <v>1</v>
      </c>
      <c r="L19" s="6">
        <f t="shared" si="2"/>
        <v>6</v>
      </c>
      <c r="M19" s="7">
        <f t="shared" si="3"/>
        <v>6</v>
      </c>
      <c r="N19" s="6" t="str">
        <f t="shared" si="17"/>
        <v>Alto Riesgo</v>
      </c>
      <c r="O19" s="7">
        <f t="shared" si="4"/>
        <v>0</v>
      </c>
      <c r="P19" s="7">
        <f t="shared" si="5"/>
        <v>2</v>
      </c>
      <c r="Q19" s="7">
        <f t="shared" si="6"/>
        <v>0</v>
      </c>
      <c r="R19" s="7">
        <f t="shared" si="7"/>
        <v>0</v>
      </c>
      <c r="S19" s="6" t="s">
        <v>86</v>
      </c>
      <c r="T19" s="6" t="s">
        <v>87</v>
      </c>
      <c r="U19" s="6">
        <v>2</v>
      </c>
      <c r="V19" s="7">
        <f t="shared" si="8"/>
        <v>1</v>
      </c>
      <c r="W19" s="6">
        <v>1</v>
      </c>
      <c r="X19" s="7">
        <f t="shared" si="9"/>
        <v>1</v>
      </c>
      <c r="Y19" s="6">
        <f t="shared" si="10"/>
        <v>3</v>
      </c>
      <c r="Z19" s="7">
        <f t="shared" si="11"/>
        <v>3</v>
      </c>
      <c r="AA19" s="6" t="str">
        <f t="shared" si="12"/>
        <v>Riesgo Bajo</v>
      </c>
      <c r="AB19" s="7">
        <f t="shared" si="13"/>
        <v>0</v>
      </c>
      <c r="AC19" s="7">
        <f t="shared" si="14"/>
        <v>0</v>
      </c>
      <c r="AD19" s="7">
        <f t="shared" si="15"/>
        <v>0</v>
      </c>
      <c r="AE19" s="7">
        <f t="shared" si="16"/>
        <v>4</v>
      </c>
      <c r="AF19" s="6" t="s">
        <v>42</v>
      </c>
      <c r="AG19" s="6" t="s">
        <v>173</v>
      </c>
      <c r="AH19" s="9" t="s">
        <v>162</v>
      </c>
      <c r="AI19" s="6" t="s">
        <v>88</v>
      </c>
      <c r="AJ19" s="35" t="s">
        <v>159</v>
      </c>
      <c r="AK19" s="35" t="s">
        <v>159</v>
      </c>
    </row>
    <row r="20" spans="1:37" s="8" customFormat="1" ht="60" x14ac:dyDescent="0.25">
      <c r="A20" s="9">
        <v>16</v>
      </c>
      <c r="B20" s="9" t="s">
        <v>37</v>
      </c>
      <c r="C20" s="9" t="s">
        <v>64</v>
      </c>
      <c r="D20" s="9" t="s">
        <v>84</v>
      </c>
      <c r="E20" s="9" t="s">
        <v>89</v>
      </c>
      <c r="F20" s="9" t="s">
        <v>90</v>
      </c>
      <c r="G20" s="9" t="s">
        <v>91</v>
      </c>
      <c r="H20" s="9">
        <v>4</v>
      </c>
      <c r="I20" s="7">
        <f t="shared" si="0"/>
        <v>1</v>
      </c>
      <c r="J20" s="9">
        <v>2</v>
      </c>
      <c r="K20" s="7">
        <f t="shared" si="1"/>
        <v>1</v>
      </c>
      <c r="L20" s="9">
        <f t="shared" si="2"/>
        <v>6</v>
      </c>
      <c r="M20" s="7">
        <f t="shared" si="3"/>
        <v>6</v>
      </c>
      <c r="N20" s="9" t="str">
        <f t="shared" si="17"/>
        <v>Alto Riesgo</v>
      </c>
      <c r="O20" s="7">
        <f t="shared" si="4"/>
        <v>0</v>
      </c>
      <c r="P20" s="7">
        <f t="shared" si="5"/>
        <v>2</v>
      </c>
      <c r="Q20" s="7">
        <f t="shared" si="6"/>
        <v>0</v>
      </c>
      <c r="R20" s="7">
        <f t="shared" si="7"/>
        <v>0</v>
      </c>
      <c r="S20" s="9" t="s">
        <v>86</v>
      </c>
      <c r="T20" s="9" t="s">
        <v>178</v>
      </c>
      <c r="U20" s="9">
        <v>1</v>
      </c>
      <c r="V20" s="7">
        <f t="shared" si="8"/>
        <v>1</v>
      </c>
      <c r="W20" s="9">
        <v>1</v>
      </c>
      <c r="X20" s="7">
        <f t="shared" si="9"/>
        <v>1</v>
      </c>
      <c r="Y20" s="9">
        <f t="shared" si="10"/>
        <v>2</v>
      </c>
      <c r="Z20" s="7">
        <f t="shared" si="11"/>
        <v>2</v>
      </c>
      <c r="AA20" s="9" t="str">
        <f t="shared" si="12"/>
        <v>Riesgo Bajo</v>
      </c>
      <c r="AB20" s="7">
        <f t="shared" si="13"/>
        <v>0</v>
      </c>
      <c r="AC20" s="7">
        <f t="shared" si="14"/>
        <v>0</v>
      </c>
      <c r="AD20" s="7">
        <f t="shared" si="15"/>
        <v>0</v>
      </c>
      <c r="AE20" s="7">
        <f t="shared" si="16"/>
        <v>4</v>
      </c>
      <c r="AF20" s="9" t="s">
        <v>42</v>
      </c>
      <c r="AG20" s="9" t="s">
        <v>172</v>
      </c>
      <c r="AH20" s="36" t="s">
        <v>177</v>
      </c>
      <c r="AI20" s="36" t="s">
        <v>92</v>
      </c>
      <c r="AJ20" s="36" t="s">
        <v>177</v>
      </c>
      <c r="AK20" s="9" t="s">
        <v>160</v>
      </c>
    </row>
    <row r="21" spans="1:37" s="8" customFormat="1" ht="75" x14ac:dyDescent="0.25">
      <c r="A21" s="6">
        <v>17</v>
      </c>
      <c r="B21" s="6" t="s">
        <v>37</v>
      </c>
      <c r="C21" s="6" t="s">
        <v>64</v>
      </c>
      <c r="D21" s="6" t="s">
        <v>84</v>
      </c>
      <c r="E21" s="6" t="s">
        <v>38</v>
      </c>
      <c r="F21" s="6" t="s">
        <v>94</v>
      </c>
      <c r="G21" s="6" t="s">
        <v>95</v>
      </c>
      <c r="H21" s="6">
        <v>3</v>
      </c>
      <c r="I21" s="7">
        <f t="shared" si="0"/>
        <v>1</v>
      </c>
      <c r="J21" s="6">
        <v>2</v>
      </c>
      <c r="K21" s="7">
        <f t="shared" si="1"/>
        <v>1</v>
      </c>
      <c r="L21" s="6">
        <f t="shared" si="2"/>
        <v>5</v>
      </c>
      <c r="M21" s="7">
        <f t="shared" si="3"/>
        <v>5</v>
      </c>
      <c r="N21" s="6" t="str">
        <f t="shared" si="17"/>
        <v>Riesgo Medio</v>
      </c>
      <c r="O21" s="7">
        <f t="shared" si="4"/>
        <v>0</v>
      </c>
      <c r="P21" s="7">
        <f t="shared" si="5"/>
        <v>0</v>
      </c>
      <c r="Q21" s="7">
        <f t="shared" si="6"/>
        <v>3</v>
      </c>
      <c r="R21" s="7">
        <f t="shared" si="7"/>
        <v>0</v>
      </c>
      <c r="S21" s="6" t="s">
        <v>71</v>
      </c>
      <c r="T21" s="6" t="s">
        <v>41</v>
      </c>
      <c r="U21" s="6">
        <v>1</v>
      </c>
      <c r="V21" s="7">
        <f t="shared" si="8"/>
        <v>1</v>
      </c>
      <c r="W21" s="6">
        <v>1</v>
      </c>
      <c r="X21" s="7">
        <f t="shared" si="9"/>
        <v>1</v>
      </c>
      <c r="Y21" s="6">
        <f t="shared" si="10"/>
        <v>2</v>
      </c>
      <c r="Z21" s="7">
        <f t="shared" si="11"/>
        <v>2</v>
      </c>
      <c r="AA21" s="6" t="str">
        <f t="shared" si="12"/>
        <v>Riesgo Bajo</v>
      </c>
      <c r="AB21" s="7">
        <f t="shared" si="13"/>
        <v>0</v>
      </c>
      <c r="AC21" s="7">
        <f t="shared" si="14"/>
        <v>0</v>
      </c>
      <c r="AD21" s="7">
        <f t="shared" si="15"/>
        <v>0</v>
      </c>
      <c r="AE21" s="7">
        <f t="shared" si="16"/>
        <v>4</v>
      </c>
      <c r="AF21" s="6" t="s">
        <v>32</v>
      </c>
      <c r="AG21" s="6" t="s">
        <v>71</v>
      </c>
      <c r="AH21" s="6" t="s">
        <v>69</v>
      </c>
      <c r="AI21" s="6" t="s">
        <v>93</v>
      </c>
      <c r="AJ21" s="6" t="s">
        <v>96</v>
      </c>
      <c r="AK21" s="6" t="s">
        <v>159</v>
      </c>
    </row>
    <row r="22" spans="1:37" s="8" customFormat="1" ht="90" x14ac:dyDescent="0.25">
      <c r="A22" s="9">
        <v>18</v>
      </c>
      <c r="B22" s="9" t="s">
        <v>37</v>
      </c>
      <c r="C22" s="9" t="s">
        <v>64</v>
      </c>
      <c r="D22" s="9" t="s">
        <v>84</v>
      </c>
      <c r="E22" s="9" t="s">
        <v>97</v>
      </c>
      <c r="F22" s="9" t="s">
        <v>98</v>
      </c>
      <c r="G22" s="9" t="s">
        <v>85</v>
      </c>
      <c r="H22" s="9">
        <v>2</v>
      </c>
      <c r="I22" s="7">
        <f t="shared" si="0"/>
        <v>1</v>
      </c>
      <c r="J22" s="9">
        <v>4</v>
      </c>
      <c r="K22" s="7">
        <f t="shared" si="1"/>
        <v>1</v>
      </c>
      <c r="L22" s="9">
        <f t="shared" si="2"/>
        <v>6</v>
      </c>
      <c r="M22" s="7">
        <f t="shared" si="3"/>
        <v>6</v>
      </c>
      <c r="N22" s="9" t="str">
        <f t="shared" si="17"/>
        <v>Alto Riesgo</v>
      </c>
      <c r="O22" s="7">
        <f t="shared" si="4"/>
        <v>0</v>
      </c>
      <c r="P22" s="7">
        <f t="shared" si="5"/>
        <v>2</v>
      </c>
      <c r="Q22" s="7">
        <f t="shared" si="6"/>
        <v>0</v>
      </c>
      <c r="R22" s="7">
        <f t="shared" si="7"/>
        <v>0</v>
      </c>
      <c r="S22" s="9" t="s">
        <v>172</v>
      </c>
      <c r="T22" s="9" t="s">
        <v>164</v>
      </c>
      <c r="U22" s="9">
        <v>1</v>
      </c>
      <c r="V22" s="7">
        <f t="shared" si="8"/>
        <v>1</v>
      </c>
      <c r="W22" s="9">
        <v>1</v>
      </c>
      <c r="X22" s="7">
        <f t="shared" si="9"/>
        <v>1</v>
      </c>
      <c r="Y22" s="9">
        <f t="shared" si="10"/>
        <v>2</v>
      </c>
      <c r="Z22" s="7">
        <f t="shared" si="11"/>
        <v>2</v>
      </c>
      <c r="AA22" s="9" t="str">
        <f t="shared" si="12"/>
        <v>Riesgo Bajo</v>
      </c>
      <c r="AB22" s="7">
        <f t="shared" si="13"/>
        <v>0</v>
      </c>
      <c r="AC22" s="7">
        <f t="shared" si="14"/>
        <v>0</v>
      </c>
      <c r="AD22" s="7">
        <f t="shared" si="15"/>
        <v>0</v>
      </c>
      <c r="AE22" s="7">
        <f t="shared" si="16"/>
        <v>4</v>
      </c>
      <c r="AF22" s="9" t="s">
        <v>42</v>
      </c>
      <c r="AG22" s="9" t="s">
        <v>172</v>
      </c>
      <c r="AH22" s="9" t="s">
        <v>99</v>
      </c>
      <c r="AI22" s="9" t="s">
        <v>93</v>
      </c>
      <c r="AJ22" s="9" t="s">
        <v>99</v>
      </c>
      <c r="AK22" s="9" t="s">
        <v>100</v>
      </c>
    </row>
    <row r="23" spans="1:37" s="8" customFormat="1" ht="60" x14ac:dyDescent="0.25">
      <c r="A23" s="6">
        <v>19</v>
      </c>
      <c r="B23" s="6" t="s">
        <v>37</v>
      </c>
      <c r="C23" s="6" t="s">
        <v>64</v>
      </c>
      <c r="D23" s="6" t="s">
        <v>84</v>
      </c>
      <c r="E23" s="6" t="s">
        <v>28</v>
      </c>
      <c r="F23" s="6" t="s">
        <v>101</v>
      </c>
      <c r="G23" s="6" t="s">
        <v>85</v>
      </c>
      <c r="H23" s="6">
        <v>2</v>
      </c>
      <c r="I23" s="7">
        <f t="shared" si="0"/>
        <v>1</v>
      </c>
      <c r="J23" s="6">
        <v>4</v>
      </c>
      <c r="K23" s="7">
        <f t="shared" si="1"/>
        <v>1</v>
      </c>
      <c r="L23" s="6">
        <f t="shared" si="2"/>
        <v>6</v>
      </c>
      <c r="M23" s="7">
        <f t="shared" si="3"/>
        <v>6</v>
      </c>
      <c r="N23" s="6" t="str">
        <f t="shared" ref="N23:N28" si="18">IF(SUM(O23:R23)=1,$O$3,IF(SUM(O23:R23)=2,$P$3,IF(SUM(O23:R23)=3,$Q$3,IF(SUM(O23:R23)=4,$R$3,""))))</f>
        <v>Alto Riesgo</v>
      </c>
      <c r="O23" s="7">
        <f t="shared" si="4"/>
        <v>0</v>
      </c>
      <c r="P23" s="7">
        <f t="shared" si="5"/>
        <v>2</v>
      </c>
      <c r="Q23" s="7">
        <f t="shared" si="6"/>
        <v>0</v>
      </c>
      <c r="R23" s="7">
        <f t="shared" si="7"/>
        <v>0</v>
      </c>
      <c r="S23" s="6" t="s">
        <v>172</v>
      </c>
      <c r="T23" s="6" t="s">
        <v>102</v>
      </c>
      <c r="U23" s="6">
        <v>2</v>
      </c>
      <c r="V23" s="7">
        <f t="shared" si="8"/>
        <v>1</v>
      </c>
      <c r="W23" s="6">
        <v>1</v>
      </c>
      <c r="X23" s="7">
        <f t="shared" si="9"/>
        <v>1</v>
      </c>
      <c r="Y23" s="6">
        <f t="shared" si="10"/>
        <v>3</v>
      </c>
      <c r="Z23" s="7">
        <f t="shared" si="11"/>
        <v>3</v>
      </c>
      <c r="AA23" s="6" t="str">
        <f t="shared" ref="AA23:AA30" si="19">IF(SUM(AB23:AE23)=1,$AB$4,IF(SUM(AB23:AE23)=2,$AC$4,IF(SUM(AB23:AE23)=3,$AD$4,IF(SUM(AB23:AE23)=4,$AE$4,""))))</f>
        <v>Riesgo Bajo</v>
      </c>
      <c r="AB23" s="7">
        <f t="shared" si="13"/>
        <v>0</v>
      </c>
      <c r="AC23" s="7">
        <f t="shared" si="14"/>
        <v>0</v>
      </c>
      <c r="AD23" s="7">
        <f t="shared" si="15"/>
        <v>0</v>
      </c>
      <c r="AE23" s="7">
        <f t="shared" si="16"/>
        <v>4</v>
      </c>
      <c r="AF23" s="6" t="s">
        <v>42</v>
      </c>
      <c r="AG23" s="6" t="s">
        <v>172</v>
      </c>
      <c r="AH23" s="6" t="s">
        <v>103</v>
      </c>
      <c r="AI23" s="6" t="s">
        <v>93</v>
      </c>
      <c r="AJ23" s="6" t="s">
        <v>103</v>
      </c>
      <c r="AK23" s="6" t="s">
        <v>160</v>
      </c>
    </row>
    <row r="24" spans="1:37" s="8" customFormat="1" ht="75" x14ac:dyDescent="0.25">
      <c r="A24" s="9">
        <v>20</v>
      </c>
      <c r="B24" s="9" t="s">
        <v>37</v>
      </c>
      <c r="C24" s="9" t="s">
        <v>64</v>
      </c>
      <c r="D24" s="9" t="s">
        <v>84</v>
      </c>
      <c r="E24" s="9" t="s">
        <v>28</v>
      </c>
      <c r="F24" s="9" t="s">
        <v>104</v>
      </c>
      <c r="G24" s="9" t="s">
        <v>105</v>
      </c>
      <c r="H24" s="9">
        <v>1</v>
      </c>
      <c r="I24" s="7">
        <f t="shared" si="0"/>
        <v>1</v>
      </c>
      <c r="J24" s="9">
        <v>2</v>
      </c>
      <c r="K24" s="7">
        <f t="shared" si="1"/>
        <v>1</v>
      </c>
      <c r="L24" s="9">
        <f t="shared" si="2"/>
        <v>3</v>
      </c>
      <c r="M24" s="7">
        <f t="shared" si="3"/>
        <v>3</v>
      </c>
      <c r="N24" s="9" t="str">
        <f t="shared" si="18"/>
        <v>Riesgo Bajo</v>
      </c>
      <c r="O24" s="7">
        <f t="shared" si="4"/>
        <v>0</v>
      </c>
      <c r="P24" s="7">
        <f t="shared" si="5"/>
        <v>0</v>
      </c>
      <c r="Q24" s="7">
        <f t="shared" si="6"/>
        <v>0</v>
      </c>
      <c r="R24" s="7">
        <f t="shared" si="7"/>
        <v>4</v>
      </c>
      <c r="S24" s="9" t="s">
        <v>172</v>
      </c>
      <c r="T24" s="9" t="s">
        <v>106</v>
      </c>
      <c r="U24" s="9">
        <v>1</v>
      </c>
      <c r="V24" s="7">
        <f t="shared" si="8"/>
        <v>1</v>
      </c>
      <c r="W24" s="9">
        <v>1</v>
      </c>
      <c r="X24" s="7">
        <f t="shared" si="9"/>
        <v>1</v>
      </c>
      <c r="Y24" s="9">
        <f t="shared" si="10"/>
        <v>2</v>
      </c>
      <c r="Z24" s="7">
        <f t="shared" si="11"/>
        <v>2</v>
      </c>
      <c r="AA24" s="9" t="str">
        <f t="shared" si="19"/>
        <v>Riesgo Bajo</v>
      </c>
      <c r="AB24" s="7">
        <f t="shared" si="13"/>
        <v>0</v>
      </c>
      <c r="AC24" s="7">
        <f t="shared" si="14"/>
        <v>0</v>
      </c>
      <c r="AD24" s="7">
        <f t="shared" si="15"/>
        <v>0</v>
      </c>
      <c r="AE24" s="7">
        <f t="shared" si="16"/>
        <v>4</v>
      </c>
      <c r="AF24" s="9" t="s">
        <v>32</v>
      </c>
      <c r="AG24" s="9" t="s">
        <v>172</v>
      </c>
      <c r="AH24" s="9" t="s">
        <v>107</v>
      </c>
      <c r="AI24" s="9" t="s">
        <v>93</v>
      </c>
      <c r="AJ24" s="9" t="s">
        <v>107</v>
      </c>
      <c r="AK24" s="9" t="s">
        <v>108</v>
      </c>
    </row>
    <row r="25" spans="1:37" s="8" customFormat="1" ht="75" x14ac:dyDescent="0.25">
      <c r="A25" s="6">
        <v>21</v>
      </c>
      <c r="B25" s="6" t="s">
        <v>37</v>
      </c>
      <c r="C25" s="6" t="s">
        <v>64</v>
      </c>
      <c r="D25" s="6" t="s">
        <v>84</v>
      </c>
      <c r="E25" s="6" t="s">
        <v>109</v>
      </c>
      <c r="F25" s="6" t="s">
        <v>167</v>
      </c>
      <c r="G25" s="6" t="s">
        <v>85</v>
      </c>
      <c r="H25" s="6">
        <v>2</v>
      </c>
      <c r="I25" s="7">
        <f t="shared" si="0"/>
        <v>1</v>
      </c>
      <c r="J25" s="6">
        <v>2</v>
      </c>
      <c r="K25" s="7">
        <f t="shared" si="1"/>
        <v>1</v>
      </c>
      <c r="L25" s="6">
        <f t="shared" si="2"/>
        <v>4</v>
      </c>
      <c r="M25" s="7">
        <f t="shared" si="3"/>
        <v>4</v>
      </c>
      <c r="N25" s="6" t="str">
        <f t="shared" si="18"/>
        <v>Riesgo Bajo</v>
      </c>
      <c r="O25" s="7">
        <f t="shared" si="4"/>
        <v>0</v>
      </c>
      <c r="P25" s="7">
        <f t="shared" si="5"/>
        <v>0</v>
      </c>
      <c r="Q25" s="7">
        <f t="shared" si="6"/>
        <v>0</v>
      </c>
      <c r="R25" s="7">
        <f t="shared" si="7"/>
        <v>4</v>
      </c>
      <c r="S25" s="6" t="s">
        <v>172</v>
      </c>
      <c r="T25" s="35" t="s">
        <v>168</v>
      </c>
      <c r="U25" s="6">
        <v>1</v>
      </c>
      <c r="V25" s="7">
        <f t="shared" si="8"/>
        <v>1</v>
      </c>
      <c r="W25" s="6">
        <v>1</v>
      </c>
      <c r="X25" s="7">
        <f t="shared" si="9"/>
        <v>1</v>
      </c>
      <c r="Y25" s="6">
        <f t="shared" si="10"/>
        <v>2</v>
      </c>
      <c r="Z25" s="7">
        <f t="shared" si="11"/>
        <v>2</v>
      </c>
      <c r="AA25" s="6" t="str">
        <f t="shared" si="19"/>
        <v>Riesgo Bajo</v>
      </c>
      <c r="AB25" s="7">
        <f t="shared" si="13"/>
        <v>0</v>
      </c>
      <c r="AC25" s="7">
        <f t="shared" si="14"/>
        <v>0</v>
      </c>
      <c r="AD25" s="7">
        <f t="shared" si="15"/>
        <v>0</v>
      </c>
      <c r="AE25" s="7">
        <f t="shared" si="16"/>
        <v>4</v>
      </c>
      <c r="AF25" s="6" t="s">
        <v>42</v>
      </c>
      <c r="AG25" s="6" t="s">
        <v>172</v>
      </c>
      <c r="AH25" s="6" t="s">
        <v>161</v>
      </c>
      <c r="AI25" s="6" t="s">
        <v>93</v>
      </c>
      <c r="AJ25" s="35" t="s">
        <v>168</v>
      </c>
      <c r="AK25" s="6" t="s">
        <v>160</v>
      </c>
    </row>
    <row r="26" spans="1:37" s="8" customFormat="1" ht="75" x14ac:dyDescent="0.25">
      <c r="A26" s="9">
        <v>22</v>
      </c>
      <c r="B26" s="9" t="s">
        <v>37</v>
      </c>
      <c r="C26" s="9" t="s">
        <v>64</v>
      </c>
      <c r="D26" s="9" t="s">
        <v>84</v>
      </c>
      <c r="E26" s="9" t="s">
        <v>28</v>
      </c>
      <c r="F26" s="9" t="s">
        <v>110</v>
      </c>
      <c r="G26" s="9" t="s">
        <v>169</v>
      </c>
      <c r="H26" s="9">
        <v>4</v>
      </c>
      <c r="I26" s="7">
        <f t="shared" si="0"/>
        <v>1</v>
      </c>
      <c r="J26" s="9">
        <v>2</v>
      </c>
      <c r="K26" s="7">
        <f t="shared" si="1"/>
        <v>1</v>
      </c>
      <c r="L26" s="9">
        <f t="shared" si="2"/>
        <v>6</v>
      </c>
      <c r="M26" s="7">
        <f t="shared" si="3"/>
        <v>6</v>
      </c>
      <c r="N26" s="9" t="str">
        <f t="shared" si="18"/>
        <v>Alto Riesgo</v>
      </c>
      <c r="O26" s="7">
        <f t="shared" si="4"/>
        <v>0</v>
      </c>
      <c r="P26" s="7">
        <f t="shared" si="5"/>
        <v>2</v>
      </c>
      <c r="Q26" s="7">
        <f t="shared" si="6"/>
        <v>0</v>
      </c>
      <c r="R26" s="7">
        <f t="shared" si="7"/>
        <v>0</v>
      </c>
      <c r="S26" s="9" t="s">
        <v>172</v>
      </c>
      <c r="T26" s="9" t="s">
        <v>170</v>
      </c>
      <c r="U26" s="9">
        <v>2</v>
      </c>
      <c r="V26" s="7">
        <f t="shared" si="8"/>
        <v>1</v>
      </c>
      <c r="W26" s="9">
        <v>2</v>
      </c>
      <c r="X26" s="7">
        <f t="shared" si="9"/>
        <v>1</v>
      </c>
      <c r="Y26" s="9">
        <f t="shared" si="10"/>
        <v>4</v>
      </c>
      <c r="Z26" s="7">
        <f t="shared" si="11"/>
        <v>4</v>
      </c>
      <c r="AA26" s="9" t="str">
        <f t="shared" si="19"/>
        <v>Riesgo Bajo</v>
      </c>
      <c r="AB26" s="7">
        <f t="shared" si="13"/>
        <v>0</v>
      </c>
      <c r="AC26" s="7">
        <f t="shared" si="14"/>
        <v>0</v>
      </c>
      <c r="AD26" s="7">
        <f t="shared" si="15"/>
        <v>0</v>
      </c>
      <c r="AE26" s="7">
        <f t="shared" si="16"/>
        <v>4</v>
      </c>
      <c r="AF26" s="9" t="s">
        <v>42</v>
      </c>
      <c r="AG26" s="9" t="s">
        <v>172</v>
      </c>
      <c r="AH26" s="9" t="s">
        <v>171</v>
      </c>
      <c r="AI26" s="9" t="s">
        <v>92</v>
      </c>
      <c r="AJ26" s="9" t="s">
        <v>171</v>
      </c>
      <c r="AK26" s="9" t="s">
        <v>160</v>
      </c>
    </row>
    <row r="27" spans="1:37" s="8" customFormat="1" ht="75" x14ac:dyDescent="0.25">
      <c r="A27" s="6">
        <v>23</v>
      </c>
      <c r="B27" s="6" t="s">
        <v>37</v>
      </c>
      <c r="C27" s="6" t="s">
        <v>64</v>
      </c>
      <c r="D27" s="6" t="s">
        <v>84</v>
      </c>
      <c r="E27" s="6" t="s">
        <v>28</v>
      </c>
      <c r="F27" s="6" t="s">
        <v>111</v>
      </c>
      <c r="G27" s="6" t="s">
        <v>112</v>
      </c>
      <c r="H27" s="6">
        <v>2</v>
      </c>
      <c r="I27" s="7">
        <f t="shared" si="0"/>
        <v>1</v>
      </c>
      <c r="J27" s="6">
        <v>3</v>
      </c>
      <c r="K27" s="7">
        <f t="shared" si="1"/>
        <v>1</v>
      </c>
      <c r="L27" s="6">
        <f t="shared" si="2"/>
        <v>5</v>
      </c>
      <c r="M27" s="7">
        <f t="shared" si="3"/>
        <v>5</v>
      </c>
      <c r="N27" s="6" t="str">
        <f t="shared" si="18"/>
        <v>Riesgo Medio</v>
      </c>
      <c r="O27" s="7">
        <f t="shared" si="4"/>
        <v>0</v>
      </c>
      <c r="P27" s="7">
        <f t="shared" si="5"/>
        <v>0</v>
      </c>
      <c r="Q27" s="7">
        <f t="shared" si="6"/>
        <v>3</v>
      </c>
      <c r="R27" s="7">
        <f t="shared" si="7"/>
        <v>0</v>
      </c>
      <c r="S27" s="6" t="s">
        <v>172</v>
      </c>
      <c r="T27" s="6" t="s">
        <v>113</v>
      </c>
      <c r="U27" s="6">
        <v>1</v>
      </c>
      <c r="V27" s="7">
        <f t="shared" si="8"/>
        <v>1</v>
      </c>
      <c r="W27" s="6">
        <v>1</v>
      </c>
      <c r="X27" s="7">
        <f t="shared" si="9"/>
        <v>1</v>
      </c>
      <c r="Y27" s="6">
        <f t="shared" si="10"/>
        <v>2</v>
      </c>
      <c r="Z27" s="7">
        <f t="shared" si="11"/>
        <v>2</v>
      </c>
      <c r="AA27" s="6" t="str">
        <f t="shared" si="19"/>
        <v>Riesgo Bajo</v>
      </c>
      <c r="AB27" s="7">
        <f t="shared" si="13"/>
        <v>0</v>
      </c>
      <c r="AC27" s="7">
        <f t="shared" si="14"/>
        <v>0</v>
      </c>
      <c r="AD27" s="7">
        <f t="shared" si="15"/>
        <v>0</v>
      </c>
      <c r="AE27" s="7">
        <f t="shared" si="16"/>
        <v>4</v>
      </c>
      <c r="AF27" s="6" t="s">
        <v>42</v>
      </c>
      <c r="AG27" s="6" t="s">
        <v>172</v>
      </c>
      <c r="AH27" s="6" t="s">
        <v>161</v>
      </c>
      <c r="AI27" s="6" t="s">
        <v>93</v>
      </c>
      <c r="AJ27" s="6" t="s">
        <v>165</v>
      </c>
      <c r="AK27" s="6" t="s">
        <v>160</v>
      </c>
    </row>
    <row r="28" spans="1:37" s="8" customFormat="1" ht="105" x14ac:dyDescent="0.25">
      <c r="A28" s="9">
        <v>24</v>
      </c>
      <c r="B28" s="9" t="s">
        <v>37</v>
      </c>
      <c r="C28" s="9" t="s">
        <v>64</v>
      </c>
      <c r="D28" s="9" t="s">
        <v>84</v>
      </c>
      <c r="E28" s="9" t="s">
        <v>109</v>
      </c>
      <c r="F28" s="9" t="s">
        <v>114</v>
      </c>
      <c r="G28" s="9" t="s">
        <v>115</v>
      </c>
      <c r="H28" s="9">
        <v>2</v>
      </c>
      <c r="I28" s="7">
        <f t="shared" si="0"/>
        <v>1</v>
      </c>
      <c r="J28" s="9">
        <v>2</v>
      </c>
      <c r="K28" s="7">
        <f t="shared" si="1"/>
        <v>1</v>
      </c>
      <c r="L28" s="9">
        <f t="shared" si="2"/>
        <v>4</v>
      </c>
      <c r="M28" s="7">
        <f t="shared" si="3"/>
        <v>4</v>
      </c>
      <c r="N28" s="9" t="str">
        <f t="shared" si="18"/>
        <v>Riesgo Bajo</v>
      </c>
      <c r="O28" s="7">
        <f t="shared" si="4"/>
        <v>0</v>
      </c>
      <c r="P28" s="7">
        <f t="shared" si="5"/>
        <v>0</v>
      </c>
      <c r="Q28" s="7">
        <f t="shared" si="6"/>
        <v>0</v>
      </c>
      <c r="R28" s="7">
        <f t="shared" si="7"/>
        <v>4</v>
      </c>
      <c r="S28" s="9" t="s">
        <v>172</v>
      </c>
      <c r="T28" s="9" t="s">
        <v>116</v>
      </c>
      <c r="U28" s="9">
        <v>1</v>
      </c>
      <c r="V28" s="7">
        <f t="shared" si="8"/>
        <v>1</v>
      </c>
      <c r="W28" s="9">
        <v>1</v>
      </c>
      <c r="X28" s="7">
        <f t="shared" si="9"/>
        <v>1</v>
      </c>
      <c r="Y28" s="9">
        <f t="shared" si="10"/>
        <v>2</v>
      </c>
      <c r="Z28" s="7">
        <f t="shared" si="11"/>
        <v>2</v>
      </c>
      <c r="AA28" s="9" t="str">
        <f t="shared" si="19"/>
        <v>Riesgo Bajo</v>
      </c>
      <c r="AB28" s="7">
        <f t="shared" si="13"/>
        <v>0</v>
      </c>
      <c r="AC28" s="7">
        <f t="shared" si="14"/>
        <v>0</v>
      </c>
      <c r="AD28" s="7">
        <f t="shared" si="15"/>
        <v>0</v>
      </c>
      <c r="AE28" s="7">
        <f t="shared" si="16"/>
        <v>4</v>
      </c>
      <c r="AF28" s="9" t="s">
        <v>32</v>
      </c>
      <c r="AG28" s="9" t="s">
        <v>172</v>
      </c>
      <c r="AH28" s="9" t="s">
        <v>162</v>
      </c>
      <c r="AI28" s="9" t="s">
        <v>93</v>
      </c>
      <c r="AJ28" s="9" t="s">
        <v>116</v>
      </c>
      <c r="AK28" s="9" t="s">
        <v>163</v>
      </c>
    </row>
    <row r="29" spans="1:37" s="8" customFormat="1" ht="45" x14ac:dyDescent="0.25">
      <c r="A29" s="6">
        <v>25</v>
      </c>
      <c r="B29" s="6" t="s">
        <v>37</v>
      </c>
      <c r="C29" s="6" t="s">
        <v>64</v>
      </c>
      <c r="D29" s="6" t="s">
        <v>84</v>
      </c>
      <c r="E29" s="6" t="s">
        <v>117</v>
      </c>
      <c r="F29" s="6" t="s">
        <v>174</v>
      </c>
      <c r="G29" s="6" t="s">
        <v>175</v>
      </c>
      <c r="H29" s="6">
        <v>3</v>
      </c>
      <c r="I29" s="7">
        <f t="shared" si="0"/>
        <v>1</v>
      </c>
      <c r="J29" s="6">
        <v>2</v>
      </c>
      <c r="K29" s="7">
        <f t="shared" si="1"/>
        <v>1</v>
      </c>
      <c r="L29" s="6">
        <f t="shared" si="2"/>
        <v>5</v>
      </c>
      <c r="M29" s="7">
        <f t="shared" si="3"/>
        <v>5</v>
      </c>
      <c r="N29" s="6" t="str">
        <f>IF(SUM(O29:R29)=1,$O$3,IF(SUM(O29:R29)=2,$P$3,IF(SUM(O29:R29)=3,$Q$3,IF(SUM(O29:R29)=4,$R$3,""))))</f>
        <v>Riesgo Medio</v>
      </c>
      <c r="O29" s="7">
        <f t="shared" si="4"/>
        <v>0</v>
      </c>
      <c r="P29" s="7">
        <f t="shared" si="5"/>
        <v>0</v>
      </c>
      <c r="Q29" s="7">
        <f t="shared" si="6"/>
        <v>3</v>
      </c>
      <c r="R29" s="7">
        <f t="shared" si="7"/>
        <v>0</v>
      </c>
      <c r="S29" s="6" t="s">
        <v>172</v>
      </c>
      <c r="T29" s="6" t="s">
        <v>176</v>
      </c>
      <c r="U29" s="6">
        <v>1</v>
      </c>
      <c r="V29" s="7">
        <f t="shared" si="8"/>
        <v>1</v>
      </c>
      <c r="W29" s="6">
        <v>1</v>
      </c>
      <c r="X29" s="7">
        <f t="shared" si="9"/>
        <v>1</v>
      </c>
      <c r="Y29" s="6">
        <f t="shared" si="10"/>
        <v>2</v>
      </c>
      <c r="Z29" s="7">
        <f t="shared" si="11"/>
        <v>2</v>
      </c>
      <c r="AA29" s="6" t="str">
        <f t="shared" si="19"/>
        <v>Riesgo Bajo</v>
      </c>
      <c r="AB29" s="7">
        <f t="shared" si="13"/>
        <v>0</v>
      </c>
      <c r="AC29" s="7">
        <f t="shared" si="14"/>
        <v>0</v>
      </c>
      <c r="AD29" s="7">
        <f t="shared" si="15"/>
        <v>0</v>
      </c>
      <c r="AE29" s="7">
        <f t="shared" si="16"/>
        <v>4</v>
      </c>
      <c r="AF29" s="6" t="s">
        <v>42</v>
      </c>
      <c r="AG29" s="6" t="s">
        <v>172</v>
      </c>
      <c r="AH29" s="6" t="s">
        <v>162</v>
      </c>
      <c r="AI29" s="6" t="s">
        <v>93</v>
      </c>
      <c r="AJ29" s="6" t="s">
        <v>166</v>
      </c>
      <c r="AK29" s="6" t="s">
        <v>118</v>
      </c>
    </row>
    <row r="30" spans="1:37" s="8" customFormat="1" ht="105" x14ac:dyDescent="0.25">
      <c r="A30" s="9">
        <v>26</v>
      </c>
      <c r="B30" s="9" t="s">
        <v>37</v>
      </c>
      <c r="C30" s="9" t="s">
        <v>64</v>
      </c>
      <c r="D30" s="9" t="s">
        <v>84</v>
      </c>
      <c r="E30" s="9" t="s">
        <v>109</v>
      </c>
      <c r="F30" s="9" t="s">
        <v>119</v>
      </c>
      <c r="G30" s="9" t="s">
        <v>115</v>
      </c>
      <c r="H30" s="9">
        <v>2</v>
      </c>
      <c r="I30" s="7">
        <f t="shared" si="0"/>
        <v>1</v>
      </c>
      <c r="J30" s="9">
        <v>2</v>
      </c>
      <c r="K30" s="7">
        <f t="shared" si="1"/>
        <v>1</v>
      </c>
      <c r="L30" s="9">
        <f t="shared" si="2"/>
        <v>4</v>
      </c>
      <c r="M30" s="7">
        <f t="shared" si="3"/>
        <v>4</v>
      </c>
      <c r="N30" s="9" t="str">
        <f>IF(SUM(O30:R30)=1,$O$3,IF(SUM(O30:R30)=2,$P$3,IF(SUM(O30:R30)=3,$Q$3,IF(SUM(O30:R30)=4,$R$3,""))))</f>
        <v>Riesgo Bajo</v>
      </c>
      <c r="O30" s="7">
        <f t="shared" si="4"/>
        <v>0</v>
      </c>
      <c r="P30" s="7">
        <f t="shared" si="5"/>
        <v>0</v>
      </c>
      <c r="Q30" s="7">
        <f t="shared" si="6"/>
        <v>0</v>
      </c>
      <c r="R30" s="7">
        <f t="shared" si="7"/>
        <v>4</v>
      </c>
      <c r="S30" s="9" t="s">
        <v>172</v>
      </c>
      <c r="T30" s="9" t="s">
        <v>120</v>
      </c>
      <c r="U30" s="9">
        <v>1</v>
      </c>
      <c r="V30" s="7">
        <f t="shared" si="8"/>
        <v>1</v>
      </c>
      <c r="W30" s="9">
        <v>1</v>
      </c>
      <c r="X30" s="7">
        <f t="shared" si="9"/>
        <v>1</v>
      </c>
      <c r="Y30" s="9">
        <f t="shared" si="10"/>
        <v>2</v>
      </c>
      <c r="Z30" s="7">
        <f t="shared" si="11"/>
        <v>2</v>
      </c>
      <c r="AA30" s="9" t="str">
        <f t="shared" si="19"/>
        <v>Riesgo Bajo</v>
      </c>
      <c r="AB30" s="7">
        <f t="shared" si="13"/>
        <v>0</v>
      </c>
      <c r="AC30" s="7">
        <f t="shared" si="14"/>
        <v>0</v>
      </c>
      <c r="AD30" s="7">
        <f t="shared" si="15"/>
        <v>0</v>
      </c>
      <c r="AE30" s="7">
        <f t="shared" si="16"/>
        <v>4</v>
      </c>
      <c r="AF30" s="9" t="s">
        <v>32</v>
      </c>
      <c r="AG30" s="9" t="s">
        <v>172</v>
      </c>
      <c r="AH30" s="9" t="s">
        <v>162</v>
      </c>
      <c r="AI30" s="9" t="s">
        <v>93</v>
      </c>
      <c r="AJ30" s="9" t="s">
        <v>116</v>
      </c>
      <c r="AK30" s="9" t="s">
        <v>163</v>
      </c>
    </row>
    <row r="31" spans="1:37" s="8" customFormat="1" ht="45" x14ac:dyDescent="0.25">
      <c r="A31" s="6">
        <v>25</v>
      </c>
      <c r="B31" s="6" t="s">
        <v>25</v>
      </c>
      <c r="C31" s="6" t="s">
        <v>64</v>
      </c>
      <c r="D31" s="6" t="s">
        <v>84</v>
      </c>
      <c r="E31" s="6" t="s">
        <v>117</v>
      </c>
      <c r="F31" s="6" t="s">
        <v>180</v>
      </c>
      <c r="G31" s="6" t="s">
        <v>175</v>
      </c>
      <c r="H31" s="6">
        <v>3</v>
      </c>
      <c r="I31" s="7">
        <f t="shared" ref="I31" si="20">IF(H31=0,0,1)</f>
        <v>1</v>
      </c>
      <c r="J31" s="6">
        <v>2</v>
      </c>
      <c r="K31" s="7">
        <f t="shared" ref="K31" si="21">IF(J31=0,0,1)</f>
        <v>1</v>
      </c>
      <c r="L31" s="6">
        <f t="shared" ref="L31" si="22">IF(I31+K31=2,H31+J31,"")</f>
        <v>5</v>
      </c>
      <c r="M31" s="7">
        <f t="shared" ref="M31" si="23">IF(I31+K31=2,H31+J31,0)</f>
        <v>5</v>
      </c>
      <c r="N31" s="6" t="str">
        <f>IF(SUM(O31:R31)=1,$O$3,IF(SUM(O31:R31)=2,$P$3,IF(SUM(O31:R31)=3,$Q$3,IF(SUM(O31:R31)=4,$R$3,""))))</f>
        <v>Riesgo Medio</v>
      </c>
      <c r="O31" s="7">
        <f t="shared" ref="O31" si="24">IF(M31&gt;=8,IF(M31&lt;=10,1,0),0)</f>
        <v>0</v>
      </c>
      <c r="P31" s="7">
        <f t="shared" ref="P31" si="25">IF(M31&gt;=6,IF(M31&lt;=7,2,0),0)</f>
        <v>0</v>
      </c>
      <c r="Q31" s="7">
        <f t="shared" ref="Q31" si="26">IF(M31=5,3,0)</f>
        <v>3</v>
      </c>
      <c r="R31" s="7">
        <f t="shared" ref="R31" si="27">IF(M31&lt;=4,IF(M31&gt;=2,4,0),0)</f>
        <v>0</v>
      </c>
      <c r="S31" s="6" t="s">
        <v>172</v>
      </c>
      <c r="T31" s="6" t="s">
        <v>181</v>
      </c>
      <c r="U31" s="6">
        <v>1</v>
      </c>
      <c r="V31" s="7">
        <f t="shared" ref="V31" si="28">IF(U31=0,0,1)</f>
        <v>1</v>
      </c>
      <c r="W31" s="6">
        <v>1</v>
      </c>
      <c r="X31" s="7">
        <f t="shared" ref="X31" si="29">IF(W31=0,0,1)</f>
        <v>1</v>
      </c>
      <c r="Y31" s="6">
        <f t="shared" ref="Y31" si="30">IF(V31+X31=2,U31+W31,"")</f>
        <v>2</v>
      </c>
      <c r="Z31" s="7">
        <f t="shared" ref="Z31" si="31">IF(V31+X31=2,U31+W31,0)</f>
        <v>2</v>
      </c>
      <c r="AA31" s="6" t="str">
        <f t="shared" ref="AA31" si="32">IF(SUM(AB31:AE31)=1,$AB$4,IF(SUM(AB31:AE31)=2,$AC$4,IF(SUM(AB31:AE31)=3,$AD$4,IF(SUM(AB31:AE31)=4,$AE$4,""))))</f>
        <v>Riesgo Bajo</v>
      </c>
      <c r="AB31" s="7">
        <f t="shared" ref="AB31" si="33">IF(Z31&gt;=8,IF(Z31&lt;=10,1,0),0)</f>
        <v>0</v>
      </c>
      <c r="AC31" s="7">
        <f t="shared" ref="AC31" si="34">IF(Z31&gt;=6,IF(Z31&lt;=7,2,0),0)</f>
        <v>0</v>
      </c>
      <c r="AD31" s="7">
        <f t="shared" ref="AD31" si="35">IF(Z31=5,3,0)</f>
        <v>0</v>
      </c>
      <c r="AE31" s="7">
        <f t="shared" ref="AE31" si="36">IF(Z31&lt;=4,IF(Z31&gt;=2,4,0),0)</f>
        <v>4</v>
      </c>
      <c r="AF31" s="6" t="s">
        <v>42</v>
      </c>
      <c r="AG31" s="6" t="s">
        <v>172</v>
      </c>
      <c r="AH31" s="6" t="s">
        <v>162</v>
      </c>
      <c r="AI31" s="6" t="s">
        <v>93</v>
      </c>
      <c r="AJ31" s="6" t="s">
        <v>166</v>
      </c>
      <c r="AK31" s="6" t="s">
        <v>182</v>
      </c>
    </row>
    <row r="33" spans="1:2" x14ac:dyDescent="0.25">
      <c r="B33" s="10" t="s">
        <v>121</v>
      </c>
    </row>
    <row r="36" spans="1:2" x14ac:dyDescent="0.25">
      <c r="A36" s="37"/>
      <c r="B36" s="38"/>
    </row>
    <row r="37" spans="1:2" ht="15.75" x14ac:dyDescent="0.25">
      <c r="B37" s="11" t="s">
        <v>185</v>
      </c>
    </row>
    <row r="38" spans="1:2" ht="15.75" x14ac:dyDescent="0.25">
      <c r="B38" s="11" t="s">
        <v>184</v>
      </c>
    </row>
  </sheetData>
  <mergeCells count="24">
    <mergeCell ref="L3:L4"/>
    <mergeCell ref="A3:A4"/>
    <mergeCell ref="B3:B4"/>
    <mergeCell ref="C3:C4"/>
    <mergeCell ref="D3:D4"/>
    <mergeCell ref="E3:E4"/>
    <mergeCell ref="F3:F4"/>
    <mergeCell ref="G3:G4"/>
    <mergeCell ref="H3:H4"/>
    <mergeCell ref="I3:I4"/>
    <mergeCell ref="J3:J4"/>
    <mergeCell ref="K3:K4"/>
    <mergeCell ref="AI3:AI4"/>
    <mergeCell ref="M3:M4"/>
    <mergeCell ref="N3:N4"/>
    <mergeCell ref="O3:O4"/>
    <mergeCell ref="P3:P4"/>
    <mergeCell ref="Q3:Q4"/>
    <mergeCell ref="R3:R4"/>
    <mergeCell ref="S3:S4"/>
    <mergeCell ref="T3:T4"/>
    <mergeCell ref="AF3:AF4"/>
    <mergeCell ref="AG3:AG4"/>
    <mergeCell ref="AH3:AH4"/>
  </mergeCells>
  <printOptions horizontalCentered="1"/>
  <pageMargins left="0.19685039370078741" right="0.19685039370078741" top="0.78740157480314965" bottom="0.78740157480314965" header="0.19685039370078741" footer="0.19685039370078741"/>
  <pageSetup scale="38" orientation="landscape" r:id="rId1"/>
  <rowBreaks count="1" manualBreakCount="1">
    <brk id="17" max="36"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7"/>
  <sheetViews>
    <sheetView view="pageBreakPreview" zoomScaleNormal="100" zoomScaleSheetLayoutView="100" workbookViewId="0">
      <selection activeCell="B4" sqref="B4"/>
    </sheetView>
  </sheetViews>
  <sheetFormatPr baseColWidth="10" defaultColWidth="0" defaultRowHeight="15" zeroHeight="1" x14ac:dyDescent="0.25"/>
  <cols>
    <col min="1" max="1" width="12.5703125" style="8" customWidth="1"/>
    <col min="2" max="2" width="43.5703125" style="8" customWidth="1"/>
    <col min="3" max="3" width="16.28515625" style="8" customWidth="1"/>
    <col min="4" max="4" width="14.42578125" style="8" customWidth="1"/>
    <col min="5" max="5" width="3" style="8" customWidth="1"/>
    <col min="6" max="6" width="0" style="8" hidden="1" customWidth="1"/>
    <col min="7" max="16384" width="12.5703125" style="8" hidden="1"/>
  </cols>
  <sheetData>
    <row r="1" spans="1:4" ht="15.75" x14ac:dyDescent="0.25">
      <c r="A1" s="29"/>
      <c r="B1" s="29" t="s">
        <v>122</v>
      </c>
      <c r="C1" s="29" t="s">
        <v>123</v>
      </c>
      <c r="D1" s="29" t="s">
        <v>124</v>
      </c>
    </row>
    <row r="2" spans="1:4" ht="31.5" x14ac:dyDescent="0.25">
      <c r="A2" s="40" t="s">
        <v>7</v>
      </c>
      <c r="B2" s="16" t="s">
        <v>125</v>
      </c>
      <c r="C2" s="16">
        <v>1</v>
      </c>
      <c r="D2" s="34">
        <f>C2*20%</f>
        <v>0.2</v>
      </c>
    </row>
    <row r="3" spans="1:4" ht="31.5" x14ac:dyDescent="0.25">
      <c r="A3" s="40"/>
      <c r="B3" s="16" t="s">
        <v>126</v>
      </c>
      <c r="C3" s="16">
        <v>2</v>
      </c>
      <c r="D3" s="34">
        <f>C3*20%</f>
        <v>0.4</v>
      </c>
    </row>
    <row r="4" spans="1:4" ht="31.5" x14ac:dyDescent="0.25">
      <c r="A4" s="40"/>
      <c r="B4" s="16" t="s">
        <v>127</v>
      </c>
      <c r="C4" s="16">
        <v>3</v>
      </c>
      <c r="D4" s="34">
        <f>C4*20%</f>
        <v>0.60000000000000009</v>
      </c>
    </row>
    <row r="5" spans="1:4" ht="31.5" x14ac:dyDescent="0.25">
      <c r="A5" s="40"/>
      <c r="B5" s="16" t="s">
        <v>128</v>
      </c>
      <c r="C5" s="16">
        <v>4</v>
      </c>
      <c r="D5" s="34">
        <f>C5*20%</f>
        <v>0.8</v>
      </c>
    </row>
    <row r="6" spans="1:4" ht="31.5" x14ac:dyDescent="0.25">
      <c r="A6" s="40"/>
      <c r="B6" s="16" t="s">
        <v>129</v>
      </c>
      <c r="C6" s="16">
        <v>5</v>
      </c>
      <c r="D6" s="34">
        <f>C6*20%</f>
        <v>1</v>
      </c>
    </row>
    <row r="7" spans="1:4" x14ac:dyDescent="0.25"/>
  </sheetData>
  <mergeCells count="1">
    <mergeCell ref="A2:A6"/>
  </mergeCells>
  <printOptions horizontalCentered="1" verticalCentered="1"/>
  <pageMargins left="0.78740157480314965" right="0.78740157480314965" top="0.78740157480314965" bottom="0.78740157480314965" header="0.39370078740157483" footer="0.3937007874015748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6"/>
  <sheetViews>
    <sheetView view="pageBreakPreview" topLeftCell="A3" zoomScale="90" zoomScaleNormal="100" zoomScaleSheetLayoutView="90" workbookViewId="0">
      <selection activeCell="E5" sqref="E5"/>
    </sheetView>
  </sheetViews>
  <sheetFormatPr baseColWidth="10" defaultColWidth="0" defaultRowHeight="15.75" zeroHeight="1" x14ac:dyDescent="0.3"/>
  <cols>
    <col min="1" max="1" width="6" style="14" customWidth="1"/>
    <col min="2" max="2" width="9.42578125" style="14" customWidth="1"/>
    <col min="3" max="3" width="3.5703125" style="14" customWidth="1"/>
    <col min="4" max="8" width="20.42578125" style="14" customWidth="1"/>
    <col min="9" max="9" width="3.140625" style="14" customWidth="1"/>
    <col min="10" max="16384" width="3.140625" style="14" hidden="1"/>
  </cols>
  <sheetData>
    <row r="1" spans="1:8" ht="19.5" x14ac:dyDescent="0.3">
      <c r="A1" s="19" t="s">
        <v>156</v>
      </c>
      <c r="B1" s="13"/>
      <c r="C1" s="13"/>
      <c r="D1" s="13"/>
      <c r="E1" s="13"/>
      <c r="F1" s="13"/>
      <c r="G1" s="13"/>
      <c r="H1" s="13"/>
    </row>
    <row r="2" spans="1:8" ht="110.25" x14ac:dyDescent="0.3">
      <c r="A2" s="15" t="s">
        <v>130</v>
      </c>
      <c r="B2" s="13"/>
      <c r="C2" s="13"/>
      <c r="D2" s="16" t="s">
        <v>131</v>
      </c>
      <c r="E2" s="16" t="s">
        <v>132</v>
      </c>
      <c r="F2" s="16" t="s">
        <v>133</v>
      </c>
      <c r="G2" s="16" t="s">
        <v>134</v>
      </c>
      <c r="H2" s="16" t="s">
        <v>135</v>
      </c>
    </row>
    <row r="3" spans="1:8" ht="94.5" x14ac:dyDescent="0.3">
      <c r="A3" s="15" t="s">
        <v>136</v>
      </c>
      <c r="B3" s="13"/>
      <c r="C3" s="13"/>
      <c r="D3" s="16" t="s">
        <v>137</v>
      </c>
      <c r="E3" s="16" t="s">
        <v>138</v>
      </c>
      <c r="F3" s="16" t="s">
        <v>139</v>
      </c>
      <c r="G3" s="16" t="s">
        <v>140</v>
      </c>
      <c r="H3" s="16" t="s">
        <v>141</v>
      </c>
    </row>
    <row r="4" spans="1:8" x14ac:dyDescent="0.3">
      <c r="A4" s="13" t="s">
        <v>142</v>
      </c>
      <c r="B4" s="13"/>
      <c r="C4" s="13"/>
      <c r="D4" s="17" t="s">
        <v>143</v>
      </c>
      <c r="E4" s="17" t="s">
        <v>144</v>
      </c>
      <c r="F4" s="17" t="s">
        <v>145</v>
      </c>
      <c r="G4" s="17" t="s">
        <v>146</v>
      </c>
      <c r="H4" s="17" t="s">
        <v>147</v>
      </c>
    </row>
    <row r="5" spans="1:8" x14ac:dyDescent="0.3">
      <c r="A5" s="13" t="s">
        <v>123</v>
      </c>
      <c r="B5" s="13"/>
      <c r="C5" s="13"/>
      <c r="D5" s="18">
        <v>1</v>
      </c>
      <c r="E5" s="18">
        <v>2</v>
      </c>
      <c r="F5" s="18">
        <v>3</v>
      </c>
      <c r="G5" s="18">
        <v>4</v>
      </c>
      <c r="H5" s="18">
        <v>5</v>
      </c>
    </row>
    <row r="6" spans="1:8" x14ac:dyDescent="0.3"/>
  </sheetData>
  <printOptions horizontalCentered="1" verticalCentered="1"/>
  <pageMargins left="0.78740157480314965" right="0.78740157480314965" top="0.78740157480314965" bottom="0.78740157480314965" header="0.39370078740157483" footer="0.39370078740157483"/>
  <pageSetup scale="8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U11"/>
  <sheetViews>
    <sheetView view="pageBreakPreview" zoomScale="90" zoomScaleNormal="100" zoomScaleSheetLayoutView="90" workbookViewId="0"/>
  </sheetViews>
  <sheetFormatPr baseColWidth="10" defaultColWidth="6.85546875" defaultRowHeight="13.5" zeroHeight="1" x14ac:dyDescent="0.25"/>
  <cols>
    <col min="1" max="1" width="3.42578125" style="22" customWidth="1"/>
    <col min="2" max="2" width="17.42578125" style="22" customWidth="1"/>
    <col min="3" max="3" width="12.140625" style="22" customWidth="1"/>
    <col min="4" max="4" width="18.42578125" style="22" customWidth="1"/>
    <col min="5" max="5" width="20.42578125" style="22" customWidth="1"/>
    <col min="6" max="6" width="19.28515625" style="22" customWidth="1"/>
    <col min="7" max="8" width="20.42578125" style="22" customWidth="1"/>
    <col min="9" max="9" width="3.140625" style="22" customWidth="1"/>
    <col min="10" max="255" width="3.140625" style="22" hidden="1" customWidth="1"/>
    <col min="256" max="16384" width="6.85546875" style="22"/>
  </cols>
  <sheetData>
    <row r="1" spans="1:8" s="14" customFormat="1" ht="15.75" x14ac:dyDescent="0.3">
      <c r="A1" s="12" t="s">
        <v>156</v>
      </c>
      <c r="B1" s="13"/>
      <c r="C1" s="13"/>
      <c r="D1" s="13"/>
      <c r="E1" s="13"/>
      <c r="F1" s="13"/>
      <c r="G1" s="13"/>
      <c r="H1" s="13"/>
    </row>
    <row r="2" spans="1:8" ht="81" x14ac:dyDescent="0.25">
      <c r="A2" s="21" t="s">
        <v>130</v>
      </c>
      <c r="B2" s="21"/>
      <c r="C2" s="21"/>
      <c r="D2" s="23" t="s">
        <v>131</v>
      </c>
      <c r="E2" s="23" t="s">
        <v>132</v>
      </c>
      <c r="F2" s="23" t="s">
        <v>133</v>
      </c>
      <c r="G2" s="23" t="s">
        <v>134</v>
      </c>
      <c r="H2" s="23" t="s">
        <v>135</v>
      </c>
    </row>
    <row r="3" spans="1:8" ht="67.5" x14ac:dyDescent="0.25">
      <c r="A3" s="21" t="s">
        <v>136</v>
      </c>
      <c r="B3" s="21"/>
      <c r="C3" s="21"/>
      <c r="D3" s="23" t="s">
        <v>137</v>
      </c>
      <c r="E3" s="23" t="s">
        <v>138</v>
      </c>
      <c r="F3" s="23" t="s">
        <v>139</v>
      </c>
      <c r="G3" s="23" t="s">
        <v>140</v>
      </c>
      <c r="H3" s="23" t="s">
        <v>141</v>
      </c>
    </row>
    <row r="4" spans="1:8" x14ac:dyDescent="0.25">
      <c r="A4" s="41"/>
      <c r="B4" s="42" t="s">
        <v>142</v>
      </c>
      <c r="C4" s="42" t="s">
        <v>123</v>
      </c>
      <c r="D4" s="24" t="s">
        <v>143</v>
      </c>
      <c r="E4" s="24" t="s">
        <v>144</v>
      </c>
      <c r="F4" s="24" t="s">
        <v>145</v>
      </c>
      <c r="G4" s="24" t="s">
        <v>146</v>
      </c>
      <c r="H4" s="24" t="s">
        <v>147</v>
      </c>
    </row>
    <row r="5" spans="1:8" x14ac:dyDescent="0.25">
      <c r="A5" s="41"/>
      <c r="B5" s="42"/>
      <c r="C5" s="42"/>
      <c r="D5" s="24">
        <v>1</v>
      </c>
      <c r="E5" s="24">
        <v>2</v>
      </c>
      <c r="F5" s="24">
        <v>3</v>
      </c>
      <c r="G5" s="24">
        <v>4</v>
      </c>
      <c r="H5" s="24">
        <v>5</v>
      </c>
    </row>
    <row r="6" spans="1:8" ht="40.5" x14ac:dyDescent="0.25">
      <c r="A6" s="43" t="s">
        <v>7</v>
      </c>
      <c r="B6" s="23" t="s">
        <v>125</v>
      </c>
      <c r="C6" s="23">
        <v>1</v>
      </c>
      <c r="D6" s="25">
        <f>$C$6+D5</f>
        <v>2</v>
      </c>
      <c r="E6" s="25">
        <f>$C$6+E5</f>
        <v>3</v>
      </c>
      <c r="F6" s="25">
        <f>$C$6+F5</f>
        <v>4</v>
      </c>
      <c r="G6" s="26">
        <f>$C$6+G5</f>
        <v>5</v>
      </c>
      <c r="H6" s="27">
        <f>$C$6+H5</f>
        <v>6</v>
      </c>
    </row>
    <row r="7" spans="1:8" ht="40.5" x14ac:dyDescent="0.25">
      <c r="A7" s="43"/>
      <c r="B7" s="23" t="s">
        <v>126</v>
      </c>
      <c r="C7" s="23">
        <v>2</v>
      </c>
      <c r="D7" s="25">
        <f>$C$7+D5</f>
        <v>3</v>
      </c>
      <c r="E7" s="25">
        <f>$C$7+E5</f>
        <v>4</v>
      </c>
      <c r="F7" s="26">
        <f>$C$7+F5</f>
        <v>5</v>
      </c>
      <c r="G7" s="27">
        <f>$C$7+G5</f>
        <v>6</v>
      </c>
      <c r="H7" s="27">
        <f>$C$7+H5</f>
        <v>7</v>
      </c>
    </row>
    <row r="8" spans="1:8" ht="54" x14ac:dyDescent="0.25">
      <c r="A8" s="43"/>
      <c r="B8" s="23" t="s">
        <v>127</v>
      </c>
      <c r="C8" s="23">
        <v>3</v>
      </c>
      <c r="D8" s="25">
        <f>$C$8+D5</f>
        <v>4</v>
      </c>
      <c r="E8" s="26">
        <f>$C$8+E5</f>
        <v>5</v>
      </c>
      <c r="F8" s="27">
        <f>$C$8+F5</f>
        <v>6</v>
      </c>
      <c r="G8" s="27">
        <f>$C$8+G5</f>
        <v>7</v>
      </c>
      <c r="H8" s="28">
        <f>$C$8+H5</f>
        <v>8</v>
      </c>
    </row>
    <row r="9" spans="1:8" ht="40.5" x14ac:dyDescent="0.25">
      <c r="A9" s="43"/>
      <c r="B9" s="23" t="s">
        <v>128</v>
      </c>
      <c r="C9" s="23">
        <v>4</v>
      </c>
      <c r="D9" s="26">
        <f>$C$9+D5</f>
        <v>5</v>
      </c>
      <c r="E9" s="27">
        <f>$C$9+E5</f>
        <v>6</v>
      </c>
      <c r="F9" s="27">
        <f>$C$9+F5</f>
        <v>7</v>
      </c>
      <c r="G9" s="28">
        <f>$C$9+G5</f>
        <v>8</v>
      </c>
      <c r="H9" s="28">
        <f>$C$9+H5</f>
        <v>9</v>
      </c>
    </row>
    <row r="10" spans="1:8" ht="54" x14ac:dyDescent="0.25">
      <c r="A10" s="43"/>
      <c r="B10" s="23" t="s">
        <v>129</v>
      </c>
      <c r="C10" s="23">
        <v>5</v>
      </c>
      <c r="D10" s="27">
        <f>$C$10+D5</f>
        <v>6</v>
      </c>
      <c r="E10" s="27">
        <f>$C$10+E5</f>
        <v>7</v>
      </c>
      <c r="F10" s="28">
        <f>$C$10+F5</f>
        <v>8</v>
      </c>
      <c r="G10" s="28">
        <f>$C$10+G5</f>
        <v>9</v>
      </c>
      <c r="H10" s="28">
        <f>$C$10+H5</f>
        <v>10</v>
      </c>
    </row>
    <row r="11" spans="1:8" x14ac:dyDescent="0.25"/>
  </sheetData>
  <mergeCells count="4">
    <mergeCell ref="A4:A5"/>
    <mergeCell ref="B4:B5"/>
    <mergeCell ref="C4:C5"/>
    <mergeCell ref="A6:A10"/>
  </mergeCells>
  <printOptions horizontalCentered="1" verticalCentered="1"/>
  <pageMargins left="0.78740157480314965" right="0.78740157480314965" top="0.78740157480314965" bottom="0.78740157480314965" header="0.31496062992125984" footer="0.31496062992125984"/>
  <pageSetup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7"/>
  <sheetViews>
    <sheetView view="pageBreakPreview" zoomScale="90" zoomScaleNormal="100" zoomScaleSheetLayoutView="90" workbookViewId="0">
      <selection activeCell="A2" sqref="A1:IV65536"/>
    </sheetView>
  </sheetViews>
  <sheetFormatPr baseColWidth="10" defaultColWidth="0" defaultRowHeight="14.25" customHeight="1" zeroHeight="1" x14ac:dyDescent="0.25"/>
  <cols>
    <col min="1" max="1" width="28.7109375" style="30" customWidth="1"/>
    <col min="2" max="2" width="23" style="30" customWidth="1"/>
    <col min="3" max="3" width="3" style="30" customWidth="1"/>
    <col min="4" max="16384" width="12.5703125" style="30" hidden="1"/>
  </cols>
  <sheetData>
    <row r="1" spans="1:2" ht="15.75" x14ac:dyDescent="0.25">
      <c r="A1" s="29" t="s">
        <v>148</v>
      </c>
      <c r="B1" s="29" t="s">
        <v>142</v>
      </c>
    </row>
    <row r="2" spans="1:2" ht="15.75" x14ac:dyDescent="0.25">
      <c r="A2" s="20" t="s">
        <v>149</v>
      </c>
      <c r="B2" s="16" t="s">
        <v>11</v>
      </c>
    </row>
    <row r="3" spans="1:2" ht="15.75" x14ac:dyDescent="0.25">
      <c r="A3" s="31" t="s">
        <v>150</v>
      </c>
      <c r="B3" s="16" t="s">
        <v>12</v>
      </c>
    </row>
    <row r="4" spans="1:2" ht="15.75" x14ac:dyDescent="0.25">
      <c r="A4" s="32">
        <v>5</v>
      </c>
      <c r="B4" s="16" t="s">
        <v>13</v>
      </c>
    </row>
    <row r="5" spans="1:2" ht="15.75" x14ac:dyDescent="0.25">
      <c r="A5" s="33" t="s">
        <v>151</v>
      </c>
      <c r="B5" s="16" t="s">
        <v>14</v>
      </c>
    </row>
    <row r="6" spans="1:2" ht="15.75" x14ac:dyDescent="0.25"/>
    <row r="7" spans="1:2" ht="15.75" hidden="1" x14ac:dyDescent="0.25"/>
  </sheetData>
  <printOptions horizontalCentered="1" verticalCentered="1"/>
  <pageMargins left="0.78740157480314965" right="0.78740157480314965" top="0.78740157480314965" bottom="0.78740157480314965" header="0.39370078740157483"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MATRIZ</vt:lpstr>
      <vt:lpstr>PROBABILIDAD</vt:lpstr>
      <vt:lpstr>IMPACTO</vt:lpstr>
      <vt:lpstr>VALORACION</vt:lpstr>
      <vt:lpstr>CATEGORIA</vt:lpstr>
      <vt:lpstr>IMPACTO!Área_de_impresión</vt:lpstr>
      <vt:lpstr>MATRIZ!Área_de_impresión</vt:lpstr>
      <vt:lpstr>VALORACION!Área_de_impresión</vt:lpstr>
      <vt:lpstr>MATRIZ!Títulos_a_imprimir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Rodolfo</dc:creator>
  <cp:lastModifiedBy>PC</cp:lastModifiedBy>
  <cp:lastPrinted>2024-10-03T02:21:48Z</cp:lastPrinted>
  <dcterms:created xsi:type="dcterms:W3CDTF">2014-03-05T19:40:21Z</dcterms:created>
  <dcterms:modified xsi:type="dcterms:W3CDTF">2026-08-12T20:26:08Z</dcterms:modified>
</cp:coreProperties>
</file>