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JANUS\Downloads\Haciendo oferta LP 002\Oferta OK\"/>
    </mc:Choice>
  </mc:AlternateContent>
  <xr:revisionPtr revIDLastSave="0" documentId="8_{D888FED5-C07C-4A24-B588-A3E1767E2D98}" xr6:coauthVersionLast="47" xr6:coauthVersionMax="47" xr10:uidLastSave="{00000000-0000-0000-0000-000000000000}"/>
  <bookViews>
    <workbookView xWindow="-120" yWindow="-120" windowWidth="29040" windowHeight="15720" xr2:uid="{E75CBBB0-3FA5-4698-A575-A1C24E30CC21}"/>
  </bookViews>
  <sheets>
    <sheet name="PROPUESTA ECONÓMICA" sheetId="1" r:id="rId1"/>
    <sheet name="BOLSA DEPORTES " sheetId="2" r:id="rId2"/>
    <sheet name="BOLSA DIFUSIÓN Y COMUNICACIÓN D" sheetId="3"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7" i="3" l="1"/>
  <c r="I7" i="3" s="1"/>
  <c r="H8" i="3"/>
  <c r="I8" i="3" s="1"/>
  <c r="H9" i="3"/>
  <c r="I9" i="3" s="1"/>
  <c r="H10" i="3"/>
  <c r="I10" i="3" s="1"/>
  <c r="H11" i="3"/>
  <c r="I11" i="3" s="1"/>
  <c r="H12" i="3"/>
  <c r="I12" i="3" s="1"/>
  <c r="H13" i="3"/>
  <c r="I13" i="3" s="1"/>
  <c r="H14" i="3"/>
  <c r="I14" i="3" s="1"/>
  <c r="H15" i="3"/>
  <c r="I15" i="3" s="1"/>
  <c r="H16" i="3"/>
  <c r="I16" i="3" s="1"/>
  <c r="H17" i="3"/>
  <c r="I17" i="3" s="1"/>
  <c r="H18" i="3"/>
  <c r="I18" i="3" s="1"/>
  <c r="H19" i="3"/>
  <c r="I19" i="3" s="1"/>
  <c r="H20" i="3"/>
  <c r="I20" i="3" s="1"/>
  <c r="H21" i="3"/>
  <c r="I21" i="3" s="1"/>
  <c r="H22" i="3"/>
  <c r="I22" i="3" s="1"/>
  <c r="H23" i="3"/>
  <c r="I23" i="3" s="1"/>
  <c r="H24" i="3"/>
  <c r="I24" i="3" s="1"/>
  <c r="H25" i="3"/>
  <c r="I25" i="3" s="1"/>
  <c r="H26" i="3"/>
  <c r="I26" i="3" s="1"/>
  <c r="H27" i="3"/>
  <c r="I27" i="3" s="1"/>
  <c r="H6" i="3"/>
  <c r="I6" i="3" s="1"/>
  <c r="H6" i="2"/>
  <c r="I6" i="2" s="1"/>
  <c r="H95" i="2"/>
  <c r="I95" i="2" s="1"/>
  <c r="H94" i="2"/>
  <c r="I94" i="2" s="1"/>
  <c r="H93" i="2"/>
  <c r="I93" i="2" s="1"/>
  <c r="H89" i="2"/>
  <c r="I89" i="2" s="1"/>
  <c r="H88" i="2"/>
  <c r="I88" i="2" s="1"/>
  <c r="H83" i="2"/>
  <c r="I83" i="2" s="1"/>
  <c r="H82" i="2"/>
  <c r="I82" i="2" s="1"/>
  <c r="H81" i="2"/>
  <c r="I81" i="2" s="1"/>
  <c r="H77" i="2"/>
  <c r="I77" i="2" s="1"/>
  <c r="H76" i="2"/>
  <c r="I76" i="2" s="1"/>
  <c r="H71" i="2"/>
  <c r="I71" i="2" s="1"/>
  <c r="H70" i="2"/>
  <c r="I70" i="2" s="1"/>
  <c r="H69" i="2"/>
  <c r="I69" i="2" s="1"/>
  <c r="H65" i="2"/>
  <c r="I65" i="2" s="1"/>
  <c r="H64" i="2"/>
  <c r="I64" i="2" s="1"/>
  <c r="H59" i="2"/>
  <c r="I59" i="2" s="1"/>
  <c r="H58" i="2"/>
  <c r="I58" i="2" s="1"/>
  <c r="H57" i="2"/>
  <c r="I57" i="2" s="1"/>
  <c r="H53" i="2"/>
  <c r="I53" i="2" s="1"/>
  <c r="H52" i="2"/>
  <c r="I52" i="2" s="1"/>
  <c r="H47" i="2"/>
  <c r="I47" i="2" s="1"/>
  <c r="H46" i="2"/>
  <c r="I46" i="2" s="1"/>
  <c r="H45" i="2"/>
  <c r="I45" i="2" s="1"/>
  <c r="H41" i="2"/>
  <c r="I41" i="2" s="1"/>
  <c r="H40" i="2"/>
  <c r="I40" i="2" s="1"/>
  <c r="H35" i="2"/>
  <c r="I35" i="2" s="1"/>
  <c r="H34" i="2"/>
  <c r="I34" i="2" s="1"/>
  <c r="H33" i="2"/>
  <c r="I33" i="2" s="1"/>
  <c r="H29" i="2"/>
  <c r="I29" i="2" s="1"/>
  <c r="H28" i="2"/>
  <c r="I28" i="2" s="1"/>
  <c r="H23" i="2"/>
  <c r="I23" i="2" s="1"/>
  <c r="H22" i="2"/>
  <c r="I22" i="2" s="1"/>
  <c r="H21" i="2"/>
  <c r="I21" i="2" s="1"/>
  <c r="H17" i="2"/>
  <c r="I17" i="2" s="1"/>
  <c r="H16" i="2"/>
  <c r="I16" i="2" s="1"/>
  <c r="H12" i="2"/>
  <c r="I12" i="2" s="1"/>
  <c r="H11" i="2"/>
  <c r="I11" i="2" s="1"/>
  <c r="H10" i="2"/>
  <c r="I10" i="2" s="1"/>
  <c r="H9" i="2"/>
  <c r="I9" i="2" s="1"/>
  <c r="H7" i="2"/>
  <c r="I7" i="2" s="1"/>
  <c r="H8" i="2"/>
  <c r="I8" i="2" s="1"/>
  <c r="H13" i="2"/>
  <c r="I13" i="2" s="1"/>
  <c r="H14" i="2"/>
  <c r="I14" i="2" s="1"/>
  <c r="H15" i="2"/>
  <c r="I15" i="2" s="1"/>
  <c r="H18" i="2"/>
  <c r="I18" i="2" s="1"/>
  <c r="H19" i="2"/>
  <c r="I19" i="2" s="1"/>
  <c r="H20" i="2"/>
  <c r="I20" i="2" s="1"/>
  <c r="H24" i="2"/>
  <c r="I24" i="2" s="1"/>
  <c r="H25" i="2"/>
  <c r="I25" i="2" s="1"/>
  <c r="H26" i="2"/>
  <c r="I26" i="2" s="1"/>
  <c r="H27" i="2"/>
  <c r="I27" i="2" s="1"/>
  <c r="H30" i="2"/>
  <c r="I30" i="2" s="1"/>
  <c r="H31" i="2"/>
  <c r="I31" i="2" s="1"/>
  <c r="H32" i="2"/>
  <c r="I32" i="2" s="1"/>
  <c r="H36" i="2"/>
  <c r="I36" i="2" s="1"/>
  <c r="H37" i="2"/>
  <c r="I37" i="2" s="1"/>
  <c r="H38" i="2"/>
  <c r="I38" i="2" s="1"/>
  <c r="H39" i="2"/>
  <c r="I39" i="2" s="1"/>
  <c r="H42" i="2"/>
  <c r="I42" i="2" s="1"/>
  <c r="H43" i="2"/>
  <c r="I43" i="2" s="1"/>
  <c r="H44" i="2"/>
  <c r="I44" i="2" s="1"/>
  <c r="H48" i="2"/>
  <c r="I48" i="2" s="1"/>
  <c r="H49" i="2"/>
  <c r="I49" i="2" s="1"/>
  <c r="H50" i="2"/>
  <c r="I50" i="2" s="1"/>
  <c r="H51" i="2"/>
  <c r="I51" i="2" s="1"/>
  <c r="H54" i="2"/>
  <c r="I54" i="2" s="1"/>
  <c r="H55" i="2"/>
  <c r="I55" i="2" s="1"/>
  <c r="H56" i="2"/>
  <c r="I56" i="2" s="1"/>
  <c r="H60" i="2"/>
  <c r="I60" i="2" s="1"/>
  <c r="H61" i="2"/>
  <c r="I61" i="2" s="1"/>
  <c r="H62" i="2"/>
  <c r="I62" i="2" s="1"/>
  <c r="H63" i="2"/>
  <c r="I63" i="2" s="1"/>
  <c r="H66" i="2"/>
  <c r="I66" i="2" s="1"/>
  <c r="H67" i="2"/>
  <c r="I67" i="2" s="1"/>
  <c r="H68" i="2"/>
  <c r="I68" i="2" s="1"/>
  <c r="H72" i="2"/>
  <c r="I72" i="2" s="1"/>
  <c r="H73" i="2"/>
  <c r="I73" i="2" s="1"/>
  <c r="H74" i="2"/>
  <c r="I74" i="2" s="1"/>
  <c r="H75" i="2"/>
  <c r="I75" i="2" s="1"/>
  <c r="H78" i="2"/>
  <c r="I78" i="2" s="1"/>
  <c r="H79" i="2"/>
  <c r="I79" i="2" s="1"/>
  <c r="H80" i="2"/>
  <c r="I80" i="2" s="1"/>
  <c r="H84" i="2"/>
  <c r="I84" i="2" s="1"/>
  <c r="H85" i="2"/>
  <c r="I85" i="2" s="1"/>
  <c r="H86" i="2"/>
  <c r="I86" i="2" s="1"/>
  <c r="H87" i="2"/>
  <c r="I87" i="2" s="1"/>
  <c r="H90" i="2"/>
  <c r="I90" i="2" s="1"/>
  <c r="H91" i="2"/>
  <c r="I91" i="2" s="1"/>
  <c r="H92" i="2"/>
  <c r="I92" i="2" s="1"/>
  <c r="H96" i="2"/>
  <c r="I96" i="2" s="1"/>
  <c r="H97" i="2"/>
  <c r="I97" i="2" s="1"/>
  <c r="H98" i="2"/>
  <c r="I98" i="2" s="1"/>
  <c r="H99" i="2"/>
  <c r="I99" i="2" s="1"/>
  <c r="H8" i="1"/>
  <c r="I8" i="1" s="1"/>
  <c r="J8" i="1" s="1"/>
  <c r="H9" i="1"/>
  <c r="I9" i="1" s="1"/>
  <c r="J9" i="1" s="1"/>
  <c r="H10" i="1"/>
  <c r="I10" i="1" s="1"/>
  <c r="J10" i="1" s="1"/>
  <c r="H11" i="1"/>
  <c r="I11" i="1" s="1"/>
  <c r="J11" i="1" s="1"/>
  <c r="H12" i="1"/>
  <c r="I12" i="1" s="1"/>
  <c r="J12" i="1" s="1"/>
  <c r="H13" i="1"/>
  <c r="I13" i="1" s="1"/>
  <c r="J13" i="1" s="1"/>
  <c r="H7" i="1"/>
  <c r="I7" i="1" s="1"/>
  <c r="J7" i="1" s="1"/>
  <c r="J24" i="1" l="1"/>
  <c r="CW206" i="2" l="1"/>
  <c r="CV206" i="2"/>
  <c r="CU206" i="2"/>
  <c r="CW205" i="2"/>
  <c r="CV205" i="2"/>
  <c r="CU205" i="2"/>
  <c r="CW204" i="2"/>
  <c r="CV204" i="2"/>
  <c r="CU204" i="2"/>
  <c r="CW203" i="2"/>
  <c r="CV203" i="2"/>
  <c r="CU203" i="2"/>
  <c r="CW202" i="2"/>
  <c r="CV202" i="2"/>
  <c r="CU202" i="2"/>
  <c r="CW201" i="2"/>
  <c r="CV201" i="2"/>
  <c r="CU201" i="2"/>
  <c r="CW200" i="2"/>
  <c r="CV200" i="2"/>
  <c r="CU200" i="2"/>
  <c r="CW199" i="2"/>
  <c r="CV199" i="2"/>
  <c r="CU199" i="2"/>
  <c r="CW198" i="2"/>
  <c r="CV198" i="2"/>
  <c r="CU198" i="2"/>
  <c r="CW197" i="2"/>
  <c r="CV197" i="2"/>
  <c r="CU197" i="2"/>
  <c r="CW196" i="2"/>
  <c r="CV196" i="2"/>
  <c r="CU196" i="2"/>
  <c r="CW195" i="2"/>
  <c r="CV195" i="2"/>
  <c r="CU195" i="2"/>
  <c r="CW194" i="2"/>
  <c r="CV194" i="2"/>
  <c r="CU194" i="2"/>
  <c r="CW178" i="2"/>
  <c r="CV178" i="2"/>
  <c r="CU178" i="2"/>
  <c r="CW141" i="2"/>
  <c r="CV141" i="2"/>
  <c r="CU141" i="2"/>
  <c r="CW140" i="2"/>
  <c r="CV140" i="2"/>
  <c r="CU140" i="2"/>
  <c r="CW133" i="2"/>
  <c r="CV133" i="2"/>
  <c r="CU133" i="2"/>
  <c r="CW131" i="2"/>
  <c r="CV131" i="2"/>
  <c r="CU131" i="2"/>
  <c r="CW130" i="2"/>
  <c r="CV130" i="2"/>
  <c r="CU130" i="2"/>
  <c r="CW127" i="2"/>
  <c r="CV127" i="2"/>
  <c r="CU127" i="2"/>
  <c r="CW126" i="2"/>
  <c r="CV126" i="2"/>
  <c r="CU126" i="2"/>
  <c r="CW125" i="2"/>
  <c r="CV125" i="2"/>
  <c r="CU125" i="2"/>
  <c r="CW124" i="2"/>
  <c r="CV124" i="2"/>
  <c r="CU124" i="2"/>
  <c r="CW123" i="2"/>
  <c r="CV123" i="2"/>
  <c r="CU123" i="2"/>
  <c r="CW122" i="2"/>
  <c r="CV122" i="2"/>
  <c r="CU122" i="2"/>
  <c r="CW121" i="2"/>
  <c r="CV121" i="2"/>
  <c r="CU121" i="2"/>
  <c r="CW120" i="2"/>
  <c r="CV120" i="2"/>
  <c r="CU120" i="2"/>
  <c r="CW119" i="2"/>
  <c r="CV119" i="2"/>
  <c r="CU119" i="2"/>
  <c r="CW118" i="2"/>
  <c r="CV118" i="2"/>
  <c r="CU118" i="2"/>
  <c r="CW99" i="2"/>
  <c r="CV99" i="2"/>
  <c r="CU99" i="2"/>
  <c r="CW98" i="2"/>
  <c r="CV98" i="2"/>
  <c r="CU98" i="2"/>
  <c r="CW97" i="2"/>
  <c r="CV97" i="2"/>
  <c r="CU97" i="2"/>
  <c r="CW96" i="2"/>
  <c r="CV96" i="2"/>
  <c r="CU96" i="2"/>
  <c r="CW95" i="2"/>
  <c r="CV95" i="2"/>
  <c r="CU95" i="2"/>
  <c r="CW91" i="2"/>
  <c r="CV91" i="2"/>
  <c r="CU91" i="2"/>
  <c r="CW87" i="2"/>
  <c r="CV87" i="2"/>
  <c r="CU87" i="2"/>
  <c r="CW83" i="2"/>
  <c r="CV83" i="2"/>
  <c r="CU83" i="2"/>
  <c r="CW82" i="2"/>
  <c r="CV82" i="2"/>
  <c r="CU82" i="2"/>
  <c r="CW69" i="2"/>
  <c r="CV69" i="2"/>
  <c r="CU69" i="2"/>
  <c r="CW67" i="2"/>
  <c r="CV67" i="2"/>
  <c r="CU67" i="2"/>
  <c r="CW66" i="2"/>
  <c r="CV66" i="2"/>
  <c r="CU66" i="2"/>
  <c r="CW65" i="2"/>
  <c r="CV65" i="2"/>
  <c r="CU65" i="2"/>
  <c r="CW64" i="2"/>
  <c r="CV64" i="2"/>
  <c r="CU64" i="2"/>
  <c r="CW50" i="2"/>
  <c r="CV50" i="2"/>
  <c r="CU50" i="2"/>
  <c r="CW49" i="2"/>
  <c r="CV49" i="2"/>
  <c r="CU49" i="2"/>
  <c r="CW48" i="2"/>
  <c r="CV48" i="2"/>
  <c r="CU48" i="2"/>
  <c r="CW47" i="2"/>
  <c r="CV47" i="2"/>
  <c r="CU47" i="2"/>
  <c r="CW46" i="2"/>
  <c r="CV46" i="2"/>
  <c r="CU46" i="2"/>
  <c r="CW45" i="2"/>
  <c r="CV45" i="2"/>
  <c r="CU45" i="2"/>
  <c r="CW44" i="2"/>
  <c r="CV44" i="2"/>
  <c r="CU44" i="2"/>
  <c r="CW43" i="2"/>
  <c r="CV43" i="2"/>
  <c r="CU43" i="2"/>
  <c r="CW41" i="2"/>
  <c r="CV41" i="2"/>
  <c r="CU41" i="2"/>
  <c r="CW40" i="2"/>
  <c r="CV40" i="2"/>
  <c r="CU40" i="2"/>
  <c r="CW39" i="2"/>
  <c r="CV39" i="2"/>
  <c r="CU39" i="2"/>
  <c r="CW38" i="2"/>
  <c r="CV38" i="2"/>
  <c r="CU38" i="2"/>
  <c r="CW37" i="2"/>
  <c r="CV37" i="2"/>
  <c r="CU37" i="2"/>
  <c r="CW36" i="2"/>
  <c r="CV36" i="2"/>
  <c r="CU36" i="2"/>
  <c r="CW35" i="2"/>
  <c r="CV35" i="2"/>
  <c r="CU35" i="2"/>
  <c r="CW34" i="2"/>
  <c r="CV34" i="2"/>
  <c r="CU34" i="2"/>
  <c r="CW33" i="2"/>
  <c r="CV33" i="2"/>
  <c r="CU33" i="2"/>
  <c r="CW32" i="2"/>
  <c r="CV32" i="2"/>
  <c r="CU32" i="2"/>
  <c r="CW31" i="2"/>
  <c r="CV31" i="2"/>
  <c r="CU31" i="2"/>
  <c r="CW30" i="2"/>
  <c r="CV30" i="2"/>
  <c r="CU30" i="2"/>
  <c r="CW29" i="2"/>
  <c r="CV29" i="2"/>
  <c r="CU29" i="2"/>
  <c r="CW28" i="2"/>
  <c r="CV28" i="2"/>
  <c r="CU28" i="2"/>
  <c r="CW27" i="2"/>
  <c r="CV27" i="2"/>
  <c r="CU27" i="2"/>
  <c r="CW26" i="2"/>
  <c r="CV26" i="2"/>
  <c r="CU26" i="2"/>
  <c r="CW25" i="2"/>
  <c r="CV25" i="2"/>
  <c r="CU25" i="2"/>
  <c r="CW24" i="2"/>
  <c r="CV24" i="2"/>
  <c r="CU24" i="2"/>
  <c r="CW23" i="2"/>
  <c r="CV23" i="2"/>
  <c r="CU23" i="2"/>
  <c r="CW22" i="2"/>
  <c r="CV22" i="2"/>
  <c r="CU22" i="2"/>
  <c r="CW21" i="2"/>
  <c r="CV21" i="2"/>
  <c r="CU21" i="2"/>
  <c r="CW20" i="2"/>
  <c r="CV20" i="2"/>
  <c r="CU20" i="2"/>
  <c r="CW19" i="2"/>
  <c r="CV19" i="2"/>
  <c r="CU19" i="2"/>
  <c r="CW18" i="2"/>
  <c r="CV18" i="2"/>
  <c r="CU18" i="2"/>
  <c r="CW17" i="2"/>
  <c r="CV17" i="2"/>
  <c r="CU17" i="2"/>
  <c r="CW16" i="2"/>
  <c r="CV16" i="2"/>
  <c r="CU16" i="2"/>
  <c r="CW15" i="2"/>
  <c r="CV15" i="2"/>
  <c r="CU15" i="2"/>
  <c r="CW14" i="2"/>
  <c r="CV14" i="2"/>
  <c r="CU14" i="2"/>
  <c r="CW13" i="2"/>
  <c r="CV13" i="2"/>
  <c r="CU13" i="2"/>
  <c r="CW12" i="2"/>
  <c r="CV12" i="2"/>
  <c r="CU12" i="2"/>
  <c r="CW11" i="2"/>
  <c r="CV11" i="2"/>
  <c r="CU11" i="2"/>
  <c r="CW10" i="2"/>
  <c r="CV10" i="2"/>
  <c r="CU10" i="2"/>
  <c r="CW9" i="2"/>
  <c r="CV9" i="2"/>
  <c r="CU9" i="2"/>
  <c r="CW8" i="2"/>
  <c r="CV8" i="2"/>
  <c r="CU8" i="2"/>
  <c r="CW7" i="2"/>
  <c r="CV7" i="2"/>
  <c r="CU7" i="2"/>
  <c r="CW6" i="2"/>
  <c r="CV6" i="2"/>
  <c r="CU6" i="2"/>
</calcChain>
</file>

<file path=xl/sharedStrings.xml><?xml version="1.0" encoding="utf-8"?>
<sst xmlns="http://schemas.openxmlformats.org/spreadsheetml/2006/main" count="527" uniqueCount="257">
  <si>
    <t xml:space="preserve">ALCALDIA LOCAL DE CIUDAD BOLIVAR </t>
  </si>
  <si>
    <t>PROPUESTA ECONÓMICA</t>
  </si>
  <si>
    <t>Objeto:“PRESTAR LOS SERVICIOS NECESARIOS REQUERIDOS PARA EL FORTALECIMIENTO DE LAS ORGANIZACIONES DEPORTIVAS Y RECREATIVAS DE LA LOCALIDAD DE CIUDAD BOLÍVAR, EN EL MARCO DEL CUMPLIMIENTO DE LAS METAS DEFINIDAS EN EL PLAN DE DESARROLLO LOCAL “CIUDAD BOLIVAR CAMINA SEGURA 2025 - 2028”</t>
  </si>
  <si>
    <t>ITEM</t>
  </si>
  <si>
    <t>ELEMENTO Y/O PRODUCTO</t>
  </si>
  <si>
    <t>DESCRIPCIÓN / ESPECIFICACIÓN TÉCNICA</t>
  </si>
  <si>
    <t>UNIDAD DE MEDIDA</t>
  </si>
  <si>
    <t xml:space="preserve">CANTIDAD </t>
  </si>
  <si>
    <t>TIEMPO</t>
  </si>
  <si>
    <t>VALOR UNITARIO ANTES DE IMPUESTO IVA</t>
  </si>
  <si>
    <t xml:space="preserve">VALOR IVA </t>
  </si>
  <si>
    <t xml:space="preserve">VALOR UNITARIO OFERTADO
IMPUESTOS INCLUIDOS IVA </t>
  </si>
  <si>
    <t xml:space="preserve">VALOR TOTAL OFERTADO
</t>
  </si>
  <si>
    <t xml:space="preserve">RECURSO HUMANO TRANSVERSAL </t>
  </si>
  <si>
    <t xml:space="preserve">Cordinador </t>
  </si>
  <si>
    <t xml:space="preserve">Mes </t>
  </si>
  <si>
    <t>Equipo profesional transversal 1</t>
  </si>
  <si>
    <t>Título profesional en programas académicos pertenecientes a alguno de los siguientes Núcleos Básicos de Conocimiento – NBC:
Deportes, Educación Física y Recreación o Administración.
Experiencia profesional: Mínimo 2 años de experiencia profesional contada a partir de terminación de materias o expedición de la tarjeta profesional cuando aplique.
Experiencia específica: Experiencia debidamente certificada en coordinación, gerencia o dirección de al menos dos (2) proyectos sociales orientados en evaluación, seguimiento y ejecución de proyectos sociales comunitarios deportivos orientados a la implementación de actividades o eventos recreativos y/o deportivos, ejecutados a nivel local, distrital o nacional.</t>
  </si>
  <si>
    <t>Equipo profesional transversal 2</t>
  </si>
  <si>
    <t>Título profesional en programas académicos pertenecientes a alguno de los siguientes Núcleos Básicos de Conocimiento – NBC:
Sociología, trabajo social y afines.
Experiencia profesional: Mínimo 2 años de experiencia profesional contada a partir de terminación de materias o expedición de la tarjeta profesional cuando aplique.
Experiencia específica: Experiencia debidamente certificada en coordinación, gerencia o dirección de al menos dos (2) proyectos sociales orientados en evaluación, ejecución y seguimiento de proyectos sociales comunitarios deportivos.</t>
  </si>
  <si>
    <t>Equipo profesional transversal 3</t>
  </si>
  <si>
    <t>Título profesional en programas académicos pertenecientes a alguno de los siguientes Núcleos Básicos de Conocimiento – NBC: Deportes, Educación Física y Recreación o Administración, Sociología, trabajo social y afines.
Experiencia profesional: Mínimo 2 años de experiencia profesional contada a partir de terminación de materias o expedición de la tarjeta profesional cuando aplique.
Experiencia específica: Experiencia debidamente certificada en coordinación, gerencia o dirección de al menos dos (2) proyectos sociales orientados en formulación de proyectos comunitarios a sectores poblacionales, evaluación, ejecución y seguimiento de proyectos sociales comunitarios deportivos.</t>
  </si>
  <si>
    <t>Jurado 1</t>
  </si>
  <si>
    <t>Título profesional en programas académicos pertenecientes a alguno de los siguientes Núcleos Básicos de Conocimiento – NBC:
Deportes, Educación Física y Recreación.
Experiencia profesional: Mínimo 2 años de experiencia profesional contada a partir de terminación de materias o expedición de la tarjeta profesional cuando aplique.
Experiencia específica: Experiencia debidamente certificada en coordinación, gerencia o dirección de al menos dos (2) proyectos como jurado en evaluación de proyectos deportivos.</t>
  </si>
  <si>
    <t>Jurado 2</t>
  </si>
  <si>
    <t xml:space="preserve">Gestor territorial </t>
  </si>
  <si>
    <t>Bachiller residente de la localidad de Ciudad Bolívar. Mínimo tres (3) años de experiencia laboral certificada.</t>
  </si>
  <si>
    <t xml:space="preserve">SUBTOTAL RECUERSO TRANSVERSAL </t>
  </si>
  <si>
    <t>BOLSA DE DIFUSIÓN Y COMUNICACIÓN DEL PROYECTO</t>
  </si>
  <si>
    <t>El ejecutor deberá desarrollar e implementar las actividades de divulgación, difusión y convocatoria del proyecto, de conformidad con los medios y cantidades definidas por el FDLCB, en articulación con la Oficina de Prensa y Comunicaciones y conforme a los lineamientos institucionales vigentes en materia de imagen, comunicación incluyente y accesibilidad.
La divulgación podrá realizarse a través de redes sociales, medios digitales, medios escritos, medios comunitarios y alternativos reconocidos en la localidad, medios sonoros, audiovisuales y escritos, de acuerdo con las necesidades operativas y el alcance territorial del proyecto.
Las actividades de divulgación deberán contribuir a garantizar la participación ciudadana, la difusión de las actividades y la visibilizarían de los resultados del proyecto en la localidad de Ciudad Bolívar.</t>
  </si>
  <si>
    <t xml:space="preserve">BOLSA </t>
  </si>
  <si>
    <t>SUBOTOTAL BOLSA DE DIFUSIÓN Y COMUNICACIÓN DEL PROYECTO</t>
  </si>
  <si>
    <t xml:space="preserve">COMPONENTE 1: FORTALECIMIENTO DE LOS COLECTIVOS U ORGANIZACIONES INSCRITAS EN EL BANCO QUE IMPLEMENTAN INICIATIVAS RECREO DEPORTIVAS </t>
  </si>
  <si>
    <t xml:space="preserve">FORTALECIMIENTO ORGANIZACIONES DERPOTIVAS </t>
  </si>
  <si>
    <r>
      <t xml:space="preserve">El incentivo en el marco de la iniciativa y/o proyectos para el fortalecimiento de las 80 organizaciones u colectivos deportivos, por un valor de $15.000.000, se hará en materiales y/o insumos deportivos, previstos en la “BOLSA DEPORTES”, del presente estudio de mercado.
</t>
    </r>
    <r>
      <rPr>
        <b/>
        <sz val="12"/>
        <color theme="1"/>
        <rFont val="Garamond"/>
        <family val="1"/>
      </rPr>
      <t>ítem inmodificable.</t>
    </r>
  </si>
  <si>
    <t xml:space="preserve">SUBTOTAL COMPONENTE 1 FORTALECIMIENTO DE LOS COLECTIVOS U ORGANIZACIONES INSCRITAS EN EL BANCO QUE IMPLEMENTAN INICIATIVAS RECREO DEPORTIVAS </t>
  </si>
  <si>
    <t>COMPONENTE 2: ENTREGA DE DOTACIONES DEPORTIVAS ,  VIGENCIA 2026.</t>
  </si>
  <si>
    <t xml:space="preserve">DOTACIONES DEPORTIVAS </t>
  </si>
  <si>
    <r>
      <t xml:space="preserve">Se detinara una bolsa  de recursos para las dotaciones deportivas, en atencion a la meta establecidad dentro  de la vigencia 2026, que es beneficiar a 400 personas con dotaciones en implementacion deportiva.
 El valor total de la bolsa es de $844.396.200, los cuales seran destinados en materiales y/o insumos deportivos, y se encuentran contemplados en la pestaña denominada "BOLSA DEPORTES", del presente estudio de mercado VER ANEXO TECNICO.
</t>
    </r>
    <r>
      <rPr>
        <b/>
        <sz val="12"/>
        <color rgb="FF000000"/>
        <rFont val="Garamond"/>
        <family val="1"/>
      </rPr>
      <t>Item inmodificable.</t>
    </r>
  </si>
  <si>
    <t>SUBTOTAL COMPONENTE 2: ENTREGA DE DOTACIONES DEPORTIVAS EN EL MARCO DEL PDL 2025-2028, VIGENCIA 2026".</t>
  </si>
  <si>
    <t>TOTAL OFERTA</t>
  </si>
  <si>
    <t>EL PRESUPUESTO OFICIAL PARA LA PRESENTE CONTRATACION CORRESPONDE A LA SUMA DEDOS MIL DOSCIENTOS OCHENTA Y OCHO MILLONES SETECIENTOS CINCUENTA MIL PESOS ($2.288.750.000) M/CTE</t>
  </si>
  <si>
    <t xml:space="preserve">NOTA 1: </t>
  </si>
  <si>
    <t>Para diligenciar la propuesta económica tener en cuenta que se debe revisar el Anexo tecnico de cada una de las especificaciones de los productos.</t>
  </si>
  <si>
    <t xml:space="preserve">NOTA 2: </t>
  </si>
  <si>
    <r>
      <t xml:space="preserve">Para presentar la propuesta de forma correcta, se deberá diligenciar las columnas </t>
    </r>
    <r>
      <rPr>
        <b/>
        <sz val="12"/>
        <color theme="1"/>
        <rFont val="Garamond"/>
        <family val="1"/>
      </rPr>
      <t xml:space="preserve"> G, H, I y J</t>
    </r>
    <r>
      <rPr>
        <sz val="12"/>
        <color theme="1"/>
        <rFont val="Garamond"/>
        <family val="1"/>
      </rPr>
      <t xml:space="preserve"> en formato moneda, teniendo en cuenta las cantidades establecidas por la entidad, diligenciandose de la siguiente manera:
</t>
    </r>
    <r>
      <rPr>
        <b/>
        <sz val="12"/>
        <color theme="1"/>
        <rFont val="Garamond"/>
        <family val="1"/>
      </rPr>
      <t>Columna G "Valor Unitario Ofertado antes de IVA": Diligenciar el valor en pesos del servicio y/o producto ofertado antes de IVA.
Columna H "Valor IVA O INC": Diligenciar el valor en pesos del IVA del servicio y/o producto ofertado, en caso de encontrarse excluido/excento o no gravado digitar $0 pesos.
Columna I "Valor unitario Ofertado IVA incluido": Diligenciar el valor en pesos del servicio  y/o producto ofertado con el IVA incluido, sumatoria de columnas (G+H)
Columna J "Valor total Ofertado": Diligenciar el valor en pesos del servicio  y/o producto ofertado con el IVA incluido, multiplicado por las cantidades</t>
    </r>
    <r>
      <rPr>
        <sz val="12"/>
        <color theme="1"/>
        <rFont val="Garamond"/>
        <family val="1"/>
      </rPr>
      <t xml:space="preserve"> establecidas por la entidad, Multiplicacion de columnas</t>
    </r>
    <r>
      <rPr>
        <b/>
        <sz val="12"/>
        <color theme="1"/>
        <rFont val="Garamond"/>
        <family val="1"/>
      </rPr>
      <t xml:space="preserve"> (I*E*F)</t>
    </r>
    <r>
      <rPr>
        <sz val="12"/>
        <color theme="1"/>
        <rFont val="Garamond"/>
        <family val="1"/>
      </rPr>
      <t xml:space="preserve">
Las columnas deben ser diligenciadas en su totalidad, y diligenciando el valor en pesos so pena de rechazo de la oferta.</t>
    </r>
  </si>
  <si>
    <t>NOTA 3:</t>
  </si>
  <si>
    <t>El valor total de la propuesta no podrá, en ningún caso, sobrepasar el presupuesto oficial establecido por la Entidad, el cual asciende a la suma de  DOS MIL DOSCIENTOS OCHENTA Y OCHO MILLONES SETECIENTOS CINCUENTA MIL PESOS ($2.288.750.000) M/CTE
De igual manera, los valores unitarios ofertados no podrán sobrepasar los precios techo unitarios fijados por la Entidad en el documento denominado Estudio de Mercado.
La propuesta que sobrepase el presupuesto oficial total o cualquiera de los precios techo unitarios establecidos será rechazada, por incumplimiento de las condiciones económicas del proceso.</t>
  </si>
  <si>
    <t xml:space="preserve">NOTA 4: </t>
  </si>
  <si>
    <t>El proponente deberá diligenciar de manera completa los datos de identificación de la empresa, incluyendo nombre o razón social, NIT, dirección, teléfono y nombre del representante legal, según corresponda.
La propuesta deberá estar debidamente firmada por el proponente o su representante legal.
La falta de firma impedirá que la propuesta se tenga como válidamente presentada y constituirá causal de rechazo.</t>
  </si>
  <si>
    <t xml:space="preserve">NOTA 5: </t>
  </si>
  <si>
    <t>La propuesta económica deberá presentarse en valores enteros, sin incluir decimales ni valores ocultos.
En caso de que la Entidad evidencie la inclusión de decimales o valores ocultos, aplicará la siguiente regla de redondeo:
-Los valores con decimales menores o iguales a 0,49 se aproximarán al entero inmediatamente inferior.
-Los valores con decimales mayores o iguales a 0,50 se aproximarán al entero inmediatamente superior.
Una vez aplicado el procedimiento de redondeo, si el valor total resultante supera el presupuesto oficial establecido por la Entidad, la propuesta será rechazada por exceder el valor máximo permitido en el proceso.</t>
  </si>
  <si>
    <t xml:space="preserve">NOTA 6: </t>
  </si>
  <si>
    <t>La Entidad se reserva el derecho de efectuar correcciones aritméticas en las fórmulas u operaciones matemáticas de la propuesta, con el fin de validar los valores presentados.
Los valores resultantes de dichas correcciones serán considerados definitivos y aceptados por el proponente para efectos del proceso.
En caso de que los valores ajustados bajo esta regla superen el Total valor estimado por la Entidad, la propuesta será rechazada por exceder el presupuesto máximo permitido.</t>
  </si>
  <si>
    <t>NOTA 7:</t>
  </si>
  <si>
    <t>Se deja constancia de que los valores ofertados por los proponentes para todos los elementos objeto de la contratación incluyen la totalidad de los impuestos y tributos aplicables conforme a la normativa fiscal vigente, tales como retefuente, reteICA, IVA, reteIVA, timbre, y cualquier otro tributo que pueda recaer sobre los bienes, incluso cuando algunas tarifas se encuentren temporalmente en 0%.
Asimismo, se informa que los valores ofertados por los proponentes deben considerar la totalidad de los gastos de administración, la utilidad y cualquier otro costo asociado al suministro de los elementos contratados. La presente nota tiene como finalidad dejar expresa constancia del carácter integral de los valores ofertados, a efectos contables, presupuestales y contractuales.</t>
  </si>
  <si>
    <t xml:space="preserve">NOTA 8: </t>
  </si>
  <si>
    <t>El ítem No. 8 "Bolsa de Difusión y Comunicación del Proyecto"  corresponde a una bolsa a monto agotable cuyo valor total ha sido previamente definido e incluido por la Entidad dentro del formato de propuesta económica, por lo cual no es objeto de oferta ni modificación por parte de los proponentes, debiendo mantenerse sin alteración alguna.
No obstante, la ejecución de esta bolsa se realizará a través de los bienes contemplados en la hoja denominada “BOLSA DIFUSIÓN Y COMUNICACIÓN DEL PROYECTO ”, razón por la cual los proponentes deberán diligenciar en su totalidad dicha hoja, ofertando todos y cada uno de los ítems allí relacionados, sin omitir ninguno.
Los valores ofertados para cada ítem no podrán superar los valores techo establecidos en el estudio de mercado, los cuales constituyen los precios máximos definidos por la Entidad.
Así mismo, se entiende que los valores incluidos en la hoja “BOLSA DIFUSIÓN Y COMUNICACIÓN DEL PROYECTO contemplan la totalidad de los costos, así como todos los impuestos, tasas, contribuciones y demás gravámenes a que haya lugar, conforme a la normatividad vigente.
En consecuencia, cualquier modificación del valor total de la bolsa, el no diligenciamiento completo de la hoja o la superación de los valores techo establecidos podrá dar lugar al rechazo de la propuesta.</t>
  </si>
  <si>
    <t xml:space="preserve">NOTA 9: </t>
  </si>
  <si>
    <t>El ítem No. 9 "Fortalecimiento a organizaciones deportivas" corresponde a una bolsa a monto agotable cuyo valor total ha sido previamente definido e incluido por la Entidad dentro del formato de propuesta económica, por lo cual no es objeto de oferta ni modificación por parte de los proponentes, debiendo mantenerse sin alteración alguna.
No obstante, la ejecución de esta bolsa se realizará a través de los bienes contemplados en la hoja denominada “BOLSA DEPORTES”, razón por la cual los proponentes deberán diligenciar en su totalidad dicha hoja, ofertando todos y cada uno de los ítems allí relacionados, sin omitir ninguno.
Los valores ofertados para cada ítem no podrán superar los valores techo establecidos en el estudio de mercado, los cuales constituyen los precios máximos definidos por la Entidad.
Así mismo, se entiende que los valores incluidos en la hoja “BOLSA DEPORTES” contemplan la totalidad de los costos, así como todos los impuestos, tasas, contribuciones y demás gravámenes a que haya lugar, conforme a la normatividad vigente.
En consecuencia, cualquier modificación del valor total de la bolsa, el no diligenciamiento completo de la hoja o la superación de los valores techo establecidos podrá dar lugar al rechazo de la propuesta.</t>
  </si>
  <si>
    <t xml:space="preserve">NOTA 10: </t>
  </si>
  <si>
    <t>El ítem No. 10 "Dotaciones deportivas" corresponde a una bolsa a monto agotable cuyo valor total ha sido previamente definido e incluido por la Entidad dentro del formato de propuesta económica, por lo cual no es objeto de oferta ni modificación por parte de los proponentes, debiendo mantenerse sin alteración alguna.
No obstante, la ejecución de esta bolsa se realizará a través de los bienes contemplados en la hoja denominada “BOLSA DEPORTES”, razón por la cual los proponentes deberán diligenciar en su totalidad dicha hoja, ofertando todos y cada uno de los ítems allí relacionados, sin omitir ninguno.
Los valores ofertados para cada ítem no podrán superar los valores techo establecidos en el estudio de mercado, los cuales constituyen los precios máximos definidos por la Entidad.
Así mismo, se entiende que los valores incluidos en la hoja “BOLSA DEPORTES” contemplan la totalidad de los costos, así como todos los impuestos, tasas, contribuciones y demás gravámenes a que haya lugar, conforme a la normatividad vigente.
En consecuencia, cualquier modificación del valor total de la bolsa, el no diligenciamiento completo de la hoja o la superación de los valores techo establecidos podrá dar lugar al rechazo de la propuesta.</t>
  </si>
  <si>
    <t>DATOS DEL PROPONENTE</t>
  </si>
  <si>
    <t>Nombre o Razón Social del Proponente:</t>
  </si>
  <si>
    <t xml:space="preserve">N.I.T: </t>
  </si>
  <si>
    <t xml:space="preserve">Nombre del representante legal: </t>
  </si>
  <si>
    <t xml:space="preserve">Firma del reprentante legal </t>
  </si>
  <si>
    <t>C.C:</t>
  </si>
  <si>
    <t xml:space="preserve">Dirección: </t>
  </si>
  <si>
    <t xml:space="preserve">Teléfonos: </t>
  </si>
  <si>
    <t xml:space="preserve">e-mail: </t>
  </si>
  <si>
    <t xml:space="preserve"> ALCALDIA LOCAL DE CUIDAD BOLIVAR </t>
  </si>
  <si>
    <t xml:space="preserve">BOLSA DEPORTES </t>
  </si>
  <si>
    <t>A &amp;C
NIT. 901114690-0</t>
  </si>
  <si>
    <t xml:space="preserve">DICIPLINA DEPORTIVA </t>
  </si>
  <si>
    <t>CANTIDAD</t>
  </si>
  <si>
    <t>VALOR UNITARIO ANTESDE IMPUESTO (IVA)</t>
  </si>
  <si>
    <t>VALOR IVA</t>
  </si>
  <si>
    <t>VALOR UNITARIO 
IMPUESTOS INCLUIDOS IVA</t>
  </si>
  <si>
    <t xml:space="preserve">FUTBOL </t>
  </si>
  <si>
    <t xml:space="preserve">Platillos </t>
  </si>
  <si>
    <t>Platillos: Altura de 5cm, Diámetro 19 cm.  Fabricados en silicona, color fluorescente.</t>
  </si>
  <si>
    <t xml:space="preserve">Unidad </t>
  </si>
  <si>
    <t>Balón para  futbol</t>
  </si>
  <si>
    <t>Balón para futbol, construcción laminada al calor, cámara interior de butilo de 2 capas y cubierta en pvc, peso entre 567 a 650 g, Circunferencia entre 74,9 a 79 cm, Rebote entre 120 a 150 cm antideslizante de excelente agarre y rebote. Con logos institucionales</t>
  </si>
  <si>
    <t xml:space="preserve">Escaleras de coordinacion </t>
  </si>
  <si>
    <t>Escalera de agilidad y coordinación con medidas de  4 metros de largo X 40 de ancho.
10 casillas de 40cmx40cm, producto nacional elaborado en riata de poliéster fina y plastico.</t>
  </si>
  <si>
    <t xml:space="preserve">Conos </t>
  </si>
  <si>
    <t>Conos en silicona 40 Cm Con Agujeros Para Entrenamiento Agilidad Coordinación Deportiva</t>
  </si>
  <si>
    <t>Bastones</t>
  </si>
  <si>
    <t>Bastones 1 mt entrenamiento Agilidad Deportiva, multicolor.</t>
  </si>
  <si>
    <t>Aros</t>
  </si>
  <si>
    <t>Aro Ula Ula Plano 60 Cm. En PVC. Diámetro: 60 cm. Construcción cerrada.</t>
  </si>
  <si>
    <t xml:space="preserve">Tulas guarda balones </t>
  </si>
  <si>
    <t>Tula en lona resistente, capacidad mínima 10 balones</t>
  </si>
  <si>
    <t xml:space="preserve">Petos </t>
  </si>
  <si>
    <t xml:space="preserve">Petos en  material transpirable que mantiene al jugador fresco y seco, corte holgado que permite libertad de movimiento,  variedad de colores para diferenciar a los equipos, con logos institucionales, con  cauchos laterales que permitan un mejor ajuste al cuerpo del deportista. </t>
  </si>
  <si>
    <t>Paracaidas</t>
  </si>
  <si>
    <t>Paracaidas de Resistencia para entrenamiento de Fuerza. Tela de cobertura gruesa y de alta densidad, resistente a la humedad, la fricción y el desgarro; costura fina, juntas de costura lisas, cabezal inalámbrico, Medidas de la tela 145cm X 145cm. Medidas de la correa central 130 cm ajustable. Color negro con plateado, con logos institucionales.</t>
  </si>
  <si>
    <t xml:space="preserve">Chaqueta rompevientos insitucional para los docentes  en procesos de formacion deportiva </t>
  </si>
  <si>
    <t>Chaqueta deportiva rompevientos, casual, de material de nylon, con cuello redondo, manga larga impermeable, cierre de cremallera nylon, fabricación nacional, Unisex. Diseño según manual de imagen institucional.</t>
  </si>
  <si>
    <t xml:space="preserve">FUTBOL SALA </t>
  </si>
  <si>
    <t>Balón para  futbol sala</t>
  </si>
  <si>
    <t>El balón es esférico, de cuero u otro material adecuado, los balones de fútbol sala tienen un tamaño de talla 4, un peso que varía entre 400 y 440 gramos, y un rebote controlado de 50 a 65 cm, según las normas de la FIFA, con logos institucionales.</t>
  </si>
  <si>
    <t>Escalera de agilidad y coordinación con medidas de  4 metros de largo X 40 de ancho. 10 casillas de 40cmx40cm, producto nacional elaborado en riata de poliéster fina y plastico.</t>
  </si>
  <si>
    <t>Conos en silicona 40 Cm Con Agujeros Para Entrenamiento Agilidad Coordinación Deportiva.</t>
  </si>
  <si>
    <t>Tula en lona resistente, capacidad minima 10 balones</t>
  </si>
  <si>
    <t xml:space="preserve">ESCUELA POLIMOTOR PARA PERSONAS CONDISCAPACIDAD </t>
  </si>
  <si>
    <t xml:space="preserve">Balon de baloncesto para personas con discapacidad </t>
  </si>
  <si>
    <t>Balón de baloncesto tamaño 7, que mide 9,5″ de diámetro. Dos grandes campanas de metal dentro de la bola hacen ruido cuando está en movimiento. Hecho de caucho con una vejiga de caucho sintético enrollada en nailon.</t>
  </si>
  <si>
    <t>Balón sonoro (Futbol sala)</t>
  </si>
  <si>
    <r>
      <t>Tiene que tener un peso mínimo de 400 gramos, y máximo de 440 gramos al comienzo del partido y una presión equivalente a 0,4 - 0,6 atmósferas (400- 600 g/cm²) al nivel del mar</t>
    </r>
    <r>
      <rPr>
        <sz val="11"/>
        <color rgb="FF1F1F1F"/>
        <rFont val="Garamond"/>
        <family val="1"/>
      </rPr>
      <t>.</t>
    </r>
  </si>
  <si>
    <t xml:space="preserve">Balones  de pilates </t>
  </si>
  <si>
    <t>Balón elastómero suave y resistente de gran diámetro (35-85 cm) relleno de aire.</t>
  </si>
  <si>
    <t xml:space="preserve">Raquetas de tenis (iniciación) </t>
  </si>
  <si>
    <t xml:space="preserve">Peso: Entre 250 y 280 gramos, Tamaño de la cabeza: Entre 660 y 742 cm², La longitud estándar de 27 pulgadas (68.6 cm) es adecuada para principiantes, Un patrón de encordado más abierto (16x19) ofrece más potencia y efectos, mientras que uno más cerrado (16x18) brinda más control, Las raquetas de iniciación suelen estar fabricadas con materiales compuestos como grafito o aluminio, que ofrecen un buen equilibrio entre ligereza y resistencia, Es importante elegir el tamaño de grip adecuado para la mano, ya que un grip demasiado grande o pequeño dificulta el agarre y el control de la raqueta. </t>
  </si>
  <si>
    <t>Sudaderas</t>
  </si>
  <si>
    <t>Sudadera en algodón con capota, logos institucionales y diseño previamente aprobado por la institucion.</t>
  </si>
  <si>
    <t xml:space="preserve">ESCUELA POLIMOTOR CONVENCIONAL de 4 a 6 años   </t>
  </si>
  <si>
    <t xml:space="preserve">Escaleras de coordinación </t>
  </si>
  <si>
    <t>Escalera de agilidad y coordinación con medidas de  4 metros de largo X 40 de ancho. 10 casillas de 40cmx40cm, producto nacional elaborado en riata de poliéster fina y plástico.</t>
  </si>
  <si>
    <t xml:space="preserve">Petos en material transpirable que mantiene al jugador fresco y seco, corte holgado que permite libertad de movimiento, variedadde colores para diferenciar a los equipos, con logos institucionales, con cauchos laterales que permitan un mejor ajuste al cuerpo del deportista. </t>
  </si>
  <si>
    <t xml:space="preserve">BALONCESTO </t>
  </si>
  <si>
    <t xml:space="preserve">Balón de baloncesto </t>
  </si>
  <si>
    <t xml:space="preserve">Balón de baloncesto No 5, elaborado en caucho, diseño antideslizante de construcción vulcanizada, con peso de 450 a 500 gr, circunferencia de 68 a 70 cm, rebote de 120 a 140 cm. </t>
  </si>
  <si>
    <t xml:space="preserve">Petos en material transpirable que mantiene al jugador fresco y seco, corte holgado que permite libertad de movimiento, variedad de colores para diferenciar a los equipos, con logos institucionales, con cauchos laterales que permitan un mejor ajuste al cuerpo del deportista. </t>
  </si>
  <si>
    <t xml:space="preserve">TAEKONDO </t>
  </si>
  <si>
    <t>Paletas de pateo</t>
  </si>
  <si>
    <t>Paletas de pateo. Paletas de velocidad, para pateo dobles en cuero para pateo de precisión, peso de 0,340 kg, dimensiones de 39 cm x 19 cm x 5cm, color rojo, azul y negro.</t>
  </si>
  <si>
    <t>Colchoneta</t>
  </si>
  <si>
    <t>Colchoneta gruesa, de material goma impermeable, con medidas de: largo 180cm X 50cm X 2.5 cm, antideslizante, color negro, relleno en espuma de Polietileno excelente densidad.</t>
  </si>
  <si>
    <t>Cascos deporte de contacto</t>
  </si>
  <si>
    <t>Cascos para competencia. Protector de cabeza color rojo, azul o blanco con logos institucionales, material fine PU + relleno de espuma. Tallas Surtidas</t>
  </si>
  <si>
    <t>Paos pequeños</t>
  </si>
  <si>
    <t>Paos pequeños. En cuero sintético, con medidas de 20 cm Ancho X 41 cm Largo X 10 cm Alto, costuras reforzadas, ajustable en velcro, bloque de cojin en alta densidad. Logos institucionales según el manual de imagen institucional.</t>
  </si>
  <si>
    <t>Protectores pecho</t>
  </si>
  <si>
    <t>Protector de pecho o pechera reversible con logos institucionales, en diferentes tallas, composición en 50% poliuretano 30% espuma densa, 20% piel sintética, peso de 960 gramos. Diseño según manual de imagen institucional.</t>
  </si>
  <si>
    <t xml:space="preserve">PATINAJE </t>
  </si>
  <si>
    <t xml:space="preserve">Uniformes de patinaje </t>
  </si>
  <si>
    <t>Uniformes para beneficiarios patinaje totalmente en lycra poliéster, de alta calidad con colores y logos institucionales. Par de medias para patinaje. Incluye diseño y producción. Diseño según manual de imagen institucional.</t>
  </si>
  <si>
    <t>Patines semi profesionales.</t>
  </si>
  <si>
    <t>Patines semi profesionales. (bota en material de alta durabilidad y resistencia, llanta silicona 76mm - 100 mm(según edad) chasis aluminio, rodamiento abec 1, patin ajustable y talla segun la necesidad de la ejecucion (estos elementos serán entregados en la segunda o tercera  sesión de la escuela)</t>
  </si>
  <si>
    <t xml:space="preserve">Cascos patinaje </t>
  </si>
  <si>
    <t>Cascos de protección: pasta de   policarbonato con politileno expandido (Icopor), sistema de ajuste graduable adicional al sistema de correas</t>
  </si>
  <si>
    <t xml:space="preserve">Banda elastica de poder </t>
  </si>
  <si>
    <t>Banda elástica poder 2000 x 22 x 4,5, mm</t>
  </si>
  <si>
    <t xml:space="preserve">Kit de proteccion </t>
  </si>
  <si>
    <t>Kit de protección.2  Coderas y 2 rodilleras y 2 muñequeras de gama profesional para práctica de deporte de patinaje. logos institucionales</t>
  </si>
  <si>
    <t xml:space="preserve">Tablas deslizantes de fundamentacion </t>
  </si>
  <si>
    <t>Tabla deslizante de patinaje con medidas  de 2.2 m  x 0.6 m</t>
  </si>
  <si>
    <t xml:space="preserve">BADMINTON </t>
  </si>
  <si>
    <t xml:space="preserve">Raquetas </t>
  </si>
  <si>
    <t>Set de 2 raquetas de bádminton de alta calidad están hechas de materiales como fibra de carbono, grafito o plástico reforzado. Estos materiales son ligeros y resistentes, lo que permite a los jugadores manejarlas con facilidad</t>
  </si>
  <si>
    <t xml:space="preserve">Tubos </t>
  </si>
  <si>
    <t>tubos de volantes de bádminton de calidad están hechos de materiales de alta calidad, como plumas de ganso o nailon de alta calidad, y ofrecen un buen rendimiento en la pista. Cada tubo contiene 12 volantes de badminton.</t>
  </si>
  <si>
    <t>Mallas, postes y base</t>
  </si>
  <si>
    <t xml:space="preserve">Mallas de bádminton de calidad están  nailon, y cumplen con las normas de competencia, las medidas estándar para las redes son de 6,02 cm de largo y 76 cm de alto y Postes de bádminton trasladables. De distintos materiales y con diferentes sistemas de anclaje y fijación para que puedas elegir el más adecuado a sus necesidades, con base estable </t>
  </si>
  <si>
    <t xml:space="preserve">Cinta -Rollo </t>
  </si>
  <si>
    <t>La cinta para marcar pistas de badminton tiene un tamaño oficial según la BWF, con rollos que midan 126 metros de largo y 40 mm de ancho, disponible en varios colores como blanco y amarillo. Esta cinta permite marcar más de un campo con un solo rollo.</t>
  </si>
  <si>
    <t xml:space="preserve">VOLEIBOL </t>
  </si>
  <si>
    <t xml:space="preserve">Balones </t>
  </si>
  <si>
    <t>Balon de voleibol  con tipo de superficie lisa, con material  en cubierta  PVC suave,  cosida a maquina, circunferencia  de 68 cm, tamaño No. 5,  material de la camara en butilo</t>
  </si>
  <si>
    <t>ELEMENTOS ANTROPOMEDICOS</t>
  </si>
  <si>
    <t>Dinamometro Profesional Digital Medidor Fuerza Mano Medico</t>
  </si>
  <si>
    <t>Capacidad de medición de 0 a 265 lbs (120 kg) con una división mínima de 0,2 lbs (0,1 kg), gracias a su sensor de alta precisión. Obtenga lecturas exactas de fuerza de agarre en tiempo real. Pantalla clara en el mango y asas ajustables para adaptarse a diferentes tamaños de manos. Su diseño ligero lo hace cómodo y mucho más fácil de usar que los modelos manuales tradicionales. Fabricado con materiales de alta calidad que garantizan su durabilidad, ideal tanto para entrenamientos de fuerza como para evaluaciones clínicas.</t>
  </si>
  <si>
    <t>unidad</t>
  </si>
  <si>
    <t>Tallimetro Con Base</t>
  </si>
  <si>
    <t>Este estadiometro portátil presenta una construcción robusta y duradera, lo que garantiza su resistencia y precisión en el uso diario.
Está fabricado con materiales de alta calidad que aseguran una medición precisa y confiable de la estatura de los pacientes.
Este estadiometro se puede desmontar fácilmente y transportar en un estuche, Especificaciones:
Rango de medición de  20 – 210 cm. División de 5 mm.
Características físicas:
Dimensiones:420 x 320 x 2150 mm Peso 2.6 kg.</t>
  </si>
  <si>
    <t>Cínta Métrica Corporal Retráctil</t>
  </si>
  <si>
    <t>Características del Producto
Rango de medición: 0 a 150 cm.
Sistema retráctil con botón central para mayor precisión.
Incluye ranura de bloqueo para medición exacta.
Elaborado en plástico ABS de alta calidad.
Medición en milímetros para mayor detalle.
Tamaño compacto: 9 cm x 5 cm x 2 cm.
Peso ligero: 40 g.
Modo de uso sencillo:
Rodea la zona a medir y ajusta la cinta en la ranura circular.
Presiona el botón central para obtener la medida precisa.</t>
  </si>
  <si>
    <t>Unidad</t>
  </si>
  <si>
    <t>Báscula Inteligente Tanita Ironman D o equivalente /precisión - Blanca</t>
  </si>
  <si>
    <t>A diferencia de las básculas tradicionales, que solo muestran el peso, las básculas inteligentes proporcionan datos adicionales que son cruciales para un estilo de vida saludable, como la composición corporal, el índice de masa corporal (IMC), la masa muscular y el porcentaje de grasa corporal.</t>
  </si>
  <si>
    <t>BOXEO</t>
  </si>
  <si>
    <t>Cabezal de Boxeo (Unisex)</t>
  </si>
  <si>
    <t>Proteccion de acolchado de espuma en capas.
Corona superior con tirantes cruzados  y almohadilla de corona trasera separada.
Sistema de cerramiento de cabeza de velcro bidireccional.
Almohadillas elegantes para las mejillas y forro interior suave al tacto.
Correas para las orejas cruzadas integradas.
Montonera integral acolchada integrada.
Talla: 6 (s) 14 (m) 20 (l)</t>
  </si>
  <si>
    <t>Saco de Boxeo 80 Libras</t>
  </si>
  <si>
    <t>Composición especialmente integrada con fibras desinfectadas, sintéticas y naturales que proporcionan una capacidad de absorción de impactos mucho más resistente.
El cuero sintético de primera calidad junto con las correas de nylon de alta resistencia brindan seguridad, protección, durabilidad y funcionalidad.
Incluye relleno.
Tamaño: 13″ x 40″.</t>
  </si>
  <si>
    <t>Saco de Boxeo 100 Libras</t>
  </si>
  <si>
    <t>Composición especialmente integrada con fibras desinfectadas, sintéticas y naturales que proporcionan una capacidad de absorción de impactos mucho más resistente.
El cuero sintético de primera calidad junto con las correas de nylon de alta resistencia brindan seguridad, protección, durabilidad y funcionalidad.
Incluye relleno.
Tamaño: 13″x 46″.</t>
  </si>
  <si>
    <t>Guantes de Boxeo de 10 Onzas (Unisex)</t>
  </si>
  <si>
    <t>Con una correa de gancho y bucle de longitud completa en forma de cuña para ajuste seguro y una seccion de espuma integrada en la palma para mayor proteccion.
La combinacion de espuma de triple capa proporciona una absorcion de impactos
Con tecnologia para ventilacion y control de la temperatura, para mantener las manos frescas y secas.</t>
  </si>
  <si>
    <t>Guantes de Boxeo de 12 Onzas (Unisex)</t>
  </si>
  <si>
    <t>Guantes de Boxeo de 14 Onzas (Unisex)</t>
  </si>
  <si>
    <t>Guantes de Boxeo de 16 Onzas (Unisex)</t>
  </si>
  <si>
    <t>Vendas para boxeo (2m)</t>
  </si>
  <si>
    <t>Tejido elástico para protección de nudillos y muñecas. Cierre en velcro.</t>
  </si>
  <si>
    <t>Pads para golpeó (manoplas para golpeó y almuadillas para golpeo)</t>
  </si>
  <si>
    <t>Con Xtra Fresh que ayuda a controlar la humedad
Con cámara de aire que proporciona una superficie de impacto suave
Relleno con múltiples capas que amortiguan el golpe
Dedos cubiertos para evitar piquetes de ojos</t>
  </si>
  <si>
    <t xml:space="preserve">Lazos de salto </t>
  </si>
  <si>
    <t>Lazo Para saltar de pvc, de textura suave y cable delgado.
Los mangos reducen la tensión en sus manos e inluye peso para aumentar resistencia del entrenamiento.
Diseñado para training
Peso: 1lb</t>
  </si>
  <si>
    <t>Paletas Velocidad  (pares)</t>
  </si>
  <si>
    <t>Con  Efectos de sonido contra golpe, blanco fácil de agarrar, seguro y flexible. 
Paleta doble ala de entrenamiento
Tamaño: longitud 43 cm de largo - ancho 21 cm - Espesor de la hoja 6 cm</t>
  </si>
  <si>
    <t>Kit mancuernas de 5 a 25 kg</t>
  </si>
  <si>
    <t>5 pares de mancuernas de 5 libras 
5 pares de Mancuernas de 6 libras 
5 pares de mancuernas de 10 libras 
Mancuerna en Neopreno
diseño exclusivo en forma de estrella</t>
  </si>
  <si>
    <t>Sets discos para pesas de 5 a 25 kg</t>
  </si>
  <si>
    <t>1 barra en acero cromado con agarre antideslizante (dividida en dos) de 5 kg
2 barras de mancuerna de 2.5 kg cada una.
4 discos de 5 kg
6 discos de 2.5 kg
4 discos de 1.25 kg
6 seguros de rosca.
Estuche con ruedas para facilitar el transporte del set y su almacenamiento.</t>
  </si>
  <si>
    <t xml:space="preserve">Rueda para abdominales </t>
  </si>
  <si>
    <t>Consiste en una rueda central (o dos juntas para mayor estabilidad) con manilares a los lados.
Suelen tener un diámetro aproximado de 17-18 cm.</t>
  </si>
  <si>
    <t>Kit pesas rusas de 5 a 15 Kg</t>
  </si>
  <si>
    <t xml:space="preserve">5 pesas rusas de 5kg
5  pesas rusas de 10kg 
5 pesas rusas de 15kg </t>
  </si>
  <si>
    <t xml:space="preserve">Sets completo bandas elásticas de resistencia </t>
  </si>
  <si>
    <t>sets completo de bandas elásticas de resistencia para entrenamiento físico, que cumplan con las siguientes caracteristicas ; 
60x5x0,04 cm / 5 libras.
60x5x0,06 cm / 15 libras.
60x5x0,08 cm / 20 libras.
 60x5x0,1 cm / 30 libras.
 60x5x0,12 cm / 40 libras.</t>
  </si>
  <si>
    <t xml:space="preserve">objetivo de boxeo para pared </t>
  </si>
  <si>
    <t>Objetivo de boxeo para instalación en pared, color negro, con dimensiones descritas abajo. .
El producto debe contar con relleno de alta densidad para absorción de impacto y material externo resistente al uso intensivo.
Medidas:
Alto: 60 cm
Ancho: 25 cm
Largo: 35 cm.</t>
  </si>
  <si>
    <t xml:space="preserve">protector genital </t>
  </si>
  <si>
    <t>Protector genital anatómico para hombres y mujeres, material plástico y acolchado, tallas S M L,  diseño ergonómico para deporte de contacto.</t>
  </si>
  <si>
    <t xml:space="preserve">botiquín de primeros auxilios </t>
  </si>
  <si>
    <t>Botiquín de pared y portátil  con gasas estériles, vendas, solución antiséptica, guantes desechables, tijeras, cinta adhesiva médica, conforme a normativa SST vigente.</t>
  </si>
  <si>
    <t xml:space="preserve">tatami </t>
  </si>
  <si>
    <t>Dimensiones	
laminas de 1 Mtro de ancho x 1 Mtro largo x 2.5 cm de espesor
Espuma de alta densidad que absorbe altos impactos Alta resistencia al desgaste No se deforma No se descompone Evita la proliferación de gérmenes Antiestático Antideslizante Antifatiga</t>
  </si>
  <si>
    <t xml:space="preserve">TOTAL </t>
  </si>
  <si>
    <r>
      <t xml:space="preserve">Para presentar la propuesta de forma correcta, se deberá diligenciar las columnas </t>
    </r>
    <r>
      <rPr>
        <b/>
        <sz val="12"/>
        <color theme="1"/>
        <rFont val="Garamond"/>
        <family val="1"/>
      </rPr>
      <t xml:space="preserve"> G, H, I </t>
    </r>
    <r>
      <rPr>
        <sz val="12"/>
        <color theme="1"/>
        <rFont val="Garamond"/>
        <family val="1"/>
      </rPr>
      <t xml:space="preserve"> en formato moneda, teniendo en cuenta las cantidades establecidas por la entidad, diligenciandose de la siguiente manera:
</t>
    </r>
    <r>
      <rPr>
        <b/>
        <sz val="12"/>
        <color theme="1"/>
        <rFont val="Garamond"/>
        <family val="1"/>
      </rPr>
      <t xml:space="preserve">Columna G "Valor Unitario Ofertado antes de IVA": Diligenciar el valor en pesos del servicio y/o producto ofertado antes de IVA
Columna H "Valor IVA": Diligenciar el valor en pesos del IVA  del servicio y/o producto ofertado,  en caso de encontrarse excluido/excento o no gravado digitar $0 pesos.
Columna I "Valor unitario Ofertado IVA  incluido": Diligenciar el valor en pesos del servicio  y/o producto ofertado con el IVA  incluido, sumatoria de columnas (G+H)
</t>
    </r>
    <r>
      <rPr>
        <sz val="12"/>
        <color theme="1"/>
        <rFont val="Garamond"/>
        <family val="1"/>
      </rPr>
      <t xml:space="preserve">
Las columnas deben ser diligenciadas en su totalidad, y diligenciando el valor en pesos so pena de rechazo de la oferta.</t>
    </r>
  </si>
  <si>
    <t xml:space="preserve">NOTA 3: </t>
  </si>
  <si>
    <t>NOTA 6:</t>
  </si>
  <si>
    <t>V</t>
  </si>
  <si>
    <t xml:space="preserve">UNIDAD DE MEDIDA </t>
  </si>
  <si>
    <t>CANTIDAD A COTIZAR</t>
  </si>
  <si>
    <t>Pendón institucional</t>
  </si>
  <si>
    <t>Pendón publicitario para divulgación de actividades y convocatorias del proyecto. Impresión en lona banner o material resistente de alta durabilidad, tamaño aproximado de 80 × 200 cm o según requerimiento institucional. Debe incluir estructura tipo roll up o araña cuando se requiera. Diseño con identidad visual institucional, logos oficiales, información clara y legible, uso de imágenes de apoyo y tipografía de alto contraste. Impresión full color en alta resolución.</t>
  </si>
  <si>
    <t>Afiche publicitario</t>
  </si>
  <si>
    <t>Pieza gráfica impresa para divulgación de actividades, convocatorias y jornadas del proyecto. En tamaños carta (21,5 × 28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</si>
  <si>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tabloide (28 × 43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</si>
  <si>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pliego aproximado (50 × 70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</si>
  <si>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carta (21,5 × 28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</si>
  <si>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tabloide (28 × 43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</si>
  <si>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pliego aproximado (50 × 70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</si>
  <si>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carta (21,5 × 28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</si>
  <si>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tabloide (28 × 43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</si>
  <si>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pliego aproximado (50 × 70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</si>
  <si>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Volante informativo</t>
  </si>
  <si>
    <t>Material impreso de carácter informativo y promocional para entrega comunitaria y divulgación territorial. Tamaño media carta o carta, impresión full color por ambas caras o una cara, en papel bond o propalcote mínimo 90 g. Debe incluir mensaje breve y claro, información de contacto, fechas, lugares y mecanismos de inscripción, utilizando lenguaje incluyente y diseño de fácil lectura.</t>
  </si>
  <si>
    <t>Prensa escrita / publicación comunitaria</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</si>
  <si>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una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</si>
  <si>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dos páginas,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</si>
  <si>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 media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</si>
  <si>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 tercio de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</si>
  <si>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 cuarto de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</si>
  <si>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 xml:space="preserve">Cuña radial
 </t>
  </si>
  <si>
    <t>Producción de pieza sonora para difusión en emisoras comunitarias, medios alternativos y plataformas digitales. Duración aproximada entre 15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</si>
  <si>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Servicio</t>
  </si>
  <si>
    <t xml:space="preserve">Cuña radial
</t>
  </si>
  <si>
    <t>Producción de pieza sonora para difusión en emisoras comunitarias, medios alternativos y plataformas digitales. Duración aproximada entre 20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</si>
  <si>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Producción de pieza sonora para difusión en emisoras comunitarias, medios alternativos y plataformas digitales. Duración aproximada entre 30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</si>
  <si>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Video clip promocional</t>
  </si>
  <si>
    <t>Producción audiovisual para difusión institucional y comunitaria en redes sociales, plataformas digitales y eventos. Duración aproximada entre 30 segundos,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</si>
  <si>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Producción audiovisual para difusión institucional y comunitaria en redes sociales, plataformas digitales y eventos. Duración aproximada 1 minutos,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</si>
  <si>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 xml:space="preserve">1 minuto </t>
  </si>
  <si>
    <t>Producción audiovisual para difusión institucional y comunitaria en redes sociales, plataformas digitales y eventos. Duración aproximada 2 minutos,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</si>
  <si>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 xml:space="preserve">2 minutos </t>
  </si>
  <si>
    <r>
      <t xml:space="preserve">Para presentar la propuesta de forma correcta, se deberá diligenciar las columnas </t>
    </r>
    <r>
      <rPr>
        <b/>
        <sz val="12"/>
        <color theme="1"/>
        <rFont val="Garamond"/>
        <family val="1"/>
      </rPr>
      <t xml:space="preserve"> G, H, I </t>
    </r>
    <r>
      <rPr>
        <sz val="12"/>
        <color theme="1"/>
        <rFont val="Garamond"/>
        <family val="1"/>
      </rPr>
      <t xml:space="preserve"> en formato moneda, teniendo en cuenta las cantidades establecidas por la entidad, diligenciandose de la siguiente manera:
</t>
    </r>
    <r>
      <rPr>
        <b/>
        <sz val="12"/>
        <color theme="1"/>
        <rFont val="Garamond"/>
        <family val="1"/>
      </rPr>
      <t xml:space="preserve">Columna G "Valor Unitario Ofertado antes de IVA": Diligenciar el valor en pesos del servicio y/o producto ofertado antes de IVA
Columna H "Valor IVA": Diligenciar el valor en pesos del IVA del servicio y/o producto ofertado,  en caso de encontrarse excluido/excento o no gravado digitar $0 pesos.
Columna I "Valor unitario Ofertado IVA incluido": Diligenciar el valor en pesos del servicio  y/o producto ofertado con el IVA  incluido, sumatoria de columnas (G+H)
</t>
    </r>
    <r>
      <rPr>
        <sz val="12"/>
        <color theme="1"/>
        <rFont val="Garamond"/>
        <family val="1"/>
      </rPr>
      <t xml:space="preserve">
Las columnas deben ser diligenciadas en su totalidad, y diligenciando el valor en pesos so pena de rechazo de la oferta.</t>
    </r>
  </si>
  <si>
    <t>Título profesional en programas académicos pertenecientes a alguno de los siguientes Núcleos Básicos de Conocimiento – NBC: Deportes, Educación Física y Recreación o Administración con estudios de posgrado en áreas relacionadas con gestión o gerencia de proyectos o ciencias del deporte o actividad física o gestión deportiva.
Experiencia Profesional: Mínimo cinco (5) años de experiencia profesional contada a partir de terminación de materias o expedición de la tarjeta profesional cuando aplique.
Experiencia específica: Experiencia debidamente certificada en coordinación, gerencia o dirección de al menos dos (2) proyectos sociales orientados a la implementación de actividades o eventos recreativos y/o deportivos, ejecutados a nivel local, distrital o nacional.</t>
  </si>
  <si>
    <t>NATURAL DE COLOMBIA SAS</t>
  </si>
  <si>
    <t>900544894-7</t>
  </si>
  <si>
    <t>YULI NATALIA VIVAS LOMBANA</t>
  </si>
  <si>
    <t>CL 86 A 13 A 09 OF 209</t>
  </si>
  <si>
    <t>Info@naturaldecolombia.com.co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</si>
</sst>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4" formatCode="_-&quot;$&quot;\ * #,##0.00_-;\-&quot;$&quot;\ * #,##0.00_-;_-&quot;$&quot;\ * &quot;-&quot;??_-;_-@_-"/>
    <numFmt numFmtId="164" formatCode="_-&quot;$&quot;\ * #,##0_-;\-&quot;$&quot;\ * #,##0_-;_-&quot;$&quot;\ * &quot;-&quot;??_-;_-@_-"/>
    <numFmt numFmtId="165" formatCode="\$\ #,##0"/>
    <numFmt numFmtId="166" formatCode="&quot;$&quot;\ #,##0"/>
    <numFmt numFmtId="167" formatCode="_-[$$-240A]\ * #,##0_-;\-[$$-240A]\ * #,##0_-;_-[$$-240A]\ * &quot;-&quot;??_-;_-@_-"/>
  </numFmts>
  <fonts count="21">
    <font>
      <sz val="11"/>
      <color theme="1"/>
      <name val="Aptos Narrow"/>
      <family val="2"/>
      <scheme val="minor"/>
    </font>
    <font>
      <sz val="11"/>
      <color theme="1"/>
      <name val="Aptos Narrow"/>
      <family val="2"/>
      <scheme val="minor"/>
    </font>
    <font>
      <b/>
      <sz val="12"/>
      <color rgb="FF000000"/>
      <name val="Garamond"/>
      <family val="1"/>
    </font>
    <font>
      <sz val="12"/>
      <color theme="1"/>
      <name val="Garamond"/>
      <family val="1"/>
    </font>
    <font>
      <sz val="12"/>
      <color rgb="FF000000"/>
      <name val="Garamond"/>
      <family val="1"/>
    </font>
    <font>
      <b/>
      <sz val="14"/>
      <name val="Garamond"/>
      <family val="1"/>
    </font>
    <font>
      <b/>
      <sz val="14"/>
      <color theme="1"/>
      <name val="Garamond"/>
      <family val="1"/>
    </font>
    <font>
      <b/>
      <sz val="12"/>
      <color theme="1"/>
      <name val="Garamond"/>
      <family val="1"/>
    </font>
    <font>
      <b/>
      <sz val="20"/>
      <color theme="1"/>
      <name val="Garamond"/>
      <family val="1"/>
    </font>
    <font>
      <sz val="14"/>
      <color theme="1"/>
      <name val="Garamond"/>
      <family val="1"/>
    </font>
    <font>
      <sz val="11"/>
      <color rgb="FF000000"/>
      <name val="Garamond"/>
      <family val="1"/>
    </font>
    <font>
      <b/>
      <sz val="11"/>
      <color theme="1"/>
      <name val="Garamond"/>
      <family val="1"/>
    </font>
    <font>
      <sz val="11"/>
      <color theme="1"/>
      <name val="Garamond"/>
      <family val="1"/>
    </font>
    <font>
      <b/>
      <sz val="11"/>
      <name val="Garamond"/>
      <family val="1"/>
    </font>
    <font>
      <b/>
      <sz val="11"/>
      <color rgb="FF000000"/>
      <name val="Garamond"/>
      <family val="1"/>
    </font>
    <font>
      <sz val="11"/>
      <name val="Garamond"/>
      <family val="1"/>
    </font>
    <font>
      <sz val="11"/>
      <color rgb="FF040C28"/>
      <name val="Garamond"/>
      <family val="1"/>
    </font>
    <font>
      <sz val="11"/>
      <color rgb="FF1F1F1F"/>
      <name val="Garamond"/>
      <family val="1"/>
    </font>
    <font>
      <sz val="12"/>
      <color theme="1"/>
      <name val="Aptos Narrow"/>
      <family val="2"/>
      <scheme val="minor"/>
    </font>
    <font>
      <sz val="11"/>
      <color theme="1"/>
      <name val="Aptos Narrow"/>
      <family val="2"/>
    </font>
    <font>
      <u/>
      <sz val="11"/>
      <color theme="10"/>
      <name val="Aptos Narrow"/>
      <family val="2"/>
      <scheme val="minor"/>
    </font>
  </fonts>
  <fills count="21">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rgb="FFBFBFBF"/>
      </patternFill>
    </fill>
    <fill>
      <patternFill patternType="solid">
        <fgColor theme="0"/>
        <bgColor indexed="64"/>
      </patternFill>
    </fill>
    <fill>
      <patternFill patternType="solid">
        <fgColor theme="9" tint="0.79998168889431442"/>
        <bgColor indexed="64"/>
      </patternFill>
    </fill>
    <fill>
      <patternFill patternType="solid">
        <fgColor rgb="FFE5F6DE"/>
        <bgColor indexed="64"/>
      </patternFill>
    </fill>
    <fill>
      <patternFill patternType="solid">
        <fgColor rgb="FFF7E1F5"/>
        <bgColor rgb="FFBFBFBF"/>
      </patternFill>
    </fill>
    <fill>
      <patternFill patternType="solid">
        <fgColor rgb="FFF7E1F5"/>
        <bgColor indexed="64"/>
      </patternFill>
    </fill>
    <fill>
      <patternFill patternType="solid">
        <fgColor theme="2" tint="-9.9978637043366805E-2"/>
        <bgColor rgb="FFBFBFBF"/>
      </patternFill>
    </fill>
    <fill>
      <patternFill patternType="solid">
        <fgColor theme="2" tint="-9.9978637043366805E-2"/>
        <bgColor indexed="64"/>
      </patternFill>
    </fill>
    <fill>
      <patternFill patternType="solid">
        <fgColor rgb="FFFFC000"/>
        <bgColor indexed="64"/>
      </patternFill>
    </fill>
    <fill>
      <patternFill patternType="solid">
        <fgColor rgb="FFFFE9A3"/>
        <bgColor indexed="64"/>
      </patternFill>
    </fill>
    <fill>
      <patternFill patternType="solid">
        <fgColor theme="0" tint="-0.14996795556505021"/>
        <bgColor indexed="64"/>
      </patternFill>
    </fill>
    <fill>
      <patternFill patternType="solid">
        <fgColor rgb="FFFFFFFF"/>
        <bgColor rgb="FF000000"/>
      </patternFill>
    </fill>
    <fill>
      <patternFill patternType="solid">
        <fgColor rgb="FFFFFFFF"/>
        <bgColor indexed="64"/>
      </patternFill>
    </fill>
    <fill>
      <patternFill patternType="solid">
        <fgColor rgb="FFD4F1FC"/>
        <bgColor rgb="FFBFBFBF"/>
      </patternFill>
    </fill>
    <fill>
      <patternFill patternType="solid">
        <fgColor rgb="FFD4F1FC"/>
        <bgColor indexed="64"/>
      </patternFill>
    </fill>
    <fill>
      <patternFill patternType="solid">
        <fgColor theme="0" tint="-4.9989318521683403E-2"/>
        <bgColor indexed="64"/>
      </patternFill>
    </fill>
    <fill>
      <patternFill patternType="solid">
        <fgColor theme="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diagonal/>
    </border>
    <border>
      <left style="thin">
        <color indexed="64"/>
      </left>
      <right/>
      <top/>
      <bottom style="thin">
        <color indexed="64"/>
      </bottom>
      <diagonal/>
    </border>
    <border>
      <left/>
      <right/>
      <top/>
      <bottom style="thin">
        <color auto="1"/>
      </bottom>
      <diagonal/>
    </border>
    <border>
      <left/>
      <right/>
      <top style="medium">
        <color indexed="64"/>
      </top>
      <bottom style="medium">
        <color indexed="64"/>
      </bottom>
      <diagonal/>
    </border>
    <border>
      <left/>
      <right style="thin">
        <color indexed="64"/>
      </right>
      <top style="thin">
        <color indexed="64"/>
      </top>
      <bottom/>
      <diagonal/>
    </border>
  </borders>
  <cellStyleXfs count="6">
    <xf numFmtId="0" fontId="0"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8" fillId="0" borderId="0"/>
    <xf numFmtId="0" fontId="20" fillId="0" borderId="0" applyNumberFormat="0" applyFill="0" applyBorder="0" applyAlignment="0" applyProtection="0"/>
  </cellStyleXfs>
  <cellXfs count="177">
    <xf numFmtId="0" fontId="0" fillId="0" borderId="0" xfId="0"/>
    <xf numFmtId="0" fontId="2" fillId="4" borderId="1" xfId="0" applyFont="1" applyFill="1" applyBorder="1" applyAlignment="1">
      <alignment horizontal="center" vertical="center"/>
    </xf>
    <xf numFmtId="0" fontId="3" fillId="5" borderId="1" xfId="2"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3" fillId="0" borderId="1" xfId="0" applyFont="1" applyBorder="1" applyAlignment="1">
      <alignment horizontal="justify" vertical="center"/>
    </xf>
    <xf numFmtId="0" fontId="3" fillId="5" borderId="1" xfId="0" applyFont="1" applyFill="1" applyBorder="1" applyAlignment="1">
      <alignment horizontal="center" vertical="center" wrapText="1"/>
    </xf>
    <xf numFmtId="0" fontId="3" fillId="5" borderId="1" xfId="2" applyFont="1" applyFill="1" applyBorder="1" applyAlignment="1">
      <alignment horizontal="justify" vertical="center" wrapText="1"/>
    </xf>
    <xf numFmtId="0" fontId="10" fillId="0" borderId="1" xfId="0" applyFont="1" applyBorder="1" applyAlignment="1">
      <alignment vertical="center" wrapText="1"/>
    </xf>
    <xf numFmtId="0" fontId="10" fillId="0" borderId="1" xfId="0" applyFont="1" applyBorder="1" applyAlignment="1">
      <alignment horizontal="center" vertical="center" wrapText="1"/>
    </xf>
    <xf numFmtId="164" fontId="0" fillId="0" borderId="0" xfId="0" applyNumberFormat="1" applyAlignment="1">
      <alignment vertical="center"/>
    </xf>
    <xf numFmtId="164" fontId="0" fillId="7" borderId="1" xfId="0" applyNumberFormat="1" applyFill="1" applyBorder="1" applyAlignment="1">
      <alignment vertical="center"/>
    </xf>
    <xf numFmtId="164" fontId="0" fillId="9" borderId="1" xfId="0" applyNumberFormat="1" applyFill="1" applyBorder="1" applyAlignment="1">
      <alignment vertical="center"/>
    </xf>
    <xf numFmtId="164" fontId="0" fillId="11" borderId="1" xfId="0" applyNumberFormat="1" applyFill="1" applyBorder="1" applyAlignment="1">
      <alignment vertical="center"/>
    </xf>
    <xf numFmtId="164" fontId="9" fillId="13" borderId="1" xfId="0" applyNumberFormat="1" applyFont="1" applyFill="1" applyBorder="1" applyAlignment="1">
      <alignment horizontal="center" vertical="center"/>
    </xf>
    <xf numFmtId="164" fontId="0" fillId="13" borderId="1" xfId="0" applyNumberFormat="1" applyFill="1" applyBorder="1" applyAlignment="1">
      <alignment vertical="center"/>
    </xf>
    <xf numFmtId="0" fontId="12" fillId="0" borderId="0" xfId="0" applyFont="1" applyAlignment="1">
      <alignment horizontal="center"/>
    </xf>
    <xf numFmtId="0" fontId="12" fillId="0" borderId="0" xfId="0" applyFont="1"/>
    <xf numFmtId="164" fontId="12" fillId="0" borderId="0" xfId="3" applyNumberFormat="1" applyFont="1" applyAlignment="1">
      <alignment horizontal="center" vertical="center"/>
    </xf>
    <xf numFmtId="0" fontId="12" fillId="0" borderId="0" xfId="0" applyFont="1" applyAlignment="1">
      <alignment horizontal="center" vertical="center"/>
    </xf>
    <xf numFmtId="164" fontId="12" fillId="0" borderId="1" xfId="3" applyNumberFormat="1" applyFont="1" applyBorder="1" applyAlignment="1">
      <alignment horizontal="center" vertical="center"/>
    </xf>
    <xf numFmtId="0" fontId="12" fillId="6" borderId="0" xfId="0" applyFont="1" applyFill="1" applyAlignment="1">
      <alignment horizontal="center" vertical="center"/>
    </xf>
    <xf numFmtId="0" fontId="12" fillId="6" borderId="0" xfId="0" applyFont="1" applyFill="1"/>
    <xf numFmtId="0" fontId="12" fillId="3" borderId="0" xfId="0" applyFont="1" applyFill="1" applyAlignment="1">
      <alignment horizontal="center" vertical="center" wrapText="1"/>
    </xf>
    <xf numFmtId="0" fontId="14" fillId="2" borderId="6" xfId="0" applyFont="1" applyFill="1" applyBorder="1" applyAlignment="1">
      <alignment horizontal="center" vertical="center" wrapText="1"/>
    </xf>
    <xf numFmtId="0" fontId="14" fillId="2" borderId="4" xfId="0" applyFont="1" applyFill="1" applyBorder="1" applyAlignment="1">
      <alignment vertical="center" wrapText="1"/>
    </xf>
    <xf numFmtId="0" fontId="12" fillId="5" borderId="1" xfId="0" applyFont="1" applyFill="1" applyBorder="1" applyAlignment="1">
      <alignment horizontal="center" vertical="center" wrapText="1"/>
    </xf>
    <xf numFmtId="0" fontId="12" fillId="5" borderId="1" xfId="0" applyFont="1" applyFill="1" applyBorder="1" applyAlignment="1">
      <alignment horizontal="left" vertical="center" wrapText="1"/>
    </xf>
    <xf numFmtId="0" fontId="10" fillId="5" borderId="1" xfId="0" applyFont="1" applyFill="1" applyBorder="1" applyAlignment="1">
      <alignment horizontal="center" vertical="center" wrapText="1"/>
    </xf>
    <xf numFmtId="164" fontId="12" fillId="5" borderId="1" xfId="3" applyNumberFormat="1" applyFont="1" applyFill="1" applyBorder="1" applyAlignment="1">
      <alignment horizontal="center" vertical="center"/>
    </xf>
    <xf numFmtId="0" fontId="12" fillId="5" borderId="0" xfId="0" applyFont="1" applyFill="1" applyAlignment="1">
      <alignment horizontal="center" vertical="center"/>
    </xf>
    <xf numFmtId="165" fontId="10" fillId="0" borderId="12" xfId="0" applyNumberFormat="1" applyFont="1" applyBorder="1" applyAlignment="1">
      <alignment horizontal="center" vertical="center" shrinkToFit="1"/>
    </xf>
    <xf numFmtId="165" fontId="12" fillId="5" borderId="0" xfId="0" applyNumberFormat="1" applyFont="1" applyFill="1" applyAlignment="1">
      <alignment horizontal="center" vertical="center"/>
    </xf>
    <xf numFmtId="0" fontId="10" fillId="5" borderId="1" xfId="0" applyFont="1" applyFill="1" applyBorder="1" applyAlignment="1">
      <alignment horizontal="left" vertical="center" wrapText="1"/>
    </xf>
    <xf numFmtId="0" fontId="12" fillId="5" borderId="0" xfId="0" applyFont="1" applyFill="1"/>
    <xf numFmtId="0" fontId="10" fillId="5" borderId="1" xfId="0" applyFont="1" applyFill="1" applyBorder="1" applyAlignment="1">
      <alignment vertical="center" wrapText="1"/>
    </xf>
    <xf numFmtId="0" fontId="10" fillId="16" borderId="1" xfId="0" applyFont="1" applyFill="1" applyBorder="1" applyAlignment="1">
      <alignment horizontal="center" vertical="center" wrapText="1"/>
    </xf>
    <xf numFmtId="3" fontId="12" fillId="0" borderId="0" xfId="0" applyNumberFormat="1" applyFont="1" applyAlignment="1">
      <alignment horizontal="center" vertical="center"/>
    </xf>
    <xf numFmtId="0" fontId="16" fillId="5" borderId="1" xfId="0" applyFont="1" applyFill="1" applyBorder="1" applyAlignment="1">
      <alignment horizontal="left" wrapText="1"/>
    </xf>
    <xf numFmtId="0" fontId="10" fillId="16" borderId="1" xfId="0" applyFont="1" applyFill="1" applyBorder="1" applyAlignment="1">
      <alignment vertical="center" wrapText="1"/>
    </xf>
    <xf numFmtId="0" fontId="12" fillId="5" borderId="1" xfId="0" applyFont="1" applyFill="1" applyBorder="1" applyAlignment="1">
      <alignment wrapText="1"/>
    </xf>
    <xf numFmtId="0" fontId="12" fillId="0" borderId="1" xfId="0" applyFont="1" applyBorder="1" applyAlignment="1">
      <alignment wrapText="1"/>
    </xf>
    <xf numFmtId="0" fontId="12" fillId="0" borderId="1" xfId="0" applyFont="1" applyBorder="1" applyAlignment="1">
      <alignment horizontal="center" vertical="center" wrapText="1"/>
    </xf>
    <xf numFmtId="0" fontId="12" fillId="5" borderId="1" xfId="0" applyFont="1" applyFill="1" applyBorder="1" applyAlignment="1">
      <alignment vertical="center" wrapText="1"/>
    </xf>
    <xf numFmtId="0" fontId="12" fillId="0" borderId="1" xfId="0" applyFont="1" applyBorder="1" applyAlignment="1">
      <alignment vertical="center" wrapText="1"/>
    </xf>
    <xf numFmtId="0" fontId="12" fillId="5" borderId="1" xfId="0" applyFont="1" applyFill="1" applyBorder="1" applyAlignment="1">
      <alignment horizontal="center" vertical="center"/>
    </xf>
    <xf numFmtId="0" fontId="15" fillId="5" borderId="12" xfId="0" applyFont="1" applyFill="1" applyBorder="1" applyAlignment="1">
      <alignment horizontal="center" vertical="center" wrapText="1"/>
    </xf>
    <xf numFmtId="3" fontId="12" fillId="12" borderId="1" xfId="0" applyNumberFormat="1" applyFont="1" applyFill="1" applyBorder="1" applyAlignment="1">
      <alignment vertical="center"/>
    </xf>
    <xf numFmtId="6" fontId="12" fillId="12" borderId="1" xfId="0" applyNumberFormat="1" applyFont="1" applyFill="1" applyBorder="1"/>
    <xf numFmtId="0" fontId="12" fillId="0" borderId="0" xfId="0" applyFont="1" applyAlignment="1">
      <alignment vertical="center" wrapText="1"/>
    </xf>
    <xf numFmtId="0" fontId="2" fillId="17" borderId="1" xfId="0" applyFont="1" applyFill="1" applyBorder="1" applyAlignment="1">
      <alignment horizontal="center" vertical="center"/>
    </xf>
    <xf numFmtId="0" fontId="3" fillId="18" borderId="1" xfId="2" applyFont="1" applyFill="1" applyBorder="1" applyAlignment="1">
      <alignment horizontal="center" vertical="center" wrapText="1"/>
    </xf>
    <xf numFmtId="0" fontId="3" fillId="18" borderId="1" xfId="0" applyFont="1" applyFill="1" applyBorder="1" applyAlignment="1">
      <alignment horizontal="justify" vertical="center" wrapText="1"/>
    </xf>
    <xf numFmtId="0" fontId="2" fillId="17" borderId="1" xfId="0" applyFont="1" applyFill="1" applyBorder="1" applyAlignment="1">
      <alignment horizontal="center" vertical="center" wrapText="1"/>
    </xf>
    <xf numFmtId="0" fontId="4" fillId="17" borderId="1" xfId="0" applyFont="1" applyFill="1" applyBorder="1" applyAlignment="1">
      <alignment horizontal="center" vertical="center" wrapText="1"/>
    </xf>
    <xf numFmtId="164" fontId="0" fillId="19" borderId="1" xfId="0" applyNumberFormat="1" applyFill="1" applyBorder="1" applyAlignment="1">
      <alignment vertical="center"/>
    </xf>
    <xf numFmtId="0" fontId="2" fillId="11" borderId="1" xfId="0" applyFont="1" applyFill="1" applyBorder="1" applyAlignment="1">
      <alignment horizontal="center" vertical="center" wrapText="1"/>
    </xf>
    <xf numFmtId="164" fontId="7" fillId="11" borderId="1" xfId="3" applyNumberFormat="1" applyFont="1" applyFill="1" applyBorder="1" applyAlignment="1">
      <alignment horizontal="center" vertical="center" wrapText="1"/>
    </xf>
    <xf numFmtId="0" fontId="13" fillId="14" borderId="2" xfId="0" applyFont="1" applyFill="1" applyBorder="1" applyAlignment="1">
      <alignment horizontal="center" vertical="center" wrapText="1"/>
    </xf>
    <xf numFmtId="164" fontId="12" fillId="0" borderId="0" xfId="3" applyNumberFormat="1" applyFont="1" applyBorder="1" applyAlignment="1">
      <alignment horizontal="center" vertical="center"/>
    </xf>
    <xf numFmtId="164" fontId="11" fillId="2" borderId="6" xfId="3" applyNumberFormat="1" applyFont="1" applyFill="1" applyBorder="1" applyAlignment="1">
      <alignment horizontal="center" vertical="center" wrapText="1"/>
    </xf>
    <xf numFmtId="0" fontId="4" fillId="15" borderId="1" xfId="0" applyFont="1" applyFill="1" applyBorder="1" applyAlignment="1">
      <alignment horizontal="center" vertical="center" wrapText="1"/>
    </xf>
    <xf numFmtId="6" fontId="15" fillId="19" borderId="5" xfId="0" applyNumberFormat="1" applyFont="1" applyFill="1" applyBorder="1" applyAlignment="1">
      <alignment horizontal="center" vertical="center"/>
    </xf>
    <xf numFmtId="6" fontId="15" fillId="7" borderId="1" xfId="0" applyNumberFormat="1" applyFont="1" applyFill="1" applyBorder="1" applyAlignment="1">
      <alignment horizontal="center" vertical="center"/>
    </xf>
    <xf numFmtId="0" fontId="3" fillId="0" borderId="0" xfId="0" applyFont="1" applyAlignment="1">
      <alignment vertical="center"/>
    </xf>
    <xf numFmtId="0" fontId="7" fillId="0" borderId="0" xfId="0" applyFont="1" applyAlignment="1">
      <alignment horizontal="center" vertical="center"/>
    </xf>
    <xf numFmtId="0" fontId="7" fillId="0" borderId="2" xfId="0" applyFont="1" applyBorder="1" applyAlignment="1">
      <alignment horizontal="center" vertical="center" wrapText="1"/>
    </xf>
    <xf numFmtId="0" fontId="7" fillId="0" borderId="0" xfId="2" applyFont="1" applyAlignment="1">
      <alignment horizontal="center" vertical="center"/>
    </xf>
    <xf numFmtId="0" fontId="3" fillId="0" borderId="0" xfId="2" applyFont="1" applyAlignment="1">
      <alignment vertical="center" wrapText="1"/>
    </xf>
    <xf numFmtId="0" fontId="3" fillId="0" borderId="0" xfId="4" applyFont="1" applyAlignment="1">
      <alignment vertical="center"/>
    </xf>
    <xf numFmtId="0" fontId="3" fillId="0" borderId="0" xfId="4" applyFont="1" applyAlignment="1">
      <alignment horizontal="left" vertical="center"/>
    </xf>
    <xf numFmtId="0" fontId="3" fillId="0" borderId="0" xfId="0" applyFont="1" applyAlignment="1">
      <alignment horizontal="center" vertical="center"/>
    </xf>
    <xf numFmtId="0" fontId="12" fillId="5" borderId="6" xfId="0" applyFont="1" applyFill="1" applyBorder="1" applyAlignment="1">
      <alignment horizontal="center" vertical="center"/>
    </xf>
    <xf numFmtId="0" fontId="10" fillId="5" borderId="6" xfId="0" applyFont="1" applyFill="1" applyBorder="1" applyAlignment="1">
      <alignment horizontal="center" vertical="center" wrapText="1"/>
    </xf>
    <xf numFmtId="0" fontId="4" fillId="15" borderId="6" xfId="0" applyFont="1" applyFill="1" applyBorder="1" applyAlignment="1">
      <alignment horizontal="center" vertical="center" wrapText="1"/>
    </xf>
    <xf numFmtId="0" fontId="7" fillId="0" borderId="1" xfId="0" applyFont="1" applyBorder="1" applyAlignment="1">
      <alignment horizontal="center" vertical="center" wrapText="1"/>
    </xf>
    <xf numFmtId="164" fontId="0" fillId="18" borderId="1" xfId="0" applyNumberFormat="1" applyFill="1" applyBorder="1" applyAlignment="1">
      <alignment vertical="center"/>
    </xf>
    <xf numFmtId="0" fontId="15" fillId="0" borderId="34" xfId="0" applyFont="1" applyBorder="1" applyAlignment="1">
      <alignment horizontal="center" vertical="center" wrapText="1"/>
    </xf>
    <xf numFmtId="0" fontId="19" fillId="0" borderId="0" xfId="0" applyFont="1"/>
    <xf numFmtId="0" fontId="14" fillId="11" borderId="6" xfId="0" applyFont="1" applyFill="1" applyBorder="1" applyAlignment="1">
      <alignment horizontal="center" vertical="center" wrapText="1"/>
    </xf>
    <xf numFmtId="0" fontId="14" fillId="11" borderId="1" xfId="0" applyFont="1" applyFill="1" applyBorder="1" applyAlignment="1">
      <alignment horizontal="center" vertical="center" wrapText="1"/>
    </xf>
    <xf numFmtId="0" fontId="14" fillId="11" borderId="13" xfId="0" applyFont="1" applyFill="1" applyBorder="1" applyAlignment="1">
      <alignment horizontal="center" vertical="center" wrapText="1"/>
    </xf>
    <xf numFmtId="0" fontId="10" fillId="0" borderId="12" xfId="0" applyFont="1" applyBorder="1" applyAlignment="1">
      <alignment horizontal="center" vertical="center" wrapText="1"/>
    </xf>
    <xf numFmtId="0" fontId="13" fillId="0" borderId="12" xfId="0" applyFont="1" applyBorder="1" applyAlignment="1">
      <alignment horizontal="center" vertical="center" wrapText="1"/>
    </xf>
    <xf numFmtId="0" fontId="15" fillId="0" borderId="12" xfId="0" applyFont="1" applyBorder="1" applyAlignment="1">
      <alignment horizontal="left" vertical="center" wrapText="1"/>
    </xf>
    <xf numFmtId="164" fontId="12" fillId="19" borderId="6" xfId="3" applyNumberFormat="1" applyFont="1" applyFill="1" applyBorder="1" applyAlignment="1">
      <alignment horizontal="center" vertical="center"/>
    </xf>
    <xf numFmtId="166" fontId="15" fillId="6" borderId="1" xfId="3" applyNumberFormat="1" applyFont="1" applyFill="1" applyBorder="1" applyAlignment="1">
      <alignment horizontal="center" vertical="center"/>
    </xf>
    <xf numFmtId="0" fontId="15" fillId="0" borderId="12" xfId="0" applyFont="1" applyBorder="1" applyAlignment="1">
      <alignment horizontal="center" vertical="center" wrapText="1"/>
    </xf>
    <xf numFmtId="0" fontId="11" fillId="13" borderId="36" xfId="0" applyFont="1" applyFill="1" applyBorder="1" applyAlignment="1">
      <alignment horizontal="center" vertical="center"/>
    </xf>
    <xf numFmtId="164" fontId="12" fillId="13" borderId="1" xfId="0" applyNumberFormat="1" applyFont="1" applyFill="1" applyBorder="1" applyAlignment="1">
      <alignment horizontal="center" vertical="center"/>
    </xf>
    <xf numFmtId="164" fontId="0" fillId="6" borderId="1" xfId="0" applyNumberFormat="1" applyFill="1" applyBorder="1" applyAlignment="1">
      <alignment vertical="center"/>
    </xf>
    <xf numFmtId="164" fontId="0" fillId="6" borderId="0" xfId="0" applyNumberFormat="1" applyFill="1" applyAlignment="1">
      <alignment vertical="center"/>
    </xf>
    <xf numFmtId="164" fontId="11" fillId="20" borderId="38" xfId="3" applyNumberFormat="1" applyFont="1" applyFill="1" applyBorder="1" applyAlignment="1">
      <alignment horizontal="center" vertical="center" wrapText="1"/>
    </xf>
    <xf numFmtId="164" fontId="11" fillId="20" borderId="6" xfId="3" applyNumberFormat="1" applyFont="1" applyFill="1" applyBorder="1" applyAlignment="1">
      <alignment horizontal="center" vertical="center" wrapText="1"/>
    </xf>
    <xf numFmtId="167" fontId="2" fillId="17" borderId="1" xfId="0" applyNumberFormat="1" applyFont="1" applyFill="1" applyBorder="1" applyAlignment="1">
      <alignment horizontal="center" vertical="center"/>
    </xf>
    <xf numFmtId="0" fontId="7" fillId="0" borderId="25" xfId="0" applyFont="1" applyBorder="1" applyAlignment="1">
      <alignment horizontal="center" vertical="center"/>
    </xf>
    <xf numFmtId="0" fontId="7" fillId="0" borderId="26" xfId="0" applyFont="1" applyBorder="1" applyAlignment="1">
      <alignment horizontal="center" vertical="center"/>
    </xf>
    <xf numFmtId="0" fontId="7" fillId="0" borderId="22" xfId="4" applyFont="1" applyBorder="1" applyAlignment="1">
      <alignment horizontal="center" vertical="center"/>
    </xf>
    <xf numFmtId="0" fontId="7" fillId="0" borderId="23" xfId="4" applyFont="1" applyBorder="1" applyAlignment="1">
      <alignment horizontal="center" vertical="center"/>
    </xf>
    <xf numFmtId="0" fontId="7" fillId="0" borderId="24" xfId="4" applyFont="1" applyBorder="1" applyAlignment="1">
      <alignment horizontal="center" vertical="center"/>
    </xf>
    <xf numFmtId="0" fontId="7" fillId="0" borderId="25" xfId="0" applyFont="1" applyBorder="1" applyAlignment="1">
      <alignment horizontal="center" wrapText="1"/>
    </xf>
    <xf numFmtId="0" fontId="7" fillId="0" borderId="26" xfId="0" applyFont="1" applyBorder="1" applyAlignment="1">
      <alignment horizontal="center" wrapText="1"/>
    </xf>
    <xf numFmtId="0" fontId="7" fillId="0" borderId="28" xfId="0" applyFont="1" applyBorder="1" applyAlignment="1">
      <alignment horizontal="center" vertical="center"/>
    </xf>
    <xf numFmtId="0" fontId="7" fillId="0" borderId="29" xfId="0" applyFont="1" applyBorder="1" applyAlignment="1">
      <alignment horizontal="center" vertical="center"/>
    </xf>
    <xf numFmtId="0" fontId="7" fillId="0" borderId="31"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2" xfId="0" applyFont="1" applyBorder="1" applyAlignment="1">
      <alignment horizontal="center" vertical="center"/>
    </xf>
    <xf numFmtId="0" fontId="7" fillId="0" borderId="24" xfId="0" applyFont="1" applyBorder="1" applyAlignment="1">
      <alignment horizontal="center" vertical="center"/>
    </xf>
    <xf numFmtId="0" fontId="3" fillId="0" borderId="1" xfId="0" applyFont="1" applyBorder="1" applyAlignment="1">
      <alignment horizontal="left" vertical="center" wrapText="1"/>
    </xf>
    <xf numFmtId="0" fontId="7" fillId="0" borderId="0" xfId="2" applyFont="1" applyAlignment="1">
      <alignment horizontal="center" vertical="center"/>
    </xf>
    <xf numFmtId="0" fontId="2" fillId="10" borderId="2" xfId="0" applyFont="1" applyFill="1" applyBorder="1" applyAlignment="1">
      <alignment horizontal="center" vertical="center"/>
    </xf>
    <xf numFmtId="0" fontId="2" fillId="10" borderId="3" xfId="0" applyFont="1" applyFill="1" applyBorder="1" applyAlignment="1">
      <alignment horizontal="center" vertical="center"/>
    </xf>
    <xf numFmtId="0" fontId="2" fillId="10" borderId="2" xfId="0" applyFont="1" applyFill="1" applyBorder="1" applyAlignment="1">
      <alignment horizontal="left" vertical="center" wrapText="1"/>
    </xf>
    <xf numFmtId="0" fontId="2" fillId="10" borderId="3" xfId="0" applyFont="1" applyFill="1" applyBorder="1" applyAlignment="1">
      <alignment horizontal="left" vertical="center" wrapText="1"/>
    </xf>
    <xf numFmtId="0" fontId="0" fillId="0" borderId="1" xfId="0" applyBorder="1" applyAlignment="1">
      <alignment horizontal="center"/>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1" xfId="0" applyFont="1" applyBorder="1" applyAlignment="1">
      <alignment horizontal="center" vertical="center" wrapText="1"/>
    </xf>
    <xf numFmtId="0" fontId="3" fillId="0" borderId="1" xfId="0" applyFont="1" applyBorder="1" applyAlignment="1">
      <alignment horizontal="left" vertical="center"/>
    </xf>
    <xf numFmtId="0" fontId="3" fillId="0" borderId="1" xfId="0" applyFont="1" applyBorder="1" applyAlignment="1">
      <alignment horizontal="left" vertical="top" wrapText="1"/>
    </xf>
    <xf numFmtId="0" fontId="5" fillId="2" borderId="1" xfId="0" applyFont="1" applyFill="1" applyBorder="1" applyAlignment="1">
      <alignment horizontal="center" vertical="center" wrapText="1"/>
    </xf>
    <xf numFmtId="0" fontId="6" fillId="0" borderId="1" xfId="0" applyFont="1" applyBorder="1" applyAlignment="1">
      <alignment horizontal="center" vertical="center"/>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5" xfId="0" applyFont="1" applyBorder="1" applyAlignment="1">
      <alignment horizontal="center" vertical="center" wrapText="1"/>
    </xf>
    <xf numFmtId="0" fontId="2" fillId="8" borderId="1" xfId="0" applyFont="1" applyFill="1" applyBorder="1" applyAlignment="1">
      <alignment horizontal="center" vertical="center" wrapText="1"/>
    </xf>
    <xf numFmtId="0" fontId="8" fillId="13" borderId="1" xfId="0" applyFont="1" applyFill="1" applyBorder="1" applyAlignment="1">
      <alignment horizontal="center" vertical="center"/>
    </xf>
    <xf numFmtId="0" fontId="2" fillId="10" borderId="2" xfId="0" applyFont="1" applyFill="1" applyBorder="1" applyAlignment="1">
      <alignment horizontal="left" vertical="center"/>
    </xf>
    <xf numFmtId="0" fontId="2" fillId="10" borderId="3" xfId="0" applyFont="1" applyFill="1" applyBorder="1" applyAlignment="1">
      <alignment horizontal="left" vertical="center"/>
    </xf>
    <xf numFmtId="0" fontId="2" fillId="10" borderId="5" xfId="0" applyFont="1" applyFill="1" applyBorder="1" applyAlignment="1">
      <alignment horizontal="left" vertical="center"/>
    </xf>
    <xf numFmtId="0" fontId="15" fillId="5" borderId="14" xfId="0" applyFont="1" applyFill="1" applyBorder="1" applyAlignment="1">
      <alignment horizontal="center" vertical="center" wrapText="1"/>
    </xf>
    <xf numFmtId="0" fontId="15" fillId="5" borderId="15" xfId="0" applyFont="1" applyFill="1" applyBorder="1" applyAlignment="1">
      <alignment horizontal="center" vertical="center" wrapText="1"/>
    </xf>
    <xf numFmtId="0" fontId="15" fillId="5" borderId="16" xfId="0" applyFont="1" applyFill="1" applyBorder="1" applyAlignment="1">
      <alignment horizontal="center" vertical="center" wrapText="1"/>
    </xf>
    <xf numFmtId="0" fontId="11" fillId="12" borderId="1" xfId="0" applyFont="1" applyFill="1" applyBorder="1" applyAlignment="1">
      <alignment horizontal="center"/>
    </xf>
    <xf numFmtId="0" fontId="12" fillId="0" borderId="6"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1" xfId="0" applyFont="1" applyBorder="1" applyAlignment="1">
      <alignment horizontal="center" vertical="center" wrapText="1"/>
    </xf>
    <xf numFmtId="0" fontId="12" fillId="5" borderId="6" xfId="0" applyFont="1" applyFill="1" applyBorder="1" applyAlignment="1">
      <alignment horizontal="center" vertical="center" wrapText="1"/>
    </xf>
    <xf numFmtId="0" fontId="12" fillId="5" borderId="13" xfId="0" applyFont="1" applyFill="1" applyBorder="1" applyAlignment="1">
      <alignment horizontal="center" vertical="center" wrapText="1"/>
    </xf>
    <xf numFmtId="0" fontId="12" fillId="5" borderId="11" xfId="0" applyFont="1" applyFill="1" applyBorder="1" applyAlignment="1">
      <alignment horizontal="center" vertical="center" wrapText="1"/>
    </xf>
    <xf numFmtId="0" fontId="10" fillId="5" borderId="4" xfId="0" applyFont="1" applyFill="1" applyBorder="1" applyAlignment="1">
      <alignment horizontal="center" vertical="center" wrapText="1"/>
    </xf>
    <xf numFmtId="0" fontId="10" fillId="5" borderId="7" xfId="0" applyFont="1" applyFill="1" applyBorder="1" applyAlignment="1">
      <alignment horizontal="center" vertical="center" wrapText="1"/>
    </xf>
    <xf numFmtId="0" fontId="10" fillId="0" borderId="6"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1" xfId="0" applyFont="1" applyBorder="1" applyAlignment="1">
      <alignment horizontal="center" vertical="center" wrapText="1"/>
    </xf>
    <xf numFmtId="0" fontId="12" fillId="3" borderId="0" xfId="0" applyFont="1" applyFill="1" applyAlignment="1">
      <alignment horizontal="center" vertical="center" wrapText="1"/>
    </xf>
    <xf numFmtId="0" fontId="11" fillId="9" borderId="2" xfId="0" applyFont="1" applyFill="1" applyBorder="1" applyAlignment="1">
      <alignment horizontal="center" vertical="center" wrapText="1"/>
    </xf>
    <xf numFmtId="0" fontId="11" fillId="9" borderId="3" xfId="0" applyFont="1" applyFill="1" applyBorder="1" applyAlignment="1">
      <alignment horizontal="center" vertical="center" wrapText="1"/>
    </xf>
    <xf numFmtId="0" fontId="13" fillId="5" borderId="3" xfId="0" applyFont="1" applyFill="1" applyBorder="1" applyAlignment="1">
      <alignment horizontal="center" vertical="center" wrapText="1"/>
    </xf>
    <xf numFmtId="0" fontId="12" fillId="0" borderId="17" xfId="0" applyFont="1" applyBorder="1" applyAlignment="1">
      <alignment horizontal="center"/>
    </xf>
    <xf numFmtId="0" fontId="12" fillId="0" borderId="18" xfId="0" applyFont="1" applyBorder="1" applyAlignment="1">
      <alignment horizontal="center"/>
    </xf>
    <xf numFmtId="0" fontId="13" fillId="14" borderId="2" xfId="0" applyFont="1" applyFill="1" applyBorder="1" applyAlignment="1">
      <alignment horizontal="center" vertical="center" wrapText="1"/>
    </xf>
    <xf numFmtId="0" fontId="13" fillId="14" borderId="3" xfId="0" applyFont="1" applyFill="1" applyBorder="1" applyAlignment="1">
      <alignment horizontal="center" vertical="center" wrapText="1"/>
    </xf>
    <xf numFmtId="0" fontId="3" fillId="0" borderId="31" xfId="0" applyFont="1" applyBorder="1" applyAlignment="1">
      <alignment horizontal="center" vertical="center"/>
    </xf>
    <xf numFmtId="0" fontId="3" fillId="0" borderId="32" xfId="0" applyFont="1" applyBorder="1" applyAlignment="1">
      <alignment horizontal="center" vertical="center"/>
    </xf>
    <xf numFmtId="0" fontId="7" fillId="0" borderId="31" xfId="4" applyFont="1" applyBorder="1" applyAlignment="1">
      <alignment horizontal="center" vertical="center"/>
    </xf>
    <xf numFmtId="0" fontId="7" fillId="0" borderId="37" xfId="4" applyFont="1" applyBorder="1" applyAlignment="1">
      <alignment horizontal="center" vertical="center"/>
    </xf>
    <xf numFmtId="0" fontId="7" fillId="0" borderId="32" xfId="4" applyFont="1" applyBorder="1" applyAlignment="1">
      <alignment horizontal="center" vertical="center"/>
    </xf>
    <xf numFmtId="0" fontId="12" fillId="0" borderId="1" xfId="0" applyFont="1" applyBorder="1" applyAlignment="1">
      <alignment horizontal="center"/>
    </xf>
    <xf numFmtId="0" fontId="13" fillId="14" borderId="1" xfId="0" applyFont="1" applyFill="1" applyBorder="1" applyAlignment="1">
      <alignment horizontal="center" vertical="center" wrapText="1"/>
    </xf>
    <xf numFmtId="0" fontId="11" fillId="9" borderId="1" xfId="0" applyFont="1" applyFill="1" applyBorder="1" applyAlignment="1">
      <alignment horizontal="center" vertical="center" wrapText="1"/>
    </xf>
    <xf numFmtId="0" fontId="13" fillId="5" borderId="2" xfId="0" applyFont="1" applyFill="1" applyBorder="1" applyAlignment="1">
      <alignment horizontal="center" vertical="center" wrapText="1"/>
    </xf>
    <xf numFmtId="0" fontId="13" fillId="5" borderId="5" xfId="0" applyFont="1" applyFill="1" applyBorder="1" applyAlignment="1">
      <alignment horizontal="center" vertical="center" wrapText="1"/>
    </xf>
    <xf numFmtId="0" fontId="11" fillId="13" borderId="35" xfId="0" applyFont="1" applyFill="1" applyBorder="1" applyAlignment="1">
      <alignment horizontal="center" vertical="center"/>
    </xf>
    <xf numFmtId="0" fontId="11" fillId="13" borderId="36" xfId="0" applyFont="1" applyFill="1" applyBorder="1" applyAlignment="1">
      <alignment horizontal="center" vertical="center"/>
    </xf>
    <xf numFmtId="164" fontId="0" fillId="7" borderId="1" xfId="0" applyNumberFormat="1" applyFill="1" applyBorder="1" applyAlignment="1">
      <alignment horizontal="center" vertical="center"/>
    </xf>
    <xf numFmtId="0" fontId="3" fillId="0" borderId="27" xfId="0" applyFont="1" applyBorder="1" applyAlignment="1">
      <alignment horizontal="center" vertical="center"/>
    </xf>
    <xf numFmtId="0" fontId="3" fillId="0" borderId="30" xfId="0" applyFont="1" applyBorder="1" applyAlignment="1">
      <alignment horizontal="center" vertical="center"/>
    </xf>
    <xf numFmtId="0" fontId="3" fillId="0" borderId="33" xfId="0" applyFont="1" applyBorder="1" applyAlignment="1">
      <alignment horizontal="center" vertical="center"/>
    </xf>
    <xf numFmtId="0" fontId="20" fillId="0" borderId="27" xfId="5" applyBorder="1" applyAlignment="1">
      <alignment horizontal="center" vertical="center"/>
    </xf>
    <xf numFmtId="6" fontId="12" fillId="5" borderId="0" xfId="0" applyNumberFormat="1" applyFont="1" applyFill="1" applyAlignment="1">
      <alignment horizontal="center" vertical="center"/>
    </xf>
    <xf numFmtId="0" fontId="20" fillId="0" borderId="31" xfId="5" applyBorder="1" applyAlignment="1">
      <alignment horizontal="center" vertical="center"/>
    </xf>
    <xf numFmtId="0" fontId="20" fillId="0" borderId="32" xfId="5" applyBorder="1" applyAlignment="1">
      <alignment horizontal="center" vertical="center"/>
    </xf>
    <xf numFmtId="44" fontId="19" fillId="0" borderId="0" xfId="0" applyNumberFormat="1" applyFont="1"/>
  </cellXfs>
  <cellStyles count="6">
    <cellStyle name="Hipervínculo" xfId="5" builtinId="8"/>
    <cellStyle name="Moneda" xfId="3" builtinId="4"/>
    <cellStyle name="Moneda 3" xfId="1" xr:uid="{65D8F166-6899-43F1-8D6B-CEB683C21CF8}"/>
    <cellStyle name="Normal" xfId="0" builtinId="0"/>
    <cellStyle name="Normal 2" xfId="2" xr:uid="{661BAAC2-61DD-4691-96AC-6EC0CBBF0571}"/>
    <cellStyle name="Normal 3" xfId="4" xr:uid="{FDB2B371-4C70-4BF1-AECA-E3FCB2E4C05F}"/>
  </cellStyles>
  <dxfs count="0"/>
  <tableStyles count="0" defaultTableStyle="TableStyleMedium2" defaultPivotStyle="PivotStyleLight16"/>
  <colors>
    <mruColors>
      <color rgb="FFFFE9A3"/>
      <color rgb="FFD4F1FC"/>
      <color rgb="FFE5F6DE"/>
      <color rgb="FFF7E1F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7105952</xdr:colOff>
      <xdr:row>0</xdr:row>
      <xdr:rowOff>377976</xdr:rowOff>
    </xdr:from>
    <xdr:to>
      <xdr:col>2</xdr:col>
      <xdr:colOff>7772313</xdr:colOff>
      <xdr:row>0</xdr:row>
      <xdr:rowOff>898214</xdr:rowOff>
    </xdr:to>
    <xdr:pic>
      <xdr:nvPicPr>
        <xdr:cNvPr id="2" name="Imagen 1">
          <a:extLst>
            <a:ext uri="{FF2B5EF4-FFF2-40B4-BE49-F238E27FC236}">
              <a16:creationId xmlns:a16="http://schemas.microsoft.com/office/drawing/2014/main" id="{A9DED9A6-95FD-48D4-8AAB-22C3CA004268}"/>
            </a:ext>
          </a:extLst>
        </xdr:cNvPr>
        <xdr:cNvPicPr>
          <a:picLocks noChangeAspect="1"/>
        </xdr:cNvPicPr>
      </xdr:nvPicPr>
      <xdr:blipFill>
        <a:blip xmlns:r="http://schemas.openxmlformats.org/officeDocument/2006/relationships" r:embed="rId1"/>
        <a:stretch>
          <a:fillRect/>
        </a:stretch>
      </xdr:blipFill>
      <xdr:spPr>
        <a:xfrm>
          <a:off x="9827381" y="377976"/>
          <a:ext cx="666361" cy="520238"/>
        </a:xfrm>
        <a:prstGeom prst="rect">
          <a:avLst/>
        </a:prstGeom>
      </xdr:spPr>
    </xdr:pic>
    <xdr:clientData/>
  </xdr:twoCellAnchor>
  <xdr:twoCellAnchor editAs="oneCell">
    <xdr:from>
      <xdr:col>2</xdr:col>
      <xdr:colOff>3524250</xdr:colOff>
      <xdr:row>43</xdr:row>
      <xdr:rowOff>209551</xdr:rowOff>
    </xdr:from>
    <xdr:to>
      <xdr:col>2</xdr:col>
      <xdr:colOff>5276850</xdr:colOff>
      <xdr:row>43</xdr:row>
      <xdr:rowOff>676911</xdr:rowOff>
    </xdr:to>
    <xdr:pic>
      <xdr:nvPicPr>
        <xdr:cNvPr id="3" name="Imagen 2">
          <a:extLst>
            <a:ext uri="{FF2B5EF4-FFF2-40B4-BE49-F238E27FC236}">
              <a16:creationId xmlns:a16="http://schemas.microsoft.com/office/drawing/2014/main" id="{C46BC718-B1AD-4DD6-8361-790080319EAC}"/>
            </a:ext>
          </a:extLst>
        </xdr:cNvPr>
        <xdr:cNvPicPr>
          <a:picLocks noChangeAspect="1"/>
        </xdr:cNvPicPr>
      </xdr:nvPicPr>
      <xdr:blipFill>
        <a:blip xmlns:r="http://schemas.openxmlformats.org/officeDocument/2006/relationships" r:embed="rId2"/>
        <a:stretch>
          <a:fillRect/>
        </a:stretch>
      </xdr:blipFill>
      <xdr:spPr>
        <a:xfrm>
          <a:off x="6496050" y="45415201"/>
          <a:ext cx="1752600" cy="4673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3710392</xdr:colOff>
      <xdr:row>0</xdr:row>
      <xdr:rowOff>37353</xdr:rowOff>
    </xdr:from>
    <xdr:to>
      <xdr:col>3</xdr:col>
      <xdr:colOff>4376753</xdr:colOff>
      <xdr:row>0</xdr:row>
      <xdr:rowOff>557591</xdr:rowOff>
    </xdr:to>
    <xdr:pic>
      <xdr:nvPicPr>
        <xdr:cNvPr id="2" name="Imagen 1">
          <a:extLst>
            <a:ext uri="{FF2B5EF4-FFF2-40B4-BE49-F238E27FC236}">
              <a16:creationId xmlns:a16="http://schemas.microsoft.com/office/drawing/2014/main" id="{7ED2DFB1-2317-4039-9519-70A4130B7796}"/>
            </a:ext>
          </a:extLst>
        </xdr:cNvPr>
        <xdr:cNvPicPr>
          <a:picLocks noChangeAspect="1"/>
        </xdr:cNvPicPr>
      </xdr:nvPicPr>
      <xdr:blipFill>
        <a:blip xmlns:r="http://schemas.openxmlformats.org/officeDocument/2006/relationships" r:embed="rId1"/>
        <a:stretch>
          <a:fillRect/>
        </a:stretch>
      </xdr:blipFill>
      <xdr:spPr>
        <a:xfrm>
          <a:off x="7445686" y="37353"/>
          <a:ext cx="666361" cy="520238"/>
        </a:xfrm>
        <a:prstGeom prst="rect">
          <a:avLst/>
        </a:prstGeom>
      </xdr:spPr>
    </xdr:pic>
    <xdr:clientData/>
  </xdr:twoCellAnchor>
  <xdr:twoCellAnchor editAs="oneCell">
    <xdr:from>
      <xdr:col>3</xdr:col>
      <xdr:colOff>1196067</xdr:colOff>
      <xdr:row>112</xdr:row>
      <xdr:rowOff>250372</xdr:rowOff>
    </xdr:from>
    <xdr:to>
      <xdr:col>3</xdr:col>
      <xdr:colOff>2950028</xdr:colOff>
      <xdr:row>112</xdr:row>
      <xdr:rowOff>717732</xdr:rowOff>
    </xdr:to>
    <xdr:pic>
      <xdr:nvPicPr>
        <xdr:cNvPr id="3" name="Imagen 2">
          <a:extLst>
            <a:ext uri="{FF2B5EF4-FFF2-40B4-BE49-F238E27FC236}">
              <a16:creationId xmlns:a16="http://schemas.microsoft.com/office/drawing/2014/main" id="{6FEA3376-B3CA-4842-A40F-70AB2DB485E0}"/>
            </a:ext>
          </a:extLst>
        </xdr:cNvPr>
        <xdr:cNvPicPr>
          <a:picLocks noChangeAspect="1"/>
        </xdr:cNvPicPr>
      </xdr:nvPicPr>
      <xdr:blipFill>
        <a:blip xmlns:r="http://schemas.openxmlformats.org/officeDocument/2006/relationships" r:embed="rId2"/>
        <a:stretch>
          <a:fillRect/>
        </a:stretch>
      </xdr:blipFill>
      <xdr:spPr>
        <a:xfrm>
          <a:off x="5264603" y="106603801"/>
          <a:ext cx="1753961" cy="46736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184150</xdr:colOff>
      <xdr:row>0</xdr:row>
      <xdr:rowOff>37354</xdr:rowOff>
    </xdr:from>
    <xdr:to>
      <xdr:col>4</xdr:col>
      <xdr:colOff>596900</xdr:colOff>
      <xdr:row>0</xdr:row>
      <xdr:rowOff>528724</xdr:rowOff>
    </xdr:to>
    <xdr:pic>
      <xdr:nvPicPr>
        <xdr:cNvPr id="2" name="Imagen 1">
          <a:extLst>
            <a:ext uri="{FF2B5EF4-FFF2-40B4-BE49-F238E27FC236}">
              <a16:creationId xmlns:a16="http://schemas.microsoft.com/office/drawing/2014/main" id="{CDB119FE-2D09-49B5-B04A-4783DC64177F}"/>
            </a:ext>
          </a:extLst>
        </xdr:cNvPr>
        <xdr:cNvPicPr>
          <a:picLocks noChangeAspect="1"/>
        </xdr:cNvPicPr>
      </xdr:nvPicPr>
      <xdr:blipFill>
        <a:blip xmlns:r="http://schemas.openxmlformats.org/officeDocument/2006/relationships" r:embed="rId1"/>
        <a:stretch>
          <a:fillRect/>
        </a:stretch>
      </xdr:blipFill>
      <xdr:spPr>
        <a:xfrm>
          <a:off x="10394950" y="37354"/>
          <a:ext cx="412750" cy="491370"/>
        </a:xfrm>
        <a:prstGeom prst="rect">
          <a:avLst/>
        </a:prstGeom>
      </xdr:spPr>
    </xdr:pic>
    <xdr:clientData/>
  </xdr:twoCellAnchor>
  <xdr:twoCellAnchor editAs="oneCell">
    <xdr:from>
      <xdr:col>2</xdr:col>
      <xdr:colOff>2396217</xdr:colOff>
      <xdr:row>40</xdr:row>
      <xdr:rowOff>332015</xdr:rowOff>
    </xdr:from>
    <xdr:to>
      <xdr:col>2</xdr:col>
      <xdr:colOff>4144735</xdr:colOff>
      <xdr:row>40</xdr:row>
      <xdr:rowOff>804818</xdr:rowOff>
    </xdr:to>
    <xdr:pic>
      <xdr:nvPicPr>
        <xdr:cNvPr id="3" name="Imagen 2">
          <a:extLst>
            <a:ext uri="{FF2B5EF4-FFF2-40B4-BE49-F238E27FC236}">
              <a16:creationId xmlns:a16="http://schemas.microsoft.com/office/drawing/2014/main" id="{E36C7D38-E11C-478B-A273-20F5CE3338B4}"/>
            </a:ext>
          </a:extLst>
        </xdr:cNvPr>
        <xdr:cNvPicPr>
          <a:picLocks noChangeAspect="1"/>
        </xdr:cNvPicPr>
      </xdr:nvPicPr>
      <xdr:blipFill>
        <a:blip xmlns:r="http://schemas.openxmlformats.org/officeDocument/2006/relationships" r:embed="rId2"/>
        <a:stretch>
          <a:fillRect/>
        </a:stretch>
      </xdr:blipFill>
      <xdr:spPr>
        <a:xfrm>
          <a:off x="4614181" y="37207372"/>
          <a:ext cx="1748518" cy="47280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Info@naturaldecolombia.com.co"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mailto:Info@naturaldecolombia.com.co"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hyperlink" Target="mailto:Info@naturaldecolombia.com.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E6C25-F18D-43D4-B54C-33B3DC5D3336}">
  <dimension ref="A1:J48"/>
  <sheetViews>
    <sheetView tabSelected="1" zoomScale="70" zoomScaleNormal="70" workbookViewId="0">
      <selection activeCell="F44" sqref="F44"/>
    </sheetView>
  </sheetViews>
  <sheetFormatPr baseColWidth="10" defaultColWidth="11.5" defaultRowHeight="14.25"/>
  <cols>
    <col min="1" max="1" width="16.5" customWidth="1"/>
    <col min="2" max="2" width="22.5" customWidth="1"/>
    <col min="3" max="3" width="123.5" customWidth="1"/>
    <col min="4" max="4" width="13.5" customWidth="1"/>
    <col min="5" max="5" width="15.5" customWidth="1"/>
    <col min="6" max="6" width="16.25" customWidth="1"/>
    <col min="7" max="7" width="26.75" style="10" customWidth="1"/>
    <col min="8" max="8" width="16.5" style="10" customWidth="1"/>
    <col min="9" max="9" width="26.125" style="10" customWidth="1"/>
    <col min="10" max="10" width="26.875" style="10" customWidth="1"/>
  </cols>
  <sheetData>
    <row r="1" spans="1:10" ht="84.6" customHeight="1">
      <c r="A1" s="114"/>
      <c r="B1" s="114"/>
      <c r="C1" s="114"/>
      <c r="D1" s="114"/>
      <c r="E1" s="114"/>
      <c r="F1" s="114"/>
      <c r="G1" s="114"/>
      <c r="H1" s="114"/>
      <c r="I1" s="114"/>
      <c r="J1" s="114"/>
    </row>
    <row r="2" spans="1:10" ht="18" customHeight="1">
      <c r="A2" s="123" t="s">
        <v>0</v>
      </c>
      <c r="B2" s="123"/>
      <c r="C2" s="123"/>
      <c r="D2" s="123"/>
      <c r="E2" s="123"/>
      <c r="F2" s="123"/>
      <c r="G2" s="123"/>
      <c r="H2" s="123"/>
      <c r="I2" s="123"/>
      <c r="J2" s="123"/>
    </row>
    <row r="3" spans="1:10" ht="18.75">
      <c r="A3" s="124" t="s">
        <v>1</v>
      </c>
      <c r="B3" s="124"/>
      <c r="C3" s="124"/>
      <c r="D3" s="124"/>
      <c r="E3" s="124"/>
      <c r="F3" s="124"/>
      <c r="G3" s="124"/>
      <c r="H3" s="124"/>
      <c r="I3" s="124"/>
      <c r="J3" s="124"/>
    </row>
    <row r="4" spans="1:10" ht="81.95" customHeight="1">
      <c r="A4" s="125" t="s">
        <v>2</v>
      </c>
      <c r="B4" s="126"/>
      <c r="C4" s="126"/>
      <c r="D4" s="126"/>
      <c r="E4" s="126"/>
      <c r="F4" s="126"/>
      <c r="G4" s="126"/>
      <c r="H4" s="126"/>
      <c r="I4" s="126"/>
      <c r="J4" s="127"/>
    </row>
    <row r="5" spans="1:10" ht="63" customHeight="1">
      <c r="A5" s="56" t="s">
        <v>3</v>
      </c>
      <c r="B5" s="56" t="s">
        <v>4</v>
      </c>
      <c r="C5" s="56" t="s">
        <v>5</v>
      </c>
      <c r="D5" s="56" t="s">
        <v>6</v>
      </c>
      <c r="E5" s="56" t="s">
        <v>7</v>
      </c>
      <c r="F5" s="56" t="s">
        <v>8</v>
      </c>
      <c r="G5" s="57" t="s">
        <v>9</v>
      </c>
      <c r="H5" s="60" t="s">
        <v>10</v>
      </c>
      <c r="I5" s="60" t="s">
        <v>11</v>
      </c>
      <c r="J5" s="60" t="s">
        <v>12</v>
      </c>
    </row>
    <row r="6" spans="1:10" ht="15.75">
      <c r="A6" s="128" t="s">
        <v>13</v>
      </c>
      <c r="B6" s="128"/>
      <c r="C6" s="128"/>
      <c r="D6" s="128"/>
      <c r="E6" s="128"/>
      <c r="F6" s="128"/>
      <c r="G6" s="12"/>
      <c r="H6" s="12"/>
      <c r="I6" s="12"/>
      <c r="J6" s="12"/>
    </row>
    <row r="7" spans="1:10" ht="210" customHeight="1">
      <c r="A7" s="1">
        <v>1</v>
      </c>
      <c r="B7" s="2" t="s">
        <v>14</v>
      </c>
      <c r="C7" s="7" t="s">
        <v>251</v>
      </c>
      <c r="D7" s="2" t="s">
        <v>15</v>
      </c>
      <c r="E7" s="2">
        <v>1</v>
      </c>
      <c r="F7" s="2">
        <v>6</v>
      </c>
      <c r="G7" s="55">
        <v>7160925</v>
      </c>
      <c r="H7" s="55">
        <f>G7*19%</f>
        <v>1360575.75</v>
      </c>
      <c r="I7" s="11">
        <f>G7+H7</f>
        <v>8521500.75</v>
      </c>
      <c r="J7" s="11">
        <f>I7*E7*F7</f>
        <v>51129004.5</v>
      </c>
    </row>
    <row r="8" spans="1:10" ht="167.1" customHeight="1">
      <c r="A8" s="1">
        <v>2</v>
      </c>
      <c r="B8" s="3" t="s">
        <v>16</v>
      </c>
      <c r="C8" s="7" t="s">
        <v>17</v>
      </c>
      <c r="D8" s="2" t="s">
        <v>15</v>
      </c>
      <c r="E8" s="2">
        <v>1</v>
      </c>
      <c r="F8" s="2">
        <v>5</v>
      </c>
      <c r="G8" s="55">
        <v>4889355</v>
      </c>
      <c r="H8" s="55">
        <f t="shared" ref="H8:H13" si="0">G8*19%</f>
        <v>928977.45</v>
      </c>
      <c r="I8" s="11">
        <f t="shared" ref="I8:I13" si="1">G8+H8</f>
        <v>5818332.4500000002</v>
      </c>
      <c r="J8" s="168">
        <f>I8*E8*F8</f>
        <v>29091662.25</v>
      </c>
    </row>
    <row r="9" spans="1:10" ht="149.1" customHeight="1">
      <c r="A9" s="1">
        <v>3</v>
      </c>
      <c r="B9" s="3" t="s">
        <v>18</v>
      </c>
      <c r="C9" s="4" t="s">
        <v>19</v>
      </c>
      <c r="D9" s="2" t="s">
        <v>15</v>
      </c>
      <c r="E9" s="2">
        <v>1</v>
      </c>
      <c r="F9" s="2">
        <v>5</v>
      </c>
      <c r="G9" s="55">
        <v>4889355</v>
      </c>
      <c r="H9" s="55">
        <f t="shared" si="0"/>
        <v>928977.45</v>
      </c>
      <c r="I9" s="11">
        <f t="shared" si="1"/>
        <v>5818332.4500000002</v>
      </c>
      <c r="J9" s="168">
        <f t="shared" ref="J9:J13" si="2">I9*E9*F9</f>
        <v>29091662.25</v>
      </c>
    </row>
    <row r="10" spans="1:10" ht="165" customHeight="1">
      <c r="A10" s="1">
        <v>4</v>
      </c>
      <c r="B10" s="3" t="s">
        <v>20</v>
      </c>
      <c r="C10" s="4" t="s">
        <v>21</v>
      </c>
      <c r="D10" s="2" t="s">
        <v>15</v>
      </c>
      <c r="E10" s="2">
        <v>1</v>
      </c>
      <c r="F10" s="2">
        <v>5</v>
      </c>
      <c r="G10" s="55">
        <v>4889355</v>
      </c>
      <c r="H10" s="55">
        <f t="shared" si="0"/>
        <v>928977.45</v>
      </c>
      <c r="I10" s="11">
        <f t="shared" si="1"/>
        <v>5818332.4500000002</v>
      </c>
      <c r="J10" s="168">
        <f t="shared" si="2"/>
        <v>29091662.25</v>
      </c>
    </row>
    <row r="11" spans="1:10" ht="150.6" customHeight="1">
      <c r="A11" s="1">
        <v>5</v>
      </c>
      <c r="B11" s="3" t="s">
        <v>22</v>
      </c>
      <c r="C11" s="4" t="s">
        <v>23</v>
      </c>
      <c r="D11" s="2" t="s">
        <v>15</v>
      </c>
      <c r="E11" s="2">
        <v>1</v>
      </c>
      <c r="F11" s="2">
        <v>2</v>
      </c>
      <c r="G11" s="55">
        <v>4889355</v>
      </c>
      <c r="H11" s="55">
        <f t="shared" si="0"/>
        <v>928977.45</v>
      </c>
      <c r="I11" s="11">
        <f t="shared" si="1"/>
        <v>5818332.4500000002</v>
      </c>
      <c r="J11" s="168">
        <f t="shared" si="2"/>
        <v>11636664.9</v>
      </c>
    </row>
    <row r="12" spans="1:10" ht="137.44999999999999" customHeight="1">
      <c r="A12" s="1">
        <v>6</v>
      </c>
      <c r="B12" s="6" t="s">
        <v>24</v>
      </c>
      <c r="C12" s="4" t="s">
        <v>23</v>
      </c>
      <c r="D12" s="2" t="s">
        <v>15</v>
      </c>
      <c r="E12" s="2">
        <v>1</v>
      </c>
      <c r="F12" s="2">
        <v>2</v>
      </c>
      <c r="G12" s="55">
        <v>4889355</v>
      </c>
      <c r="H12" s="55">
        <f t="shared" si="0"/>
        <v>928977.45</v>
      </c>
      <c r="I12" s="11">
        <f t="shared" si="1"/>
        <v>5818332.4500000002</v>
      </c>
      <c r="J12" s="168">
        <f t="shared" si="2"/>
        <v>11636664.9</v>
      </c>
    </row>
    <row r="13" spans="1:10" ht="77.45" customHeight="1">
      <c r="A13" s="1">
        <v>7</v>
      </c>
      <c r="B13" s="2" t="s">
        <v>25</v>
      </c>
      <c r="C13" s="5" t="s">
        <v>26</v>
      </c>
      <c r="D13" s="2" t="s">
        <v>15</v>
      </c>
      <c r="E13" s="2">
        <v>4</v>
      </c>
      <c r="F13" s="2">
        <v>5</v>
      </c>
      <c r="G13" s="55">
        <v>2690017</v>
      </c>
      <c r="H13" s="55">
        <f t="shared" si="0"/>
        <v>511103.23</v>
      </c>
      <c r="I13" s="11">
        <f t="shared" si="1"/>
        <v>3201120.23</v>
      </c>
      <c r="J13" s="168">
        <f t="shared" si="2"/>
        <v>64022404.600000001</v>
      </c>
    </row>
    <row r="14" spans="1:10" ht="18.95" customHeight="1">
      <c r="A14" s="130" t="s">
        <v>27</v>
      </c>
      <c r="B14" s="131"/>
      <c r="C14" s="131"/>
      <c r="D14" s="131"/>
      <c r="E14" s="131"/>
      <c r="F14" s="132"/>
      <c r="G14" s="13"/>
      <c r="H14" s="13"/>
      <c r="I14" s="13"/>
      <c r="J14" s="13"/>
    </row>
    <row r="15" spans="1:10" ht="15.75">
      <c r="A15" s="128" t="s">
        <v>28</v>
      </c>
      <c r="B15" s="128"/>
      <c r="C15" s="128"/>
      <c r="D15" s="128"/>
      <c r="E15" s="128"/>
      <c r="F15" s="128"/>
      <c r="G15" s="12"/>
      <c r="H15" s="12"/>
      <c r="I15" s="12"/>
      <c r="J15" s="12"/>
    </row>
    <row r="16" spans="1:10" ht="390.95" customHeight="1">
      <c r="A16" s="50">
        <v>8</v>
      </c>
      <c r="B16" s="51" t="s">
        <v>28</v>
      </c>
      <c r="C16" s="52" t="s">
        <v>29</v>
      </c>
      <c r="D16" s="51" t="s">
        <v>30</v>
      </c>
      <c r="E16" s="51">
        <v>1</v>
      </c>
      <c r="F16" s="50"/>
      <c r="G16" s="94"/>
      <c r="H16" s="76"/>
      <c r="I16" s="90">
        <v>15912750</v>
      </c>
      <c r="J16" s="76">
        <v>15912750</v>
      </c>
    </row>
    <row r="17" spans="1:10" ht="15.75">
      <c r="A17" s="130" t="s">
        <v>31</v>
      </c>
      <c r="B17" s="131"/>
      <c r="C17" s="131"/>
      <c r="D17" s="131"/>
      <c r="E17" s="131"/>
      <c r="F17" s="132"/>
      <c r="G17" s="13"/>
      <c r="H17" s="13"/>
      <c r="I17" s="13"/>
      <c r="J17" s="13"/>
    </row>
    <row r="18" spans="1:10" ht="15.75">
      <c r="A18" s="128" t="s">
        <v>32</v>
      </c>
      <c r="B18" s="128"/>
      <c r="C18" s="128"/>
      <c r="D18" s="128"/>
      <c r="E18" s="128"/>
      <c r="F18" s="128"/>
      <c r="G18" s="12"/>
      <c r="H18" s="12"/>
      <c r="I18" s="12"/>
      <c r="J18" s="12"/>
    </row>
    <row r="19" spans="1:10" ht="234.6" customHeight="1">
      <c r="A19" s="50">
        <v>9</v>
      </c>
      <c r="B19" s="51" t="s">
        <v>33</v>
      </c>
      <c r="C19" s="51" t="s">
        <v>34</v>
      </c>
      <c r="D19" s="51" t="s">
        <v>30</v>
      </c>
      <c r="E19" s="51">
        <v>80</v>
      </c>
      <c r="F19" s="50"/>
      <c r="G19" s="94"/>
      <c r="H19" s="76"/>
      <c r="I19" s="90">
        <v>15000000</v>
      </c>
      <c r="J19" s="76">
        <v>1200000000</v>
      </c>
    </row>
    <row r="20" spans="1:10" ht="21" customHeight="1">
      <c r="A20" s="110" t="s">
        <v>35</v>
      </c>
      <c r="B20" s="111"/>
      <c r="C20" s="111"/>
      <c r="D20" s="111"/>
      <c r="E20" s="111"/>
      <c r="F20" s="111"/>
      <c r="G20" s="13"/>
      <c r="H20" s="13"/>
      <c r="I20" s="13"/>
      <c r="J20" s="13"/>
    </row>
    <row r="21" spans="1:10" ht="15.75">
      <c r="A21" s="128" t="s">
        <v>36</v>
      </c>
      <c r="B21" s="128"/>
      <c r="C21" s="128"/>
      <c r="D21" s="128"/>
      <c r="E21" s="128"/>
      <c r="F21" s="128"/>
      <c r="G21" s="12"/>
      <c r="H21" s="12"/>
      <c r="I21" s="12"/>
      <c r="J21" s="12"/>
    </row>
    <row r="22" spans="1:10" ht="216.95" customHeight="1">
      <c r="A22" s="53">
        <v>10</v>
      </c>
      <c r="B22" s="54" t="s">
        <v>37</v>
      </c>
      <c r="C22" s="54" t="s">
        <v>38</v>
      </c>
      <c r="D22" s="54" t="s">
        <v>30</v>
      </c>
      <c r="E22" s="54">
        <v>1</v>
      </c>
      <c r="F22" s="53"/>
      <c r="G22" s="76"/>
      <c r="H22" s="76"/>
      <c r="I22" s="91">
        <v>844396200</v>
      </c>
      <c r="J22" s="76">
        <v>844396200</v>
      </c>
    </row>
    <row r="23" spans="1:10" ht="21" customHeight="1">
      <c r="A23" s="112" t="s">
        <v>39</v>
      </c>
      <c r="B23" s="113"/>
      <c r="C23" s="113"/>
      <c r="D23" s="113"/>
      <c r="E23" s="113"/>
      <c r="F23" s="113"/>
      <c r="G23" s="13"/>
      <c r="H23" s="13"/>
      <c r="I23" s="13"/>
      <c r="J23" s="13"/>
    </row>
    <row r="24" spans="1:10" ht="26.25">
      <c r="A24" s="129" t="s">
        <v>40</v>
      </c>
      <c r="B24" s="129"/>
      <c r="C24" s="129"/>
      <c r="D24" s="129"/>
      <c r="E24" s="129"/>
      <c r="F24" s="129"/>
      <c r="G24" s="15"/>
      <c r="H24" s="15"/>
      <c r="I24" s="14"/>
      <c r="J24" s="14">
        <f>J7+J8+J9+J10+J11+J12+J13+J16+J19+J22</f>
        <v>2286008675.6500001</v>
      </c>
    </row>
    <row r="25" spans="1:10" ht="15" thickBot="1"/>
    <row r="26" spans="1:10">
      <c r="A26" s="115" t="s">
        <v>41</v>
      </c>
      <c r="B26" s="116"/>
      <c r="C26" s="116"/>
      <c r="D26" s="116"/>
      <c r="E26" s="116"/>
      <c r="F26" s="116"/>
      <c r="G26" s="116"/>
      <c r="H26" s="116"/>
      <c r="I26" s="117"/>
    </row>
    <row r="27" spans="1:10" ht="15" thickBot="1">
      <c r="A27" s="118"/>
      <c r="B27" s="119"/>
      <c r="C27" s="119"/>
      <c r="D27" s="119"/>
      <c r="E27" s="119"/>
      <c r="F27" s="119"/>
      <c r="G27" s="119"/>
      <c r="H27" s="119"/>
      <c r="I27" s="120"/>
    </row>
    <row r="28" spans="1:10" ht="15.75">
      <c r="A28" s="64"/>
      <c r="B28" s="64"/>
      <c r="C28" s="64"/>
      <c r="D28" s="64"/>
      <c r="E28" s="64"/>
      <c r="F28" s="64"/>
      <c r="G28" s="65"/>
      <c r="H28" s="64"/>
      <c r="I28" s="64"/>
    </row>
    <row r="29" spans="1:10" ht="50.1" customHeight="1">
      <c r="A29" s="66" t="s">
        <v>42</v>
      </c>
      <c r="B29" s="121" t="s">
        <v>43</v>
      </c>
      <c r="C29" s="121"/>
      <c r="D29" s="121"/>
      <c r="E29" s="121"/>
      <c r="F29" s="121"/>
      <c r="G29" s="121"/>
      <c r="H29" s="121"/>
      <c r="I29" s="121"/>
    </row>
    <row r="30" spans="1:10" ht="105.6" customHeight="1">
      <c r="A30" s="66" t="s">
        <v>44</v>
      </c>
      <c r="B30" s="122" t="s">
        <v>45</v>
      </c>
      <c r="C30" s="122"/>
      <c r="D30" s="122"/>
      <c r="E30" s="122"/>
      <c r="F30" s="122"/>
      <c r="G30" s="122"/>
      <c r="H30" s="122"/>
      <c r="I30" s="122"/>
    </row>
    <row r="31" spans="1:10" ht="91.5" customHeight="1">
      <c r="A31" s="66" t="s">
        <v>46</v>
      </c>
      <c r="B31" s="108" t="s">
        <v>47</v>
      </c>
      <c r="C31" s="108"/>
      <c r="D31" s="108"/>
      <c r="E31" s="108"/>
      <c r="F31" s="108"/>
      <c r="G31" s="108"/>
      <c r="H31" s="108"/>
      <c r="I31" s="108"/>
    </row>
    <row r="32" spans="1:10" ht="91.5" customHeight="1">
      <c r="A32" s="66" t="s">
        <v>48</v>
      </c>
      <c r="B32" s="108" t="s">
        <v>49</v>
      </c>
      <c r="C32" s="108"/>
      <c r="D32" s="108"/>
      <c r="E32" s="108"/>
      <c r="F32" s="108"/>
      <c r="G32" s="108"/>
      <c r="H32" s="108"/>
      <c r="I32" s="108"/>
    </row>
    <row r="33" spans="1:9" ht="91.5" customHeight="1">
      <c r="A33" s="66" t="s">
        <v>50</v>
      </c>
      <c r="B33" s="108" t="s">
        <v>51</v>
      </c>
      <c r="C33" s="108"/>
      <c r="D33" s="108"/>
      <c r="E33" s="108"/>
      <c r="F33" s="108"/>
      <c r="G33" s="108"/>
      <c r="H33" s="108"/>
      <c r="I33" s="108"/>
    </row>
    <row r="34" spans="1:9" ht="91.5" customHeight="1">
      <c r="A34" s="66" t="s">
        <v>52</v>
      </c>
      <c r="B34" s="108" t="s">
        <v>53</v>
      </c>
      <c r="C34" s="108"/>
      <c r="D34" s="108"/>
      <c r="E34" s="108"/>
      <c r="F34" s="108"/>
      <c r="G34" s="108"/>
      <c r="H34" s="108"/>
      <c r="I34" s="108"/>
    </row>
    <row r="35" spans="1:9" ht="91.5" customHeight="1">
      <c r="A35" s="66" t="s">
        <v>54</v>
      </c>
      <c r="B35" s="108" t="s">
        <v>55</v>
      </c>
      <c r="C35" s="108"/>
      <c r="D35" s="108"/>
      <c r="E35" s="108"/>
      <c r="F35" s="108"/>
      <c r="G35" s="108"/>
      <c r="H35" s="108"/>
      <c r="I35" s="108"/>
    </row>
    <row r="36" spans="1:9" ht="123.95" customHeight="1">
      <c r="A36" s="75" t="s">
        <v>56</v>
      </c>
      <c r="B36" s="108" t="s">
        <v>57</v>
      </c>
      <c r="C36" s="108"/>
      <c r="D36" s="108"/>
      <c r="E36" s="108"/>
      <c r="F36" s="108"/>
      <c r="G36" s="108"/>
      <c r="H36" s="108"/>
      <c r="I36" s="108"/>
    </row>
    <row r="37" spans="1:9" ht="140.44999999999999" customHeight="1">
      <c r="A37" s="75" t="s">
        <v>58</v>
      </c>
      <c r="B37" s="108" t="s">
        <v>59</v>
      </c>
      <c r="C37" s="108"/>
      <c r="D37" s="108"/>
      <c r="E37" s="108"/>
      <c r="F37" s="108"/>
      <c r="G37" s="108"/>
      <c r="H37" s="108"/>
      <c r="I37" s="108"/>
    </row>
    <row r="38" spans="1:9" ht="124.5" customHeight="1">
      <c r="A38" s="75" t="s">
        <v>60</v>
      </c>
      <c r="B38" s="108" t="s">
        <v>61</v>
      </c>
      <c r="C38" s="108"/>
      <c r="D38" s="108"/>
      <c r="E38" s="108"/>
      <c r="F38" s="108"/>
      <c r="G38" s="108"/>
      <c r="H38" s="108"/>
      <c r="I38" s="108"/>
    </row>
    <row r="39" spans="1:9" ht="16.5" thickBot="1">
      <c r="A39" s="109"/>
      <c r="B39" s="109"/>
      <c r="C39" s="109"/>
      <c r="D39" s="67"/>
      <c r="E39" s="68"/>
      <c r="F39" s="68"/>
      <c r="G39" s="68"/>
      <c r="H39" s="68"/>
      <c r="I39" s="68"/>
    </row>
    <row r="40" spans="1:9" ht="23.1" customHeight="1" thickBot="1">
      <c r="A40" s="97" t="s">
        <v>62</v>
      </c>
      <c r="B40" s="98"/>
      <c r="C40" s="99"/>
      <c r="D40" s="69"/>
      <c r="E40" s="69"/>
      <c r="F40" s="70"/>
      <c r="G40" s="70"/>
      <c r="H40" s="69"/>
      <c r="I40" s="69"/>
    </row>
    <row r="41" spans="1:9" ht="44.45" customHeight="1" thickBot="1">
      <c r="A41" s="100" t="s">
        <v>63</v>
      </c>
      <c r="B41" s="101"/>
      <c r="C41" s="169" t="s">
        <v>252</v>
      </c>
      <c r="D41" s="64"/>
      <c r="E41" s="64"/>
      <c r="F41" s="64"/>
      <c r="G41" s="71"/>
      <c r="H41" s="64"/>
      <c r="I41" s="64"/>
    </row>
    <row r="42" spans="1:9" ht="44.45" customHeight="1" thickBot="1">
      <c r="A42" s="102" t="s">
        <v>64</v>
      </c>
      <c r="B42" s="103"/>
      <c r="C42" s="170" t="s">
        <v>253</v>
      </c>
      <c r="D42" s="64"/>
      <c r="E42" s="64"/>
      <c r="F42" s="64"/>
      <c r="G42" s="71"/>
      <c r="H42" s="64"/>
      <c r="I42" s="64"/>
    </row>
    <row r="43" spans="1:9" ht="44.45" customHeight="1" thickBot="1">
      <c r="A43" s="104" t="s">
        <v>65</v>
      </c>
      <c r="B43" s="105"/>
      <c r="C43" s="171" t="s">
        <v>254</v>
      </c>
      <c r="D43" s="64"/>
      <c r="E43" s="64"/>
      <c r="F43" s="64"/>
      <c r="G43" s="71"/>
      <c r="H43" s="64"/>
      <c r="I43" s="64"/>
    </row>
    <row r="44" spans="1:9" ht="63.6" customHeight="1" thickBot="1">
      <c r="A44" s="106" t="s">
        <v>66</v>
      </c>
      <c r="B44" s="107"/>
      <c r="C44" s="171"/>
      <c r="D44" s="64"/>
      <c r="E44" s="64"/>
      <c r="F44" s="64"/>
      <c r="G44" s="71"/>
      <c r="H44" s="64"/>
      <c r="I44" s="64"/>
    </row>
    <row r="45" spans="1:9" ht="44.45" customHeight="1" thickBot="1">
      <c r="A45" s="102" t="s">
        <v>67</v>
      </c>
      <c r="B45" s="103"/>
      <c r="C45" s="170">
        <v>1105790916</v>
      </c>
      <c r="D45" s="64"/>
      <c r="E45" s="64"/>
      <c r="F45" s="64"/>
      <c r="G45" s="71"/>
      <c r="H45" s="64"/>
      <c r="I45" s="64"/>
    </row>
    <row r="46" spans="1:9" ht="44.45" customHeight="1" thickBot="1">
      <c r="A46" s="106" t="s">
        <v>68</v>
      </c>
      <c r="B46" s="107"/>
      <c r="C46" s="171" t="s">
        <v>255</v>
      </c>
      <c r="D46" s="64"/>
      <c r="E46" s="64"/>
      <c r="F46" s="64"/>
      <c r="G46" s="71"/>
      <c r="H46" s="64"/>
      <c r="I46" s="64"/>
    </row>
    <row r="47" spans="1:9" ht="44.45" customHeight="1" thickBot="1">
      <c r="A47" s="106" t="s">
        <v>69</v>
      </c>
      <c r="B47" s="107"/>
      <c r="C47" s="171">
        <v>3102740814</v>
      </c>
      <c r="D47" s="64"/>
      <c r="E47" s="64"/>
      <c r="F47" s="64"/>
      <c r="G47" s="71"/>
      <c r="H47" s="64"/>
      <c r="I47" s="64"/>
    </row>
    <row r="48" spans="1:9" ht="44.45" customHeight="1" thickBot="1">
      <c r="A48" s="95" t="s">
        <v>70</v>
      </c>
      <c r="B48" s="96"/>
      <c r="C48" s="172" t="s">
        <v>256</v>
      </c>
      <c r="D48" s="64"/>
      <c r="E48" s="64"/>
      <c r="F48" s="64"/>
      <c r="G48" s="71"/>
      <c r="H48" s="64"/>
      <c r="I48" s="64"/>
    </row>
  </sheetData>
  <mergeCells count="34">
    <mergeCell ref="A1:J1"/>
    <mergeCell ref="A26:I27"/>
    <mergeCell ref="B29:I29"/>
    <mergeCell ref="B30:I30"/>
    <mergeCell ref="B36:I36"/>
    <mergeCell ref="B31:I31"/>
    <mergeCell ref="A2:J2"/>
    <mergeCell ref="A3:J3"/>
    <mergeCell ref="A4:J4"/>
    <mergeCell ref="A21:F21"/>
    <mergeCell ref="A24:F24"/>
    <mergeCell ref="A6:F6"/>
    <mergeCell ref="A15:F15"/>
    <mergeCell ref="A18:F18"/>
    <mergeCell ref="A14:F14"/>
    <mergeCell ref="A17:F17"/>
    <mergeCell ref="A20:F20"/>
    <mergeCell ref="A23:F23"/>
    <mergeCell ref="B32:I32"/>
    <mergeCell ref="B33:I33"/>
    <mergeCell ref="B34:I34"/>
    <mergeCell ref="B35:I35"/>
    <mergeCell ref="A39:C39"/>
    <mergeCell ref="A45:B45"/>
    <mergeCell ref="A46:B46"/>
    <mergeCell ref="A47:B47"/>
    <mergeCell ref="B37:I37"/>
    <mergeCell ref="B38:I38"/>
    <mergeCell ref="A48:B48"/>
    <mergeCell ref="A40:C40"/>
    <mergeCell ref="A41:B41"/>
    <mergeCell ref="A42:B42"/>
    <mergeCell ref="A43:B43"/>
    <mergeCell ref="A44:B44"/>
  </mergeCells>
  <hyperlinks>
    <hyperlink ref="C48" r:id="rId1" xr:uid="{E12E006C-96ED-426C-A374-CD2F20D87482}"/>
  </hyperlinks>
  <pageMargins left="0.7" right="0.7" top="0.75" bottom="0.75" header="0.3" footer="0.3"/>
  <pageSetup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DE22CA-F666-47AF-B2D0-295BEDE7A362}">
  <dimension ref="A1:CW206"/>
  <sheetViews>
    <sheetView zoomScale="70" zoomScaleNormal="70" workbookViewId="0">
      <selection activeCell="C110" sqref="C110:D117"/>
    </sheetView>
  </sheetViews>
  <sheetFormatPr baseColWidth="10" defaultColWidth="10.875" defaultRowHeight="15"/>
  <cols>
    <col min="1" max="1" width="10.25" style="17" customWidth="1"/>
    <col min="2" max="2" width="21" style="17" customWidth="1"/>
    <col min="3" max="3" width="22.125" style="19" customWidth="1"/>
    <col min="4" max="4" width="75.75" style="16" customWidth="1"/>
    <col min="5" max="5" width="15.125" style="17" customWidth="1"/>
    <col min="6" max="6" width="13.25" style="49" customWidth="1"/>
    <col min="7" max="7" width="25.5" style="17" customWidth="1"/>
    <col min="8" max="8" width="16.5" style="17" customWidth="1"/>
    <col min="9" max="9" width="24.5" style="17" customWidth="1"/>
    <col min="10" max="10" width="11.5" style="17" bestFit="1" customWidth="1"/>
    <col min="11" max="90" width="10.875" style="17"/>
    <col min="91" max="91" width="10.875" style="18"/>
    <col min="92" max="92" width="10.875" style="17"/>
    <col min="93" max="93" width="11" style="19" bestFit="1" customWidth="1"/>
    <col min="94" max="94" width="10.875" style="17"/>
    <col min="95" max="95" width="18.25" style="20" bestFit="1" customWidth="1"/>
    <col min="96" max="98" width="10.875" style="17"/>
    <col min="99" max="100" width="13.75" style="17" bestFit="1" customWidth="1"/>
    <col min="101" max="101" width="11" style="17" bestFit="1" customWidth="1"/>
    <col min="102" max="16384" width="10.875" style="17"/>
  </cols>
  <sheetData>
    <row r="1" spans="1:101" ht="48.95" customHeight="1">
      <c r="A1" s="152"/>
      <c r="B1" s="153"/>
      <c r="C1" s="153"/>
      <c r="D1" s="153"/>
      <c r="E1" s="153"/>
      <c r="F1" s="153"/>
    </row>
    <row r="2" spans="1:101" ht="16.5" customHeight="1">
      <c r="A2" s="154" t="s">
        <v>71</v>
      </c>
      <c r="B2" s="155"/>
      <c r="C2" s="155"/>
      <c r="D2" s="155"/>
      <c r="E2" s="155"/>
      <c r="F2" s="155"/>
      <c r="G2" s="155"/>
      <c r="H2" s="155"/>
      <c r="I2" s="155"/>
    </row>
    <row r="3" spans="1:101" ht="16.5" customHeight="1">
      <c r="A3" s="58"/>
      <c r="B3" s="151" t="s">
        <v>1</v>
      </c>
      <c r="C3" s="151"/>
      <c r="D3" s="151"/>
      <c r="E3" s="151"/>
      <c r="F3" s="151"/>
      <c r="G3" s="151"/>
      <c r="H3" s="151"/>
      <c r="I3" s="151"/>
      <c r="CQ3" s="59"/>
    </row>
    <row r="4" spans="1:101" ht="28.5" customHeight="1">
      <c r="A4" s="149" t="s">
        <v>72</v>
      </c>
      <c r="B4" s="150"/>
      <c r="C4" s="150"/>
      <c r="D4" s="150"/>
      <c r="E4" s="150"/>
      <c r="F4" s="150"/>
      <c r="G4" s="150"/>
      <c r="H4" s="150"/>
      <c r="I4" s="150"/>
      <c r="CO4" s="21"/>
      <c r="CP4" s="22"/>
      <c r="CQ4" s="148" t="s">
        <v>73</v>
      </c>
      <c r="CR4" s="148"/>
      <c r="CS4" s="23"/>
      <c r="CT4" s="23"/>
    </row>
    <row r="5" spans="1:101" ht="91.5" customHeight="1">
      <c r="A5" s="24" t="s">
        <v>3</v>
      </c>
      <c r="B5" s="24" t="s">
        <v>74</v>
      </c>
      <c r="C5" s="24" t="s">
        <v>4</v>
      </c>
      <c r="D5" s="24" t="s">
        <v>5</v>
      </c>
      <c r="E5" s="24" t="s">
        <v>6</v>
      </c>
      <c r="F5" s="25" t="s">
        <v>75</v>
      </c>
      <c r="G5" s="92" t="s">
        <v>76</v>
      </c>
      <c r="H5" s="93" t="s">
        <v>77</v>
      </c>
      <c r="I5" s="60" t="s">
        <v>78</v>
      </c>
    </row>
    <row r="6" spans="1:101" s="30" customFormat="1" ht="64.5" customHeight="1">
      <c r="A6" s="9">
        <v>1</v>
      </c>
      <c r="B6" s="137" t="s">
        <v>79</v>
      </c>
      <c r="C6" s="26" t="s">
        <v>80</v>
      </c>
      <c r="D6" s="27" t="s">
        <v>81</v>
      </c>
      <c r="E6" s="28" t="s">
        <v>82</v>
      </c>
      <c r="F6" s="61">
        <v>1</v>
      </c>
      <c r="G6" s="62">
        <v>3880.2000000000003</v>
      </c>
      <c r="H6" s="62">
        <f>G6*19%</f>
        <v>737.23800000000006</v>
      </c>
      <c r="I6" s="63">
        <f>G6+H6</f>
        <v>4617.4380000000001</v>
      </c>
      <c r="K6" s="173"/>
      <c r="CM6" s="29"/>
      <c r="CO6" s="31">
        <v>69500</v>
      </c>
      <c r="CQ6" s="20">
        <v>75000</v>
      </c>
      <c r="CU6" s="32">
        <f t="shared" ref="CU6:CU41" si="0">MEDIAN(CM6,CO6,CQ6)</f>
        <v>72250</v>
      </c>
      <c r="CV6" s="32">
        <f t="shared" ref="CV6:CV41" si="1">AVERAGE(CM6,CO6,CQ6)</f>
        <v>72250</v>
      </c>
      <c r="CW6" s="30">
        <f t="shared" ref="CW6:CW41" si="2">STDEV(CM6,CO6,CQ6)</f>
        <v>3889.0872965260114</v>
      </c>
    </row>
    <row r="7" spans="1:101" s="34" customFormat="1" ht="80.099999999999994" customHeight="1">
      <c r="A7" s="9">
        <v>2</v>
      </c>
      <c r="B7" s="138"/>
      <c r="C7" s="28" t="s">
        <v>83</v>
      </c>
      <c r="D7" s="33" t="s">
        <v>84</v>
      </c>
      <c r="E7" s="28" t="s">
        <v>82</v>
      </c>
      <c r="F7" s="61">
        <v>1</v>
      </c>
      <c r="G7" s="62">
        <v>149971.42857142858</v>
      </c>
      <c r="H7" s="62">
        <f t="shared" ref="H7:H70" si="3">G7*19%</f>
        <v>28494.571428571431</v>
      </c>
      <c r="I7" s="63">
        <f t="shared" ref="I7:I70" si="4">G7+H7</f>
        <v>178466</v>
      </c>
      <c r="K7" s="173"/>
      <c r="CM7" s="29"/>
      <c r="CO7" s="31">
        <v>190500</v>
      </c>
      <c r="CQ7" s="20">
        <v>180000</v>
      </c>
      <c r="CU7" s="32">
        <f t="shared" si="0"/>
        <v>185250</v>
      </c>
      <c r="CV7" s="32">
        <f t="shared" si="1"/>
        <v>185250</v>
      </c>
      <c r="CW7" s="30">
        <f t="shared" si="2"/>
        <v>7424.6212024587494</v>
      </c>
    </row>
    <row r="8" spans="1:101" s="34" customFormat="1" ht="30">
      <c r="A8" s="28">
        <v>3</v>
      </c>
      <c r="B8" s="138"/>
      <c r="C8" s="26" t="s">
        <v>85</v>
      </c>
      <c r="D8" s="33" t="s">
        <v>86</v>
      </c>
      <c r="E8" s="28" t="s">
        <v>82</v>
      </c>
      <c r="F8" s="61">
        <v>1</v>
      </c>
      <c r="G8" s="62">
        <v>34833.142857142855</v>
      </c>
      <c r="H8" s="62">
        <f t="shared" si="3"/>
        <v>6618.2971428571427</v>
      </c>
      <c r="I8" s="63">
        <f t="shared" si="4"/>
        <v>41451.439999999995</v>
      </c>
      <c r="K8" s="173"/>
      <c r="CM8" s="29"/>
      <c r="CO8" s="31">
        <v>37500</v>
      </c>
      <c r="CQ8" s="20">
        <v>37000</v>
      </c>
      <c r="CU8" s="32">
        <f t="shared" si="0"/>
        <v>37250</v>
      </c>
      <c r="CV8" s="32">
        <f t="shared" si="1"/>
        <v>37250</v>
      </c>
      <c r="CW8" s="30">
        <f t="shared" si="2"/>
        <v>353.55339059327378</v>
      </c>
    </row>
    <row r="9" spans="1:101" s="34" customFormat="1" ht="42.95" customHeight="1">
      <c r="A9" s="9">
        <v>4</v>
      </c>
      <c r="B9" s="138"/>
      <c r="C9" s="26" t="s">
        <v>87</v>
      </c>
      <c r="D9" s="33" t="s">
        <v>88</v>
      </c>
      <c r="E9" s="28" t="s">
        <v>82</v>
      </c>
      <c r="F9" s="61">
        <v>1</v>
      </c>
      <c r="G9" s="62">
        <v>19888.2</v>
      </c>
      <c r="H9" s="62">
        <f t="shared" si="3"/>
        <v>3778.7580000000003</v>
      </c>
      <c r="I9" s="63">
        <f t="shared" si="4"/>
        <v>23666.958000000002</v>
      </c>
      <c r="K9" s="173"/>
      <c r="CM9" s="29"/>
      <c r="CO9" s="31">
        <v>145200</v>
      </c>
      <c r="CQ9" s="20">
        <v>143000</v>
      </c>
      <c r="CU9" s="32">
        <f t="shared" si="0"/>
        <v>144100</v>
      </c>
      <c r="CV9" s="32">
        <f t="shared" si="1"/>
        <v>144100</v>
      </c>
      <c r="CW9" s="30">
        <f t="shared" si="2"/>
        <v>1555.6349186104046</v>
      </c>
    </row>
    <row r="10" spans="1:101" s="34" customFormat="1" ht="42.95" customHeight="1">
      <c r="A10" s="9">
        <v>5</v>
      </c>
      <c r="B10" s="138"/>
      <c r="C10" s="26" t="s">
        <v>89</v>
      </c>
      <c r="D10" s="35" t="s">
        <v>90</v>
      </c>
      <c r="E10" s="28" t="s">
        <v>82</v>
      </c>
      <c r="F10" s="61">
        <v>1</v>
      </c>
      <c r="G10" s="62">
        <v>9114.2857142857138</v>
      </c>
      <c r="H10" s="62">
        <f t="shared" si="3"/>
        <v>1731.7142857142856</v>
      </c>
      <c r="I10" s="63">
        <f t="shared" si="4"/>
        <v>10846</v>
      </c>
      <c r="K10" s="173"/>
      <c r="CM10" s="29"/>
      <c r="CO10" s="31">
        <v>137100</v>
      </c>
      <c r="CQ10" s="20">
        <v>135000</v>
      </c>
      <c r="CU10" s="32">
        <f t="shared" si="0"/>
        <v>136050</v>
      </c>
      <c r="CV10" s="32">
        <f t="shared" si="1"/>
        <v>136050</v>
      </c>
      <c r="CW10" s="30">
        <f t="shared" si="2"/>
        <v>1484.9242404917497</v>
      </c>
    </row>
    <row r="11" spans="1:101" s="34" customFormat="1" ht="29.1" customHeight="1">
      <c r="A11" s="9">
        <v>6</v>
      </c>
      <c r="B11" s="138"/>
      <c r="C11" s="28" t="s">
        <v>91</v>
      </c>
      <c r="D11" s="33" t="s">
        <v>92</v>
      </c>
      <c r="E11" s="28" t="s">
        <v>82</v>
      </c>
      <c r="F11" s="61">
        <v>1</v>
      </c>
      <c r="G11" s="62">
        <v>5013.6857142857143</v>
      </c>
      <c r="H11" s="62">
        <f t="shared" si="3"/>
        <v>952.60028571428575</v>
      </c>
      <c r="I11" s="63">
        <f t="shared" si="4"/>
        <v>5966.2860000000001</v>
      </c>
      <c r="K11" s="173"/>
      <c r="CM11" s="29"/>
      <c r="CO11" s="31">
        <v>133000</v>
      </c>
      <c r="CQ11" s="20">
        <v>130000</v>
      </c>
      <c r="CU11" s="32">
        <f t="shared" si="0"/>
        <v>131500</v>
      </c>
      <c r="CV11" s="32">
        <f t="shared" si="1"/>
        <v>131500</v>
      </c>
      <c r="CW11" s="30">
        <f t="shared" si="2"/>
        <v>2121.3203435596424</v>
      </c>
    </row>
    <row r="12" spans="1:101" s="34" customFormat="1" ht="29.1" customHeight="1">
      <c r="A12" s="9">
        <v>7</v>
      </c>
      <c r="B12" s="138"/>
      <c r="C12" s="26" t="s">
        <v>93</v>
      </c>
      <c r="D12" s="36" t="s">
        <v>94</v>
      </c>
      <c r="E12" s="9" t="s">
        <v>82</v>
      </c>
      <c r="F12" s="61">
        <v>1</v>
      </c>
      <c r="G12" s="62">
        <v>64773.571428571428</v>
      </c>
      <c r="H12" s="62">
        <f t="shared" si="3"/>
        <v>12306.978571428572</v>
      </c>
      <c r="I12" s="63">
        <f t="shared" si="4"/>
        <v>77080.55</v>
      </c>
      <c r="K12" s="173"/>
      <c r="CM12" s="29"/>
      <c r="CO12" s="31">
        <v>57200</v>
      </c>
      <c r="CQ12" s="20">
        <v>60000</v>
      </c>
      <c r="CU12" s="32">
        <f t="shared" si="0"/>
        <v>58600</v>
      </c>
      <c r="CV12" s="32">
        <f t="shared" si="1"/>
        <v>58600</v>
      </c>
      <c r="CW12" s="30">
        <f t="shared" si="2"/>
        <v>1979.8989873223331</v>
      </c>
    </row>
    <row r="13" spans="1:101" ht="95.45" customHeight="1">
      <c r="A13" s="9">
        <v>8</v>
      </c>
      <c r="B13" s="138"/>
      <c r="C13" s="9" t="s">
        <v>95</v>
      </c>
      <c r="D13" s="8" t="s">
        <v>96</v>
      </c>
      <c r="E13" s="9" t="s">
        <v>82</v>
      </c>
      <c r="F13" s="61">
        <v>1</v>
      </c>
      <c r="G13" s="62">
        <v>18696.714285714286</v>
      </c>
      <c r="H13" s="62">
        <f t="shared" si="3"/>
        <v>3552.3757142857144</v>
      </c>
      <c r="I13" s="63">
        <f t="shared" si="4"/>
        <v>22249.09</v>
      </c>
      <c r="K13" s="173"/>
      <c r="CM13" s="20"/>
      <c r="CO13" s="31">
        <v>488000</v>
      </c>
      <c r="CQ13" s="20">
        <v>500000</v>
      </c>
      <c r="CU13" s="32">
        <f t="shared" si="0"/>
        <v>494000</v>
      </c>
      <c r="CV13" s="32">
        <f t="shared" si="1"/>
        <v>494000</v>
      </c>
      <c r="CW13" s="30">
        <f t="shared" si="2"/>
        <v>8485.2813742385697</v>
      </c>
    </row>
    <row r="14" spans="1:101" ht="95.45" customHeight="1">
      <c r="A14" s="9">
        <v>9</v>
      </c>
      <c r="B14" s="138"/>
      <c r="C14" s="26" t="s">
        <v>97</v>
      </c>
      <c r="D14" s="33" t="s">
        <v>98</v>
      </c>
      <c r="E14" s="28" t="s">
        <v>82</v>
      </c>
      <c r="F14" s="61">
        <v>1</v>
      </c>
      <c r="G14" s="62">
        <v>101175.20000000001</v>
      </c>
      <c r="H14" s="62">
        <f t="shared" si="3"/>
        <v>19223.288000000004</v>
      </c>
      <c r="I14" s="63">
        <f t="shared" si="4"/>
        <v>120398.48800000001</v>
      </c>
      <c r="K14" s="173"/>
      <c r="CM14" s="20"/>
      <c r="CO14" s="31">
        <v>147500</v>
      </c>
      <c r="CQ14" s="20">
        <v>145000</v>
      </c>
      <c r="CU14" s="32">
        <f t="shared" si="0"/>
        <v>146250</v>
      </c>
      <c r="CV14" s="32">
        <f t="shared" si="1"/>
        <v>146250</v>
      </c>
      <c r="CW14" s="30">
        <f t="shared" si="2"/>
        <v>1767.7669529663688</v>
      </c>
    </row>
    <row r="15" spans="1:101" s="34" customFormat="1" ht="95.45" customHeight="1">
      <c r="A15" s="9">
        <v>10</v>
      </c>
      <c r="B15" s="139"/>
      <c r="C15" s="26" t="s">
        <v>99</v>
      </c>
      <c r="D15" s="33" t="s">
        <v>100</v>
      </c>
      <c r="E15" s="28" t="s">
        <v>82</v>
      </c>
      <c r="F15" s="61">
        <v>1</v>
      </c>
      <c r="G15" s="62">
        <v>83263.142857142855</v>
      </c>
      <c r="H15" s="62">
        <f t="shared" si="3"/>
        <v>15819.997142857143</v>
      </c>
      <c r="I15" s="63">
        <f t="shared" si="4"/>
        <v>99083.14</v>
      </c>
      <c r="K15" s="173"/>
      <c r="CM15" s="29"/>
      <c r="CO15" s="31">
        <v>73200</v>
      </c>
      <c r="CQ15" s="20">
        <v>75000</v>
      </c>
      <c r="CU15" s="32">
        <f t="shared" si="0"/>
        <v>74100</v>
      </c>
      <c r="CV15" s="32">
        <f t="shared" si="1"/>
        <v>74100</v>
      </c>
      <c r="CW15" s="30">
        <f t="shared" si="2"/>
        <v>1272.7922061357856</v>
      </c>
    </row>
    <row r="16" spans="1:101" ht="27.6" customHeight="1">
      <c r="A16" s="9">
        <v>11</v>
      </c>
      <c r="B16" s="137" t="s">
        <v>101</v>
      </c>
      <c r="C16" s="26" t="s">
        <v>80</v>
      </c>
      <c r="D16" s="27" t="s">
        <v>81</v>
      </c>
      <c r="E16" s="28" t="s">
        <v>82</v>
      </c>
      <c r="F16" s="61">
        <v>1</v>
      </c>
      <c r="G16" s="62">
        <v>3880.2000000000003</v>
      </c>
      <c r="H16" s="62">
        <f t="shared" si="3"/>
        <v>737.23800000000006</v>
      </c>
      <c r="I16" s="63">
        <f t="shared" si="4"/>
        <v>4617.4380000000001</v>
      </c>
      <c r="K16" s="173"/>
      <c r="CM16" s="20"/>
      <c r="CO16" s="31">
        <v>365000</v>
      </c>
      <c r="CQ16" s="20">
        <v>400000</v>
      </c>
      <c r="CU16" s="32">
        <f t="shared" si="0"/>
        <v>382500</v>
      </c>
      <c r="CV16" s="32">
        <f t="shared" si="1"/>
        <v>382500</v>
      </c>
      <c r="CW16" s="30">
        <f t="shared" si="2"/>
        <v>24748.737341529162</v>
      </c>
    </row>
    <row r="17" spans="1:101" s="34" customFormat="1" ht="66.599999999999994" customHeight="1">
      <c r="A17" s="9">
        <v>12</v>
      </c>
      <c r="B17" s="138"/>
      <c r="C17" s="28" t="s">
        <v>102</v>
      </c>
      <c r="D17" s="33" t="s">
        <v>103</v>
      </c>
      <c r="E17" s="28" t="s">
        <v>82</v>
      </c>
      <c r="F17" s="61">
        <v>1</v>
      </c>
      <c r="G17" s="62">
        <v>96332.2</v>
      </c>
      <c r="H17" s="62">
        <f t="shared" si="3"/>
        <v>18303.117999999999</v>
      </c>
      <c r="I17" s="63">
        <f t="shared" si="4"/>
        <v>114635.318</v>
      </c>
      <c r="K17" s="173"/>
      <c r="CM17" s="29"/>
      <c r="CO17" s="31">
        <v>1235000</v>
      </c>
      <c r="CQ17" s="20">
        <v>1200000</v>
      </c>
      <c r="CU17" s="32">
        <f t="shared" si="0"/>
        <v>1217500</v>
      </c>
      <c r="CV17" s="32">
        <f t="shared" si="1"/>
        <v>1217500</v>
      </c>
      <c r="CW17" s="30">
        <f t="shared" si="2"/>
        <v>24748.737341529162</v>
      </c>
    </row>
    <row r="18" spans="1:101" s="34" customFormat="1" ht="66.599999999999994" customHeight="1">
      <c r="A18" s="9">
        <v>13</v>
      </c>
      <c r="B18" s="138"/>
      <c r="C18" s="26" t="s">
        <v>85</v>
      </c>
      <c r="D18" s="33" t="s">
        <v>104</v>
      </c>
      <c r="E18" s="28" t="s">
        <v>82</v>
      </c>
      <c r="F18" s="61">
        <v>1</v>
      </c>
      <c r="G18" s="62">
        <v>34833.142857142855</v>
      </c>
      <c r="H18" s="62">
        <f t="shared" si="3"/>
        <v>6618.2971428571427</v>
      </c>
      <c r="I18" s="63">
        <f t="shared" si="4"/>
        <v>41451.439999999995</v>
      </c>
      <c r="K18" s="173"/>
      <c r="CM18" s="29"/>
      <c r="CO18" s="37">
        <v>5750000</v>
      </c>
      <c r="CQ18" s="20">
        <v>5700000</v>
      </c>
      <c r="CU18" s="32">
        <f t="shared" si="0"/>
        <v>5725000</v>
      </c>
      <c r="CV18" s="32">
        <f t="shared" si="1"/>
        <v>5725000</v>
      </c>
      <c r="CW18" s="30">
        <f t="shared" si="2"/>
        <v>35355.33905932738</v>
      </c>
    </row>
    <row r="19" spans="1:101" s="34" customFormat="1" ht="66.599999999999994" customHeight="1">
      <c r="A19" s="9">
        <v>14</v>
      </c>
      <c r="B19" s="138"/>
      <c r="C19" s="26" t="s">
        <v>87</v>
      </c>
      <c r="D19" s="33" t="s">
        <v>105</v>
      </c>
      <c r="E19" s="28" t="s">
        <v>82</v>
      </c>
      <c r="F19" s="61">
        <v>1</v>
      </c>
      <c r="G19" s="62">
        <v>19888.2</v>
      </c>
      <c r="H19" s="62">
        <f t="shared" si="3"/>
        <v>3778.7580000000003</v>
      </c>
      <c r="I19" s="63">
        <f t="shared" si="4"/>
        <v>23666.958000000002</v>
      </c>
      <c r="K19" s="173"/>
      <c r="CM19" s="29"/>
      <c r="CO19" s="31">
        <v>7900000</v>
      </c>
      <c r="CQ19" s="20">
        <v>7800000</v>
      </c>
      <c r="CU19" s="32">
        <f t="shared" si="0"/>
        <v>7850000</v>
      </c>
      <c r="CV19" s="32">
        <f t="shared" si="1"/>
        <v>7850000</v>
      </c>
      <c r="CW19" s="30">
        <f t="shared" si="2"/>
        <v>70710.67811865476</v>
      </c>
    </row>
    <row r="20" spans="1:101" s="34" customFormat="1" ht="66.599999999999994" customHeight="1">
      <c r="A20" s="9">
        <v>15</v>
      </c>
      <c r="B20" s="138"/>
      <c r="C20" s="26" t="s">
        <v>89</v>
      </c>
      <c r="D20" s="35" t="s">
        <v>90</v>
      </c>
      <c r="E20" s="28" t="s">
        <v>82</v>
      </c>
      <c r="F20" s="61">
        <v>1</v>
      </c>
      <c r="G20" s="62">
        <v>9114.2857142857138</v>
      </c>
      <c r="H20" s="62">
        <f t="shared" si="3"/>
        <v>1731.7142857142856</v>
      </c>
      <c r="I20" s="63">
        <f t="shared" si="4"/>
        <v>10846</v>
      </c>
      <c r="K20" s="173"/>
      <c r="CM20" s="29"/>
      <c r="CO20" s="31">
        <v>256000</v>
      </c>
      <c r="CQ20" s="20">
        <v>250000</v>
      </c>
      <c r="CU20" s="32">
        <f t="shared" si="0"/>
        <v>253000</v>
      </c>
      <c r="CV20" s="32">
        <f t="shared" si="1"/>
        <v>253000</v>
      </c>
      <c r="CW20" s="30">
        <f t="shared" si="2"/>
        <v>4242.6406871192848</v>
      </c>
    </row>
    <row r="21" spans="1:101" s="34" customFormat="1" ht="66.599999999999994" customHeight="1">
      <c r="A21" s="9">
        <v>16</v>
      </c>
      <c r="B21" s="138"/>
      <c r="C21" s="28" t="s">
        <v>91</v>
      </c>
      <c r="D21" s="33" t="s">
        <v>92</v>
      </c>
      <c r="E21" s="28" t="s">
        <v>82</v>
      </c>
      <c r="F21" s="61">
        <v>1</v>
      </c>
      <c r="G21" s="62">
        <v>5013.6857142857143</v>
      </c>
      <c r="H21" s="62">
        <f t="shared" si="3"/>
        <v>952.60028571428575</v>
      </c>
      <c r="I21" s="63">
        <f t="shared" si="4"/>
        <v>5966.2860000000001</v>
      </c>
      <c r="K21" s="173"/>
      <c r="CM21" s="29"/>
      <c r="CO21" s="31">
        <v>950000</v>
      </c>
      <c r="CQ21" s="20">
        <v>1000000</v>
      </c>
      <c r="CU21" s="32">
        <f t="shared" si="0"/>
        <v>975000</v>
      </c>
      <c r="CV21" s="32">
        <f t="shared" si="1"/>
        <v>975000</v>
      </c>
      <c r="CW21" s="30">
        <f t="shared" si="2"/>
        <v>35355.33905932738</v>
      </c>
    </row>
    <row r="22" spans="1:101" ht="66.599999999999994" customHeight="1">
      <c r="A22" s="9">
        <v>17</v>
      </c>
      <c r="B22" s="138"/>
      <c r="C22" s="26" t="s">
        <v>93</v>
      </c>
      <c r="D22" s="28" t="s">
        <v>106</v>
      </c>
      <c r="E22" s="28" t="s">
        <v>82</v>
      </c>
      <c r="F22" s="61">
        <v>1</v>
      </c>
      <c r="G22" s="62">
        <v>64773.571428571428</v>
      </c>
      <c r="H22" s="62">
        <f t="shared" si="3"/>
        <v>12306.978571428572</v>
      </c>
      <c r="I22" s="63">
        <f t="shared" si="4"/>
        <v>77080.55</v>
      </c>
      <c r="K22" s="173"/>
      <c r="CM22" s="20"/>
      <c r="CO22" s="31">
        <v>1200000</v>
      </c>
      <c r="CQ22" s="20">
        <v>1150000</v>
      </c>
      <c r="CU22" s="32">
        <f t="shared" si="0"/>
        <v>1175000</v>
      </c>
      <c r="CV22" s="32">
        <f t="shared" si="1"/>
        <v>1175000</v>
      </c>
      <c r="CW22" s="30">
        <f t="shared" si="2"/>
        <v>35355.33905932738</v>
      </c>
    </row>
    <row r="23" spans="1:101" ht="105.6" customHeight="1">
      <c r="A23" s="9">
        <v>18</v>
      </c>
      <c r="B23" s="138"/>
      <c r="C23" s="28" t="s">
        <v>95</v>
      </c>
      <c r="D23" s="35" t="s">
        <v>96</v>
      </c>
      <c r="E23" s="28" t="s">
        <v>82</v>
      </c>
      <c r="F23" s="61">
        <v>1</v>
      </c>
      <c r="G23" s="62">
        <v>18696.714285714286</v>
      </c>
      <c r="H23" s="62">
        <f t="shared" si="3"/>
        <v>3552.3757142857144</v>
      </c>
      <c r="I23" s="63">
        <f t="shared" si="4"/>
        <v>22249.09</v>
      </c>
      <c r="K23" s="173"/>
      <c r="CM23" s="20"/>
      <c r="CO23" s="31">
        <v>2100000</v>
      </c>
      <c r="CQ23" s="20">
        <v>2200000</v>
      </c>
      <c r="CU23" s="32">
        <f t="shared" si="0"/>
        <v>2150000</v>
      </c>
      <c r="CV23" s="32">
        <f t="shared" si="1"/>
        <v>2150000</v>
      </c>
      <c r="CW23" s="30">
        <f t="shared" si="2"/>
        <v>70710.67811865476</v>
      </c>
    </row>
    <row r="24" spans="1:101" ht="105.6" customHeight="1">
      <c r="A24" s="9">
        <v>19</v>
      </c>
      <c r="B24" s="138"/>
      <c r="C24" s="26" t="s">
        <v>97</v>
      </c>
      <c r="D24" s="33" t="s">
        <v>98</v>
      </c>
      <c r="E24" s="28" t="s">
        <v>82</v>
      </c>
      <c r="F24" s="61">
        <v>1</v>
      </c>
      <c r="G24" s="62">
        <v>101175.20000000001</v>
      </c>
      <c r="H24" s="62">
        <f t="shared" si="3"/>
        <v>19223.288000000004</v>
      </c>
      <c r="I24" s="63">
        <f t="shared" si="4"/>
        <v>120398.48800000001</v>
      </c>
      <c r="K24" s="173"/>
      <c r="CM24" s="20"/>
      <c r="CO24" s="31">
        <v>3400000</v>
      </c>
      <c r="CQ24" s="20">
        <v>3350000</v>
      </c>
      <c r="CU24" s="32">
        <f t="shared" si="0"/>
        <v>3375000</v>
      </c>
      <c r="CV24" s="32">
        <f t="shared" si="1"/>
        <v>3375000</v>
      </c>
      <c r="CW24" s="30">
        <f t="shared" si="2"/>
        <v>35355.33905932738</v>
      </c>
    </row>
    <row r="25" spans="1:101" s="34" customFormat="1" ht="105.6" customHeight="1">
      <c r="A25" s="28">
        <v>20</v>
      </c>
      <c r="B25" s="139"/>
      <c r="C25" s="26" t="s">
        <v>99</v>
      </c>
      <c r="D25" s="33" t="s">
        <v>100</v>
      </c>
      <c r="E25" s="28" t="s">
        <v>82</v>
      </c>
      <c r="F25" s="61">
        <v>1</v>
      </c>
      <c r="G25" s="62">
        <v>83263.142857142855</v>
      </c>
      <c r="H25" s="62">
        <f t="shared" si="3"/>
        <v>15819.997142857143</v>
      </c>
      <c r="I25" s="63">
        <f t="shared" si="4"/>
        <v>99083.14</v>
      </c>
      <c r="K25" s="173"/>
      <c r="CM25" s="29"/>
      <c r="CO25" s="31">
        <v>12700000</v>
      </c>
      <c r="CQ25" s="20">
        <v>12800000</v>
      </c>
      <c r="CU25" s="32">
        <f t="shared" si="0"/>
        <v>12750000</v>
      </c>
      <c r="CV25" s="32">
        <f t="shared" si="1"/>
        <v>12750000</v>
      </c>
      <c r="CW25" s="30">
        <f t="shared" si="2"/>
        <v>70710.67811865476</v>
      </c>
    </row>
    <row r="26" spans="1:101" s="34" customFormat="1" ht="105.6" customHeight="1">
      <c r="A26" s="9">
        <v>21</v>
      </c>
      <c r="B26" s="137" t="s">
        <v>107</v>
      </c>
      <c r="C26" s="28" t="s">
        <v>108</v>
      </c>
      <c r="D26" s="35" t="s">
        <v>109</v>
      </c>
      <c r="E26" s="28" t="s">
        <v>82</v>
      </c>
      <c r="F26" s="61">
        <v>1</v>
      </c>
      <c r="G26" s="62">
        <v>403729.71428571432</v>
      </c>
      <c r="H26" s="62">
        <f t="shared" si="3"/>
        <v>76708.645714285725</v>
      </c>
      <c r="I26" s="63">
        <f t="shared" si="4"/>
        <v>480438.36000000004</v>
      </c>
      <c r="K26" s="173"/>
      <c r="CM26" s="29"/>
      <c r="CO26" s="31">
        <v>1400000</v>
      </c>
      <c r="CQ26" s="20">
        <v>1390000</v>
      </c>
      <c r="CU26" s="32">
        <f t="shared" si="0"/>
        <v>1395000</v>
      </c>
      <c r="CV26" s="32">
        <f t="shared" si="1"/>
        <v>1395000</v>
      </c>
      <c r="CW26" s="30">
        <f t="shared" si="2"/>
        <v>7071.0678118654751</v>
      </c>
    </row>
    <row r="27" spans="1:101" s="34" customFormat="1" ht="75" customHeight="1">
      <c r="A27" s="9">
        <v>22</v>
      </c>
      <c r="B27" s="138"/>
      <c r="C27" s="28" t="s">
        <v>110</v>
      </c>
      <c r="D27" s="38" t="s">
        <v>111</v>
      </c>
      <c r="E27" s="28" t="s">
        <v>82</v>
      </c>
      <c r="F27" s="61">
        <v>1</v>
      </c>
      <c r="G27" s="62">
        <v>449355.00000000006</v>
      </c>
      <c r="H27" s="62">
        <f t="shared" si="3"/>
        <v>85377.450000000012</v>
      </c>
      <c r="I27" s="63">
        <f t="shared" si="4"/>
        <v>534732.45000000007</v>
      </c>
      <c r="K27" s="173"/>
      <c r="CM27" s="29"/>
      <c r="CO27" s="31">
        <v>3200000</v>
      </c>
      <c r="CQ27" s="20">
        <v>3300000</v>
      </c>
      <c r="CU27" s="32">
        <f t="shared" si="0"/>
        <v>3250000</v>
      </c>
      <c r="CV27" s="32">
        <f t="shared" si="1"/>
        <v>3250000</v>
      </c>
      <c r="CW27" s="30">
        <f t="shared" si="2"/>
        <v>70710.67811865476</v>
      </c>
    </row>
    <row r="28" spans="1:101" ht="75" customHeight="1">
      <c r="A28" s="9">
        <v>23</v>
      </c>
      <c r="B28" s="138"/>
      <c r="C28" s="26" t="s">
        <v>112</v>
      </c>
      <c r="D28" s="33" t="s">
        <v>113</v>
      </c>
      <c r="E28" s="9" t="s">
        <v>82</v>
      </c>
      <c r="F28" s="61">
        <v>1</v>
      </c>
      <c r="G28" s="62">
        <v>31139.37142857143</v>
      </c>
      <c r="H28" s="62">
        <f t="shared" si="3"/>
        <v>5916.4805714285721</v>
      </c>
      <c r="I28" s="63">
        <f t="shared" si="4"/>
        <v>37055.851999999999</v>
      </c>
      <c r="K28" s="173"/>
      <c r="CM28" s="20"/>
      <c r="CO28" s="31">
        <v>4200000</v>
      </c>
      <c r="CQ28" s="20">
        <v>4300000</v>
      </c>
      <c r="CU28" s="32">
        <f t="shared" si="0"/>
        <v>4250000</v>
      </c>
      <c r="CV28" s="32">
        <f t="shared" si="1"/>
        <v>4250000</v>
      </c>
      <c r="CW28" s="30">
        <f t="shared" si="2"/>
        <v>70710.67811865476</v>
      </c>
    </row>
    <row r="29" spans="1:101" s="34" customFormat="1" ht="75" customHeight="1">
      <c r="A29" s="9">
        <v>24</v>
      </c>
      <c r="B29" s="138"/>
      <c r="C29" s="28" t="s">
        <v>91</v>
      </c>
      <c r="D29" s="33" t="s">
        <v>92</v>
      </c>
      <c r="E29" s="28" t="s">
        <v>82</v>
      </c>
      <c r="F29" s="61">
        <v>1</v>
      </c>
      <c r="G29" s="62">
        <v>5013.6857142857143</v>
      </c>
      <c r="H29" s="62">
        <f t="shared" si="3"/>
        <v>952.60028571428575</v>
      </c>
      <c r="I29" s="63">
        <f t="shared" si="4"/>
        <v>5966.2860000000001</v>
      </c>
      <c r="K29" s="173"/>
      <c r="CM29" s="29"/>
      <c r="CO29" s="31">
        <v>375000</v>
      </c>
      <c r="CQ29" s="20">
        <v>373000</v>
      </c>
      <c r="CU29" s="32">
        <f t="shared" si="0"/>
        <v>374000</v>
      </c>
      <c r="CV29" s="32">
        <f t="shared" si="1"/>
        <v>374000</v>
      </c>
      <c r="CW29" s="30">
        <f t="shared" si="2"/>
        <v>1414.2135623730951</v>
      </c>
    </row>
    <row r="30" spans="1:101" ht="75" customHeight="1">
      <c r="A30" s="9">
        <v>25</v>
      </c>
      <c r="B30" s="138"/>
      <c r="C30" s="26" t="s">
        <v>80</v>
      </c>
      <c r="D30" s="27" t="s">
        <v>81</v>
      </c>
      <c r="E30" s="28" t="s">
        <v>82</v>
      </c>
      <c r="F30" s="61">
        <v>1</v>
      </c>
      <c r="G30" s="62">
        <v>3880.2000000000003</v>
      </c>
      <c r="H30" s="62">
        <f t="shared" si="3"/>
        <v>737.23800000000006</v>
      </c>
      <c r="I30" s="63">
        <f t="shared" si="4"/>
        <v>4617.4380000000001</v>
      </c>
      <c r="K30" s="173"/>
      <c r="CM30" s="20"/>
      <c r="CO30" s="31">
        <v>348000</v>
      </c>
      <c r="CQ30" s="20">
        <v>350000</v>
      </c>
      <c r="CU30" s="32">
        <f t="shared" si="0"/>
        <v>349000</v>
      </c>
      <c r="CV30" s="32">
        <f t="shared" si="1"/>
        <v>349000</v>
      </c>
      <c r="CW30" s="30">
        <f t="shared" si="2"/>
        <v>1414.2135623730951</v>
      </c>
    </row>
    <row r="31" spans="1:101" s="34" customFormat="1" ht="147.94999999999999" customHeight="1">
      <c r="A31" s="28">
        <v>26</v>
      </c>
      <c r="B31" s="138"/>
      <c r="C31" s="28" t="s">
        <v>114</v>
      </c>
      <c r="D31" s="35" t="s">
        <v>115</v>
      </c>
      <c r="E31" s="28" t="s">
        <v>82</v>
      </c>
      <c r="F31" s="61">
        <v>1</v>
      </c>
      <c r="G31" s="62">
        <v>52610.142857142862</v>
      </c>
      <c r="H31" s="62">
        <f t="shared" si="3"/>
        <v>9995.9271428571446</v>
      </c>
      <c r="I31" s="63">
        <f t="shared" si="4"/>
        <v>62606.070000000007</v>
      </c>
      <c r="K31" s="173"/>
      <c r="CM31" s="29"/>
      <c r="CO31" s="31">
        <v>60000</v>
      </c>
      <c r="CQ31" s="20">
        <v>62000</v>
      </c>
      <c r="CU31" s="32">
        <f t="shared" si="0"/>
        <v>61000</v>
      </c>
      <c r="CV31" s="32">
        <f t="shared" si="1"/>
        <v>61000</v>
      </c>
      <c r="CW31" s="30">
        <f t="shared" si="2"/>
        <v>1414.2135623730951</v>
      </c>
    </row>
    <row r="32" spans="1:101" s="34" customFormat="1" ht="75" customHeight="1">
      <c r="A32" s="9">
        <v>27</v>
      </c>
      <c r="B32" s="138"/>
      <c r="C32" s="26" t="s">
        <v>93</v>
      </c>
      <c r="D32" s="28" t="s">
        <v>106</v>
      </c>
      <c r="E32" s="28" t="s">
        <v>82</v>
      </c>
      <c r="F32" s="61">
        <v>1</v>
      </c>
      <c r="G32" s="62">
        <v>64773.571428571428</v>
      </c>
      <c r="H32" s="62">
        <f t="shared" si="3"/>
        <v>12306.978571428572</v>
      </c>
      <c r="I32" s="63">
        <f t="shared" si="4"/>
        <v>77080.55</v>
      </c>
      <c r="K32" s="173"/>
      <c r="CM32" s="29"/>
      <c r="CO32" s="31">
        <v>245000</v>
      </c>
      <c r="CQ32" s="20">
        <v>250000</v>
      </c>
      <c r="CU32" s="32">
        <f t="shared" si="0"/>
        <v>247500</v>
      </c>
      <c r="CV32" s="32">
        <f t="shared" si="1"/>
        <v>247500</v>
      </c>
      <c r="CW32" s="30">
        <f t="shared" si="2"/>
        <v>3535.5339059327375</v>
      </c>
    </row>
    <row r="33" spans="1:101" s="34" customFormat="1" ht="75" customHeight="1">
      <c r="A33" s="9">
        <v>28</v>
      </c>
      <c r="B33" s="139"/>
      <c r="C33" s="28" t="s">
        <v>116</v>
      </c>
      <c r="D33" s="35" t="s">
        <v>117</v>
      </c>
      <c r="E33" s="28" t="s">
        <v>82</v>
      </c>
      <c r="F33" s="61">
        <v>1</v>
      </c>
      <c r="G33" s="62">
        <v>131361.71428571429</v>
      </c>
      <c r="H33" s="62">
        <f t="shared" si="3"/>
        <v>24958.725714285716</v>
      </c>
      <c r="I33" s="63">
        <f t="shared" si="4"/>
        <v>156320.44</v>
      </c>
      <c r="K33" s="173"/>
      <c r="CM33" s="29"/>
      <c r="CO33" s="31">
        <v>3500000</v>
      </c>
      <c r="CQ33" s="20">
        <v>3400000</v>
      </c>
      <c r="CU33" s="32">
        <f t="shared" si="0"/>
        <v>3450000</v>
      </c>
      <c r="CV33" s="32">
        <f t="shared" si="1"/>
        <v>3450000</v>
      </c>
      <c r="CW33" s="30">
        <f t="shared" si="2"/>
        <v>70710.67811865476</v>
      </c>
    </row>
    <row r="34" spans="1:101" ht="75" customHeight="1">
      <c r="A34" s="9">
        <v>29</v>
      </c>
      <c r="B34" s="145" t="s">
        <v>118</v>
      </c>
      <c r="C34" s="26" t="s">
        <v>80</v>
      </c>
      <c r="D34" s="27" t="s">
        <v>81</v>
      </c>
      <c r="E34" s="28" t="s">
        <v>82</v>
      </c>
      <c r="F34" s="61">
        <v>1</v>
      </c>
      <c r="G34" s="62">
        <v>3880.2000000000003</v>
      </c>
      <c r="H34" s="62">
        <f t="shared" si="3"/>
        <v>737.23800000000006</v>
      </c>
      <c r="I34" s="63">
        <f t="shared" si="4"/>
        <v>4617.4380000000001</v>
      </c>
      <c r="K34" s="173"/>
      <c r="CM34" s="20"/>
      <c r="CO34" s="31">
        <v>2900000</v>
      </c>
      <c r="CQ34" s="20">
        <v>3000000</v>
      </c>
      <c r="CU34" s="32">
        <f t="shared" si="0"/>
        <v>2950000</v>
      </c>
      <c r="CV34" s="32">
        <f t="shared" si="1"/>
        <v>2950000</v>
      </c>
      <c r="CW34" s="30">
        <f t="shared" si="2"/>
        <v>70710.67811865476</v>
      </c>
    </row>
    <row r="35" spans="1:101" ht="75" customHeight="1">
      <c r="A35" s="9">
        <v>30</v>
      </c>
      <c r="B35" s="146"/>
      <c r="C35" s="28" t="s">
        <v>119</v>
      </c>
      <c r="D35" s="28" t="s">
        <v>120</v>
      </c>
      <c r="E35" s="28" t="s">
        <v>82</v>
      </c>
      <c r="F35" s="61">
        <v>1</v>
      </c>
      <c r="G35" s="62">
        <v>34833.142857142855</v>
      </c>
      <c r="H35" s="62">
        <f t="shared" si="3"/>
        <v>6618.2971428571427</v>
      </c>
      <c r="I35" s="63">
        <f t="shared" si="4"/>
        <v>41451.439999999995</v>
      </c>
      <c r="K35" s="173"/>
      <c r="CM35" s="20"/>
      <c r="CO35" s="31">
        <v>2410000</v>
      </c>
      <c r="CQ35" s="20">
        <v>2470000</v>
      </c>
      <c r="CU35" s="32">
        <f t="shared" si="0"/>
        <v>2440000</v>
      </c>
      <c r="CV35" s="32">
        <f t="shared" si="1"/>
        <v>2440000</v>
      </c>
      <c r="CW35" s="30">
        <f t="shared" si="2"/>
        <v>42426.406871192848</v>
      </c>
    </row>
    <row r="36" spans="1:101" ht="75" customHeight="1">
      <c r="A36" s="9">
        <v>31</v>
      </c>
      <c r="B36" s="146"/>
      <c r="C36" s="28" t="s">
        <v>87</v>
      </c>
      <c r="D36" s="28" t="s">
        <v>105</v>
      </c>
      <c r="E36" s="28" t="s">
        <v>82</v>
      </c>
      <c r="F36" s="61">
        <v>1</v>
      </c>
      <c r="G36" s="62">
        <v>19888.2</v>
      </c>
      <c r="H36" s="62">
        <f t="shared" si="3"/>
        <v>3778.7580000000003</v>
      </c>
      <c r="I36" s="63">
        <f t="shared" si="4"/>
        <v>23666.958000000002</v>
      </c>
      <c r="K36" s="173"/>
      <c r="CM36" s="20"/>
      <c r="CO36" s="31">
        <v>1040000</v>
      </c>
      <c r="CQ36" s="20">
        <v>1200000</v>
      </c>
      <c r="CU36" s="32">
        <f t="shared" si="0"/>
        <v>1120000</v>
      </c>
      <c r="CV36" s="32">
        <f t="shared" si="1"/>
        <v>1120000</v>
      </c>
      <c r="CW36" s="30">
        <f t="shared" si="2"/>
        <v>113137.0849898476</v>
      </c>
    </row>
    <row r="37" spans="1:101" ht="75" customHeight="1">
      <c r="A37" s="9">
        <v>32</v>
      </c>
      <c r="B37" s="146"/>
      <c r="C37" s="28" t="s">
        <v>89</v>
      </c>
      <c r="D37" s="35" t="s">
        <v>90</v>
      </c>
      <c r="E37" s="28" t="s">
        <v>82</v>
      </c>
      <c r="F37" s="61">
        <v>1</v>
      </c>
      <c r="G37" s="62">
        <v>9114.2857142857138</v>
      </c>
      <c r="H37" s="62">
        <f t="shared" si="3"/>
        <v>1731.7142857142856</v>
      </c>
      <c r="I37" s="63">
        <f t="shared" si="4"/>
        <v>10846</v>
      </c>
      <c r="K37" s="173"/>
      <c r="CM37" s="20"/>
      <c r="CO37" s="31">
        <v>720000</v>
      </c>
      <c r="CQ37" s="20">
        <v>800000</v>
      </c>
      <c r="CU37" s="32">
        <f t="shared" si="0"/>
        <v>760000</v>
      </c>
      <c r="CV37" s="32">
        <f t="shared" si="1"/>
        <v>760000</v>
      </c>
      <c r="CW37" s="30">
        <f t="shared" si="2"/>
        <v>56568.5424949238</v>
      </c>
    </row>
    <row r="38" spans="1:101" ht="75" customHeight="1">
      <c r="A38" s="9">
        <v>33</v>
      </c>
      <c r="B38" s="146"/>
      <c r="C38" s="26" t="s">
        <v>93</v>
      </c>
      <c r="D38" s="36" t="s">
        <v>94</v>
      </c>
      <c r="E38" s="9" t="s">
        <v>82</v>
      </c>
      <c r="F38" s="61">
        <v>1</v>
      </c>
      <c r="G38" s="62">
        <v>64773.571428571428</v>
      </c>
      <c r="H38" s="62">
        <f t="shared" si="3"/>
        <v>12306.978571428572</v>
      </c>
      <c r="I38" s="63">
        <f t="shared" si="4"/>
        <v>77080.55</v>
      </c>
      <c r="J38" s="34"/>
      <c r="K38" s="173"/>
      <c r="L38" s="34"/>
      <c r="M38" s="34"/>
      <c r="N38" s="34"/>
      <c r="O38" s="34"/>
      <c r="P38" s="34"/>
      <c r="CM38" s="20"/>
      <c r="CO38" s="31">
        <v>1450000</v>
      </c>
      <c r="CQ38" s="20">
        <v>1500000</v>
      </c>
      <c r="CU38" s="32">
        <f t="shared" si="0"/>
        <v>1475000</v>
      </c>
      <c r="CV38" s="32">
        <f t="shared" si="1"/>
        <v>1475000</v>
      </c>
      <c r="CW38" s="30">
        <f t="shared" si="2"/>
        <v>35355.33905932738</v>
      </c>
    </row>
    <row r="39" spans="1:101" ht="75" customHeight="1">
      <c r="A39" s="9">
        <v>34</v>
      </c>
      <c r="B39" s="147"/>
      <c r="C39" s="36" t="s">
        <v>95</v>
      </c>
      <c r="D39" s="9" t="s">
        <v>121</v>
      </c>
      <c r="E39" s="36" t="s">
        <v>82</v>
      </c>
      <c r="F39" s="61">
        <v>1</v>
      </c>
      <c r="G39" s="62">
        <v>18696.714285714286</v>
      </c>
      <c r="H39" s="62">
        <f t="shared" si="3"/>
        <v>3552.3757142857144</v>
      </c>
      <c r="I39" s="63">
        <f t="shared" si="4"/>
        <v>22249.09</v>
      </c>
      <c r="K39" s="173"/>
      <c r="CM39" s="20"/>
      <c r="CO39" s="31">
        <v>3000000</v>
      </c>
      <c r="CQ39" s="20">
        <v>3100000</v>
      </c>
      <c r="CU39" s="32">
        <f t="shared" si="0"/>
        <v>3050000</v>
      </c>
      <c r="CV39" s="32">
        <f t="shared" si="1"/>
        <v>3050000</v>
      </c>
      <c r="CW39" s="30">
        <f t="shared" si="2"/>
        <v>70710.67811865476</v>
      </c>
    </row>
    <row r="40" spans="1:101" ht="84.95" customHeight="1">
      <c r="A40" s="9">
        <v>35</v>
      </c>
      <c r="B40" s="145" t="s">
        <v>122</v>
      </c>
      <c r="C40" s="9" t="s">
        <v>123</v>
      </c>
      <c r="D40" s="36" t="s">
        <v>124</v>
      </c>
      <c r="E40" s="9" t="s">
        <v>82</v>
      </c>
      <c r="F40" s="61">
        <v>1</v>
      </c>
      <c r="G40" s="62">
        <v>156774</v>
      </c>
      <c r="H40" s="62">
        <f t="shared" si="3"/>
        <v>29787.06</v>
      </c>
      <c r="I40" s="63">
        <f t="shared" si="4"/>
        <v>186561.06</v>
      </c>
      <c r="K40" s="173"/>
      <c r="CM40" s="20"/>
      <c r="CO40" s="31">
        <v>800000</v>
      </c>
      <c r="CQ40" s="20">
        <v>780000</v>
      </c>
      <c r="CU40" s="32">
        <f t="shared" si="0"/>
        <v>790000</v>
      </c>
      <c r="CV40" s="32">
        <f t="shared" si="1"/>
        <v>790000</v>
      </c>
      <c r="CW40" s="30">
        <f t="shared" si="2"/>
        <v>14142.13562373095</v>
      </c>
    </row>
    <row r="41" spans="1:101" ht="84.95" customHeight="1">
      <c r="A41" s="9">
        <v>36</v>
      </c>
      <c r="B41" s="146"/>
      <c r="C41" s="9" t="s">
        <v>95</v>
      </c>
      <c r="D41" s="9" t="s">
        <v>125</v>
      </c>
      <c r="E41" s="9" t="s">
        <v>82</v>
      </c>
      <c r="F41" s="61">
        <v>1</v>
      </c>
      <c r="G41" s="62">
        <v>18696.714285714286</v>
      </c>
      <c r="H41" s="62">
        <f t="shared" si="3"/>
        <v>3552.3757142857144</v>
      </c>
      <c r="I41" s="63">
        <f t="shared" si="4"/>
        <v>22249.09</v>
      </c>
      <c r="K41" s="173"/>
      <c r="CM41" s="20"/>
      <c r="CO41" s="31">
        <v>280000</v>
      </c>
      <c r="CQ41" s="20">
        <v>290000</v>
      </c>
      <c r="CU41" s="32">
        <f t="shared" si="0"/>
        <v>285000</v>
      </c>
      <c r="CV41" s="32">
        <f t="shared" si="1"/>
        <v>285000</v>
      </c>
      <c r="CW41" s="30">
        <f t="shared" si="2"/>
        <v>7071.0678118654751</v>
      </c>
    </row>
    <row r="42" spans="1:101" ht="84.95" customHeight="1">
      <c r="A42" s="9">
        <v>37</v>
      </c>
      <c r="B42" s="146"/>
      <c r="C42" s="36" t="s">
        <v>119</v>
      </c>
      <c r="D42" s="33" t="s">
        <v>86</v>
      </c>
      <c r="E42" s="9" t="s">
        <v>82</v>
      </c>
      <c r="F42" s="61">
        <v>1</v>
      </c>
      <c r="G42" s="62">
        <v>34833.142857142855</v>
      </c>
      <c r="H42" s="62">
        <f t="shared" si="3"/>
        <v>6618.2971428571427</v>
      </c>
      <c r="I42" s="63">
        <f t="shared" si="4"/>
        <v>41451.439999999995</v>
      </c>
      <c r="K42" s="173"/>
      <c r="CM42" s="20"/>
    </row>
    <row r="43" spans="1:101" ht="84.95" customHeight="1">
      <c r="A43" s="9">
        <v>38</v>
      </c>
      <c r="B43" s="146"/>
      <c r="C43" s="9" t="s">
        <v>87</v>
      </c>
      <c r="D43" s="36" t="s">
        <v>105</v>
      </c>
      <c r="E43" s="9" t="s">
        <v>82</v>
      </c>
      <c r="F43" s="61">
        <v>1</v>
      </c>
      <c r="G43" s="62">
        <v>19888.2</v>
      </c>
      <c r="H43" s="62">
        <f t="shared" si="3"/>
        <v>3778.7580000000003</v>
      </c>
      <c r="I43" s="63">
        <f t="shared" si="4"/>
        <v>23666.958000000002</v>
      </c>
      <c r="K43" s="173"/>
      <c r="CM43" s="20"/>
      <c r="CO43" s="31">
        <v>175300</v>
      </c>
      <c r="CQ43" s="20">
        <v>190000</v>
      </c>
      <c r="CU43" s="32">
        <f t="shared" ref="CU43:CU50" si="5">MEDIAN(CM43,CO43,CQ43)</f>
        <v>182650</v>
      </c>
      <c r="CV43" s="32">
        <f t="shared" ref="CV43:CV50" si="6">AVERAGE(CM43,CO43,CQ43)</f>
        <v>182650</v>
      </c>
      <c r="CW43" s="30">
        <f t="shared" ref="CW43:CW50" si="7">STDEV(CM43,CO43,CQ43)</f>
        <v>10394.469683442248</v>
      </c>
    </row>
    <row r="44" spans="1:101" ht="84.95" customHeight="1">
      <c r="A44" s="9">
        <v>39</v>
      </c>
      <c r="B44" s="146"/>
      <c r="C44" s="36" t="s">
        <v>89</v>
      </c>
      <c r="D44" s="39" t="s">
        <v>90</v>
      </c>
      <c r="E44" s="36" t="s">
        <v>82</v>
      </c>
      <c r="F44" s="61">
        <v>1</v>
      </c>
      <c r="G44" s="62">
        <v>9114.2857142857138</v>
      </c>
      <c r="H44" s="62">
        <f t="shared" si="3"/>
        <v>1731.7142857142856</v>
      </c>
      <c r="I44" s="63">
        <f t="shared" si="4"/>
        <v>10846</v>
      </c>
      <c r="K44" s="173"/>
      <c r="CM44" s="20"/>
      <c r="CO44" s="31">
        <v>165400</v>
      </c>
      <c r="CQ44" s="20">
        <v>170000</v>
      </c>
      <c r="CU44" s="32">
        <f t="shared" si="5"/>
        <v>167700</v>
      </c>
      <c r="CV44" s="32">
        <f t="shared" si="6"/>
        <v>167700</v>
      </c>
      <c r="CW44" s="30">
        <f t="shared" si="7"/>
        <v>3252.6911934581185</v>
      </c>
    </row>
    <row r="45" spans="1:101" ht="84.95" customHeight="1">
      <c r="A45" s="9">
        <v>40</v>
      </c>
      <c r="B45" s="146"/>
      <c r="C45" s="26" t="s">
        <v>93</v>
      </c>
      <c r="D45" s="36" t="s">
        <v>94</v>
      </c>
      <c r="E45" s="9" t="s">
        <v>82</v>
      </c>
      <c r="F45" s="61">
        <v>1</v>
      </c>
      <c r="G45" s="62">
        <v>64773.571428571428</v>
      </c>
      <c r="H45" s="62">
        <f t="shared" si="3"/>
        <v>12306.978571428572</v>
      </c>
      <c r="I45" s="63">
        <f t="shared" si="4"/>
        <v>77080.55</v>
      </c>
      <c r="J45" s="34"/>
      <c r="K45" s="173"/>
      <c r="L45" s="34"/>
      <c r="M45" s="34"/>
      <c r="N45" s="34"/>
      <c r="O45" s="34"/>
      <c r="P45" s="34"/>
      <c r="CM45" s="20"/>
      <c r="CO45" s="31">
        <v>264300</v>
      </c>
      <c r="CQ45" s="20">
        <v>280000</v>
      </c>
      <c r="CU45" s="32">
        <f t="shared" si="5"/>
        <v>272150</v>
      </c>
      <c r="CV45" s="32">
        <f t="shared" si="6"/>
        <v>272150</v>
      </c>
      <c r="CW45" s="30">
        <f t="shared" si="7"/>
        <v>11101.576464628795</v>
      </c>
    </row>
    <row r="46" spans="1:101" s="34" customFormat="1" ht="84.95" customHeight="1">
      <c r="A46" s="9">
        <v>41</v>
      </c>
      <c r="B46" s="147"/>
      <c r="C46" s="26" t="s">
        <v>80</v>
      </c>
      <c r="D46" s="27" t="s">
        <v>81</v>
      </c>
      <c r="E46" s="28" t="s">
        <v>82</v>
      </c>
      <c r="F46" s="61">
        <v>1</v>
      </c>
      <c r="G46" s="62">
        <v>3880.2000000000003</v>
      </c>
      <c r="H46" s="62">
        <f t="shared" si="3"/>
        <v>737.23800000000006</v>
      </c>
      <c r="I46" s="63">
        <f t="shared" si="4"/>
        <v>4617.4380000000001</v>
      </c>
      <c r="K46" s="173"/>
      <c r="CM46" s="29"/>
      <c r="CO46" s="31">
        <v>475300</v>
      </c>
      <c r="CQ46" s="20">
        <v>500000</v>
      </c>
      <c r="CU46" s="32">
        <f t="shared" si="5"/>
        <v>487650</v>
      </c>
      <c r="CV46" s="32">
        <f t="shared" si="6"/>
        <v>487650</v>
      </c>
      <c r="CW46" s="30">
        <f t="shared" si="7"/>
        <v>17465.537495307723</v>
      </c>
    </row>
    <row r="47" spans="1:101" s="34" customFormat="1" ht="84.95" customHeight="1">
      <c r="A47" s="28">
        <v>42</v>
      </c>
      <c r="B47" s="137" t="s">
        <v>126</v>
      </c>
      <c r="C47" s="40" t="s">
        <v>127</v>
      </c>
      <c r="D47" s="40" t="s">
        <v>128</v>
      </c>
      <c r="E47" s="28" t="s">
        <v>82</v>
      </c>
      <c r="F47" s="61">
        <v>1</v>
      </c>
      <c r="G47" s="62">
        <v>103628.6</v>
      </c>
      <c r="H47" s="62">
        <f t="shared" si="3"/>
        <v>19689.434000000001</v>
      </c>
      <c r="I47" s="63">
        <f t="shared" si="4"/>
        <v>123318.03400000001</v>
      </c>
      <c r="K47" s="173"/>
      <c r="CM47" s="29"/>
      <c r="CO47" s="19">
        <v>42180</v>
      </c>
      <c r="CQ47" s="20">
        <v>45000</v>
      </c>
      <c r="CU47" s="32">
        <f t="shared" si="5"/>
        <v>43590</v>
      </c>
      <c r="CV47" s="32">
        <f t="shared" si="6"/>
        <v>43590</v>
      </c>
      <c r="CW47" s="30">
        <f t="shared" si="7"/>
        <v>1994.041122946064</v>
      </c>
    </row>
    <row r="48" spans="1:101" s="34" customFormat="1" ht="84.95" customHeight="1">
      <c r="A48" s="9">
        <v>43</v>
      </c>
      <c r="B48" s="138"/>
      <c r="C48" s="40" t="s">
        <v>129</v>
      </c>
      <c r="D48" s="40" t="s">
        <v>130</v>
      </c>
      <c r="E48" s="28" t="s">
        <v>82</v>
      </c>
      <c r="F48" s="61">
        <v>1</v>
      </c>
      <c r="G48" s="62">
        <v>54921.028571428571</v>
      </c>
      <c r="H48" s="62">
        <f t="shared" si="3"/>
        <v>10434.995428571428</v>
      </c>
      <c r="I48" s="63">
        <f t="shared" si="4"/>
        <v>65356.023999999998</v>
      </c>
      <c r="K48" s="173"/>
      <c r="CM48" s="29"/>
      <c r="CO48" s="19"/>
      <c r="CQ48" s="20">
        <v>20000</v>
      </c>
      <c r="CU48" s="32">
        <f t="shared" si="5"/>
        <v>20000</v>
      </c>
      <c r="CV48" s="32">
        <f t="shared" si="6"/>
        <v>20000</v>
      </c>
      <c r="CW48" s="30" t="e">
        <f t="shared" si="7"/>
        <v>#DIV/0!</v>
      </c>
    </row>
    <row r="49" spans="1:101" s="34" customFormat="1" ht="84.95" customHeight="1">
      <c r="A49" s="9">
        <v>44</v>
      </c>
      <c r="B49" s="138"/>
      <c r="C49" s="41" t="s">
        <v>131</v>
      </c>
      <c r="D49" s="41" t="s">
        <v>132</v>
      </c>
      <c r="E49" s="9" t="s">
        <v>82</v>
      </c>
      <c r="F49" s="61">
        <v>1</v>
      </c>
      <c r="G49" s="62">
        <v>189840.62857142859</v>
      </c>
      <c r="H49" s="62">
        <f t="shared" si="3"/>
        <v>36069.719428571436</v>
      </c>
      <c r="I49" s="63">
        <f t="shared" si="4"/>
        <v>225910.34800000003</v>
      </c>
      <c r="K49" s="173"/>
      <c r="CM49" s="29"/>
      <c r="CO49" s="19"/>
      <c r="CQ49" s="20">
        <v>190000</v>
      </c>
      <c r="CU49" s="32">
        <f t="shared" si="5"/>
        <v>190000</v>
      </c>
      <c r="CV49" s="32">
        <f t="shared" si="6"/>
        <v>190000</v>
      </c>
      <c r="CW49" s="30" t="e">
        <f t="shared" si="7"/>
        <v>#DIV/0!</v>
      </c>
    </row>
    <row r="50" spans="1:101" s="34" customFormat="1" ht="84.95" customHeight="1">
      <c r="A50" s="9">
        <v>45</v>
      </c>
      <c r="B50" s="138"/>
      <c r="C50" s="42" t="s">
        <v>133</v>
      </c>
      <c r="D50" s="41" t="s">
        <v>134</v>
      </c>
      <c r="E50" s="9" t="s">
        <v>82</v>
      </c>
      <c r="F50" s="61">
        <v>1</v>
      </c>
      <c r="G50" s="62">
        <v>110551.3142857143</v>
      </c>
      <c r="H50" s="62">
        <f t="shared" si="3"/>
        <v>21004.749714285717</v>
      </c>
      <c r="I50" s="63">
        <f t="shared" si="4"/>
        <v>131556.06400000001</v>
      </c>
      <c r="K50" s="173"/>
      <c r="CM50" s="29"/>
      <c r="CO50" s="19"/>
      <c r="CQ50" s="20">
        <v>290000</v>
      </c>
      <c r="CU50" s="32">
        <f t="shared" si="5"/>
        <v>290000</v>
      </c>
      <c r="CV50" s="32">
        <f t="shared" si="6"/>
        <v>290000</v>
      </c>
      <c r="CW50" s="30" t="e">
        <f t="shared" si="7"/>
        <v>#DIV/0!</v>
      </c>
    </row>
    <row r="51" spans="1:101" ht="84.95" customHeight="1">
      <c r="A51" s="9">
        <v>46</v>
      </c>
      <c r="B51" s="139"/>
      <c r="C51" s="41" t="s">
        <v>135</v>
      </c>
      <c r="D51" s="41" t="s">
        <v>136</v>
      </c>
      <c r="E51" s="28" t="s">
        <v>82</v>
      </c>
      <c r="F51" s="61">
        <v>1</v>
      </c>
      <c r="G51" s="62">
        <v>154382.74285714288</v>
      </c>
      <c r="H51" s="62">
        <f t="shared" si="3"/>
        <v>29332.721142857146</v>
      </c>
      <c r="I51" s="63">
        <f t="shared" si="4"/>
        <v>183715.46400000004</v>
      </c>
      <c r="K51" s="173"/>
      <c r="CM51" s="20"/>
    </row>
    <row r="52" spans="1:101" s="34" customFormat="1" ht="84.95" customHeight="1">
      <c r="A52" s="9">
        <v>47</v>
      </c>
      <c r="B52" s="137" t="s">
        <v>137</v>
      </c>
      <c r="C52" s="9" t="s">
        <v>138</v>
      </c>
      <c r="D52" s="8" t="s">
        <v>139</v>
      </c>
      <c r="E52" s="9" t="s">
        <v>82</v>
      </c>
      <c r="F52" s="61">
        <v>1</v>
      </c>
      <c r="G52" s="62">
        <v>80465.057142857142</v>
      </c>
      <c r="H52" s="62">
        <f t="shared" si="3"/>
        <v>15288.360857142858</v>
      </c>
      <c r="I52" s="63">
        <f t="shared" si="4"/>
        <v>95753.418000000005</v>
      </c>
      <c r="K52" s="173"/>
      <c r="CM52" s="29"/>
      <c r="CO52" s="30"/>
      <c r="CQ52" s="29"/>
    </row>
    <row r="53" spans="1:101" ht="84.95" customHeight="1">
      <c r="A53" s="9">
        <v>48</v>
      </c>
      <c r="B53" s="138"/>
      <c r="C53" s="28" t="s">
        <v>140</v>
      </c>
      <c r="D53" s="35" t="s">
        <v>141</v>
      </c>
      <c r="E53" s="28" t="s">
        <v>82</v>
      </c>
      <c r="F53" s="61">
        <v>1</v>
      </c>
      <c r="G53" s="62">
        <v>330160.85714285716</v>
      </c>
      <c r="H53" s="62">
        <f t="shared" si="3"/>
        <v>62730.562857142861</v>
      </c>
      <c r="I53" s="63">
        <f t="shared" si="4"/>
        <v>392891.42000000004</v>
      </c>
      <c r="K53" s="173"/>
      <c r="CM53" s="20"/>
    </row>
    <row r="54" spans="1:101" ht="63.6" customHeight="1">
      <c r="A54" s="9">
        <v>49</v>
      </c>
      <c r="B54" s="138"/>
      <c r="C54" s="9" t="s">
        <v>87</v>
      </c>
      <c r="D54" s="33" t="s">
        <v>105</v>
      </c>
      <c r="E54" s="9" t="s">
        <v>82</v>
      </c>
      <c r="F54" s="61">
        <v>1</v>
      </c>
      <c r="G54" s="62">
        <v>19888.2</v>
      </c>
      <c r="H54" s="62">
        <f t="shared" si="3"/>
        <v>3778.7580000000003</v>
      </c>
      <c r="I54" s="63">
        <f t="shared" si="4"/>
        <v>23666.958000000002</v>
      </c>
      <c r="K54" s="173"/>
      <c r="CM54" s="20"/>
    </row>
    <row r="55" spans="1:101" ht="63.6" customHeight="1">
      <c r="A55" s="9">
        <v>50</v>
      </c>
      <c r="B55" s="138"/>
      <c r="C55" s="26" t="s">
        <v>89</v>
      </c>
      <c r="D55" s="35" t="s">
        <v>90</v>
      </c>
      <c r="E55" s="28" t="s">
        <v>82</v>
      </c>
      <c r="F55" s="61">
        <v>1</v>
      </c>
      <c r="G55" s="62">
        <v>9114.2857142857138</v>
      </c>
      <c r="H55" s="62">
        <f t="shared" si="3"/>
        <v>1731.7142857142856</v>
      </c>
      <c r="I55" s="63">
        <f t="shared" si="4"/>
        <v>10846</v>
      </c>
      <c r="K55" s="173"/>
      <c r="CM55" s="20"/>
    </row>
    <row r="56" spans="1:101" s="34" customFormat="1" ht="63.6" customHeight="1">
      <c r="A56" s="9">
        <v>51</v>
      </c>
      <c r="B56" s="138"/>
      <c r="C56" s="26" t="s">
        <v>85</v>
      </c>
      <c r="D56" s="33" t="s">
        <v>104</v>
      </c>
      <c r="E56" s="28" t="s">
        <v>82</v>
      </c>
      <c r="F56" s="61">
        <v>1</v>
      </c>
      <c r="G56" s="62">
        <v>34833.142857142855</v>
      </c>
      <c r="H56" s="62">
        <f t="shared" si="3"/>
        <v>6618.2971428571427</v>
      </c>
      <c r="I56" s="63">
        <f t="shared" si="4"/>
        <v>41451.439999999995</v>
      </c>
      <c r="K56" s="173"/>
      <c r="CM56" s="29"/>
      <c r="CO56" s="30"/>
      <c r="CQ56" s="29"/>
    </row>
    <row r="57" spans="1:101" s="34" customFormat="1" ht="63.6" customHeight="1">
      <c r="A57" s="9">
        <v>52</v>
      </c>
      <c r="B57" s="138"/>
      <c r="C57" s="28" t="s">
        <v>142</v>
      </c>
      <c r="D57" s="35" t="s">
        <v>143</v>
      </c>
      <c r="E57" s="28" t="s">
        <v>82</v>
      </c>
      <c r="F57" s="61">
        <v>1</v>
      </c>
      <c r="G57" s="62">
        <v>78145.885714285716</v>
      </c>
      <c r="H57" s="62">
        <f t="shared" si="3"/>
        <v>14847.718285714287</v>
      </c>
      <c r="I57" s="63">
        <f t="shared" si="4"/>
        <v>92993.604000000007</v>
      </c>
      <c r="K57" s="173"/>
      <c r="CM57" s="29"/>
      <c r="CO57" s="30"/>
      <c r="CQ57" s="29"/>
    </row>
    <row r="58" spans="1:101" s="34" customFormat="1" ht="63.6" customHeight="1">
      <c r="A58" s="9">
        <v>53</v>
      </c>
      <c r="B58" s="138"/>
      <c r="C58" s="28" t="s">
        <v>144</v>
      </c>
      <c r="D58" s="35" t="s">
        <v>145</v>
      </c>
      <c r="E58" s="28" t="s">
        <v>82</v>
      </c>
      <c r="F58" s="61">
        <v>1</v>
      </c>
      <c r="G58" s="62">
        <v>20888.285714285714</v>
      </c>
      <c r="H58" s="62">
        <f t="shared" si="3"/>
        <v>3968.7742857142857</v>
      </c>
      <c r="I58" s="63">
        <f t="shared" si="4"/>
        <v>24857.059999999998</v>
      </c>
      <c r="K58" s="173"/>
      <c r="CM58" s="29"/>
      <c r="CO58" s="30"/>
      <c r="CQ58" s="29"/>
    </row>
    <row r="59" spans="1:101" s="34" customFormat="1" ht="63.6" customHeight="1">
      <c r="A59" s="9">
        <v>54</v>
      </c>
      <c r="B59" s="138"/>
      <c r="C59" s="28" t="s">
        <v>146</v>
      </c>
      <c r="D59" s="35" t="s">
        <v>147</v>
      </c>
      <c r="E59" s="28" t="s">
        <v>82</v>
      </c>
      <c r="F59" s="61">
        <v>1</v>
      </c>
      <c r="G59" s="62">
        <v>84593.828571428574</v>
      </c>
      <c r="H59" s="62">
        <f t="shared" si="3"/>
        <v>16072.827428571429</v>
      </c>
      <c r="I59" s="63">
        <f t="shared" si="4"/>
        <v>100666.656</v>
      </c>
      <c r="K59" s="173"/>
      <c r="CM59" s="29"/>
      <c r="CO59" s="30"/>
      <c r="CQ59" s="29"/>
    </row>
    <row r="60" spans="1:101" s="34" customFormat="1" ht="63.6" customHeight="1">
      <c r="A60" s="28">
        <v>55</v>
      </c>
      <c r="B60" s="139"/>
      <c r="C60" s="28" t="s">
        <v>148</v>
      </c>
      <c r="D60" s="35" t="s">
        <v>149</v>
      </c>
      <c r="E60" s="28" t="s">
        <v>82</v>
      </c>
      <c r="F60" s="61">
        <v>1</v>
      </c>
      <c r="G60" s="62">
        <v>223575.9142857143</v>
      </c>
      <c r="H60" s="62">
        <f t="shared" si="3"/>
        <v>42479.423714285716</v>
      </c>
      <c r="I60" s="63">
        <f t="shared" si="4"/>
        <v>266055.33799999999</v>
      </c>
      <c r="K60" s="173"/>
      <c r="CM60" s="29"/>
      <c r="CO60" s="30"/>
      <c r="CQ60" s="29"/>
    </row>
    <row r="61" spans="1:101" s="34" customFormat="1" ht="63.6" customHeight="1">
      <c r="A61" s="9">
        <v>56</v>
      </c>
      <c r="B61" s="137" t="s">
        <v>150</v>
      </c>
      <c r="C61" s="28" t="s">
        <v>151</v>
      </c>
      <c r="D61" s="35" t="s">
        <v>152</v>
      </c>
      <c r="E61" s="28" t="s">
        <v>82</v>
      </c>
      <c r="F61" s="61">
        <v>1</v>
      </c>
      <c r="G61" s="62">
        <v>38974.342857142859</v>
      </c>
      <c r="H61" s="62">
        <f t="shared" si="3"/>
        <v>7405.1251428571431</v>
      </c>
      <c r="I61" s="63">
        <f t="shared" si="4"/>
        <v>46379.468000000001</v>
      </c>
      <c r="K61" s="173"/>
      <c r="CM61" s="29"/>
      <c r="CO61" s="30"/>
      <c r="CQ61" s="29"/>
    </row>
    <row r="62" spans="1:101" s="34" customFormat="1" ht="63.6" customHeight="1">
      <c r="A62" s="9">
        <v>57</v>
      </c>
      <c r="B62" s="138"/>
      <c r="C62" s="28" t="s">
        <v>153</v>
      </c>
      <c r="D62" s="35" t="s">
        <v>154</v>
      </c>
      <c r="E62" s="28" t="s">
        <v>82</v>
      </c>
      <c r="F62" s="61">
        <v>1</v>
      </c>
      <c r="G62" s="62">
        <v>243832</v>
      </c>
      <c r="H62" s="62">
        <f t="shared" si="3"/>
        <v>46328.08</v>
      </c>
      <c r="I62" s="63">
        <f t="shared" si="4"/>
        <v>290160.08</v>
      </c>
      <c r="K62" s="173"/>
      <c r="CM62" s="29"/>
      <c r="CO62" s="30"/>
      <c r="CQ62" s="29"/>
    </row>
    <row r="63" spans="1:101" ht="84.95" customHeight="1">
      <c r="A63" s="9">
        <v>58</v>
      </c>
      <c r="B63" s="138"/>
      <c r="C63" s="28" t="s">
        <v>155</v>
      </c>
      <c r="D63" s="35" t="s">
        <v>156</v>
      </c>
      <c r="E63" s="28" t="s">
        <v>82</v>
      </c>
      <c r="F63" s="61">
        <v>1</v>
      </c>
      <c r="G63" s="62">
        <v>327431.54285714286</v>
      </c>
      <c r="H63" s="62">
        <f t="shared" si="3"/>
        <v>62211.993142857144</v>
      </c>
      <c r="I63" s="63">
        <f t="shared" si="4"/>
        <v>389643.53600000002</v>
      </c>
      <c r="K63" s="173"/>
      <c r="CM63" s="20"/>
    </row>
    <row r="64" spans="1:101" s="34" customFormat="1" ht="63.6" customHeight="1">
      <c r="A64" s="28">
        <v>59</v>
      </c>
      <c r="B64" s="138"/>
      <c r="C64" s="26" t="s">
        <v>157</v>
      </c>
      <c r="D64" s="33" t="s">
        <v>158</v>
      </c>
      <c r="E64" s="28" t="s">
        <v>82</v>
      </c>
      <c r="F64" s="61">
        <v>1</v>
      </c>
      <c r="G64" s="62">
        <v>64877.142857142855</v>
      </c>
      <c r="H64" s="62">
        <f t="shared" si="3"/>
        <v>12326.657142857142</v>
      </c>
      <c r="I64" s="63">
        <f t="shared" si="4"/>
        <v>77203.8</v>
      </c>
      <c r="K64" s="173"/>
      <c r="CM64" s="29"/>
      <c r="CO64" s="19"/>
      <c r="CQ64" s="20">
        <v>290000</v>
      </c>
      <c r="CU64" s="32">
        <f>MEDIAN(CM64,CO64,CQ64)</f>
        <v>290000</v>
      </c>
      <c r="CV64" s="32">
        <f>AVERAGE(CM64,CO64,CQ64)</f>
        <v>290000</v>
      </c>
      <c r="CW64" s="30" t="e">
        <f>STDEV(CM64,CO64,CQ64)</f>
        <v>#DIV/0!</v>
      </c>
    </row>
    <row r="65" spans="1:101" ht="63.6" customHeight="1">
      <c r="A65" s="9">
        <v>60</v>
      </c>
      <c r="B65" s="138"/>
      <c r="C65" s="28" t="s">
        <v>87</v>
      </c>
      <c r="D65" s="33" t="s">
        <v>105</v>
      </c>
      <c r="E65" s="28" t="s">
        <v>82</v>
      </c>
      <c r="F65" s="61">
        <v>1</v>
      </c>
      <c r="G65" s="62">
        <v>19888.2</v>
      </c>
      <c r="H65" s="62">
        <f t="shared" si="3"/>
        <v>3778.7580000000003</v>
      </c>
      <c r="I65" s="63">
        <f t="shared" si="4"/>
        <v>23666.958000000002</v>
      </c>
      <c r="K65" s="173"/>
      <c r="CM65" s="20"/>
      <c r="CO65" s="37">
        <v>895400</v>
      </c>
      <c r="CQ65" s="20">
        <v>290000</v>
      </c>
      <c r="CU65" s="32">
        <f>MEDIAN(CM65,CO65,CQ65)</f>
        <v>592700</v>
      </c>
      <c r="CV65" s="32">
        <f>AVERAGE(CM65,CO65,CQ65)</f>
        <v>592700</v>
      </c>
      <c r="CW65" s="30">
        <f>STDEV(CM65,CO65,CQ65)</f>
        <v>428082.44533033588</v>
      </c>
    </row>
    <row r="66" spans="1:101" ht="63.6" customHeight="1">
      <c r="A66" s="9">
        <v>61</v>
      </c>
      <c r="B66" s="138"/>
      <c r="C66" s="26" t="s">
        <v>89</v>
      </c>
      <c r="D66" s="35" t="s">
        <v>90</v>
      </c>
      <c r="E66" s="28" t="s">
        <v>82</v>
      </c>
      <c r="F66" s="61">
        <v>1</v>
      </c>
      <c r="G66" s="62">
        <v>9114.2857142857138</v>
      </c>
      <c r="H66" s="62">
        <f t="shared" si="3"/>
        <v>1731.7142857142856</v>
      </c>
      <c r="I66" s="63">
        <f t="shared" si="4"/>
        <v>10846</v>
      </c>
      <c r="K66" s="173"/>
      <c r="CM66" s="20"/>
      <c r="CO66" s="37">
        <v>580000</v>
      </c>
      <c r="CQ66" s="20">
        <v>600000</v>
      </c>
      <c r="CU66" s="32">
        <f>MEDIAN(CM66,CO66,CQ66)</f>
        <v>590000</v>
      </c>
      <c r="CV66" s="32">
        <f>AVERAGE(CM66,CO66,CQ66)</f>
        <v>590000</v>
      </c>
      <c r="CW66" s="30">
        <f>STDEV(CM66,CO66,CQ66)</f>
        <v>14142.13562373095</v>
      </c>
    </row>
    <row r="67" spans="1:101" ht="61.5" customHeight="1">
      <c r="A67" s="9">
        <v>62</v>
      </c>
      <c r="B67" s="139"/>
      <c r="C67" s="26" t="s">
        <v>80</v>
      </c>
      <c r="D67" s="27" t="s">
        <v>81</v>
      </c>
      <c r="E67" s="28" t="s">
        <v>82</v>
      </c>
      <c r="F67" s="61">
        <v>1</v>
      </c>
      <c r="G67" s="62">
        <v>3880.2000000000003</v>
      </c>
      <c r="H67" s="62">
        <f t="shared" si="3"/>
        <v>737.23800000000006</v>
      </c>
      <c r="I67" s="63">
        <f t="shared" si="4"/>
        <v>4617.4380000000001</v>
      </c>
      <c r="K67" s="173"/>
      <c r="CM67" s="20"/>
      <c r="CO67" s="37">
        <v>1870000</v>
      </c>
      <c r="CQ67" s="20">
        <v>1900000</v>
      </c>
      <c r="CU67" s="32">
        <f>MEDIAN(CM67,CO67,CQ67)</f>
        <v>1885000</v>
      </c>
      <c r="CV67" s="32">
        <f>AVERAGE(CM67,CO67,CQ67)</f>
        <v>1885000</v>
      </c>
      <c r="CW67" s="30">
        <f>STDEV(CM67,CO67,CQ67)</f>
        <v>21213.203435596424</v>
      </c>
    </row>
    <row r="68" spans="1:101" ht="61.5" customHeight="1">
      <c r="A68" s="9">
        <v>63</v>
      </c>
      <c r="B68" s="137" t="s">
        <v>159</v>
      </c>
      <c r="C68" s="26" t="s">
        <v>80</v>
      </c>
      <c r="D68" s="27" t="s">
        <v>81</v>
      </c>
      <c r="E68" s="28" t="s">
        <v>82</v>
      </c>
      <c r="F68" s="61">
        <v>1</v>
      </c>
      <c r="G68" s="62">
        <v>3880.2000000000003</v>
      </c>
      <c r="H68" s="62">
        <f t="shared" si="3"/>
        <v>737.23800000000006</v>
      </c>
      <c r="I68" s="63">
        <f t="shared" si="4"/>
        <v>4617.4380000000001</v>
      </c>
      <c r="K68" s="173"/>
      <c r="CM68" s="20"/>
    </row>
    <row r="69" spans="1:101" ht="61.5" customHeight="1">
      <c r="A69" s="9">
        <v>64</v>
      </c>
      <c r="B69" s="138"/>
      <c r="C69" s="42" t="s">
        <v>160</v>
      </c>
      <c r="D69" s="43" t="s">
        <v>161</v>
      </c>
      <c r="E69" s="9" t="s">
        <v>82</v>
      </c>
      <c r="F69" s="61">
        <v>1</v>
      </c>
      <c r="G69" s="62">
        <v>119776.62857142858</v>
      </c>
      <c r="H69" s="62">
        <f t="shared" si="3"/>
        <v>22757.559428571429</v>
      </c>
      <c r="I69" s="63">
        <f t="shared" si="4"/>
        <v>142534.18799999999</v>
      </c>
      <c r="K69" s="173"/>
      <c r="CM69" s="20"/>
      <c r="CO69" s="31">
        <v>29300</v>
      </c>
      <c r="CQ69" s="20">
        <v>31000</v>
      </c>
      <c r="CU69" s="32">
        <f>MEDIAN(CM69,CO69,CQ69)</f>
        <v>30150</v>
      </c>
      <c r="CV69" s="32">
        <f>AVERAGE(CM69,CO69,CQ69)</f>
        <v>30150</v>
      </c>
      <c r="CW69" s="30">
        <f>STDEV(CM69,CO69,CQ69)</f>
        <v>1202.0815280171307</v>
      </c>
    </row>
    <row r="70" spans="1:101" ht="30">
      <c r="A70" s="9">
        <v>65</v>
      </c>
      <c r="B70" s="138"/>
      <c r="C70" s="26" t="s">
        <v>85</v>
      </c>
      <c r="D70" s="33" t="s">
        <v>86</v>
      </c>
      <c r="E70" s="9" t="s">
        <v>82</v>
      </c>
      <c r="F70" s="61">
        <v>1</v>
      </c>
      <c r="G70" s="62">
        <v>34833.142857142855</v>
      </c>
      <c r="H70" s="62">
        <f t="shared" si="3"/>
        <v>6618.2971428571427</v>
      </c>
      <c r="I70" s="63">
        <f t="shared" si="4"/>
        <v>41451.439999999995</v>
      </c>
      <c r="K70" s="173"/>
      <c r="CM70" s="20"/>
    </row>
    <row r="71" spans="1:101" ht="69.95" customHeight="1">
      <c r="A71" s="9">
        <v>66</v>
      </c>
      <c r="B71" s="138"/>
      <c r="C71" s="9" t="s">
        <v>87</v>
      </c>
      <c r="D71" s="33" t="s">
        <v>105</v>
      </c>
      <c r="E71" s="9" t="s">
        <v>82</v>
      </c>
      <c r="F71" s="61">
        <v>1</v>
      </c>
      <c r="G71" s="62">
        <v>19888.2</v>
      </c>
      <c r="H71" s="62">
        <f t="shared" ref="H71:H99" si="8">G71*19%</f>
        <v>3778.7580000000003</v>
      </c>
      <c r="I71" s="63">
        <f t="shared" ref="I71:I99" si="9">G71+H71</f>
        <v>23666.958000000002</v>
      </c>
      <c r="K71" s="173"/>
      <c r="CM71" s="20"/>
    </row>
    <row r="72" spans="1:101" ht="69.95" customHeight="1">
      <c r="A72" s="9">
        <v>67</v>
      </c>
      <c r="B72" s="138"/>
      <c r="C72" s="26" t="s">
        <v>89</v>
      </c>
      <c r="D72" s="35" t="s">
        <v>90</v>
      </c>
      <c r="E72" s="28" t="s">
        <v>82</v>
      </c>
      <c r="F72" s="61">
        <v>1</v>
      </c>
      <c r="G72" s="62">
        <v>9114.2857142857138</v>
      </c>
      <c r="H72" s="62">
        <f t="shared" si="8"/>
        <v>1731.7142857142856</v>
      </c>
      <c r="I72" s="63">
        <f t="shared" si="9"/>
        <v>10846</v>
      </c>
      <c r="K72" s="173"/>
      <c r="CM72" s="20"/>
    </row>
    <row r="73" spans="1:101" ht="69.95" customHeight="1">
      <c r="A73" s="9">
        <v>68</v>
      </c>
      <c r="B73" s="138"/>
      <c r="C73" s="26" t="s">
        <v>93</v>
      </c>
      <c r="D73" s="36" t="s">
        <v>94</v>
      </c>
      <c r="E73" s="9" t="s">
        <v>82</v>
      </c>
      <c r="F73" s="61">
        <v>1</v>
      </c>
      <c r="G73" s="62">
        <v>64773.571428571428</v>
      </c>
      <c r="H73" s="62">
        <f t="shared" si="8"/>
        <v>12306.978571428572</v>
      </c>
      <c r="I73" s="63">
        <f t="shared" si="9"/>
        <v>77080.55</v>
      </c>
      <c r="K73" s="173"/>
      <c r="CM73" s="20"/>
    </row>
    <row r="74" spans="1:101" ht="69.95" customHeight="1">
      <c r="A74" s="9">
        <v>69</v>
      </c>
      <c r="B74" s="139"/>
      <c r="C74" s="28" t="s">
        <v>95</v>
      </c>
      <c r="D74" s="8" t="s">
        <v>96</v>
      </c>
      <c r="E74" s="28" t="s">
        <v>82</v>
      </c>
      <c r="F74" s="61">
        <v>1</v>
      </c>
      <c r="G74" s="62">
        <v>18696.714285714286</v>
      </c>
      <c r="H74" s="62">
        <f t="shared" si="8"/>
        <v>3552.3757142857144</v>
      </c>
      <c r="I74" s="63">
        <f t="shared" si="9"/>
        <v>22249.09</v>
      </c>
      <c r="K74" s="173"/>
      <c r="CM74" s="20"/>
    </row>
    <row r="75" spans="1:101" ht="140.1" customHeight="1">
      <c r="A75" s="9">
        <v>70</v>
      </c>
      <c r="B75" s="140" t="s">
        <v>162</v>
      </c>
      <c r="C75" s="44" t="s">
        <v>163</v>
      </c>
      <c r="D75" s="33" t="s">
        <v>164</v>
      </c>
      <c r="E75" s="28" t="s">
        <v>165</v>
      </c>
      <c r="F75" s="61">
        <v>1</v>
      </c>
      <c r="G75" s="62">
        <v>274615.91428571427</v>
      </c>
      <c r="H75" s="62">
        <f t="shared" si="8"/>
        <v>52177.023714285715</v>
      </c>
      <c r="I75" s="63">
        <f t="shared" si="9"/>
        <v>326792.93799999997</v>
      </c>
      <c r="K75" s="173"/>
      <c r="CM75" s="20"/>
    </row>
    <row r="76" spans="1:101" ht="140.1" customHeight="1">
      <c r="A76" s="9">
        <v>71</v>
      </c>
      <c r="B76" s="141"/>
      <c r="C76" s="44" t="s">
        <v>166</v>
      </c>
      <c r="D76" s="33" t="s">
        <v>167</v>
      </c>
      <c r="E76" s="28" t="s">
        <v>165</v>
      </c>
      <c r="F76" s="61">
        <v>1</v>
      </c>
      <c r="G76" s="62">
        <v>616590.54285714286</v>
      </c>
      <c r="H76" s="62">
        <f t="shared" si="8"/>
        <v>117152.20314285715</v>
      </c>
      <c r="I76" s="63">
        <f t="shared" si="9"/>
        <v>733742.74600000004</v>
      </c>
      <c r="K76" s="173"/>
      <c r="CM76" s="20"/>
    </row>
    <row r="77" spans="1:101" ht="212.45" customHeight="1">
      <c r="A77" s="9">
        <v>72</v>
      </c>
      <c r="B77" s="141"/>
      <c r="C77" s="44" t="s">
        <v>168</v>
      </c>
      <c r="D77" s="33" t="s">
        <v>169</v>
      </c>
      <c r="E77" s="28" t="s">
        <v>170</v>
      </c>
      <c r="F77" s="61">
        <v>1</v>
      </c>
      <c r="G77" s="62">
        <v>44521.62857142857</v>
      </c>
      <c r="H77" s="62">
        <f t="shared" si="8"/>
        <v>8459.109428571428</v>
      </c>
      <c r="I77" s="63">
        <f t="shared" si="9"/>
        <v>52980.737999999998</v>
      </c>
      <c r="K77" s="173"/>
      <c r="CM77" s="20"/>
    </row>
    <row r="78" spans="1:101" ht="140.1" customHeight="1">
      <c r="A78" s="9">
        <v>73</v>
      </c>
      <c r="B78" s="142"/>
      <c r="C78" s="44" t="s">
        <v>171</v>
      </c>
      <c r="D78" s="33" t="s">
        <v>172</v>
      </c>
      <c r="E78" s="28" t="s">
        <v>170</v>
      </c>
      <c r="F78" s="61">
        <v>1</v>
      </c>
      <c r="G78" s="62">
        <v>1191729.3142857144</v>
      </c>
      <c r="H78" s="62">
        <f t="shared" si="8"/>
        <v>226428.56971428575</v>
      </c>
      <c r="I78" s="63">
        <f t="shared" si="9"/>
        <v>1418157.8840000001</v>
      </c>
      <c r="K78" s="173"/>
      <c r="CM78" s="20"/>
    </row>
    <row r="79" spans="1:101" ht="140.1" customHeight="1">
      <c r="A79" s="45">
        <v>74</v>
      </c>
      <c r="B79" s="143" t="s">
        <v>173</v>
      </c>
      <c r="C79" s="46" t="s">
        <v>174</v>
      </c>
      <c r="D79" s="46" t="s">
        <v>175</v>
      </c>
      <c r="E79" s="28" t="s">
        <v>170</v>
      </c>
      <c r="F79" s="61">
        <v>1</v>
      </c>
      <c r="G79" s="62">
        <v>81464.314285714296</v>
      </c>
      <c r="H79" s="62">
        <f t="shared" si="8"/>
        <v>15478.219714285717</v>
      </c>
      <c r="I79" s="63">
        <f t="shared" si="9"/>
        <v>96942.534000000014</v>
      </c>
      <c r="K79" s="173"/>
      <c r="CM79" s="20"/>
    </row>
    <row r="80" spans="1:101" ht="105.6" customHeight="1">
      <c r="A80" s="45">
        <v>75</v>
      </c>
      <c r="B80" s="144"/>
      <c r="C80" s="46" t="s">
        <v>176</v>
      </c>
      <c r="D80" s="46" t="s">
        <v>177</v>
      </c>
      <c r="E80" s="28" t="s">
        <v>170</v>
      </c>
      <c r="F80" s="61">
        <v>1</v>
      </c>
      <c r="G80" s="62">
        <v>136888.28571428574</v>
      </c>
      <c r="H80" s="62">
        <f t="shared" si="8"/>
        <v>26008.774285714291</v>
      </c>
      <c r="I80" s="63">
        <f t="shared" si="9"/>
        <v>162897.06000000003</v>
      </c>
      <c r="K80" s="173"/>
      <c r="CM80" s="20"/>
    </row>
    <row r="81" spans="1:101" ht="105.6" customHeight="1">
      <c r="A81" s="9">
        <v>76</v>
      </c>
      <c r="B81" s="144"/>
      <c r="C81" s="46" t="s">
        <v>178</v>
      </c>
      <c r="D81" s="46" t="s">
        <v>179</v>
      </c>
      <c r="E81" s="28" t="s">
        <v>170</v>
      </c>
      <c r="F81" s="61">
        <v>1</v>
      </c>
      <c r="G81" s="62">
        <v>152076.00000000003</v>
      </c>
      <c r="H81" s="62">
        <f t="shared" si="8"/>
        <v>28894.440000000006</v>
      </c>
      <c r="I81" s="63">
        <f t="shared" si="9"/>
        <v>180970.44000000003</v>
      </c>
      <c r="K81" s="173"/>
      <c r="CM81" s="20"/>
    </row>
    <row r="82" spans="1:101" ht="68.25" customHeight="1">
      <c r="A82" s="9">
        <v>77</v>
      </c>
      <c r="B82" s="144"/>
      <c r="C82" s="46" t="s">
        <v>180</v>
      </c>
      <c r="D82" s="133" t="s">
        <v>181</v>
      </c>
      <c r="E82" s="28" t="s">
        <v>170</v>
      </c>
      <c r="F82" s="61">
        <v>1</v>
      </c>
      <c r="G82" s="62">
        <v>99108.742857142861</v>
      </c>
      <c r="H82" s="62">
        <f t="shared" si="8"/>
        <v>18830.661142857145</v>
      </c>
      <c r="I82" s="63">
        <f t="shared" si="9"/>
        <v>117939.40400000001</v>
      </c>
      <c r="K82" s="173"/>
      <c r="CM82" s="20"/>
      <c r="CO82" s="31">
        <v>8600</v>
      </c>
      <c r="CQ82" s="20">
        <v>9000</v>
      </c>
      <c r="CU82" s="32">
        <f>MEDIAN(CM82,CO82,CQ82)</f>
        <v>8800</v>
      </c>
      <c r="CV82" s="32">
        <f>AVERAGE(CM82,CO82,CQ82)</f>
        <v>8800</v>
      </c>
      <c r="CW82" s="30">
        <f>STDEV(CM82,CO82,CQ82)</f>
        <v>282.84271247461902</v>
      </c>
    </row>
    <row r="83" spans="1:101" ht="68.25" customHeight="1">
      <c r="A83" s="9">
        <v>78</v>
      </c>
      <c r="B83" s="144"/>
      <c r="C83" s="46" t="s">
        <v>182</v>
      </c>
      <c r="D83" s="134"/>
      <c r="E83" s="28" t="s">
        <v>170</v>
      </c>
      <c r="F83" s="61">
        <v>1</v>
      </c>
      <c r="G83" s="62">
        <v>98871.771428571432</v>
      </c>
      <c r="H83" s="62">
        <f t="shared" si="8"/>
        <v>18785.636571428571</v>
      </c>
      <c r="I83" s="63">
        <f t="shared" si="9"/>
        <v>117657.408</v>
      </c>
      <c r="K83" s="173"/>
      <c r="CM83" s="20"/>
      <c r="CO83" s="31">
        <v>675000</v>
      </c>
      <c r="CQ83" s="20">
        <v>780000</v>
      </c>
      <c r="CU83" s="32">
        <f>MEDIAN(CM83,CO83,CQ83)</f>
        <v>727500</v>
      </c>
      <c r="CV83" s="32">
        <f>AVERAGE(CM83,CO83,CQ83)</f>
        <v>727500</v>
      </c>
      <c r="CW83" s="30">
        <f>STDEV(CM83,CO83,CQ83)</f>
        <v>74246.212024587483</v>
      </c>
    </row>
    <row r="84" spans="1:101" ht="68.25" customHeight="1">
      <c r="A84" s="45">
        <v>79</v>
      </c>
      <c r="B84" s="144"/>
      <c r="C84" s="46" t="s">
        <v>183</v>
      </c>
      <c r="D84" s="134"/>
      <c r="E84" s="28" t="s">
        <v>170</v>
      </c>
      <c r="F84" s="61">
        <v>1</v>
      </c>
      <c r="G84" s="62">
        <v>95173.028571428586</v>
      </c>
      <c r="H84" s="62">
        <f t="shared" si="8"/>
        <v>18082.875428571431</v>
      </c>
      <c r="I84" s="63">
        <f t="shared" si="9"/>
        <v>113255.90400000001</v>
      </c>
      <c r="K84" s="173"/>
      <c r="CM84" s="20"/>
    </row>
    <row r="85" spans="1:101" ht="68.25" customHeight="1">
      <c r="A85" s="45">
        <v>80</v>
      </c>
      <c r="B85" s="144"/>
      <c r="C85" s="46" t="s">
        <v>184</v>
      </c>
      <c r="D85" s="135"/>
      <c r="E85" s="28" t="s">
        <v>170</v>
      </c>
      <c r="F85" s="61">
        <v>1</v>
      </c>
      <c r="G85" s="62">
        <v>103488.57142857142</v>
      </c>
      <c r="H85" s="62">
        <f t="shared" si="8"/>
        <v>19662.82857142857</v>
      </c>
      <c r="I85" s="63">
        <f t="shared" si="9"/>
        <v>123151.4</v>
      </c>
      <c r="K85" s="173"/>
      <c r="CM85" s="20"/>
    </row>
    <row r="86" spans="1:101" ht="68.25" customHeight="1">
      <c r="A86" s="9">
        <v>81</v>
      </c>
      <c r="B86" s="144"/>
      <c r="C86" s="46" t="s">
        <v>185</v>
      </c>
      <c r="D86" s="46" t="s">
        <v>186</v>
      </c>
      <c r="E86" s="28" t="s">
        <v>170</v>
      </c>
      <c r="F86" s="61">
        <v>1</v>
      </c>
      <c r="G86" s="62">
        <v>20888.285714285714</v>
      </c>
      <c r="H86" s="62">
        <f t="shared" si="8"/>
        <v>3968.7742857142857</v>
      </c>
      <c r="I86" s="63">
        <f t="shared" si="9"/>
        <v>24857.059999999998</v>
      </c>
      <c r="K86" s="173"/>
      <c r="CM86" s="20"/>
    </row>
    <row r="87" spans="1:101" ht="68.25" customHeight="1">
      <c r="A87" s="9">
        <v>82</v>
      </c>
      <c r="B87" s="144"/>
      <c r="C87" s="46" t="s">
        <v>187</v>
      </c>
      <c r="D87" s="46" t="s">
        <v>188</v>
      </c>
      <c r="E87" s="28" t="s">
        <v>170</v>
      </c>
      <c r="F87" s="61">
        <v>1</v>
      </c>
      <c r="G87" s="62">
        <v>75559.914285714287</v>
      </c>
      <c r="H87" s="62">
        <f t="shared" si="8"/>
        <v>14356.383714285716</v>
      </c>
      <c r="I87" s="63">
        <f t="shared" si="9"/>
        <v>89916.29800000001</v>
      </c>
      <c r="K87" s="173"/>
      <c r="CM87" s="20"/>
      <c r="CO87" s="31">
        <v>21300</v>
      </c>
      <c r="CQ87" s="20">
        <v>23000</v>
      </c>
      <c r="CU87" s="32">
        <f>MEDIAN(CM87,CO87,CQ87)</f>
        <v>22150</v>
      </c>
      <c r="CV87" s="32">
        <f>AVERAGE(CM87,CO87,CQ87)</f>
        <v>22150</v>
      </c>
      <c r="CW87" s="30">
        <f>STDEV(CM87,CO87,CQ87)</f>
        <v>1202.0815280171307</v>
      </c>
    </row>
    <row r="88" spans="1:101" ht="96.75" customHeight="1">
      <c r="A88" s="9">
        <v>83</v>
      </c>
      <c r="B88" s="144"/>
      <c r="C88" s="46" t="s">
        <v>189</v>
      </c>
      <c r="D88" s="46" t="s">
        <v>190</v>
      </c>
      <c r="E88" s="28" t="s">
        <v>170</v>
      </c>
      <c r="F88" s="61">
        <v>1</v>
      </c>
      <c r="G88" s="62">
        <v>10599.914285714285</v>
      </c>
      <c r="H88" s="62">
        <f t="shared" si="8"/>
        <v>2013.9837142857143</v>
      </c>
      <c r="I88" s="63">
        <f t="shared" si="9"/>
        <v>12613.897999999999</v>
      </c>
      <c r="K88" s="173"/>
      <c r="CM88" s="20"/>
    </row>
    <row r="89" spans="1:101" ht="68.25" customHeight="1">
      <c r="A89" s="45">
        <v>84</v>
      </c>
      <c r="B89" s="144"/>
      <c r="C89" s="46" t="s">
        <v>191</v>
      </c>
      <c r="D89" s="46" t="s">
        <v>192</v>
      </c>
      <c r="E89" s="28" t="s">
        <v>170</v>
      </c>
      <c r="F89" s="61">
        <v>1</v>
      </c>
      <c r="G89" s="62">
        <v>85394.228571428568</v>
      </c>
      <c r="H89" s="62">
        <f t="shared" si="8"/>
        <v>16224.903428571428</v>
      </c>
      <c r="I89" s="63">
        <f t="shared" si="9"/>
        <v>101619.132</v>
      </c>
      <c r="K89" s="173"/>
      <c r="CM89" s="20"/>
    </row>
    <row r="90" spans="1:101" ht="88.5" customHeight="1">
      <c r="A90" s="45">
        <v>85</v>
      </c>
      <c r="B90" s="144"/>
      <c r="C90" s="46" t="s">
        <v>193</v>
      </c>
      <c r="D90" s="46" t="s">
        <v>194</v>
      </c>
      <c r="E90" s="28" t="s">
        <v>170</v>
      </c>
      <c r="F90" s="61">
        <v>1</v>
      </c>
      <c r="G90" s="62">
        <v>1345297.5714285714</v>
      </c>
      <c r="H90" s="62">
        <f t="shared" si="8"/>
        <v>255606.53857142857</v>
      </c>
      <c r="I90" s="63">
        <f t="shared" si="9"/>
        <v>1600904.1099999999</v>
      </c>
      <c r="K90" s="173"/>
      <c r="CM90" s="20"/>
    </row>
    <row r="91" spans="1:101" ht="88.5" customHeight="1">
      <c r="A91" s="9">
        <v>86</v>
      </c>
      <c r="B91" s="144"/>
      <c r="C91" s="46" t="s">
        <v>195</v>
      </c>
      <c r="D91" s="46" t="s">
        <v>196</v>
      </c>
      <c r="E91" s="28" t="s">
        <v>170</v>
      </c>
      <c r="F91" s="61">
        <v>1</v>
      </c>
      <c r="G91" s="62">
        <v>505668.02857142861</v>
      </c>
      <c r="H91" s="62">
        <f t="shared" si="8"/>
        <v>96076.925428571441</v>
      </c>
      <c r="I91" s="63">
        <f t="shared" si="9"/>
        <v>601744.95400000003</v>
      </c>
      <c r="K91" s="173"/>
      <c r="CM91" s="20"/>
      <c r="CO91" s="31">
        <v>1340000</v>
      </c>
      <c r="CQ91" s="20">
        <v>1400000</v>
      </c>
      <c r="CU91" s="32">
        <f>MEDIAN(CM91,CO91,CQ91)</f>
        <v>1370000</v>
      </c>
      <c r="CV91" s="32">
        <f>AVERAGE(CM91,CO91,CQ91)</f>
        <v>1370000</v>
      </c>
      <c r="CW91" s="30">
        <f>STDEV(CM91,CO91,CQ91)</f>
        <v>42426.406871192848</v>
      </c>
    </row>
    <row r="92" spans="1:101" ht="88.5" customHeight="1">
      <c r="A92" s="9">
        <v>87</v>
      </c>
      <c r="B92" s="144"/>
      <c r="C92" s="46" t="s">
        <v>197</v>
      </c>
      <c r="D92" s="46" t="s">
        <v>198</v>
      </c>
      <c r="E92" s="28" t="s">
        <v>170</v>
      </c>
      <c r="F92" s="61">
        <v>1</v>
      </c>
      <c r="G92" s="62">
        <v>25264.799999999999</v>
      </c>
      <c r="H92" s="62">
        <f t="shared" si="8"/>
        <v>4800.3119999999999</v>
      </c>
      <c r="I92" s="63">
        <f t="shared" si="9"/>
        <v>30065.112000000001</v>
      </c>
      <c r="K92" s="173"/>
      <c r="CM92" s="20"/>
    </row>
    <row r="93" spans="1:101" ht="88.5" customHeight="1">
      <c r="A93" s="9">
        <v>88</v>
      </c>
      <c r="B93" s="144"/>
      <c r="C93" s="46" t="s">
        <v>199</v>
      </c>
      <c r="D93" s="46" t="s">
        <v>200</v>
      </c>
      <c r="E93" s="28" t="s">
        <v>170</v>
      </c>
      <c r="F93" s="61">
        <v>1</v>
      </c>
      <c r="G93" s="62">
        <v>1285333.0285714287</v>
      </c>
      <c r="H93" s="62">
        <f t="shared" si="8"/>
        <v>244213.27542857145</v>
      </c>
      <c r="I93" s="63">
        <f t="shared" si="9"/>
        <v>1529546.3040000002</v>
      </c>
      <c r="K93" s="173"/>
      <c r="CM93" s="20"/>
    </row>
    <row r="94" spans="1:101" ht="88.5" customHeight="1">
      <c r="A94" s="45">
        <v>89</v>
      </c>
      <c r="B94" s="144"/>
      <c r="C94" s="26" t="s">
        <v>85</v>
      </c>
      <c r="D94" s="33" t="s">
        <v>86</v>
      </c>
      <c r="E94" s="28" t="s">
        <v>170</v>
      </c>
      <c r="F94" s="61">
        <v>1</v>
      </c>
      <c r="G94" s="62">
        <v>34833.142857142855</v>
      </c>
      <c r="H94" s="62">
        <f t="shared" si="8"/>
        <v>6618.2971428571427</v>
      </c>
      <c r="I94" s="63">
        <f t="shared" si="9"/>
        <v>41451.439999999995</v>
      </c>
      <c r="K94" s="173"/>
      <c r="CM94" s="20"/>
    </row>
    <row r="95" spans="1:101" ht="123.95" customHeight="1">
      <c r="A95" s="45">
        <v>90</v>
      </c>
      <c r="B95" s="144"/>
      <c r="C95" s="46" t="s">
        <v>201</v>
      </c>
      <c r="D95" s="46" t="s">
        <v>202</v>
      </c>
      <c r="E95" s="28" t="s">
        <v>170</v>
      </c>
      <c r="F95" s="61">
        <v>1</v>
      </c>
      <c r="G95" s="62">
        <v>20888.285714285714</v>
      </c>
      <c r="H95" s="62">
        <f t="shared" si="8"/>
        <v>3968.7742857142857</v>
      </c>
      <c r="I95" s="63">
        <f t="shared" si="9"/>
        <v>24857.059999999998</v>
      </c>
      <c r="K95" s="173"/>
      <c r="CM95" s="20"/>
      <c r="CO95" s="31">
        <v>220000</v>
      </c>
      <c r="CQ95" s="20">
        <v>200000</v>
      </c>
      <c r="CU95" s="32">
        <f>MEDIAN(CM95,CO95,CQ95)</f>
        <v>210000</v>
      </c>
      <c r="CV95" s="32">
        <f>AVERAGE(CM95,CO95,CQ95)</f>
        <v>210000</v>
      </c>
      <c r="CW95" s="30">
        <f>STDEV(CM95,CO95,CQ95)</f>
        <v>14142.13562373095</v>
      </c>
    </row>
    <row r="96" spans="1:101" ht="117.95" customHeight="1">
      <c r="A96" s="9">
        <v>91</v>
      </c>
      <c r="B96" s="144"/>
      <c r="C96" s="46" t="s">
        <v>203</v>
      </c>
      <c r="D96" s="46" t="s">
        <v>204</v>
      </c>
      <c r="E96" s="28" t="s">
        <v>170</v>
      </c>
      <c r="F96" s="61">
        <v>1</v>
      </c>
      <c r="G96" s="62">
        <v>242605.71428571429</v>
      </c>
      <c r="H96" s="62">
        <f t="shared" si="8"/>
        <v>46095.085714285713</v>
      </c>
      <c r="I96" s="63">
        <f t="shared" si="9"/>
        <v>288700.79999999999</v>
      </c>
      <c r="K96" s="173"/>
      <c r="CM96" s="20"/>
      <c r="CO96" s="31">
        <v>348000</v>
      </c>
      <c r="CQ96" s="20">
        <v>390000</v>
      </c>
      <c r="CU96" s="32">
        <f>MEDIAN(CM96,CO96,CQ96)</f>
        <v>369000</v>
      </c>
      <c r="CV96" s="32">
        <f>AVERAGE(CM96,CO96,CQ96)</f>
        <v>369000</v>
      </c>
      <c r="CW96" s="30">
        <f>STDEV(CM96,CO96,CQ96)</f>
        <v>29698.484809834998</v>
      </c>
    </row>
    <row r="97" spans="1:101" ht="51.6" customHeight="1">
      <c r="A97" s="9">
        <v>92</v>
      </c>
      <c r="B97" s="144"/>
      <c r="C97" s="46" t="s">
        <v>205</v>
      </c>
      <c r="D97" s="46" t="s">
        <v>206</v>
      </c>
      <c r="E97" s="28" t="s">
        <v>170</v>
      </c>
      <c r="F97" s="61">
        <v>1</v>
      </c>
      <c r="G97" s="62">
        <v>47347.057142857142</v>
      </c>
      <c r="H97" s="62">
        <f t="shared" si="8"/>
        <v>8995.9408571428576</v>
      </c>
      <c r="I97" s="63">
        <f t="shared" si="9"/>
        <v>56342.998</v>
      </c>
      <c r="K97" s="173"/>
      <c r="CM97" s="20"/>
      <c r="CQ97" s="20">
        <v>59000</v>
      </c>
      <c r="CU97" s="32">
        <f>MEDIAN(CM97,CO97,CQ97)</f>
        <v>59000</v>
      </c>
      <c r="CV97" s="32">
        <f>AVERAGE(CM97,CO97,CQ97)</f>
        <v>59000</v>
      </c>
      <c r="CW97" s="30" t="e">
        <f>STDEV(CM97,CO97,CQ97)</f>
        <v>#DIV/0!</v>
      </c>
    </row>
    <row r="98" spans="1:101" ht="68.25" customHeight="1">
      <c r="A98" s="9">
        <v>93</v>
      </c>
      <c r="B98" s="144"/>
      <c r="C98" s="46" t="s">
        <v>207</v>
      </c>
      <c r="D98" s="46" t="s">
        <v>208</v>
      </c>
      <c r="E98" s="28" t="s">
        <v>170</v>
      </c>
      <c r="F98" s="61">
        <v>1</v>
      </c>
      <c r="G98" s="62">
        <v>48989.285714285717</v>
      </c>
      <c r="H98" s="62">
        <f t="shared" si="8"/>
        <v>9307.9642857142862</v>
      </c>
      <c r="I98" s="63">
        <f t="shared" si="9"/>
        <v>58297.25</v>
      </c>
      <c r="K98" s="173"/>
      <c r="CM98" s="20"/>
      <c r="CQ98" s="20">
        <v>140000</v>
      </c>
      <c r="CU98" s="32">
        <f>MEDIAN(CM98,CO98,CQ98)</f>
        <v>140000</v>
      </c>
      <c r="CV98" s="32">
        <f>AVERAGE(CM98,CO98,CQ98)</f>
        <v>140000</v>
      </c>
      <c r="CW98" s="30" t="e">
        <f>STDEV(CM98,CO98,CQ98)</f>
        <v>#DIV/0!</v>
      </c>
    </row>
    <row r="99" spans="1:101" ht="84.6" customHeight="1">
      <c r="A99" s="72">
        <v>94</v>
      </c>
      <c r="B99" s="144"/>
      <c r="C99" s="77" t="s">
        <v>209</v>
      </c>
      <c r="D99" s="77" t="s">
        <v>210</v>
      </c>
      <c r="E99" s="73" t="s">
        <v>170</v>
      </c>
      <c r="F99" s="74">
        <v>1</v>
      </c>
      <c r="G99" s="62">
        <v>128102.1142857143</v>
      </c>
      <c r="H99" s="62">
        <f t="shared" si="8"/>
        <v>24339.401714285716</v>
      </c>
      <c r="I99" s="63">
        <f t="shared" si="9"/>
        <v>152441.516</v>
      </c>
      <c r="K99" s="173"/>
      <c r="CM99" s="20"/>
      <c r="CQ99" s="20">
        <v>85000</v>
      </c>
      <c r="CU99" s="32">
        <f>MEDIAN(CM99,CO99,CQ99)</f>
        <v>85000</v>
      </c>
      <c r="CV99" s="32">
        <f>AVERAGE(CM99,CO99,CQ99)</f>
        <v>85000</v>
      </c>
      <c r="CW99" s="30" t="e">
        <f>STDEV(CM99,CO99,CQ99)</f>
        <v>#DIV/0!</v>
      </c>
    </row>
    <row r="100" spans="1:101">
      <c r="A100" s="136" t="s">
        <v>211</v>
      </c>
      <c r="B100" s="136"/>
      <c r="C100" s="136"/>
      <c r="D100" s="136"/>
      <c r="E100" s="136"/>
      <c r="F100" s="136"/>
      <c r="G100" s="47"/>
      <c r="H100" s="47"/>
      <c r="I100" s="48"/>
      <c r="CM100" s="20"/>
      <c r="CQ100" s="20">
        <v>25000</v>
      </c>
    </row>
    <row r="101" spans="1:101">
      <c r="CM101" s="20"/>
    </row>
    <row r="102" spans="1:101" customFormat="1" ht="50.1" customHeight="1">
      <c r="A102" s="66" t="s">
        <v>42</v>
      </c>
      <c r="B102" s="121" t="s">
        <v>43</v>
      </c>
      <c r="C102" s="121"/>
      <c r="D102" s="121"/>
      <c r="E102" s="121"/>
      <c r="F102" s="121"/>
      <c r="G102" s="121"/>
      <c r="H102" s="121"/>
      <c r="I102" s="121"/>
    </row>
    <row r="103" spans="1:101" customFormat="1" ht="96.6" customHeight="1">
      <c r="A103" s="66" t="s">
        <v>44</v>
      </c>
      <c r="B103" s="122" t="s">
        <v>212</v>
      </c>
      <c r="C103" s="122"/>
      <c r="D103" s="122"/>
      <c r="E103" s="122"/>
      <c r="F103" s="122"/>
      <c r="G103" s="122"/>
      <c r="H103" s="122"/>
      <c r="I103" s="122"/>
    </row>
    <row r="104" spans="1:101" customFormat="1" ht="91.5" customHeight="1">
      <c r="A104" s="66" t="s">
        <v>213</v>
      </c>
      <c r="B104" s="108" t="s">
        <v>49</v>
      </c>
      <c r="C104" s="108"/>
      <c r="D104" s="108"/>
      <c r="E104" s="108"/>
      <c r="F104" s="108"/>
      <c r="G104" s="108"/>
      <c r="H104" s="108"/>
      <c r="I104" s="108"/>
    </row>
    <row r="105" spans="1:101" customFormat="1" ht="91.5" customHeight="1">
      <c r="A105" s="66" t="s">
        <v>48</v>
      </c>
      <c r="B105" s="108" t="s">
        <v>51</v>
      </c>
      <c r="C105" s="108"/>
      <c r="D105" s="108"/>
      <c r="E105" s="108"/>
      <c r="F105" s="108"/>
      <c r="G105" s="108"/>
      <c r="H105" s="108"/>
      <c r="I105" s="108"/>
    </row>
    <row r="106" spans="1:101" customFormat="1" ht="91.5" customHeight="1">
      <c r="A106" s="66" t="s">
        <v>50</v>
      </c>
      <c r="B106" s="108" t="s">
        <v>53</v>
      </c>
      <c r="C106" s="108"/>
      <c r="D106" s="108"/>
      <c r="E106" s="108"/>
      <c r="F106" s="108"/>
      <c r="G106" s="108"/>
      <c r="H106" s="108"/>
      <c r="I106" s="108"/>
    </row>
    <row r="107" spans="1:101" customFormat="1" ht="91.5" customHeight="1">
      <c r="A107" s="66" t="s">
        <v>214</v>
      </c>
      <c r="B107" s="108" t="s">
        <v>55</v>
      </c>
      <c r="C107" s="108"/>
      <c r="D107" s="108"/>
      <c r="E107" s="108"/>
      <c r="F107" s="108"/>
      <c r="G107" s="108"/>
      <c r="H107" s="108"/>
      <c r="I107" s="108"/>
    </row>
    <row r="108" spans="1:101" customFormat="1" ht="16.5" thickBot="1">
      <c r="A108" s="109"/>
      <c r="B108" s="109"/>
      <c r="C108" s="109"/>
      <c r="D108" s="67"/>
      <c r="E108" s="68"/>
      <c r="F108" s="68"/>
      <c r="G108" s="68"/>
      <c r="H108" s="68"/>
      <c r="I108" s="68"/>
    </row>
    <row r="109" spans="1:101" customFormat="1" ht="23.1" customHeight="1" thickBot="1">
      <c r="A109" s="158" t="s">
        <v>62</v>
      </c>
      <c r="B109" s="159"/>
      <c r="C109" s="159"/>
      <c r="D109" s="160"/>
      <c r="E109" s="69"/>
      <c r="F109" s="70"/>
      <c r="G109" s="70"/>
      <c r="H109" s="69"/>
      <c r="I109" s="69"/>
    </row>
    <row r="110" spans="1:101" customFormat="1" ht="44.45" customHeight="1" thickBot="1">
      <c r="A110" s="100" t="s">
        <v>63</v>
      </c>
      <c r="B110" s="101"/>
      <c r="C110" s="156" t="s">
        <v>252</v>
      </c>
      <c r="D110" s="157"/>
      <c r="E110" s="64"/>
      <c r="F110" s="64"/>
      <c r="G110" s="71"/>
      <c r="H110" s="64"/>
      <c r="I110" s="64"/>
    </row>
    <row r="111" spans="1:101" customFormat="1" ht="44.45" customHeight="1" thickBot="1">
      <c r="A111" s="102" t="s">
        <v>64</v>
      </c>
      <c r="B111" s="103"/>
      <c r="C111" s="156" t="s">
        <v>253</v>
      </c>
      <c r="D111" s="157"/>
      <c r="E111" s="64"/>
      <c r="F111" s="64"/>
      <c r="G111" s="71"/>
      <c r="H111" s="64"/>
      <c r="I111" s="64"/>
    </row>
    <row r="112" spans="1:101" customFormat="1" ht="44.45" customHeight="1" thickBot="1">
      <c r="A112" s="104" t="s">
        <v>65</v>
      </c>
      <c r="B112" s="105"/>
      <c r="C112" s="156" t="s">
        <v>254</v>
      </c>
      <c r="D112" s="157"/>
      <c r="E112" s="64"/>
      <c r="F112" s="64"/>
      <c r="G112" s="71"/>
      <c r="H112" s="64"/>
      <c r="I112" s="64"/>
    </row>
    <row r="113" spans="1:101" customFormat="1" ht="63.6" customHeight="1" thickBot="1">
      <c r="A113" s="106" t="s">
        <v>66</v>
      </c>
      <c r="B113" s="107"/>
      <c r="C113" s="156"/>
      <c r="D113" s="157"/>
      <c r="E113" s="64"/>
      <c r="F113" s="64"/>
      <c r="G113" s="71"/>
      <c r="H113" s="64"/>
      <c r="I113" s="64"/>
    </row>
    <row r="114" spans="1:101" customFormat="1" ht="44.45" customHeight="1" thickBot="1">
      <c r="A114" s="102" t="s">
        <v>67</v>
      </c>
      <c r="B114" s="103"/>
      <c r="C114" s="156">
        <v>1105790916</v>
      </c>
      <c r="D114" s="157"/>
      <c r="E114" s="64"/>
      <c r="F114" s="64"/>
      <c r="G114" s="71"/>
      <c r="H114" s="64"/>
      <c r="I114" s="64"/>
    </row>
    <row r="115" spans="1:101" customFormat="1" ht="44.45" customHeight="1" thickBot="1">
      <c r="A115" s="106" t="s">
        <v>68</v>
      </c>
      <c r="B115" s="107"/>
      <c r="C115" s="156" t="s">
        <v>255</v>
      </c>
      <c r="D115" s="157"/>
      <c r="E115" s="64"/>
      <c r="F115" s="64"/>
      <c r="G115" s="71"/>
      <c r="H115" s="64"/>
      <c r="I115" s="64"/>
    </row>
    <row r="116" spans="1:101" customFormat="1" ht="44.45" customHeight="1" thickBot="1">
      <c r="A116" s="106" t="s">
        <v>69</v>
      </c>
      <c r="B116" s="107"/>
      <c r="C116" s="156">
        <v>3102740814</v>
      </c>
      <c r="D116" s="157"/>
      <c r="E116" s="64"/>
      <c r="F116" s="64"/>
      <c r="G116" s="71"/>
      <c r="H116" s="64"/>
      <c r="I116" s="64"/>
    </row>
    <row r="117" spans="1:101" customFormat="1" ht="44.45" customHeight="1" thickBot="1">
      <c r="A117" s="95" t="s">
        <v>70</v>
      </c>
      <c r="B117" s="96"/>
      <c r="C117" s="174" t="s">
        <v>256</v>
      </c>
      <c r="D117" s="175"/>
      <c r="E117" s="64"/>
      <c r="F117" s="64"/>
      <c r="G117" s="71"/>
      <c r="H117" s="64"/>
      <c r="I117" s="64"/>
    </row>
    <row r="118" spans="1:101">
      <c r="CM118" s="20"/>
      <c r="CQ118" s="20">
        <v>3000</v>
      </c>
      <c r="CU118" s="32">
        <f t="shared" ref="CU118:CU127" si="10">MEDIAN(CM118,CO118,CQ118)</f>
        <v>3000</v>
      </c>
      <c r="CV118" s="32">
        <f t="shared" ref="CV118:CV127" si="11">AVERAGE(CM118,CO118,CQ118)</f>
        <v>3000</v>
      </c>
      <c r="CW118" s="30" t="e">
        <f t="shared" ref="CW118:CW127" si="12">STDEV(CM118,CO118,CQ118)</f>
        <v>#DIV/0!</v>
      </c>
    </row>
    <row r="119" spans="1:101">
      <c r="CM119" s="20"/>
      <c r="CQ119" s="20">
        <v>10000</v>
      </c>
      <c r="CU119" s="32">
        <f t="shared" si="10"/>
        <v>10000</v>
      </c>
      <c r="CV119" s="32">
        <f t="shared" si="11"/>
        <v>10000</v>
      </c>
      <c r="CW119" s="30" t="e">
        <f t="shared" si="12"/>
        <v>#DIV/0!</v>
      </c>
    </row>
    <row r="120" spans="1:101">
      <c r="CM120" s="20"/>
      <c r="CQ120" s="20">
        <v>32000</v>
      </c>
      <c r="CU120" s="32">
        <f t="shared" si="10"/>
        <v>32000</v>
      </c>
      <c r="CV120" s="32">
        <f t="shared" si="11"/>
        <v>32000</v>
      </c>
      <c r="CW120" s="30" t="e">
        <f t="shared" si="12"/>
        <v>#DIV/0!</v>
      </c>
    </row>
    <row r="121" spans="1:101">
      <c r="CM121" s="20"/>
      <c r="CQ121" s="20">
        <v>34500</v>
      </c>
      <c r="CU121" s="32">
        <f t="shared" si="10"/>
        <v>34500</v>
      </c>
      <c r="CV121" s="32">
        <f t="shared" si="11"/>
        <v>34500</v>
      </c>
      <c r="CW121" s="30" t="e">
        <f t="shared" si="12"/>
        <v>#DIV/0!</v>
      </c>
    </row>
    <row r="122" spans="1:101">
      <c r="CM122" s="20"/>
      <c r="CQ122" s="20">
        <v>39000</v>
      </c>
      <c r="CU122" s="32">
        <f t="shared" si="10"/>
        <v>39000</v>
      </c>
      <c r="CV122" s="32">
        <f t="shared" si="11"/>
        <v>39000</v>
      </c>
      <c r="CW122" s="30" t="e">
        <f t="shared" si="12"/>
        <v>#DIV/0!</v>
      </c>
    </row>
    <row r="123" spans="1:101">
      <c r="CM123" s="20"/>
      <c r="CQ123" s="20">
        <v>15000</v>
      </c>
      <c r="CU123" s="32">
        <f t="shared" si="10"/>
        <v>15000</v>
      </c>
      <c r="CV123" s="32">
        <f t="shared" si="11"/>
        <v>15000</v>
      </c>
      <c r="CW123" s="30" t="e">
        <f t="shared" si="12"/>
        <v>#DIV/0!</v>
      </c>
    </row>
    <row r="124" spans="1:101">
      <c r="CM124" s="20"/>
      <c r="CQ124" s="20">
        <v>15000</v>
      </c>
      <c r="CU124" s="32">
        <f t="shared" si="10"/>
        <v>15000</v>
      </c>
      <c r="CV124" s="32">
        <f t="shared" si="11"/>
        <v>15000</v>
      </c>
      <c r="CW124" s="30" t="e">
        <f t="shared" si="12"/>
        <v>#DIV/0!</v>
      </c>
    </row>
    <row r="125" spans="1:101">
      <c r="CM125" s="20"/>
      <c r="CQ125" s="20">
        <v>24000</v>
      </c>
      <c r="CU125" s="32">
        <f t="shared" si="10"/>
        <v>24000</v>
      </c>
      <c r="CV125" s="32">
        <f t="shared" si="11"/>
        <v>24000</v>
      </c>
      <c r="CW125" s="30" t="e">
        <f t="shared" si="12"/>
        <v>#DIV/0!</v>
      </c>
    </row>
    <row r="126" spans="1:101">
      <c r="CM126" s="20"/>
      <c r="CQ126" s="20">
        <v>12800</v>
      </c>
      <c r="CU126" s="32">
        <f t="shared" si="10"/>
        <v>12800</v>
      </c>
      <c r="CV126" s="32">
        <f t="shared" si="11"/>
        <v>12800</v>
      </c>
      <c r="CW126" s="30" t="e">
        <f t="shared" si="12"/>
        <v>#DIV/0!</v>
      </c>
    </row>
    <row r="127" spans="1:101">
      <c r="CM127" s="20"/>
      <c r="CQ127" s="20">
        <v>14600</v>
      </c>
      <c r="CU127" s="32">
        <f t="shared" si="10"/>
        <v>14600</v>
      </c>
      <c r="CV127" s="32">
        <f t="shared" si="11"/>
        <v>14600</v>
      </c>
      <c r="CW127" s="30" t="e">
        <f t="shared" si="12"/>
        <v>#DIV/0!</v>
      </c>
    </row>
    <row r="128" spans="1:101">
      <c r="CM128" s="20"/>
      <c r="CQ128" s="20">
        <v>12000</v>
      </c>
    </row>
    <row r="129" spans="91:101">
      <c r="CM129" s="20"/>
      <c r="CQ129" s="20">
        <v>12300</v>
      </c>
    </row>
    <row r="130" spans="91:101">
      <c r="CM130" s="20"/>
      <c r="CQ130" s="20">
        <v>13100</v>
      </c>
      <c r="CU130" s="32">
        <f>MEDIAN(CM130,CO130,CQ130)</f>
        <v>13100</v>
      </c>
      <c r="CV130" s="32">
        <f>AVERAGE(CM130,CO130,CQ130)</f>
        <v>13100</v>
      </c>
      <c r="CW130" s="30" t="e">
        <f>STDEV(CM130,CO130,CQ130)</f>
        <v>#DIV/0!</v>
      </c>
    </row>
    <row r="131" spans="91:101">
      <c r="CM131" s="20"/>
      <c r="CQ131" s="20">
        <v>8900</v>
      </c>
      <c r="CU131" s="32">
        <f>MEDIAN(CM131,CO131,CQ131)</f>
        <v>8900</v>
      </c>
      <c r="CV131" s="32">
        <f>AVERAGE(CM131,CO131,CQ131)</f>
        <v>8900</v>
      </c>
      <c r="CW131" s="30" t="e">
        <f>STDEV(CM131,CO131,CQ131)</f>
        <v>#DIV/0!</v>
      </c>
    </row>
    <row r="132" spans="91:101">
      <c r="CM132" s="20"/>
      <c r="CQ132" s="20">
        <v>8900</v>
      </c>
    </row>
    <row r="133" spans="91:101">
      <c r="CM133" s="20"/>
      <c r="CQ133" s="20">
        <v>9200</v>
      </c>
      <c r="CU133" s="32">
        <f>MEDIAN(CM133,CO133,CQ133)</f>
        <v>9200</v>
      </c>
      <c r="CV133" s="32">
        <f>AVERAGE(CM133,CO133,CQ133)</f>
        <v>9200</v>
      </c>
      <c r="CW133" s="30" t="e">
        <f>STDEV(CM133,CO133,CQ133)</f>
        <v>#DIV/0!</v>
      </c>
    </row>
    <row r="134" spans="91:101">
      <c r="CM134" s="20"/>
      <c r="CQ134" s="20">
        <v>2400</v>
      </c>
    </row>
    <row r="135" spans="91:101">
      <c r="CM135" s="20"/>
      <c r="CQ135" s="20">
        <v>3100</v>
      </c>
    </row>
    <row r="136" spans="91:101">
      <c r="CM136" s="20"/>
      <c r="CQ136" s="20">
        <v>7000</v>
      </c>
    </row>
    <row r="137" spans="91:101">
      <c r="CM137" s="20"/>
    </row>
    <row r="138" spans="91:101">
      <c r="CM138" s="20"/>
      <c r="CQ138" s="20">
        <v>70000</v>
      </c>
    </row>
    <row r="139" spans="91:101">
      <c r="CM139" s="20"/>
    </row>
    <row r="140" spans="91:101">
      <c r="CM140" s="20"/>
      <c r="CO140" s="37">
        <v>2500</v>
      </c>
      <c r="CQ140" s="20">
        <v>3000</v>
      </c>
      <c r="CU140" s="32">
        <f>MEDIAN(CM140,CO140,CQ140)</f>
        <v>2750</v>
      </c>
      <c r="CV140" s="32">
        <f>AVERAGE(CM140,CO140,CQ140)</f>
        <v>2750</v>
      </c>
      <c r="CW140" s="30">
        <f>STDEV(CM140,CO140,CQ140)</f>
        <v>353.55339059327378</v>
      </c>
    </row>
    <row r="141" spans="91:101">
      <c r="CM141" s="20"/>
      <c r="CO141" s="19">
        <v>8000</v>
      </c>
      <c r="CQ141" s="20">
        <v>10000</v>
      </c>
      <c r="CU141" s="32">
        <f>MEDIAN(CM141,CO141,CQ141)</f>
        <v>9000</v>
      </c>
      <c r="CV141" s="32">
        <f>AVERAGE(CM141,CO141,CQ141)</f>
        <v>9000</v>
      </c>
      <c r="CW141" s="30">
        <f>STDEV(CM141,CO141,CQ141)</f>
        <v>1414.2135623730951</v>
      </c>
    </row>
    <row r="142" spans="91:101">
      <c r="CM142" s="20"/>
    </row>
    <row r="143" spans="91:101">
      <c r="CM143" s="20"/>
    </row>
    <row r="144" spans="91:101">
      <c r="CM144" s="20"/>
      <c r="CO144" s="19">
        <v>4000</v>
      </c>
      <c r="CQ144" s="20">
        <v>5000</v>
      </c>
    </row>
    <row r="145" spans="91:95">
      <c r="CM145" s="20"/>
    </row>
    <row r="146" spans="91:95">
      <c r="CM146" s="20"/>
    </row>
    <row r="147" spans="91:95">
      <c r="CM147" s="20"/>
    </row>
    <row r="148" spans="91:95">
      <c r="CM148" s="20"/>
    </row>
    <row r="149" spans="91:95">
      <c r="CM149" s="20"/>
    </row>
    <row r="150" spans="91:95">
      <c r="CM150" s="20"/>
    </row>
    <row r="151" spans="91:95">
      <c r="CM151" s="20"/>
    </row>
    <row r="152" spans="91:95">
      <c r="CM152" s="20"/>
    </row>
    <row r="153" spans="91:95">
      <c r="CM153" s="20"/>
    </row>
    <row r="154" spans="91:95">
      <c r="CM154" s="20"/>
      <c r="CO154" s="19">
        <v>6300</v>
      </c>
      <c r="CQ154" s="20">
        <v>7000</v>
      </c>
    </row>
    <row r="155" spans="91:95">
      <c r="CM155" s="20"/>
      <c r="CO155" s="19">
        <v>7600</v>
      </c>
      <c r="CQ155" s="20">
        <v>8200</v>
      </c>
    </row>
    <row r="156" spans="91:95">
      <c r="CM156" s="20"/>
    </row>
    <row r="157" spans="91:95">
      <c r="CM157" s="20"/>
      <c r="CO157" s="19">
        <v>43000</v>
      </c>
      <c r="CQ157" s="20">
        <v>55000</v>
      </c>
    </row>
    <row r="158" spans="91:95">
      <c r="CM158" s="20"/>
      <c r="CO158" s="19">
        <v>14300</v>
      </c>
      <c r="CQ158" s="20">
        <v>16000</v>
      </c>
    </row>
    <row r="159" spans="91:95">
      <c r="CM159" s="20"/>
    </row>
    <row r="160" spans="91:95">
      <c r="CM160" s="20"/>
    </row>
    <row r="161" spans="91:95">
      <c r="CM161" s="20"/>
      <c r="CO161" s="19">
        <v>5300</v>
      </c>
      <c r="CQ161" s="20">
        <v>6000</v>
      </c>
    </row>
    <row r="162" spans="91:95">
      <c r="CM162" s="20"/>
      <c r="CO162" s="19">
        <v>49000</v>
      </c>
      <c r="CQ162" s="20">
        <v>51000</v>
      </c>
    </row>
    <row r="163" spans="91:95">
      <c r="CM163" s="20"/>
      <c r="CO163" s="19">
        <v>50000</v>
      </c>
      <c r="CQ163" s="20">
        <v>53000</v>
      </c>
    </row>
    <row r="164" spans="91:95">
      <c r="CM164" s="20"/>
      <c r="CQ164" s="20">
        <v>18000</v>
      </c>
    </row>
    <row r="165" spans="91:95">
      <c r="CM165" s="20"/>
    </row>
    <row r="166" spans="91:95">
      <c r="CM166" s="20"/>
    </row>
    <row r="167" spans="91:95">
      <c r="CM167" s="20"/>
      <c r="CO167" s="19">
        <v>17600</v>
      </c>
      <c r="CQ167" s="20">
        <v>17000</v>
      </c>
    </row>
    <row r="168" spans="91:95">
      <c r="CM168" s="20"/>
      <c r="CO168" s="19">
        <v>18000</v>
      </c>
      <c r="CQ168" s="20">
        <v>20000</v>
      </c>
    </row>
    <row r="169" spans="91:95">
      <c r="CM169" s="20"/>
      <c r="CO169" s="19">
        <v>52000</v>
      </c>
      <c r="CQ169" s="20">
        <v>54000</v>
      </c>
    </row>
    <row r="170" spans="91:95">
      <c r="CM170" s="20"/>
    </row>
    <row r="171" spans="91:95">
      <c r="CM171" s="20"/>
    </row>
    <row r="172" spans="91:95">
      <c r="CM172" s="20"/>
    </row>
    <row r="173" spans="91:95">
      <c r="CM173" s="20"/>
    </row>
    <row r="174" spans="91:95">
      <c r="CM174" s="20"/>
      <c r="CO174" s="19">
        <v>2760</v>
      </c>
      <c r="CQ174" s="20">
        <v>3000</v>
      </c>
    </row>
    <row r="175" spans="91:95">
      <c r="CM175" s="20"/>
    </row>
    <row r="176" spans="91:95">
      <c r="CM176" s="20"/>
    </row>
    <row r="177" spans="91:101">
      <c r="CM177" s="20"/>
    </row>
    <row r="178" spans="91:101">
      <c r="CM178" s="20"/>
      <c r="CU178" s="32" t="e">
        <f>MEDIAN(CM178,CO178,CQ178)</f>
        <v>#NUM!</v>
      </c>
      <c r="CV178" s="32" t="e">
        <f>AVERAGE(CM178,CO178,CQ178)</f>
        <v>#DIV/0!</v>
      </c>
      <c r="CW178" s="30" t="e">
        <f>STDEV(CM178,CO178,CQ178)</f>
        <v>#DIV/0!</v>
      </c>
    </row>
    <row r="179" spans="91:101">
      <c r="CM179" s="20"/>
    </row>
    <row r="180" spans="91:101">
      <c r="CM180" s="20"/>
    </row>
    <row r="181" spans="91:101">
      <c r="CM181" s="20"/>
    </row>
    <row r="182" spans="91:101">
      <c r="CM182" s="20"/>
      <c r="CQ182" s="20">
        <v>14500</v>
      </c>
    </row>
    <row r="183" spans="91:101">
      <c r="CM183" s="20"/>
    </row>
    <row r="184" spans="91:101">
      <c r="CM184" s="20"/>
    </row>
    <row r="185" spans="91:101">
      <c r="CM185" s="20"/>
      <c r="CO185" s="19">
        <v>14000</v>
      </c>
      <c r="CQ185" s="20">
        <v>15000</v>
      </c>
    </row>
    <row r="186" spans="91:101">
      <c r="CM186" s="20"/>
    </row>
    <row r="187" spans="91:101">
      <c r="CM187" s="20"/>
    </row>
    <row r="188" spans="91:101">
      <c r="CM188" s="20"/>
    </row>
    <row r="189" spans="91:101">
      <c r="CM189" s="20"/>
    </row>
    <row r="190" spans="91:101">
      <c r="CM190" s="20"/>
    </row>
    <row r="191" spans="91:101">
      <c r="CM191" s="20"/>
    </row>
    <row r="192" spans="91:101">
      <c r="CM192" s="20"/>
    </row>
    <row r="193" spans="91:101">
      <c r="CM193" s="20"/>
      <c r="CQ193" s="20">
        <v>650000</v>
      </c>
    </row>
    <row r="194" spans="91:101">
      <c r="CM194" s="20"/>
      <c r="CQ194" s="20">
        <v>35000</v>
      </c>
      <c r="CU194" s="32">
        <f t="shared" ref="CU194:CU206" si="13">MEDIAN(CM194,CO194,CQ194)</f>
        <v>35000</v>
      </c>
      <c r="CV194" s="32">
        <f t="shared" ref="CV194:CV206" si="14">AVERAGE(CM194,CO194,CQ194)</f>
        <v>35000</v>
      </c>
      <c r="CW194" s="30" t="e">
        <f t="shared" ref="CW194:CW206" si="15">STDEV(CM194,CO194,CQ194)</f>
        <v>#DIV/0!</v>
      </c>
    </row>
    <row r="195" spans="91:101">
      <c r="CM195" s="20"/>
      <c r="CO195" s="19">
        <v>76000</v>
      </c>
      <c r="CQ195" s="20">
        <v>80000</v>
      </c>
      <c r="CU195" s="32">
        <f t="shared" si="13"/>
        <v>78000</v>
      </c>
      <c r="CV195" s="32">
        <f t="shared" si="14"/>
        <v>78000</v>
      </c>
      <c r="CW195" s="30">
        <f t="shared" si="15"/>
        <v>2828.4271247461902</v>
      </c>
    </row>
    <row r="196" spans="91:101">
      <c r="CM196" s="20"/>
      <c r="CO196" s="19">
        <v>22000</v>
      </c>
      <c r="CQ196" s="20">
        <v>25000</v>
      </c>
      <c r="CU196" s="32">
        <f t="shared" si="13"/>
        <v>23500</v>
      </c>
      <c r="CV196" s="32">
        <f t="shared" si="14"/>
        <v>23500</v>
      </c>
      <c r="CW196" s="30">
        <f t="shared" si="15"/>
        <v>2121.3203435596424</v>
      </c>
    </row>
    <row r="197" spans="91:101">
      <c r="CM197" s="20"/>
      <c r="CO197" s="19">
        <v>158000</v>
      </c>
      <c r="CQ197" s="20">
        <v>170000</v>
      </c>
      <c r="CU197" s="32">
        <f t="shared" si="13"/>
        <v>164000</v>
      </c>
      <c r="CV197" s="32">
        <f t="shared" si="14"/>
        <v>164000</v>
      </c>
      <c r="CW197" s="30">
        <f t="shared" si="15"/>
        <v>8485.2813742385697</v>
      </c>
    </row>
    <row r="198" spans="91:101">
      <c r="CM198" s="20"/>
      <c r="CO198" s="19">
        <v>295000</v>
      </c>
      <c r="CQ198" s="20" t="s">
        <v>215</v>
      </c>
      <c r="CU198" s="32">
        <f t="shared" si="13"/>
        <v>295000</v>
      </c>
      <c r="CV198" s="32">
        <f t="shared" si="14"/>
        <v>295000</v>
      </c>
      <c r="CW198" s="30" t="e">
        <f t="shared" si="15"/>
        <v>#DIV/0!</v>
      </c>
    </row>
    <row r="199" spans="91:101">
      <c r="CM199" s="20"/>
      <c r="CO199" s="19">
        <v>1900000</v>
      </c>
      <c r="CQ199" s="20">
        <v>1930000</v>
      </c>
      <c r="CU199" s="32">
        <f t="shared" si="13"/>
        <v>1915000</v>
      </c>
      <c r="CV199" s="32">
        <f t="shared" si="14"/>
        <v>1915000</v>
      </c>
      <c r="CW199" s="30">
        <f t="shared" si="15"/>
        <v>21213.203435596424</v>
      </c>
    </row>
    <row r="200" spans="91:101">
      <c r="CM200" s="20"/>
      <c r="CO200" s="19">
        <v>300000</v>
      </c>
      <c r="CQ200" s="20">
        <v>320000</v>
      </c>
      <c r="CU200" s="32">
        <f t="shared" si="13"/>
        <v>310000</v>
      </c>
      <c r="CV200" s="32">
        <f t="shared" si="14"/>
        <v>310000</v>
      </c>
      <c r="CW200" s="30">
        <f t="shared" si="15"/>
        <v>14142.13562373095</v>
      </c>
    </row>
    <row r="201" spans="91:101">
      <c r="CO201" s="19">
        <v>120000</v>
      </c>
      <c r="CQ201" s="20" t="s">
        <v>215</v>
      </c>
      <c r="CU201" s="32">
        <f t="shared" si="13"/>
        <v>120000</v>
      </c>
      <c r="CV201" s="32">
        <f t="shared" si="14"/>
        <v>120000</v>
      </c>
      <c r="CW201" s="30" t="e">
        <f t="shared" si="15"/>
        <v>#DIV/0!</v>
      </c>
    </row>
    <row r="202" spans="91:101">
      <c r="CM202" s="20"/>
      <c r="CU202" s="32" t="e">
        <f t="shared" si="13"/>
        <v>#NUM!</v>
      </c>
      <c r="CV202" s="32" t="e">
        <f t="shared" si="14"/>
        <v>#DIV/0!</v>
      </c>
      <c r="CW202" s="30" t="e">
        <f t="shared" si="15"/>
        <v>#DIV/0!</v>
      </c>
    </row>
    <row r="203" spans="91:101">
      <c r="CM203" s="20"/>
      <c r="CO203" s="19">
        <v>7300</v>
      </c>
      <c r="CQ203" s="20">
        <v>7900</v>
      </c>
      <c r="CU203" s="32">
        <f t="shared" si="13"/>
        <v>7600</v>
      </c>
      <c r="CV203" s="32">
        <f t="shared" si="14"/>
        <v>7600</v>
      </c>
      <c r="CW203" s="30">
        <f t="shared" si="15"/>
        <v>424.26406871192853</v>
      </c>
    </row>
    <row r="204" spans="91:101">
      <c r="CM204" s="20"/>
      <c r="CO204" s="19">
        <v>326000</v>
      </c>
      <c r="CQ204" s="20">
        <v>345000</v>
      </c>
      <c r="CU204" s="32">
        <f t="shared" si="13"/>
        <v>335500</v>
      </c>
      <c r="CV204" s="32">
        <f t="shared" si="14"/>
        <v>335500</v>
      </c>
      <c r="CW204" s="30">
        <f t="shared" si="15"/>
        <v>13435.028842544403</v>
      </c>
    </row>
    <row r="205" spans="91:101">
      <c r="CM205" s="20"/>
      <c r="CQ205" s="20">
        <v>33200</v>
      </c>
      <c r="CU205" s="32">
        <f t="shared" si="13"/>
        <v>33200</v>
      </c>
      <c r="CV205" s="32">
        <f t="shared" si="14"/>
        <v>33200</v>
      </c>
      <c r="CW205" s="30" t="e">
        <f t="shared" si="15"/>
        <v>#DIV/0!</v>
      </c>
    </row>
    <row r="206" spans="91:101">
      <c r="CM206" s="20"/>
      <c r="CQ206" s="20">
        <v>325000</v>
      </c>
      <c r="CU206" s="32">
        <f t="shared" si="13"/>
        <v>325000</v>
      </c>
      <c r="CV206" s="32">
        <f t="shared" si="14"/>
        <v>325000</v>
      </c>
      <c r="CW206" s="30" t="e">
        <f t="shared" si="15"/>
        <v>#DIV/0!</v>
      </c>
    </row>
  </sheetData>
  <mergeCells count="42">
    <mergeCell ref="C116:D116"/>
    <mergeCell ref="C117:D117"/>
    <mergeCell ref="A109:D109"/>
    <mergeCell ref="C111:D111"/>
    <mergeCell ref="C112:D112"/>
    <mergeCell ref="C113:D113"/>
    <mergeCell ref="C114:D114"/>
    <mergeCell ref="C115:D115"/>
    <mergeCell ref="A116:B116"/>
    <mergeCell ref="A117:B117"/>
    <mergeCell ref="A111:B111"/>
    <mergeCell ref="A112:B112"/>
    <mergeCell ref="A113:B113"/>
    <mergeCell ref="A114:B114"/>
    <mergeCell ref="A115:B115"/>
    <mergeCell ref="CQ4:CR4"/>
    <mergeCell ref="B6:B15"/>
    <mergeCell ref="A4:I4"/>
    <mergeCell ref="B3:I3"/>
    <mergeCell ref="A1:F1"/>
    <mergeCell ref="A2:I2"/>
    <mergeCell ref="B16:B25"/>
    <mergeCell ref="B26:B33"/>
    <mergeCell ref="B34:B39"/>
    <mergeCell ref="B40:B46"/>
    <mergeCell ref="B47:B51"/>
    <mergeCell ref="B52:B60"/>
    <mergeCell ref="B61:B67"/>
    <mergeCell ref="B68:B74"/>
    <mergeCell ref="B75:B78"/>
    <mergeCell ref="B79:B99"/>
    <mergeCell ref="B102:I102"/>
    <mergeCell ref="B103:I103"/>
    <mergeCell ref="B104:I104"/>
    <mergeCell ref="B105:I105"/>
    <mergeCell ref="D82:D85"/>
    <mergeCell ref="A100:F100"/>
    <mergeCell ref="B106:I106"/>
    <mergeCell ref="B107:I107"/>
    <mergeCell ref="A108:C108"/>
    <mergeCell ref="A110:B110"/>
    <mergeCell ref="C110:D110"/>
  </mergeCells>
  <hyperlinks>
    <hyperlink ref="C117" r:id="rId1" xr:uid="{BF9E1F00-A249-430E-92F7-7B75801DA8E0}"/>
  </hyperlinks>
  <pageMargins left="0.7" right="0.7" top="0.75" bottom="0.75" header="0.3" footer="0.3"/>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AC5E4F-9294-4D77-B648-45F28D097AF4}">
  <dimension ref="A1:CR98"/>
  <sheetViews>
    <sheetView zoomScale="70" zoomScaleNormal="70" workbookViewId="0">
      <selection activeCell="L1" sqref="L1:M1048576"/>
    </sheetView>
  </sheetViews>
  <sheetFormatPr baseColWidth="10" defaultColWidth="11.5" defaultRowHeight="14.25"/>
  <cols>
    <col min="1" max="1" width="11.5" style="78"/>
    <col min="2" max="2" width="17.75" style="78" customWidth="1"/>
    <col min="3" max="3" width="77" style="78" customWidth="1"/>
    <col min="4" max="4" width="11.5" style="78"/>
    <col min="5" max="6" width="13.75" style="78" customWidth="1"/>
    <col min="7" max="8" width="26.125" style="78" customWidth="1"/>
    <col min="9" max="9" width="25" style="78" customWidth="1"/>
    <col min="10" max="16384" width="11.5" style="78"/>
  </cols>
  <sheetData>
    <row r="1" spans="1:96" s="17" customFormat="1" ht="45" customHeight="1">
      <c r="A1" s="161"/>
      <c r="B1" s="161"/>
      <c r="C1" s="161"/>
      <c r="D1" s="161"/>
      <c r="E1" s="161"/>
      <c r="F1" s="161"/>
      <c r="G1" s="161"/>
      <c r="H1" s="161"/>
      <c r="I1" s="161"/>
      <c r="CK1" s="18"/>
      <c r="CM1" s="19"/>
      <c r="CO1" s="20"/>
    </row>
    <row r="2" spans="1:96" s="17" customFormat="1" ht="23.1" customHeight="1">
      <c r="A2" s="162" t="s">
        <v>71</v>
      </c>
      <c r="B2" s="162"/>
      <c r="C2" s="162"/>
      <c r="D2" s="162"/>
      <c r="E2" s="162"/>
      <c r="F2" s="162"/>
      <c r="G2" s="162"/>
      <c r="H2" s="162"/>
      <c r="I2" s="162"/>
      <c r="CK2" s="18"/>
      <c r="CM2" s="19"/>
      <c r="CO2" s="20"/>
    </row>
    <row r="3" spans="1:96" s="17" customFormat="1" ht="23.1" customHeight="1">
      <c r="A3" s="164" t="s">
        <v>1</v>
      </c>
      <c r="B3" s="151"/>
      <c r="C3" s="151"/>
      <c r="D3" s="151"/>
      <c r="E3" s="151"/>
      <c r="F3" s="151"/>
      <c r="G3" s="151"/>
      <c r="H3" s="151"/>
      <c r="I3" s="165"/>
      <c r="CK3" s="18"/>
      <c r="CM3" s="19"/>
      <c r="CO3" s="59"/>
    </row>
    <row r="4" spans="1:96" s="17" customFormat="1" ht="23.1" customHeight="1">
      <c r="A4" s="163" t="s">
        <v>28</v>
      </c>
      <c r="B4" s="163"/>
      <c r="C4" s="163"/>
      <c r="D4" s="163"/>
      <c r="E4" s="163"/>
      <c r="F4" s="163"/>
      <c r="G4" s="163"/>
      <c r="H4" s="163"/>
      <c r="I4" s="163"/>
      <c r="CK4" s="18"/>
      <c r="CM4" s="21"/>
      <c r="CN4" s="22"/>
      <c r="CO4" s="148" t="s">
        <v>73</v>
      </c>
      <c r="CP4" s="148"/>
      <c r="CQ4" s="23"/>
      <c r="CR4" s="23"/>
    </row>
    <row r="5" spans="1:96" ht="72" customHeight="1">
      <c r="A5" s="79" t="s">
        <v>3</v>
      </c>
      <c r="B5" s="79" t="s">
        <v>4</v>
      </c>
      <c r="C5" s="79" t="s">
        <v>5</v>
      </c>
      <c r="D5" s="80" t="s">
        <v>216</v>
      </c>
      <c r="E5" s="79" t="s">
        <v>217</v>
      </c>
      <c r="F5" s="81" t="s">
        <v>8</v>
      </c>
      <c r="G5" s="92" t="s">
        <v>76</v>
      </c>
      <c r="H5" s="93" t="s">
        <v>77</v>
      </c>
      <c r="I5" s="60" t="s">
        <v>78</v>
      </c>
    </row>
    <row r="6" spans="1:96" ht="90.95" customHeight="1">
      <c r="A6" s="82">
        <v>1</v>
      </c>
      <c r="B6" s="83" t="s">
        <v>218</v>
      </c>
      <c r="C6" s="84" t="s">
        <v>219</v>
      </c>
      <c r="D6" s="82" t="s">
        <v>170</v>
      </c>
      <c r="E6" s="82">
        <v>1</v>
      </c>
      <c r="F6" s="82"/>
      <c r="G6" s="85">
        <v>67184</v>
      </c>
      <c r="H6" s="85">
        <f>G6*19%</f>
        <v>12764.960000000001</v>
      </c>
      <c r="I6" s="86">
        <f>G6+H6</f>
        <v>79948.960000000006</v>
      </c>
    </row>
    <row r="7" spans="1:96" ht="90.95" customHeight="1">
      <c r="A7" s="82">
        <v>2</v>
      </c>
      <c r="B7" s="83" t="s">
        <v>220</v>
      </c>
      <c r="C7" s="84" t="s">
        <v>221</v>
      </c>
      <c r="D7" s="82" t="s">
        <v>170</v>
      </c>
      <c r="E7" s="82">
        <v>1</v>
      </c>
      <c r="F7" s="82"/>
      <c r="G7" s="85">
        <v>314.66554621848741</v>
      </c>
      <c r="H7" s="85">
        <f t="shared" ref="H7:H27" si="0">G7*19%</f>
        <v>59.786453781512606</v>
      </c>
      <c r="I7" s="86">
        <f t="shared" ref="I7:I27" si="1">G7+H7</f>
        <v>374.452</v>
      </c>
    </row>
    <row r="8" spans="1:96" ht="90.95" customHeight="1">
      <c r="A8" s="82">
        <v>3</v>
      </c>
      <c r="B8" s="83" t="s">
        <v>220</v>
      </c>
      <c r="C8" s="84" t="s">
        <v>222</v>
      </c>
      <c r="D8" s="82" t="s">
        <v>170</v>
      </c>
      <c r="E8" s="82">
        <v>1</v>
      </c>
      <c r="F8" s="82"/>
      <c r="G8" s="85">
        <v>395.2</v>
      </c>
      <c r="H8" s="85">
        <f t="shared" si="0"/>
        <v>75.087999999999994</v>
      </c>
      <c r="I8" s="86">
        <f t="shared" si="1"/>
        <v>470.28800000000001</v>
      </c>
    </row>
    <row r="9" spans="1:96" ht="90.95" customHeight="1">
      <c r="A9" s="82">
        <v>4</v>
      </c>
      <c r="B9" s="83" t="s">
        <v>220</v>
      </c>
      <c r="C9" s="84" t="s">
        <v>223</v>
      </c>
      <c r="D9" s="82" t="s">
        <v>170</v>
      </c>
      <c r="E9" s="82">
        <v>1</v>
      </c>
      <c r="F9" s="82"/>
      <c r="G9" s="85">
        <v>588.64873949579817</v>
      </c>
      <c r="H9" s="85">
        <f t="shared" si="0"/>
        <v>111.84326050420165</v>
      </c>
      <c r="I9" s="86">
        <f t="shared" si="1"/>
        <v>700.49199999999985</v>
      </c>
    </row>
    <row r="10" spans="1:96" ht="90.95" customHeight="1">
      <c r="A10" s="82">
        <v>5</v>
      </c>
      <c r="B10" s="83" t="s">
        <v>220</v>
      </c>
      <c r="C10" s="84" t="s">
        <v>224</v>
      </c>
      <c r="D10" s="82" t="s">
        <v>170</v>
      </c>
      <c r="E10" s="82">
        <v>1</v>
      </c>
      <c r="F10" s="82"/>
      <c r="G10" s="85">
        <v>321.30756302521007</v>
      </c>
      <c r="H10" s="85">
        <f t="shared" si="0"/>
        <v>61.048436974789915</v>
      </c>
      <c r="I10" s="86">
        <f t="shared" si="1"/>
        <v>382.35599999999999</v>
      </c>
    </row>
    <row r="11" spans="1:96" ht="90.95" customHeight="1">
      <c r="A11" s="82">
        <v>6</v>
      </c>
      <c r="B11" s="83" t="s">
        <v>220</v>
      </c>
      <c r="C11" s="84" t="s">
        <v>225</v>
      </c>
      <c r="D11" s="82" t="s">
        <v>170</v>
      </c>
      <c r="E11" s="82">
        <v>1</v>
      </c>
      <c r="F11" s="82"/>
      <c r="G11" s="85">
        <v>474.07394957983195</v>
      </c>
      <c r="H11" s="85">
        <f t="shared" si="0"/>
        <v>90.074050420168078</v>
      </c>
      <c r="I11" s="86">
        <f t="shared" si="1"/>
        <v>564.14800000000002</v>
      </c>
    </row>
    <row r="12" spans="1:96" ht="90.95" customHeight="1">
      <c r="A12" s="82">
        <v>7</v>
      </c>
      <c r="B12" s="83" t="s">
        <v>220</v>
      </c>
      <c r="C12" s="84" t="s">
        <v>226</v>
      </c>
      <c r="D12" s="82" t="s">
        <v>170</v>
      </c>
      <c r="E12" s="82">
        <v>1</v>
      </c>
      <c r="F12" s="82"/>
      <c r="G12" s="85">
        <v>691.6</v>
      </c>
      <c r="H12" s="85">
        <f t="shared" si="0"/>
        <v>131.404</v>
      </c>
      <c r="I12" s="86">
        <f t="shared" si="1"/>
        <v>823.00400000000002</v>
      </c>
    </row>
    <row r="13" spans="1:96" ht="90.95" customHeight="1">
      <c r="A13" s="82">
        <v>8</v>
      </c>
      <c r="B13" s="83" t="s">
        <v>220</v>
      </c>
      <c r="C13" s="84" t="s">
        <v>227</v>
      </c>
      <c r="D13" s="82" t="s">
        <v>170</v>
      </c>
      <c r="E13" s="82">
        <v>1</v>
      </c>
      <c r="F13" s="82"/>
      <c r="G13" s="85">
        <v>369.46218487394958</v>
      </c>
      <c r="H13" s="85">
        <f t="shared" si="0"/>
        <v>70.197815126050415</v>
      </c>
      <c r="I13" s="86">
        <f t="shared" si="1"/>
        <v>439.65999999999997</v>
      </c>
    </row>
    <row r="14" spans="1:96" ht="90.95" customHeight="1">
      <c r="A14" s="82">
        <v>9</v>
      </c>
      <c r="B14" s="83" t="s">
        <v>220</v>
      </c>
      <c r="C14" s="84" t="s">
        <v>228</v>
      </c>
      <c r="D14" s="82" t="s">
        <v>170</v>
      </c>
      <c r="E14" s="82">
        <v>1</v>
      </c>
      <c r="F14" s="82"/>
      <c r="G14" s="85">
        <v>562.08067226890762</v>
      </c>
      <c r="H14" s="85">
        <f t="shared" si="0"/>
        <v>106.79532773109244</v>
      </c>
      <c r="I14" s="86">
        <f t="shared" si="1"/>
        <v>668.87600000000009</v>
      </c>
    </row>
    <row r="15" spans="1:96" ht="90.95" customHeight="1">
      <c r="A15" s="82">
        <v>10</v>
      </c>
      <c r="B15" s="83" t="s">
        <v>220</v>
      </c>
      <c r="C15" s="84" t="s">
        <v>229</v>
      </c>
      <c r="D15" s="82" t="s">
        <v>170</v>
      </c>
      <c r="E15" s="82">
        <v>1</v>
      </c>
      <c r="F15" s="82"/>
      <c r="G15" s="85">
        <v>889.2</v>
      </c>
      <c r="H15" s="85">
        <f t="shared" si="0"/>
        <v>168.94800000000001</v>
      </c>
      <c r="I15" s="86">
        <f t="shared" si="1"/>
        <v>1058.1480000000001</v>
      </c>
    </row>
    <row r="16" spans="1:96" ht="90.95" customHeight="1">
      <c r="A16" s="82">
        <v>11</v>
      </c>
      <c r="B16" s="83" t="s">
        <v>230</v>
      </c>
      <c r="C16" s="84" t="s">
        <v>231</v>
      </c>
      <c r="D16" s="82" t="s">
        <v>170</v>
      </c>
      <c r="E16" s="82">
        <v>1</v>
      </c>
      <c r="F16" s="82"/>
      <c r="G16" s="85">
        <v>301.38151260504202</v>
      </c>
      <c r="H16" s="85">
        <f t="shared" si="0"/>
        <v>57.262487394957986</v>
      </c>
      <c r="I16" s="86">
        <f t="shared" si="1"/>
        <v>358.64400000000001</v>
      </c>
    </row>
    <row r="17" spans="1:11" ht="134.25" customHeight="1">
      <c r="A17" s="82">
        <v>12</v>
      </c>
      <c r="B17" s="83" t="s">
        <v>232</v>
      </c>
      <c r="C17" s="84" t="s">
        <v>233</v>
      </c>
      <c r="D17" s="82" t="s">
        <v>170</v>
      </c>
      <c r="E17" s="87">
        <v>1</v>
      </c>
      <c r="F17" s="87"/>
      <c r="G17" s="85">
        <v>5597124.6117647067</v>
      </c>
      <c r="H17" s="85">
        <f t="shared" si="0"/>
        <v>1063453.6762352942</v>
      </c>
      <c r="I17" s="86">
        <f t="shared" si="1"/>
        <v>6660578.2880000006</v>
      </c>
    </row>
    <row r="18" spans="1:11" ht="138" customHeight="1">
      <c r="A18" s="82">
        <v>13</v>
      </c>
      <c r="B18" s="83" t="s">
        <v>232</v>
      </c>
      <c r="C18" s="84" t="s">
        <v>234</v>
      </c>
      <c r="D18" s="82" t="s">
        <v>170</v>
      </c>
      <c r="E18" s="87"/>
      <c r="F18" s="87"/>
      <c r="G18" s="85">
        <v>7276261.3310924377</v>
      </c>
      <c r="H18" s="85">
        <f t="shared" si="0"/>
        <v>1382489.6529075631</v>
      </c>
      <c r="I18" s="86">
        <f t="shared" si="1"/>
        <v>8658750.9840000011</v>
      </c>
    </row>
    <row r="19" spans="1:11" ht="90.95" customHeight="1">
      <c r="A19" s="82">
        <v>14</v>
      </c>
      <c r="B19" s="83" t="s">
        <v>232</v>
      </c>
      <c r="C19" s="84" t="s">
        <v>235</v>
      </c>
      <c r="D19" s="82" t="s">
        <v>170</v>
      </c>
      <c r="E19" s="87">
        <v>1</v>
      </c>
      <c r="F19" s="87"/>
      <c r="G19" s="85">
        <v>3864611.8151260507</v>
      </c>
      <c r="H19" s="85">
        <f t="shared" si="0"/>
        <v>734276.24487394968</v>
      </c>
      <c r="I19" s="86">
        <f t="shared" si="1"/>
        <v>4598888.0600000005</v>
      </c>
    </row>
    <row r="20" spans="1:11" ht="90.95" customHeight="1">
      <c r="A20" s="82">
        <v>15</v>
      </c>
      <c r="B20" s="83" t="s">
        <v>232</v>
      </c>
      <c r="C20" s="84" t="s">
        <v>236</v>
      </c>
      <c r="D20" s="82" t="s">
        <v>170</v>
      </c>
      <c r="E20" s="87">
        <v>1</v>
      </c>
      <c r="F20" s="87"/>
      <c r="G20" s="85">
        <v>2425420.4436974791</v>
      </c>
      <c r="H20" s="85">
        <f t="shared" si="0"/>
        <v>460829.88430252101</v>
      </c>
      <c r="I20" s="86">
        <f t="shared" si="1"/>
        <v>2886250.3280000002</v>
      </c>
    </row>
    <row r="21" spans="1:11" ht="90.95" customHeight="1">
      <c r="A21" s="82">
        <v>16</v>
      </c>
      <c r="B21" s="83" t="s">
        <v>232</v>
      </c>
      <c r="C21" s="84" t="s">
        <v>237</v>
      </c>
      <c r="D21" s="82" t="s">
        <v>170</v>
      </c>
      <c r="E21" s="87">
        <v>1</v>
      </c>
      <c r="F21" s="87"/>
      <c r="G21" s="85">
        <v>2235937.8184873951</v>
      </c>
      <c r="H21" s="85">
        <f t="shared" si="0"/>
        <v>424828.18551260507</v>
      </c>
      <c r="I21" s="86">
        <f t="shared" si="1"/>
        <v>2660766.0040000002</v>
      </c>
    </row>
    <row r="22" spans="1:11" ht="90.95" customHeight="1">
      <c r="A22" s="82">
        <v>17</v>
      </c>
      <c r="B22" s="83" t="s">
        <v>238</v>
      </c>
      <c r="C22" s="84" t="s">
        <v>239</v>
      </c>
      <c r="D22" s="82" t="s">
        <v>240</v>
      </c>
      <c r="E22" s="87">
        <v>1</v>
      </c>
      <c r="F22" s="87"/>
      <c r="G22" s="85">
        <v>73062.184873949576</v>
      </c>
      <c r="H22" s="85">
        <f t="shared" si="0"/>
        <v>13881.81512605042</v>
      </c>
      <c r="I22" s="86">
        <f t="shared" si="1"/>
        <v>86944</v>
      </c>
    </row>
    <row r="23" spans="1:11" ht="90.95" customHeight="1">
      <c r="A23" s="82">
        <v>18</v>
      </c>
      <c r="B23" s="83" t="s">
        <v>241</v>
      </c>
      <c r="C23" s="84" t="s">
        <v>242</v>
      </c>
      <c r="D23" s="82" t="s">
        <v>240</v>
      </c>
      <c r="E23" s="87">
        <v>1</v>
      </c>
      <c r="F23" s="87"/>
      <c r="G23" s="85">
        <v>54796.638655462186</v>
      </c>
      <c r="H23" s="85">
        <f t="shared" si="0"/>
        <v>10411.361344537816</v>
      </c>
      <c r="I23" s="86">
        <f t="shared" si="1"/>
        <v>65208</v>
      </c>
    </row>
    <row r="24" spans="1:11" ht="90.95" customHeight="1">
      <c r="A24" s="82">
        <v>19</v>
      </c>
      <c r="B24" s="83" t="s">
        <v>238</v>
      </c>
      <c r="C24" s="84" t="s">
        <v>243</v>
      </c>
      <c r="D24" s="82" t="s">
        <v>240</v>
      </c>
      <c r="E24" s="87">
        <v>1</v>
      </c>
      <c r="F24" s="87"/>
      <c r="G24" s="85">
        <v>44003.361344537821</v>
      </c>
      <c r="H24" s="85">
        <f t="shared" si="0"/>
        <v>8360.6386554621859</v>
      </c>
      <c r="I24" s="86">
        <f t="shared" si="1"/>
        <v>52364.000000000007</v>
      </c>
    </row>
    <row r="25" spans="1:11" ht="90.95" customHeight="1">
      <c r="A25" s="82">
        <v>20</v>
      </c>
      <c r="B25" s="83" t="s">
        <v>244</v>
      </c>
      <c r="C25" s="84" t="s">
        <v>245</v>
      </c>
      <c r="D25" s="82" t="s">
        <v>240</v>
      </c>
      <c r="E25" s="87">
        <v>1</v>
      </c>
      <c r="F25" s="87"/>
      <c r="G25" s="85">
        <v>166050.42016806724</v>
      </c>
      <c r="H25" s="85">
        <f t="shared" si="0"/>
        <v>31549.579831932777</v>
      </c>
      <c r="I25" s="86">
        <f t="shared" si="1"/>
        <v>197600.00000000003</v>
      </c>
    </row>
    <row r="26" spans="1:11" ht="90.95" customHeight="1">
      <c r="A26" s="82">
        <v>21</v>
      </c>
      <c r="B26" s="83" t="s">
        <v>244</v>
      </c>
      <c r="C26" s="84" t="s">
        <v>246</v>
      </c>
      <c r="D26" s="82" t="s">
        <v>240</v>
      </c>
      <c r="E26" s="82">
        <v>1</v>
      </c>
      <c r="F26" s="82" t="s">
        <v>247</v>
      </c>
      <c r="G26" s="85">
        <v>747226.89075630251</v>
      </c>
      <c r="H26" s="85">
        <f t="shared" si="0"/>
        <v>141973.10924369749</v>
      </c>
      <c r="I26" s="86">
        <f t="shared" si="1"/>
        <v>889200</v>
      </c>
    </row>
    <row r="27" spans="1:11" ht="90.95" customHeight="1">
      <c r="A27" s="82">
        <v>22</v>
      </c>
      <c r="B27" s="83" t="s">
        <v>244</v>
      </c>
      <c r="C27" s="84" t="s">
        <v>248</v>
      </c>
      <c r="D27" s="82" t="s">
        <v>240</v>
      </c>
      <c r="E27" s="82">
        <v>1</v>
      </c>
      <c r="F27" s="82" t="s">
        <v>249</v>
      </c>
      <c r="G27" s="85">
        <v>941505.8823529412</v>
      </c>
      <c r="H27" s="85">
        <f t="shared" si="0"/>
        <v>178886.11764705883</v>
      </c>
      <c r="I27" s="86">
        <f t="shared" si="1"/>
        <v>1120392</v>
      </c>
    </row>
    <row r="28" spans="1:11" ht="15">
      <c r="A28" s="166" t="s">
        <v>211</v>
      </c>
      <c r="B28" s="167"/>
      <c r="C28" s="167"/>
      <c r="D28" s="167"/>
      <c r="E28" s="88"/>
      <c r="F28" s="88"/>
      <c r="G28" s="89"/>
      <c r="H28" s="89"/>
      <c r="I28" s="176"/>
      <c r="J28" s="176"/>
      <c r="K28" s="176"/>
    </row>
    <row r="30" spans="1:11" ht="53.45" customHeight="1">
      <c r="A30" s="66" t="s">
        <v>42</v>
      </c>
      <c r="B30" s="121" t="s">
        <v>43</v>
      </c>
      <c r="C30" s="121"/>
      <c r="D30" s="121"/>
      <c r="E30" s="121"/>
      <c r="F30" s="121"/>
      <c r="G30" s="121"/>
      <c r="H30" s="121"/>
    </row>
    <row r="31" spans="1:11" ht="110.1" customHeight="1">
      <c r="A31" s="66" t="s">
        <v>44</v>
      </c>
      <c r="B31" s="122" t="s">
        <v>250</v>
      </c>
      <c r="C31" s="122"/>
      <c r="D31" s="122"/>
      <c r="E31" s="122"/>
      <c r="F31" s="122"/>
      <c r="G31" s="122"/>
      <c r="H31" s="122"/>
    </row>
    <row r="32" spans="1:11" ht="53.45" customHeight="1">
      <c r="A32" s="66" t="s">
        <v>213</v>
      </c>
      <c r="B32" s="108" t="s">
        <v>49</v>
      </c>
      <c r="C32" s="108"/>
      <c r="D32" s="108"/>
      <c r="E32" s="108"/>
      <c r="F32" s="108"/>
      <c r="G32" s="108"/>
      <c r="H32" s="108"/>
    </row>
    <row r="33" spans="1:8" ht="86.45" customHeight="1">
      <c r="A33" s="66" t="s">
        <v>48</v>
      </c>
      <c r="B33" s="108" t="s">
        <v>51</v>
      </c>
      <c r="C33" s="108"/>
      <c r="D33" s="108"/>
      <c r="E33" s="108"/>
      <c r="F33" s="108"/>
      <c r="G33" s="108"/>
      <c r="H33" s="108"/>
    </row>
    <row r="34" spans="1:8" ht="73.5" customHeight="1">
      <c r="A34" s="66" t="s">
        <v>50</v>
      </c>
      <c r="B34" s="108" t="s">
        <v>53</v>
      </c>
      <c r="C34" s="108"/>
      <c r="D34" s="108"/>
      <c r="E34" s="108"/>
      <c r="F34" s="108"/>
      <c r="G34" s="108"/>
      <c r="H34" s="108"/>
    </row>
    <row r="35" spans="1:8" ht="78" customHeight="1">
      <c r="A35" s="66" t="s">
        <v>214</v>
      </c>
      <c r="B35" s="108" t="s">
        <v>55</v>
      </c>
      <c r="C35" s="108"/>
      <c r="D35" s="108"/>
      <c r="E35" s="108"/>
      <c r="F35" s="108"/>
      <c r="G35" s="108"/>
      <c r="H35" s="108"/>
    </row>
    <row r="36" spans="1:8" ht="16.5" thickBot="1">
      <c r="A36" s="109"/>
      <c r="B36" s="109"/>
      <c r="C36" s="109"/>
      <c r="D36" s="67"/>
      <c r="E36" s="68"/>
      <c r="F36" s="68"/>
      <c r="G36" s="68"/>
      <c r="H36" s="68"/>
    </row>
    <row r="37" spans="1:8" ht="16.5" thickBot="1">
      <c r="A37" s="158" t="s">
        <v>62</v>
      </c>
      <c r="B37" s="159"/>
      <c r="C37" s="159"/>
      <c r="D37" s="160"/>
      <c r="E37" s="69"/>
      <c r="F37" s="70"/>
      <c r="G37" s="70"/>
      <c r="H37" s="69"/>
    </row>
    <row r="38" spans="1:8" ht="36" customHeight="1" thickBot="1">
      <c r="A38" s="100" t="s">
        <v>63</v>
      </c>
      <c r="B38" s="101"/>
      <c r="C38" s="156" t="s">
        <v>252</v>
      </c>
      <c r="D38" s="157"/>
      <c r="E38" s="64"/>
      <c r="F38" s="64"/>
      <c r="G38" s="71"/>
      <c r="H38" s="64"/>
    </row>
    <row r="39" spans="1:8" ht="36" customHeight="1" thickBot="1">
      <c r="A39" s="102" t="s">
        <v>64</v>
      </c>
      <c r="B39" s="103"/>
      <c r="C39" s="156" t="s">
        <v>253</v>
      </c>
      <c r="D39" s="157"/>
      <c r="E39" s="64"/>
      <c r="F39" s="64"/>
      <c r="G39" s="71"/>
      <c r="H39" s="64"/>
    </row>
    <row r="40" spans="1:8" ht="36" customHeight="1" thickBot="1">
      <c r="A40" s="104" t="s">
        <v>65</v>
      </c>
      <c r="B40" s="105"/>
      <c r="C40" s="156" t="s">
        <v>254</v>
      </c>
      <c r="D40" s="157"/>
      <c r="E40" s="64"/>
      <c r="F40" s="64"/>
      <c r="G40" s="71"/>
      <c r="H40" s="64"/>
    </row>
    <row r="41" spans="1:8" ht="87.75" customHeight="1" thickBot="1">
      <c r="A41" s="106" t="s">
        <v>66</v>
      </c>
      <c r="B41" s="107"/>
      <c r="C41" s="156"/>
      <c r="D41" s="157"/>
      <c r="E41" s="64"/>
      <c r="F41" s="64"/>
      <c r="G41" s="71"/>
      <c r="H41" s="64"/>
    </row>
    <row r="42" spans="1:8" ht="36" customHeight="1" thickBot="1">
      <c r="A42" s="102" t="s">
        <v>67</v>
      </c>
      <c r="B42" s="103"/>
      <c r="C42" s="156">
        <v>1105790916</v>
      </c>
      <c r="D42" s="157"/>
      <c r="E42" s="64"/>
      <c r="F42" s="64"/>
      <c r="G42" s="71"/>
      <c r="H42" s="64"/>
    </row>
    <row r="43" spans="1:8" ht="36" customHeight="1" thickBot="1">
      <c r="A43" s="106" t="s">
        <v>68</v>
      </c>
      <c r="B43" s="107"/>
      <c r="C43" s="156" t="s">
        <v>255</v>
      </c>
      <c r="D43" s="157"/>
      <c r="E43" s="64"/>
      <c r="F43" s="64"/>
      <c r="G43" s="71"/>
      <c r="H43" s="64"/>
    </row>
    <row r="44" spans="1:8" ht="36" customHeight="1" thickBot="1">
      <c r="A44" s="106" t="s">
        <v>69</v>
      </c>
      <c r="B44" s="107"/>
      <c r="C44" s="156">
        <v>3102740814</v>
      </c>
      <c r="D44" s="157"/>
      <c r="E44" s="64"/>
      <c r="F44" s="64"/>
      <c r="G44" s="71"/>
      <c r="H44" s="64"/>
    </row>
    <row r="45" spans="1:8" ht="36" customHeight="1" thickBot="1">
      <c r="A45" s="95" t="s">
        <v>70</v>
      </c>
      <c r="B45" s="96"/>
      <c r="C45" s="174" t="s">
        <v>256</v>
      </c>
      <c r="D45" s="175"/>
      <c r="E45" s="64"/>
      <c r="F45" s="64"/>
      <c r="G45" s="71"/>
      <c r="H45" s="64"/>
    </row>
    <row r="46" spans="1:8" ht="15">
      <c r="A46" s="17"/>
      <c r="B46" s="17"/>
      <c r="C46" s="19"/>
      <c r="D46" s="16"/>
      <c r="E46" s="17"/>
      <c r="F46" s="49"/>
      <c r="G46" s="17"/>
      <c r="H46" s="17"/>
    </row>
    <row r="47" spans="1:8" ht="15">
      <c r="A47" s="17"/>
      <c r="B47" s="17"/>
      <c r="C47" s="19"/>
      <c r="D47" s="16"/>
      <c r="E47" s="17"/>
      <c r="F47" s="49"/>
      <c r="G47" s="17"/>
      <c r="H47" s="17"/>
    </row>
    <row r="48" spans="1:8" ht="15">
      <c r="A48" s="17"/>
      <c r="B48" s="17"/>
      <c r="C48" s="19"/>
      <c r="D48" s="16"/>
      <c r="E48" s="17"/>
      <c r="F48" s="49"/>
      <c r="G48" s="17"/>
      <c r="H48" s="17"/>
    </row>
    <row r="49" spans="1:8" ht="15">
      <c r="A49" s="17"/>
      <c r="B49" s="17"/>
      <c r="C49" s="19"/>
      <c r="D49" s="16"/>
      <c r="E49" s="17"/>
      <c r="F49" s="49"/>
      <c r="G49" s="17"/>
      <c r="H49" s="17"/>
    </row>
    <row r="50" spans="1:8" ht="15">
      <c r="A50" s="17"/>
      <c r="B50" s="17"/>
      <c r="C50" s="19"/>
      <c r="D50" s="16"/>
      <c r="E50" s="17"/>
      <c r="F50" s="49"/>
      <c r="G50" s="17"/>
      <c r="H50" s="17"/>
    </row>
    <row r="51" spans="1:8" ht="15">
      <c r="A51" s="17"/>
      <c r="B51" s="17"/>
      <c r="C51" s="19"/>
      <c r="D51" s="16"/>
      <c r="E51" s="17"/>
      <c r="F51" s="49"/>
      <c r="G51" s="17"/>
      <c r="H51" s="17"/>
    </row>
    <row r="52" spans="1:8" ht="15">
      <c r="A52" s="17"/>
      <c r="B52" s="17"/>
      <c r="C52" s="19"/>
      <c r="D52" s="16"/>
      <c r="E52" s="17"/>
      <c r="F52" s="49"/>
      <c r="G52" s="17"/>
      <c r="H52" s="17"/>
    </row>
    <row r="53" spans="1:8" ht="15">
      <c r="A53" s="17"/>
      <c r="B53" s="17"/>
      <c r="C53" s="19"/>
      <c r="D53" s="16"/>
      <c r="E53" s="17"/>
      <c r="F53" s="49"/>
      <c r="G53" s="17"/>
      <c r="H53" s="17"/>
    </row>
    <row r="54" spans="1:8" ht="15">
      <c r="A54" s="17"/>
      <c r="B54" s="17"/>
      <c r="C54" s="19"/>
      <c r="D54" s="16"/>
      <c r="E54" s="17"/>
      <c r="F54" s="49"/>
      <c r="G54" s="17"/>
      <c r="H54" s="17"/>
    </row>
    <row r="55" spans="1:8" ht="15">
      <c r="A55" s="17"/>
      <c r="B55" s="17"/>
      <c r="C55" s="19"/>
      <c r="D55" s="16"/>
      <c r="E55" s="17"/>
      <c r="F55" s="49"/>
      <c r="G55" s="17"/>
      <c r="H55" s="17"/>
    </row>
    <row r="56" spans="1:8" ht="15">
      <c r="A56" s="17"/>
      <c r="B56" s="17"/>
      <c r="C56" s="19"/>
      <c r="D56" s="16"/>
      <c r="E56" s="17"/>
      <c r="F56" s="49"/>
      <c r="G56" s="17"/>
      <c r="H56" s="17"/>
    </row>
    <row r="57" spans="1:8" ht="15">
      <c r="A57" s="17"/>
      <c r="B57" s="17"/>
      <c r="C57" s="19"/>
      <c r="D57" s="16"/>
      <c r="E57" s="17"/>
      <c r="F57" s="49"/>
      <c r="G57" s="17"/>
      <c r="H57" s="17"/>
    </row>
    <row r="58" spans="1:8" ht="15">
      <c r="A58" s="17"/>
      <c r="B58" s="17"/>
      <c r="C58" s="19"/>
      <c r="D58" s="16"/>
      <c r="E58" s="17"/>
      <c r="F58" s="49"/>
      <c r="G58" s="17"/>
      <c r="H58" s="17"/>
    </row>
    <row r="59" spans="1:8" ht="15">
      <c r="A59" s="17"/>
      <c r="B59" s="17"/>
      <c r="C59" s="19"/>
      <c r="D59" s="16"/>
      <c r="E59" s="17"/>
      <c r="F59" s="49"/>
      <c r="G59" s="17"/>
      <c r="H59" s="17"/>
    </row>
    <row r="60" spans="1:8" ht="15">
      <c r="A60" s="17"/>
      <c r="B60" s="17"/>
      <c r="C60" s="19"/>
      <c r="D60" s="16"/>
      <c r="E60" s="17"/>
      <c r="F60" s="49"/>
      <c r="G60" s="17"/>
      <c r="H60" s="17"/>
    </row>
    <row r="61" spans="1:8" ht="15">
      <c r="A61" s="17"/>
      <c r="B61" s="17"/>
      <c r="C61" s="19"/>
      <c r="D61" s="16"/>
      <c r="E61" s="17"/>
      <c r="F61" s="49"/>
      <c r="G61" s="17"/>
      <c r="H61" s="17"/>
    </row>
    <row r="62" spans="1:8" ht="15">
      <c r="A62" s="17"/>
      <c r="B62" s="17"/>
      <c r="C62" s="19"/>
      <c r="D62" s="16"/>
      <c r="E62" s="17"/>
      <c r="F62" s="49"/>
      <c r="G62" s="17"/>
      <c r="H62" s="17"/>
    </row>
    <row r="63" spans="1:8" ht="15">
      <c r="A63" s="17"/>
      <c r="B63" s="17"/>
      <c r="C63" s="19"/>
      <c r="D63" s="16"/>
      <c r="E63" s="17"/>
      <c r="F63" s="49"/>
      <c r="G63" s="17"/>
      <c r="H63" s="17"/>
    </row>
    <row r="64" spans="1:8" ht="15">
      <c r="A64" s="17"/>
      <c r="B64" s="17"/>
      <c r="C64" s="19"/>
      <c r="D64" s="16"/>
      <c r="E64" s="17"/>
      <c r="F64" s="49"/>
      <c r="G64" s="17"/>
      <c r="H64" s="17"/>
    </row>
    <row r="65" spans="1:8" ht="15">
      <c r="A65" s="17"/>
      <c r="B65" s="17"/>
      <c r="C65" s="19"/>
      <c r="D65" s="16"/>
      <c r="E65" s="17"/>
      <c r="F65" s="49"/>
      <c r="G65" s="17"/>
      <c r="H65" s="17"/>
    </row>
    <row r="66" spans="1:8" ht="15">
      <c r="A66" s="17"/>
      <c r="B66" s="17"/>
      <c r="C66" s="19"/>
      <c r="D66" s="16"/>
      <c r="E66" s="17"/>
      <c r="F66" s="49"/>
      <c r="G66" s="17"/>
      <c r="H66" s="17"/>
    </row>
    <row r="67" spans="1:8" ht="15">
      <c r="A67" s="17"/>
      <c r="B67" s="17"/>
      <c r="C67" s="19"/>
      <c r="D67" s="16"/>
      <c r="E67" s="17"/>
      <c r="F67" s="49"/>
      <c r="G67" s="17"/>
      <c r="H67" s="17"/>
    </row>
    <row r="68" spans="1:8" ht="15">
      <c r="A68" s="17"/>
      <c r="B68" s="17"/>
      <c r="C68" s="19"/>
      <c r="D68" s="16"/>
      <c r="E68" s="17"/>
      <c r="F68" s="49"/>
      <c r="G68" s="17"/>
      <c r="H68" s="17"/>
    </row>
    <row r="69" spans="1:8" ht="15">
      <c r="A69" s="17"/>
      <c r="B69" s="17"/>
      <c r="C69" s="19"/>
      <c r="D69" s="16"/>
      <c r="E69" s="17"/>
      <c r="F69" s="49"/>
      <c r="G69" s="17"/>
      <c r="H69" s="17"/>
    </row>
    <row r="70" spans="1:8" ht="15">
      <c r="A70" s="17"/>
      <c r="B70" s="17"/>
      <c r="C70" s="19"/>
      <c r="D70" s="16"/>
      <c r="E70" s="17"/>
      <c r="F70" s="49"/>
      <c r="G70" s="17"/>
      <c r="H70" s="17"/>
    </row>
    <row r="71" spans="1:8" ht="15">
      <c r="A71" s="17"/>
      <c r="B71" s="17"/>
      <c r="C71" s="19"/>
      <c r="D71" s="16"/>
      <c r="E71" s="17"/>
      <c r="F71" s="49"/>
      <c r="G71" s="17"/>
      <c r="H71" s="17"/>
    </row>
    <row r="72" spans="1:8" ht="15">
      <c r="A72" s="17"/>
      <c r="B72" s="17"/>
      <c r="C72" s="19"/>
      <c r="D72" s="16"/>
      <c r="E72" s="17"/>
      <c r="F72" s="49"/>
      <c r="G72" s="17"/>
      <c r="H72" s="17"/>
    </row>
    <row r="73" spans="1:8" ht="15">
      <c r="A73" s="17"/>
      <c r="B73" s="17"/>
      <c r="C73" s="19"/>
      <c r="D73" s="16"/>
      <c r="E73" s="17"/>
      <c r="F73" s="49"/>
      <c r="G73" s="17"/>
      <c r="H73" s="17"/>
    </row>
    <row r="74" spans="1:8" ht="15">
      <c r="A74" s="17"/>
      <c r="B74" s="17"/>
      <c r="C74" s="19"/>
      <c r="D74" s="16"/>
      <c r="E74" s="17"/>
      <c r="F74" s="49"/>
      <c r="G74" s="17"/>
      <c r="H74" s="17"/>
    </row>
    <row r="75" spans="1:8" ht="15">
      <c r="A75" s="17"/>
      <c r="B75" s="17"/>
      <c r="C75" s="19"/>
      <c r="D75" s="16"/>
      <c r="E75" s="17"/>
      <c r="F75" s="49"/>
      <c r="G75" s="17"/>
      <c r="H75" s="17"/>
    </row>
    <row r="76" spans="1:8" ht="15">
      <c r="A76" s="17"/>
      <c r="B76" s="17"/>
      <c r="C76" s="19"/>
      <c r="D76" s="16"/>
      <c r="E76" s="17"/>
      <c r="F76" s="49"/>
      <c r="G76" s="17"/>
      <c r="H76" s="17"/>
    </row>
    <row r="77" spans="1:8" ht="15">
      <c r="A77" s="17"/>
      <c r="B77" s="17"/>
      <c r="C77" s="19"/>
      <c r="D77" s="16"/>
      <c r="E77" s="17"/>
      <c r="F77" s="49"/>
      <c r="G77" s="17"/>
      <c r="H77" s="17"/>
    </row>
    <row r="78" spans="1:8" ht="15">
      <c r="A78" s="17"/>
      <c r="B78" s="17"/>
      <c r="C78" s="19"/>
      <c r="D78" s="16"/>
      <c r="E78" s="17"/>
      <c r="F78" s="49"/>
      <c r="G78" s="17"/>
      <c r="H78" s="17"/>
    </row>
    <row r="79" spans="1:8" ht="15">
      <c r="A79" s="17"/>
      <c r="B79" s="17"/>
      <c r="C79" s="19"/>
      <c r="D79" s="16"/>
      <c r="E79" s="17"/>
      <c r="F79" s="49"/>
      <c r="G79" s="17"/>
      <c r="H79" s="17"/>
    </row>
    <row r="80" spans="1:8" ht="15">
      <c r="A80" s="17"/>
      <c r="B80" s="17"/>
      <c r="C80" s="19"/>
      <c r="D80" s="16"/>
      <c r="E80" s="17"/>
      <c r="F80" s="49"/>
      <c r="G80" s="17"/>
      <c r="H80" s="17"/>
    </row>
    <row r="81" spans="1:8" ht="15">
      <c r="A81" s="17"/>
      <c r="B81" s="17"/>
      <c r="C81" s="19"/>
      <c r="D81" s="16"/>
      <c r="E81" s="17"/>
      <c r="F81" s="49"/>
      <c r="G81" s="17"/>
      <c r="H81" s="17"/>
    </row>
    <row r="82" spans="1:8" ht="15">
      <c r="A82" s="17"/>
      <c r="B82" s="17"/>
      <c r="C82" s="19"/>
      <c r="D82" s="16"/>
      <c r="E82" s="17"/>
      <c r="F82" s="49"/>
      <c r="G82" s="17"/>
      <c r="H82" s="17"/>
    </row>
    <row r="83" spans="1:8" ht="15">
      <c r="A83" s="17"/>
      <c r="B83" s="17"/>
      <c r="C83" s="19"/>
      <c r="D83" s="16"/>
      <c r="E83" s="17"/>
      <c r="F83" s="49"/>
      <c r="G83" s="17"/>
      <c r="H83" s="17"/>
    </row>
    <row r="84" spans="1:8" ht="15">
      <c r="A84" s="17"/>
      <c r="B84" s="17"/>
      <c r="C84" s="19"/>
      <c r="D84" s="16"/>
      <c r="E84" s="17"/>
      <c r="F84" s="49"/>
      <c r="G84" s="17"/>
      <c r="H84" s="17"/>
    </row>
    <row r="85" spans="1:8" ht="15">
      <c r="A85" s="17"/>
      <c r="B85" s="17"/>
      <c r="C85" s="19"/>
      <c r="D85" s="16"/>
      <c r="E85" s="17"/>
      <c r="F85" s="49"/>
      <c r="G85" s="17"/>
      <c r="H85" s="17"/>
    </row>
    <row r="86" spans="1:8" ht="15">
      <c r="A86" s="17"/>
      <c r="B86" s="17"/>
      <c r="C86" s="19"/>
      <c r="D86" s="16"/>
      <c r="E86" s="17"/>
      <c r="F86" s="49"/>
      <c r="G86" s="17"/>
      <c r="H86" s="17"/>
    </row>
    <row r="87" spans="1:8" ht="15">
      <c r="A87" s="17"/>
      <c r="B87" s="17"/>
      <c r="C87" s="19"/>
      <c r="D87" s="16"/>
      <c r="E87" s="17"/>
      <c r="F87" s="49"/>
      <c r="G87" s="17"/>
      <c r="H87" s="17"/>
    </row>
    <row r="88" spans="1:8" ht="15">
      <c r="A88" s="17"/>
      <c r="B88" s="17"/>
      <c r="C88" s="19"/>
      <c r="D88" s="16"/>
      <c r="E88" s="17"/>
      <c r="F88" s="49"/>
      <c r="G88" s="17"/>
      <c r="H88" s="17"/>
    </row>
    <row r="89" spans="1:8" ht="15">
      <c r="A89" s="17"/>
      <c r="B89" s="17"/>
      <c r="C89" s="19"/>
      <c r="D89" s="16"/>
      <c r="E89" s="17"/>
      <c r="F89" s="49"/>
      <c r="G89" s="17"/>
      <c r="H89" s="17"/>
    </row>
    <row r="90" spans="1:8" ht="15">
      <c r="A90" s="17"/>
      <c r="B90" s="17"/>
      <c r="C90" s="19"/>
      <c r="D90" s="16"/>
      <c r="E90" s="17"/>
      <c r="F90" s="49"/>
      <c r="G90" s="17"/>
      <c r="H90" s="17"/>
    </row>
    <row r="91" spans="1:8" ht="15">
      <c r="A91" s="17"/>
      <c r="B91" s="17"/>
      <c r="C91" s="19"/>
      <c r="D91" s="16"/>
      <c r="E91" s="17"/>
      <c r="F91" s="49"/>
      <c r="G91" s="17"/>
      <c r="H91" s="17"/>
    </row>
    <row r="92" spans="1:8" ht="15">
      <c r="A92" s="17"/>
      <c r="B92" s="17"/>
      <c r="C92" s="19"/>
      <c r="D92" s="16"/>
      <c r="E92" s="17"/>
      <c r="F92" s="49"/>
      <c r="G92" s="17"/>
      <c r="H92" s="17"/>
    </row>
    <row r="93" spans="1:8" ht="15">
      <c r="A93" s="17"/>
      <c r="B93" s="17"/>
      <c r="C93" s="19"/>
      <c r="D93" s="16"/>
      <c r="E93" s="17"/>
      <c r="F93" s="49"/>
      <c r="G93" s="17"/>
      <c r="H93" s="17"/>
    </row>
    <row r="94" spans="1:8" ht="15">
      <c r="A94" s="17"/>
      <c r="B94" s="17"/>
      <c r="C94" s="19"/>
      <c r="D94" s="16"/>
      <c r="E94" s="17"/>
      <c r="F94" s="49"/>
      <c r="G94" s="17"/>
      <c r="H94" s="17"/>
    </row>
    <row r="95" spans="1:8" ht="15">
      <c r="A95" s="17"/>
      <c r="B95" s="17"/>
      <c r="C95" s="19"/>
      <c r="D95" s="16"/>
      <c r="E95" s="17"/>
      <c r="F95" s="49"/>
      <c r="G95" s="17"/>
      <c r="H95" s="17"/>
    </row>
    <row r="96" spans="1:8" ht="15">
      <c r="A96" s="17"/>
      <c r="B96" s="17"/>
      <c r="C96" s="19"/>
      <c r="D96" s="16"/>
      <c r="E96" s="17"/>
      <c r="F96" s="49"/>
      <c r="G96" s="17"/>
      <c r="H96" s="17"/>
    </row>
    <row r="97" spans="1:8" ht="15">
      <c r="A97" s="17"/>
      <c r="B97" s="17"/>
      <c r="C97" s="19"/>
      <c r="D97" s="16"/>
      <c r="E97" s="17"/>
      <c r="F97" s="49"/>
      <c r="G97" s="17"/>
      <c r="H97" s="17"/>
    </row>
    <row r="98" spans="1:8" ht="15">
      <c r="A98" s="17"/>
      <c r="B98" s="17"/>
      <c r="C98" s="19"/>
      <c r="D98" s="16"/>
      <c r="E98" s="17"/>
      <c r="F98" s="49"/>
      <c r="G98" s="17"/>
      <c r="H98" s="17"/>
    </row>
  </sheetData>
  <mergeCells count="30">
    <mergeCell ref="A44:B44"/>
    <mergeCell ref="C44:D44"/>
    <mergeCell ref="A45:B45"/>
    <mergeCell ref="C45:D45"/>
    <mergeCell ref="A41:B41"/>
    <mergeCell ref="C41:D41"/>
    <mergeCell ref="A42:B42"/>
    <mergeCell ref="C42:D42"/>
    <mergeCell ref="A43:B43"/>
    <mergeCell ref="C43:D43"/>
    <mergeCell ref="B30:H30"/>
    <mergeCell ref="A28:D28"/>
    <mergeCell ref="A40:B40"/>
    <mergeCell ref="C40:D40"/>
    <mergeCell ref="B31:H31"/>
    <mergeCell ref="B32:H32"/>
    <mergeCell ref="B33:H33"/>
    <mergeCell ref="B34:H34"/>
    <mergeCell ref="B35:H35"/>
    <mergeCell ref="A36:C36"/>
    <mergeCell ref="A37:D37"/>
    <mergeCell ref="A38:B38"/>
    <mergeCell ref="C38:D38"/>
    <mergeCell ref="A39:B39"/>
    <mergeCell ref="C39:D39"/>
    <mergeCell ref="A1:I1"/>
    <mergeCell ref="CO4:CP4"/>
    <mergeCell ref="A2:I2"/>
    <mergeCell ref="A4:I4"/>
    <mergeCell ref="A3:I3"/>
  </mergeCells>
  <hyperlinks>
    <hyperlink ref="C45" r:id="rId1" xr:uid="{F8F86A2D-B971-4427-95AF-0560EBF1DA34}"/>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PROPUESTA ECONÓMICA</vt:lpstr>
      <vt:lpstr>BOLSA DEPORTES </vt:lpstr>
      <vt:lpstr>BOLSA DIFUSIÓN Y COMUNICACIÓN 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EDUARDO BRAVO  MARIÑO</dc:creator>
  <cp:keywords/>
  <dc:description/>
  <cp:lastModifiedBy>JANUS</cp:lastModifiedBy>
  <cp:revision/>
  <dcterms:created xsi:type="dcterms:W3CDTF">2026-01-26T22:55:40Z</dcterms:created>
  <dcterms:modified xsi:type="dcterms:W3CDTF">2026-08-05T23:38:12Z</dcterms:modified>
  <cp:category/>
  <cp:contentStatus/>
</cp:coreProperties>
</file>