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7e78c564cfb08454/8. SEC PARTICIPACIÓN/0. SPDS 2026/3. PROCESOS/13. CASA REFUGIO/SECTOR CASA REFUGIO V2/"/>
    </mc:Choice>
  </mc:AlternateContent>
  <xr:revisionPtr revIDLastSave="1148" documentId="14_{6DF17983-31A1-48FA-8654-9A44478FBE81}" xr6:coauthVersionLast="47" xr6:coauthVersionMax="47" xr10:uidLastSave="{29227EE5-BABD-4369-95D9-E65EA9A2D30D}"/>
  <bookViews>
    <workbookView xWindow="-110" yWindow="-110" windowWidth="19420" windowHeight="10300" xr2:uid="{C4F7CFB1-29C8-4A2B-9209-E35C9057591E}"/>
  </bookViews>
  <sheets>
    <sheet name="MERCADO"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6" l="1"/>
  <c r="J15" i="6"/>
  <c r="J14" i="6"/>
  <c r="J13" i="6"/>
  <c r="J12" i="6"/>
  <c r="L40" i="6"/>
  <c r="M40" i="6"/>
  <c r="N40" i="6" s="1"/>
  <c r="L44" i="6"/>
  <c r="L43" i="6"/>
  <c r="J44" i="6"/>
  <c r="J43" i="6"/>
  <c r="J40" i="6"/>
  <c r="H43" i="6"/>
  <c r="H44" i="6"/>
  <c r="H40" i="6"/>
  <c r="M44" i="6"/>
  <c r="M43" i="6"/>
  <c r="N43" i="6" s="1"/>
  <c r="N44" i="6" l="1"/>
  <c r="M13" i="6"/>
  <c r="M15" i="6"/>
  <c r="M17" i="6"/>
  <c r="M18" i="6"/>
  <c r="M19" i="6"/>
  <c r="M45" i="6"/>
  <c r="L45" i="6"/>
  <c r="J45" i="6"/>
  <c r="H45" i="6"/>
  <c r="M42" i="6"/>
  <c r="L42" i="6"/>
  <c r="J42" i="6"/>
  <c r="H42" i="6"/>
  <c r="M41" i="6"/>
  <c r="L41" i="6"/>
  <c r="J41" i="6"/>
  <c r="H41" i="6"/>
  <c r="J37" i="6"/>
  <c r="H37" i="6"/>
  <c r="J36" i="6"/>
  <c r="H36" i="6"/>
  <c r="J35" i="6"/>
  <c r="H35" i="6"/>
  <c r="J34" i="6"/>
  <c r="H34" i="6"/>
  <c r="J33" i="6"/>
  <c r="H33" i="6"/>
  <c r="M30" i="6"/>
  <c r="L30" i="6"/>
  <c r="L31" i="6" s="1"/>
  <c r="J30" i="6"/>
  <c r="J31" i="6" s="1"/>
  <c r="H30" i="6"/>
  <c r="H31" i="6" s="1"/>
  <c r="M27" i="6"/>
  <c r="L27" i="6"/>
  <c r="J27" i="6"/>
  <c r="H27" i="6"/>
  <c r="M26" i="6"/>
  <c r="L26" i="6"/>
  <c r="J26" i="6"/>
  <c r="H26" i="6"/>
  <c r="M25" i="6"/>
  <c r="L25" i="6"/>
  <c r="J25" i="6"/>
  <c r="H25" i="6"/>
  <c r="M24" i="6"/>
  <c r="L24" i="6"/>
  <c r="J24" i="6"/>
  <c r="H24" i="6"/>
  <c r="M23" i="6"/>
  <c r="L23" i="6"/>
  <c r="J23" i="6"/>
  <c r="H23" i="6"/>
  <c r="M22" i="6"/>
  <c r="L22" i="6"/>
  <c r="J22" i="6"/>
  <c r="H22" i="6"/>
  <c r="J19" i="6"/>
  <c r="H19" i="6"/>
  <c r="J18" i="6"/>
  <c r="H18" i="6"/>
  <c r="J17" i="6"/>
  <c r="H17" i="6"/>
  <c r="M16" i="6"/>
  <c r="L16" i="6"/>
  <c r="H16" i="6"/>
  <c r="H15" i="6"/>
  <c r="M14" i="6"/>
  <c r="L14" i="6"/>
  <c r="H14" i="6"/>
  <c r="L13" i="6"/>
  <c r="H13" i="6"/>
  <c r="M12" i="6"/>
  <c r="L12" i="6"/>
  <c r="H12" i="6"/>
  <c r="M11" i="6"/>
  <c r="L11" i="6"/>
  <c r="J11" i="6"/>
  <c r="H11" i="6"/>
  <c r="M10" i="6"/>
  <c r="L10" i="6"/>
  <c r="J10" i="6"/>
  <c r="H10" i="6"/>
  <c r="J9" i="6"/>
  <c r="H9" i="6"/>
  <c r="H46" i="6" l="1"/>
  <c r="J46" i="6"/>
  <c r="L46" i="6"/>
  <c r="N22" i="6"/>
  <c r="N24" i="6"/>
  <c r="N26" i="6"/>
  <c r="N45" i="6"/>
  <c r="N41" i="6"/>
  <c r="N11" i="6"/>
  <c r="H28" i="6"/>
  <c r="J20" i="6"/>
  <c r="J28" i="6"/>
  <c r="J38" i="6"/>
  <c r="H20" i="6"/>
  <c r="H38" i="6"/>
  <c r="L28" i="6"/>
  <c r="N19" i="6"/>
  <c r="N15" i="6"/>
  <c r="N17" i="6"/>
  <c r="N13" i="6"/>
  <c r="L15" i="6"/>
  <c r="L19" i="6"/>
  <c r="L17" i="6"/>
  <c r="L18" i="6"/>
  <c r="N10" i="6"/>
  <c r="N12" i="6"/>
  <c r="N14" i="6"/>
  <c r="N16" i="6"/>
  <c r="N18" i="6"/>
  <c r="N23" i="6"/>
  <c r="N25" i="6"/>
  <c r="N27" i="6"/>
  <c r="N30" i="6"/>
  <c r="N42" i="6"/>
  <c r="N46" i="6" l="1"/>
  <c r="N31" i="6"/>
  <c r="J47" i="6"/>
  <c r="H47" i="6"/>
  <c r="N28" i="6"/>
  <c r="M9" i="6" l="1"/>
  <c r="L9" i="6"/>
  <c r="L20" i="6" s="1"/>
  <c r="N9" i="6" l="1"/>
  <c r="L33" i="6"/>
  <c r="M36" i="6"/>
  <c r="M34" i="6"/>
  <c r="M33" i="6"/>
  <c r="M35" i="6"/>
  <c r="M37" i="6"/>
  <c r="L35" i="6"/>
  <c r="L36" i="6"/>
  <c r="L34" i="6"/>
  <c r="L37" i="6"/>
  <c r="N35" i="6" l="1"/>
  <c r="N34" i="6"/>
  <c r="N20" i="6"/>
  <c r="L38" i="6"/>
  <c r="L47" i="6" s="1"/>
  <c r="N33" i="6"/>
  <c r="N36" i="6"/>
  <c r="N37" i="6"/>
  <c r="N38" i="6" l="1"/>
  <c r="N47" i="6" s="1"/>
</calcChain>
</file>

<file path=xl/sharedStrings.xml><?xml version="1.0" encoding="utf-8"?>
<sst xmlns="http://schemas.openxmlformats.org/spreadsheetml/2006/main" count="118" uniqueCount="91">
  <si>
    <t>ITEM</t>
  </si>
  <si>
    <t>CANTIDAD</t>
  </si>
  <si>
    <t>TALENTO HUMANO</t>
  </si>
  <si>
    <t>Técnico de Apoyo Administrativo</t>
  </si>
  <si>
    <t>Profesional en Pedagogía, Psicopedagogía, Educación ò Licenciatura.</t>
  </si>
  <si>
    <t>Nutricionista</t>
  </si>
  <si>
    <t>Auxiliar de enfermería (para asistencia 24 horas al dia)</t>
  </si>
  <si>
    <t>Manipuladora de alimentos</t>
  </si>
  <si>
    <t>Auxiliar de servicios generales</t>
  </si>
  <si>
    <t>SUBTOTAL TALENTO HUMANO</t>
  </si>
  <si>
    <t>ALIMENTACIÓN Y ASEO PERSONAL</t>
  </si>
  <si>
    <t>SUBTOTAL ALIMENTACIÓN Y ASEO PERSONAL</t>
  </si>
  <si>
    <t>ALOJAMIENTO</t>
  </si>
  <si>
    <t>SUBTOTAL ALOJAMIENTO</t>
  </si>
  <si>
    <t>SERVICIOS COMPLEMENTARIOS</t>
  </si>
  <si>
    <t>TOTAL</t>
  </si>
  <si>
    <t>DESCRIPCIÓN</t>
  </si>
  <si>
    <t>UNIDAD DE MEDIDA</t>
  </si>
  <si>
    <t>1.1</t>
  </si>
  <si>
    <t>Unidad</t>
  </si>
  <si>
    <t>1.2</t>
  </si>
  <si>
    <t>1.3</t>
  </si>
  <si>
    <t>1.4</t>
  </si>
  <si>
    <t>Abogada - Asesor jurídico con experiencia en atención a víctimas de violencia basada en género o en proyectos con enfoque de género.</t>
  </si>
  <si>
    <t>1.5</t>
  </si>
  <si>
    <t>Psicóloga experiencia en atención a víctimas de violencia basada en género o en proyectos con enfoque de género.</t>
  </si>
  <si>
    <t>1.6</t>
  </si>
  <si>
    <t>Enfermera Profesional</t>
  </si>
  <si>
    <t>1.7</t>
  </si>
  <si>
    <t>1.8</t>
  </si>
  <si>
    <t>1.9</t>
  </si>
  <si>
    <t>1.10</t>
  </si>
  <si>
    <t>1.11</t>
  </si>
  <si>
    <t>2.</t>
  </si>
  <si>
    <t>2.1</t>
  </si>
  <si>
    <r>
      <t xml:space="preserve">Desayuno </t>
    </r>
    <r>
      <rPr>
        <sz val="8"/>
        <color theme="1"/>
        <rFont val="Arial"/>
        <family val="2"/>
      </rPr>
      <t>(de acuerdo con minuta 2005 del ICBF, resolución 3803  de  2026  y  Resolución  2674  de  2013) (Rubro disponible, el cual se legalizará de acuerdo al numero de personas atendidas)</t>
    </r>
  </si>
  <si>
    <t>2.2</t>
  </si>
  <si>
    <r>
      <t xml:space="preserve">Almuerzo </t>
    </r>
    <r>
      <rPr>
        <sz val="8"/>
        <color theme="1"/>
        <rFont val="Arial"/>
        <family val="2"/>
      </rPr>
      <t>(de acuerdo con minuta 2005 del ICBF, resolución 3803  de  2026  y  Resolución  2674  de  2013) (Rubro disponible, el cual se legalizará de acuerdo al numero de personas atendidas)</t>
    </r>
  </si>
  <si>
    <t>2.3</t>
  </si>
  <si>
    <r>
      <t xml:space="preserve">Cena </t>
    </r>
    <r>
      <rPr>
        <sz val="8"/>
        <color theme="1"/>
        <rFont val="Arial"/>
        <family val="2"/>
      </rPr>
      <t xml:space="preserve">(de acuerdo con minuta 2005 del ICBF, resolución 3803 de  2026  y  Resolución  2674  de  2013) </t>
    </r>
    <r>
      <rPr>
        <i/>
        <sz val="8"/>
        <color theme="1"/>
        <rFont val="Arial"/>
        <family val="2"/>
      </rPr>
      <t>(Rubro disponible, el cual se legalizará de acuerdo al numero de personas atendidas)</t>
    </r>
  </si>
  <si>
    <t>Coordinador Administrativo. Profesional en ciencias sociales y afines con experiencia en atención a víctimas de violencia basada en género o en proyectos con enfoque de género.</t>
  </si>
  <si>
    <t>TIEMPO / MESES</t>
  </si>
  <si>
    <t>Trabajadora Social con experiencia en atención a víctimas de violencia basada en género o en proyectos con enfoque de género.</t>
  </si>
  <si>
    <t>2.4</t>
  </si>
  <si>
    <r>
      <t xml:space="preserve">Refrigerios </t>
    </r>
    <r>
      <rPr>
        <sz val="8"/>
        <color theme="1"/>
        <rFont val="Arial"/>
        <family val="2"/>
      </rPr>
      <t xml:space="preserve">(2 Refrigerios diarios) (de acuerdo con minuta 2005 del ICBF, resolución 3803 de 2026 y Resolución 2674 de 2013) </t>
    </r>
    <r>
      <rPr>
        <i/>
        <sz val="8"/>
        <color theme="1"/>
        <rFont val="Arial"/>
        <family val="2"/>
      </rPr>
      <t>(Rubro disponible, el cual se legalizará de acuerdo al numero de personas atendidas)</t>
    </r>
  </si>
  <si>
    <t>2.5</t>
  </si>
  <si>
    <r>
      <t xml:space="preserve">Alimento para bebés </t>
    </r>
    <r>
      <rPr>
        <i/>
        <sz val="8"/>
        <color theme="1"/>
        <rFont val="Arial"/>
        <family val="2"/>
      </rPr>
      <t>(Rubro disponible, el cual se legalizará de acuerdo al numero de bebés/niños atendidos y a la necesidad)</t>
    </r>
  </si>
  <si>
    <t>Global</t>
  </si>
  <si>
    <t>2.6</t>
  </si>
  <si>
    <t>3.1</t>
  </si>
  <si>
    <t>4.1</t>
  </si>
  <si>
    <r>
      <t xml:space="preserve">Talleres ocupacionales: </t>
    </r>
    <r>
      <rPr>
        <sz val="8"/>
        <color theme="1"/>
        <rFont val="Arial"/>
        <family val="2"/>
      </rPr>
      <t>Dirigidos a las mujeres, incluye Insumos e implementos basicos.</t>
    </r>
  </si>
  <si>
    <t>GLOBAL/MES</t>
  </si>
  <si>
    <t>4.2</t>
  </si>
  <si>
    <t>4.3</t>
  </si>
  <si>
    <r>
      <t xml:space="preserve">Servicio de transporte </t>
    </r>
    <r>
      <rPr>
        <sz val="8"/>
        <color theme="1"/>
        <rFont val="Arial"/>
        <family val="2"/>
      </rPr>
      <t>según los requerimientos descritos en las características de las condiciones del servicio (Alquiler de Vehiculo automovil con conductor, disponibilidad 24 horas)</t>
    </r>
  </si>
  <si>
    <t>Unidad mensual</t>
  </si>
  <si>
    <t>4.4</t>
  </si>
  <si>
    <t>4.5</t>
  </si>
  <si>
    <t>5.1</t>
  </si>
  <si>
    <t>5.2</t>
  </si>
  <si>
    <t>5.3</t>
  </si>
  <si>
    <r>
      <t xml:space="preserve">Elementos pedagogicos y papelería: </t>
    </r>
    <r>
      <rPr>
        <sz val="8"/>
        <color theme="1"/>
        <rFont val="Arial"/>
        <family val="2"/>
      </rPr>
      <t>Puede contener entre otros: material didáctico para los niños, colores, crayones, plastilina, pinturas, cartulinas, marcadores permanentes y borrables, block, papel boom, rompe cabezas y juegos didácticos, libros de lecturas infantiles, mándalas, lápices y pinceles, colbones, tijeras punta roma, borradores, tablero acrílico, cafetería. (Rubro disponible, el cual se legalizará de acuerdo a la necesidad)</t>
    </r>
  </si>
  <si>
    <r>
      <rPr>
        <b/>
        <sz val="8"/>
        <color theme="1"/>
        <rFont val="Arial"/>
        <family val="2"/>
      </rPr>
      <t>Vestuario:</t>
    </r>
    <r>
      <rPr>
        <sz val="8"/>
        <color theme="1"/>
        <rFont val="Arial"/>
        <family val="2"/>
      </rPr>
      <t xml:space="preserve"> Recurso destinado para el suministro de vestuario (ropa, calzado) para las mujeres y sus hijos cuando ingresen a la modalidad y/o cuando sea necesario por desgaste y deterioro (Rubro disponible, el cual se legalizará de acuerdo a la necesidad)</t>
    </r>
  </si>
  <si>
    <t>Unidad (30x30 días)</t>
  </si>
  <si>
    <t>Unidad (2x30x30 dias)</t>
  </si>
  <si>
    <t>SUBTOTAL GASTOS ADMINISTRATIVOS</t>
  </si>
  <si>
    <t>SECRETARIA DE PARTICIPACION Y DESARROLLO SOCIAL 
ANEXO 1: ESTUDIO DE MERCADO</t>
  </si>
  <si>
    <t>Valor Unitario</t>
  </si>
  <si>
    <t>Valor Total</t>
  </si>
  <si>
    <t>VALOR UNITARIO PROMEDIO</t>
  </si>
  <si>
    <t>VALOR TOTAL PROMEDIO</t>
  </si>
  <si>
    <r>
      <t>Papeleria oficinas:</t>
    </r>
    <r>
      <rPr>
        <i/>
        <sz val="8"/>
        <color theme="1"/>
        <rFont val="Arial"/>
        <family val="2"/>
      </rPr>
      <t xml:space="preserve"> Rubro destinado a reconocer los gastos de papelería y útiles de oficina necesarios para el desarrollo de la atencion, como lo son, entre otros, resmas, carpetas, tintas, lapiceros, libretas, AZ, macadores, etc.</t>
    </r>
  </si>
  <si>
    <r>
      <t xml:space="preserve">Aseo y desinfección de áeras comunes: </t>
    </r>
    <r>
      <rPr>
        <sz val="8"/>
        <color theme="1"/>
        <rFont val="Arial"/>
        <family val="2"/>
      </rPr>
      <t>Contempla gastos por la compra de implementos de aseo como lo son, entre otros detergente, traperos, escobas, lava loza, esponjas, blanquador, deetergente, reastrillos, y actividades de limpieza general.</t>
    </r>
  </si>
  <si>
    <r>
      <t xml:space="preserve">Reparaciones: </t>
    </r>
    <r>
      <rPr>
        <i/>
        <sz val="8"/>
        <color theme="1"/>
        <rFont val="Arial"/>
        <family val="2"/>
      </rPr>
      <t>por medio de este rubro se reconocen los gastos de mantenimiento y reparación de las instalaciones locativas donde se desarrolla la atención, como jardines, habitaciones, oficinas, entre otros, ademas cubre el mantenimiento o reparación de los elementos de dotación institucional necesarios para el desarrollo de la atención.</t>
    </r>
  </si>
  <si>
    <r>
      <t xml:space="preserve">Imprevistos: </t>
    </r>
    <r>
      <rPr>
        <i/>
        <sz val="8"/>
        <color theme="1"/>
        <rFont val="Arial"/>
        <family val="2"/>
      </rPr>
      <t>compra de medicamentos de primer nivel, incluye medicamentos que requieran los usuarios de manera urgente, según prescripción médica, durante el periodo de atención, en caso de retrasos en la entrega de los mismos por partes de la EPS.  Otros gastos diversos resultado de situaciones fortuitas o no contempladas en los items anteriores. En este rubro tambien se reconocen los gastos de 4 x 1000, comisiones, transferencias y chequeras generadas durante la ejecución de los recursos del contrato</t>
    </r>
  </si>
  <si>
    <t>5.4</t>
  </si>
  <si>
    <t>5.5</t>
  </si>
  <si>
    <t>5.6</t>
  </si>
  <si>
    <t>OBJETO:AUNAR ESFUERZOS TÉCNICOS, ADMINISTRATIVOS Y FINANCIEROS PARA BRINDAR ATENCIÓN TEMPORAL E INTEGRAL A MUJERES VÍCTIMAS DE VIOLENCIA DE PAREJA, Y VIOLENCIA SEXUAL Y A SUS HIJAS E HIJOS MENORES DE 25 AÑOS EN MODALIDAD DE CASA REFUGIO CON ATENCIÓN INMEDIATA EN SERVICIOS PSICOSOCIAL, HABITACIONAL, ALIMENTARIOS Y JURÍDICOS CON ENFOQUE DE GENERO, BAJO LOS LINEAMIENTOS ESTABLECIDOS EN LA LEY 1257 DEL 2008 PARA LA VIGENCIA 2026.</t>
  </si>
  <si>
    <r>
      <t xml:space="preserve">Recreación: </t>
    </r>
    <r>
      <rPr>
        <sz val="8"/>
        <color theme="1"/>
        <rFont val="Arial"/>
        <family val="2"/>
      </rPr>
      <t>Recreación, Recurso destinado a las actividades recreativas, culturales y deportivas y al traslado de los usuarios. Incluye entradas a eventos y refrigerios.</t>
    </r>
  </si>
  <si>
    <t>PROVEEDOR 3:
FUNDACIÓN CASA DEL NIÑO</t>
  </si>
  <si>
    <t>PROVEEDOR 1:
ASOCIACIÓN HUELLAS</t>
  </si>
  <si>
    <t>PROVEEDOR 2:
FUNDACIÓN SABER SER</t>
  </si>
  <si>
    <r>
      <t xml:space="preserve">Kit de Aseo personal: </t>
    </r>
    <r>
      <rPr>
        <sz val="8"/>
        <color theme="1"/>
        <rFont val="Arial"/>
        <family val="2"/>
      </rPr>
      <t xml:space="preserve">(Jabón de baño, crema dental, cepillo de dientes, desodorante, máquina de afeitar, talco para pies, shampoo pequeño, toallas higiénicas, papel higiénico triple hojas). Si da lugar a ello, se debe incluir un paquete de pañales (adulto y bebé), jabón de bebé y crema antipañalitis), según resolución 937 de 2025 emitida por el Ministerio de salud. En razón de la pandemia Covid 19, se incluirán los elementos de bioseguridad personal, tales como: alcohol glicerinado al 70%, tapabocas y guantes, en caso de requerir estos últimos. </t>
    </r>
    <r>
      <rPr>
        <i/>
        <sz val="8"/>
        <color theme="1"/>
        <rFont val="Arial"/>
        <family val="2"/>
      </rPr>
      <t>(Rubro disponible, el cual se legalizará de acuerdo al numero de personas atendidas y a la necesidad)</t>
    </r>
  </si>
  <si>
    <r>
      <t xml:space="preserve">Prestación del servicio de alojamiento por mes. </t>
    </r>
    <r>
      <rPr>
        <sz val="8"/>
        <color theme="1"/>
        <rFont val="Arial"/>
        <family val="2"/>
      </rPr>
      <t>De acuerdo con las condiciones minimas de infraestructura exigidas en el anexo  tecnico  de  la  resolucion 937 de 2025. En este item se debe contemplar el alquiler del inmueble, menaje, bienes y enseres para habitaciones, cocina, sala, baño y demas areas comunes.</t>
    </r>
  </si>
  <si>
    <t>ATENCIÓN INTEGRAL</t>
  </si>
  <si>
    <t>SUBTOTAL ATENCIÓN INTEGRAL</t>
  </si>
  <si>
    <r>
      <t>S</t>
    </r>
    <r>
      <rPr>
        <b/>
        <i/>
        <sz val="8"/>
        <color theme="1"/>
        <rFont val="Arial"/>
        <family val="2"/>
      </rPr>
      <t xml:space="preserve">ervicios publicos: </t>
    </r>
    <r>
      <rPr>
        <sz val="8"/>
        <color theme="1"/>
        <rFont val="Arial"/>
        <family val="2"/>
      </rPr>
      <t>Se reconoce servicios de agua, energia electrica, gas natural, internet y telefonia. No se reconoce seguros, costo de reconexion, costo por mora en pago y otros costos adicionales que se puedan agregar a los recibos como cuotas de creditos y similares.</t>
    </r>
  </si>
  <si>
    <r>
      <rPr>
        <b/>
        <sz val="8"/>
        <color theme="1"/>
        <rFont val="Arial"/>
        <family val="2"/>
      </rPr>
      <t>Servicio de vigilancia:</t>
    </r>
    <r>
      <rPr>
        <sz val="8"/>
        <color theme="1"/>
        <rFont val="Arial"/>
        <family val="2"/>
      </rPr>
      <t xml:space="preserve"> Servicio de vigilancia: Según resolucion 937 del 2025 que establece que el Asociado deberá Garantizar la seguridad del lugar a través de sistemas de seguridad propios o a través de las herramientas de seguridad territorial.</t>
    </r>
  </si>
  <si>
    <r>
      <rPr>
        <b/>
        <sz val="11"/>
        <color theme="1"/>
        <rFont val="Aptos Narrow"/>
        <family val="2"/>
        <scheme val="minor"/>
      </rPr>
      <t>*Nota:</t>
    </r>
    <r>
      <rPr>
        <sz val="11"/>
        <color theme="1"/>
        <rFont val="Aptos Narrow"/>
        <family val="2"/>
        <scheme val="minor"/>
      </rPr>
      <t xml:space="preserve"> Los precios unitarios del presente estudio de mercado se toman como referencia del proceso RE-PC-SPDS-004-2026. Se mantienen las mismas especificaciones técnicas e ítems cotizados, razón por la cual los valores unitarios conservan su validez para la estimación presupuestal del presente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</si>
</sst>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_-;\-* #,##0.0_-;_-* &quot;-&quot;??_-;_-@_-"/>
    <numFmt numFmtId="165" formatCode="#,##0.00_ ;[Red]\-#,##0.00\ "/>
  </numFmts>
  <fonts count="10" x14ac:knownFonts="1">
    <font>
      <sz val="11"/>
      <color theme="1"/>
      <name val="Aptos Narrow"/>
      <family val="2"/>
      <scheme val="minor"/>
    </font>
    <font>
      <sz val="11"/>
      <color theme="1"/>
      <name val="Aptos Narrow"/>
      <family val="2"/>
      <scheme val="minor"/>
    </font>
    <font>
      <sz val="8"/>
      <color theme="1"/>
      <name val="Arial"/>
      <family val="2"/>
    </font>
    <font>
      <b/>
      <sz val="8"/>
      <color rgb="FF000000"/>
      <name val="Arial"/>
      <family val="2"/>
    </font>
    <font>
      <b/>
      <sz val="8"/>
      <color theme="1"/>
      <name val="Arial"/>
      <family val="2"/>
    </font>
    <font>
      <b/>
      <i/>
      <sz val="8"/>
      <color theme="1"/>
      <name val="Arial"/>
      <family val="2"/>
    </font>
    <font>
      <i/>
      <sz val="8"/>
      <color theme="1"/>
      <name val="Arial"/>
      <family val="2"/>
    </font>
    <font>
      <b/>
      <sz val="10"/>
      <color theme="1"/>
      <name val="Aptos Narrow"/>
      <family val="2"/>
      <scheme val="minor"/>
    </font>
    <font>
      <b/>
      <sz val="9"/>
      <color theme="1"/>
      <name val="Aptos Narrow"/>
      <family val="2"/>
      <scheme val="minor"/>
    </font>
    <font>
      <b/>
      <sz val="11"/>
      <color theme="1"/>
      <name val="Aptos Narrow"/>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theme="2"/>
        <bgColor indexed="64"/>
      </patternFill>
    </fill>
    <fill>
      <patternFill patternType="solid">
        <fgColor theme="0" tint="-4.9989318521683403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53">
    <xf numFmtId="0" fontId="0" fillId="0" borderId="0" xfId="0"/>
    <xf numFmtId="0" fontId="0" fillId="0" borderId="0" xfId="0" applyAlignment="1">
      <alignment horizontal="center"/>
    </xf>
    <xf numFmtId="0" fontId="4"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indent="1"/>
    </xf>
    <xf numFmtId="0" fontId="5" fillId="0" borderId="1" xfId="0" applyFont="1" applyBorder="1" applyAlignment="1">
      <alignment vertical="center" wrapText="1"/>
    </xf>
    <xf numFmtId="0" fontId="2" fillId="0" borderId="1" xfId="0" applyFont="1" applyBorder="1" applyAlignment="1">
      <alignment horizontal="left" vertical="center" wrapText="1" indent="2"/>
    </xf>
    <xf numFmtId="3" fontId="2" fillId="0" borderId="1" xfId="0" applyNumberFormat="1" applyFont="1" applyBorder="1" applyAlignment="1">
      <alignment horizontal="center" vertical="center" wrapText="1"/>
    </xf>
    <xf numFmtId="0" fontId="5"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0" xfId="0" applyFont="1" applyAlignment="1">
      <alignment vertical="center"/>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indent="1"/>
    </xf>
    <xf numFmtId="0" fontId="2" fillId="3" borderId="1" xfId="0" applyFont="1" applyFill="1" applyBorder="1" applyAlignment="1">
      <alignment horizontal="center" vertical="center" wrapText="1"/>
    </xf>
    <xf numFmtId="0" fontId="4" fillId="0" borderId="1" xfId="0" applyFont="1" applyBorder="1" applyAlignment="1">
      <alignment horizontal="justify" vertical="center" wrapText="1"/>
    </xf>
    <xf numFmtId="164" fontId="2" fillId="0" borderId="1" xfId="1" applyNumberFormat="1" applyFont="1" applyBorder="1" applyAlignment="1">
      <alignment vertical="center"/>
    </xf>
    <xf numFmtId="164" fontId="2" fillId="3" borderId="1" xfId="1" applyNumberFormat="1" applyFont="1" applyFill="1" applyBorder="1" applyAlignment="1">
      <alignment vertical="center"/>
    </xf>
    <xf numFmtId="164" fontId="4" fillId="3" borderId="1" xfId="1" applyNumberFormat="1" applyFont="1" applyFill="1" applyBorder="1" applyAlignment="1">
      <alignment vertical="center"/>
    </xf>
    <xf numFmtId="164" fontId="2" fillId="2" borderId="1" xfId="1" applyNumberFormat="1" applyFont="1" applyFill="1" applyBorder="1" applyAlignment="1">
      <alignment vertical="center"/>
    </xf>
    <xf numFmtId="0" fontId="2" fillId="2" borderId="1" xfId="0" applyFont="1" applyFill="1" applyBorder="1" applyAlignment="1">
      <alignment vertical="center"/>
    </xf>
    <xf numFmtId="0" fontId="3" fillId="2" borderId="1" xfId="0" applyFont="1" applyFill="1" applyBorder="1" applyAlignment="1">
      <alignment horizontal="center" vertical="center" wrapText="1"/>
    </xf>
    <xf numFmtId="165" fontId="2" fillId="0" borderId="1" xfId="0" applyNumberFormat="1" applyFont="1" applyBorder="1" applyAlignment="1">
      <alignment horizontal="center" vertical="center" wrapText="1"/>
    </xf>
    <xf numFmtId="0" fontId="2" fillId="4" borderId="1" xfId="0" applyFont="1" applyFill="1" applyBorder="1" applyAlignment="1">
      <alignment horizontal="center" vertical="center" wrapText="1"/>
    </xf>
    <xf numFmtId="164" fontId="4" fillId="4" borderId="1" xfId="1" applyNumberFormat="1" applyFont="1" applyFill="1" applyBorder="1" applyAlignment="1">
      <alignment vertical="center"/>
    </xf>
    <xf numFmtId="164" fontId="2" fillId="0" borderId="1" xfId="1" applyNumberFormat="1" applyFont="1" applyFill="1" applyBorder="1" applyAlignment="1">
      <alignment vertical="center"/>
    </xf>
    <xf numFmtId="0" fontId="3" fillId="4" borderId="1" xfId="0" applyFont="1" applyFill="1" applyBorder="1" applyAlignment="1">
      <alignment horizontal="center" vertical="center" wrapText="1"/>
    </xf>
    <xf numFmtId="0" fontId="7" fillId="0" borderId="1" xfId="0" applyFont="1" applyBorder="1" applyAlignment="1">
      <alignment vertical="center"/>
    </xf>
    <xf numFmtId="164" fontId="2" fillId="0" borderId="1" xfId="1" applyNumberFormat="1" applyFont="1" applyFill="1" applyBorder="1" applyAlignment="1">
      <alignment horizontal="right" vertical="center"/>
    </xf>
    <xf numFmtId="164" fontId="2" fillId="0" borderId="1" xfId="1" applyNumberFormat="1" applyFont="1" applyBorder="1" applyAlignment="1">
      <alignment horizontal="right" vertical="center"/>
    </xf>
    <xf numFmtId="164" fontId="4" fillId="3" borderId="1" xfId="1" applyNumberFormat="1" applyFont="1" applyFill="1" applyBorder="1" applyAlignment="1">
      <alignment horizontal="right" vertical="center"/>
    </xf>
    <xf numFmtId="164" fontId="2" fillId="2" borderId="1" xfId="1" applyNumberFormat="1" applyFont="1" applyFill="1" applyBorder="1" applyAlignment="1">
      <alignment horizontal="right" vertical="center"/>
    </xf>
    <xf numFmtId="165" fontId="2" fillId="0" borderId="1" xfId="0" applyNumberFormat="1" applyFont="1" applyBorder="1" applyAlignment="1">
      <alignment horizontal="right" vertical="center" wrapText="1"/>
    </xf>
    <xf numFmtId="0" fontId="0" fillId="0" borderId="0" xfId="0" applyAlignment="1">
      <alignment horizontal="left" wrapText="1"/>
    </xf>
    <xf numFmtId="0" fontId="3"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4" borderId="3"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0" xfId="0" applyFont="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60327</xdr:colOff>
      <xdr:row>1</xdr:row>
      <xdr:rowOff>34925</xdr:rowOff>
    </xdr:from>
    <xdr:to>
      <xdr:col>13</xdr:col>
      <xdr:colOff>977900</xdr:colOff>
      <xdr:row>1</xdr:row>
      <xdr:rowOff>501650</xdr:rowOff>
    </xdr:to>
    <xdr:pic>
      <xdr:nvPicPr>
        <xdr:cNvPr id="2" name="Imagen 1">
          <a:extLst>
            <a:ext uri="{FF2B5EF4-FFF2-40B4-BE49-F238E27FC236}">
              <a16:creationId xmlns:a16="http://schemas.microsoft.com/office/drawing/2014/main" id="{B2EF82EA-6445-4910-BAFA-FD288A5A243E}"/>
            </a:ext>
          </a:extLst>
        </xdr:cNvPr>
        <xdr:cNvPicPr>
          <a:picLocks noChangeAspect="1"/>
        </xdr:cNvPicPr>
      </xdr:nvPicPr>
      <xdr:blipFill>
        <a:blip xmlns:r="http://schemas.openxmlformats.org/officeDocument/2006/relationships" r:embed="rId1"/>
        <a:stretch>
          <a:fillRect/>
        </a:stretch>
      </xdr:blipFill>
      <xdr:spPr>
        <a:xfrm>
          <a:off x="8499477" y="219075"/>
          <a:ext cx="917573" cy="46672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67B07-E021-4E33-B874-6ABD41795750}">
  <sheetPr>
    <tabColor rgb="FF92D050"/>
  </sheetPr>
  <dimension ref="B2:N49"/>
  <sheetViews>
    <sheetView showGridLines="0" tabSelected="1" topLeftCell="A44" zoomScaleNormal="100" workbookViewId="0">
      <selection activeCell="B48" sqref="B48:N49"/>
    </sheetView>
  </sheetViews>
  <sheetFormatPr baseColWidth="10" defaultRowHeight="14.5" x14ac:dyDescent="0.35"/>
  <cols>
    <col min="1" max="1" width="2.36328125" customWidth="1"/>
    <col min="2" max="2" width="4.26953125" bestFit="1" customWidth="1"/>
    <col min="3" max="3" width="35.453125" customWidth="1"/>
    <col min="4" max="4" width="10.1796875" bestFit="1" customWidth="1"/>
    <col min="5" max="5" width="8.453125" style="1" bestFit="1" customWidth="1"/>
    <col min="6" max="6" width="7.08984375" style="1" bestFit="1" customWidth="1"/>
    <col min="7" max="7" width="12.1796875" style="1" customWidth="1"/>
    <col min="8" max="8" width="12.54296875" style="1" hidden="1" customWidth="1"/>
    <col min="9" max="9" width="15.36328125" style="1" customWidth="1"/>
    <col min="10" max="10" width="12.81640625" style="1" hidden="1" customWidth="1"/>
    <col min="11" max="11" width="14.1796875" style="1" customWidth="1"/>
    <col min="12" max="12" width="12.36328125" style="1" hidden="1" customWidth="1"/>
    <col min="13" max="13" width="11.26953125" style="12" customWidth="1"/>
    <col min="14" max="14" width="14.81640625" style="12" customWidth="1"/>
    <col min="15" max="15" width="5.54296875" customWidth="1"/>
  </cols>
  <sheetData>
    <row r="2" spans="2:14" ht="44.5" customHeight="1" x14ac:dyDescent="0.35">
      <c r="B2" s="37" t="s">
        <v>67</v>
      </c>
      <c r="C2" s="37"/>
      <c r="D2" s="37"/>
      <c r="E2" s="37"/>
      <c r="F2" s="37"/>
      <c r="G2" s="37"/>
      <c r="H2" s="37"/>
      <c r="I2" s="37"/>
      <c r="J2" s="37"/>
      <c r="K2" s="37"/>
      <c r="L2" s="37"/>
      <c r="M2" s="37"/>
      <c r="N2" s="29"/>
    </row>
    <row r="3" spans="2:14" ht="14.5" customHeight="1" x14ac:dyDescent="0.35">
      <c r="B3" s="44" t="s">
        <v>79</v>
      </c>
      <c r="C3" s="45"/>
      <c r="D3" s="45"/>
      <c r="E3" s="45"/>
      <c r="F3" s="45"/>
      <c r="G3" s="45"/>
      <c r="H3" s="45"/>
      <c r="I3" s="45"/>
      <c r="J3" s="45"/>
      <c r="K3" s="45"/>
      <c r="L3" s="45"/>
      <c r="M3" s="45"/>
      <c r="N3" s="46"/>
    </row>
    <row r="4" spans="2:14" x14ac:dyDescent="0.35">
      <c r="B4" s="47"/>
      <c r="C4" s="48"/>
      <c r="D4" s="48"/>
      <c r="E4" s="48"/>
      <c r="F4" s="48"/>
      <c r="G4" s="48"/>
      <c r="H4" s="48"/>
      <c r="I4" s="48"/>
      <c r="J4" s="48"/>
      <c r="K4" s="48"/>
      <c r="L4" s="48"/>
      <c r="M4" s="48"/>
      <c r="N4" s="49"/>
    </row>
    <row r="5" spans="2:14" x14ac:dyDescent="0.35">
      <c r="B5" s="50"/>
      <c r="C5" s="51"/>
      <c r="D5" s="51"/>
      <c r="E5" s="51"/>
      <c r="F5" s="51"/>
      <c r="G5" s="51"/>
      <c r="H5" s="51"/>
      <c r="I5" s="51"/>
      <c r="J5" s="51"/>
      <c r="K5" s="51"/>
      <c r="L5" s="51"/>
      <c r="M5" s="51"/>
      <c r="N5" s="52"/>
    </row>
    <row r="6" spans="2:14" s="12" customFormat="1" ht="31.5" customHeight="1" x14ac:dyDescent="0.35">
      <c r="B6" s="28" t="s">
        <v>0</v>
      </c>
      <c r="C6" s="28" t="s">
        <v>16</v>
      </c>
      <c r="D6" s="28" t="s">
        <v>17</v>
      </c>
      <c r="E6" s="28" t="s">
        <v>1</v>
      </c>
      <c r="F6" s="28" t="s">
        <v>41</v>
      </c>
      <c r="G6" s="38" t="s">
        <v>82</v>
      </c>
      <c r="H6" s="39"/>
      <c r="I6" s="38" t="s">
        <v>83</v>
      </c>
      <c r="J6" s="39"/>
      <c r="K6" s="38" t="s">
        <v>81</v>
      </c>
      <c r="L6" s="39"/>
      <c r="M6" s="40" t="s">
        <v>70</v>
      </c>
      <c r="N6" s="42" t="s">
        <v>71</v>
      </c>
    </row>
    <row r="7" spans="2:14" s="12" customFormat="1" ht="10.5" x14ac:dyDescent="0.35">
      <c r="B7" s="28"/>
      <c r="C7" s="28"/>
      <c r="D7" s="28"/>
      <c r="E7" s="28"/>
      <c r="F7" s="28"/>
      <c r="G7" s="28" t="s">
        <v>68</v>
      </c>
      <c r="H7" s="28" t="s">
        <v>69</v>
      </c>
      <c r="I7" s="28" t="s">
        <v>68</v>
      </c>
      <c r="J7" s="28" t="s">
        <v>69</v>
      </c>
      <c r="K7" s="28" t="s">
        <v>68</v>
      </c>
      <c r="L7" s="28" t="s">
        <v>69</v>
      </c>
      <c r="M7" s="41"/>
      <c r="N7" s="43"/>
    </row>
    <row r="8" spans="2:14" s="12" customFormat="1" ht="10.5" x14ac:dyDescent="0.35">
      <c r="B8" s="13">
        <v>1</v>
      </c>
      <c r="C8" s="36" t="s">
        <v>2</v>
      </c>
      <c r="D8" s="36"/>
      <c r="E8" s="36"/>
      <c r="F8" s="36"/>
      <c r="G8" s="23"/>
      <c r="H8" s="23"/>
      <c r="I8" s="23"/>
      <c r="J8" s="23"/>
      <c r="K8" s="23"/>
      <c r="L8" s="23"/>
      <c r="M8" s="22"/>
      <c r="N8" s="22"/>
    </row>
    <row r="9" spans="2:14" s="12" customFormat="1" ht="40" x14ac:dyDescent="0.35">
      <c r="B9" s="2" t="s">
        <v>18</v>
      </c>
      <c r="C9" s="3" t="s">
        <v>40</v>
      </c>
      <c r="D9" s="4" t="s">
        <v>19</v>
      </c>
      <c r="E9" s="4">
        <v>1</v>
      </c>
      <c r="F9" s="4">
        <v>4</v>
      </c>
      <c r="G9" s="24">
        <v>4000000</v>
      </c>
      <c r="H9" s="24">
        <f>+E9*F9*G9</f>
        <v>16000000</v>
      </c>
      <c r="I9" s="24">
        <v>4000000</v>
      </c>
      <c r="J9" s="24">
        <f>+I9*F9*E9</f>
        <v>16000000</v>
      </c>
      <c r="K9" s="24">
        <v>3999999</v>
      </c>
      <c r="L9" s="24">
        <f>+K9*F9*E9</f>
        <v>15999996</v>
      </c>
      <c r="M9" s="27">
        <f>ROUND((G9+I9+K9)/3,0)</f>
        <v>4000000</v>
      </c>
      <c r="N9" s="30">
        <f>+E9*F9*M9</f>
        <v>16000000</v>
      </c>
    </row>
    <row r="10" spans="2:14" s="12" customFormat="1" ht="10.5" x14ac:dyDescent="0.35">
      <c r="B10" s="2" t="s">
        <v>20</v>
      </c>
      <c r="C10" s="3" t="s">
        <v>3</v>
      </c>
      <c r="D10" s="4" t="s">
        <v>19</v>
      </c>
      <c r="E10" s="4">
        <v>1</v>
      </c>
      <c r="F10" s="4">
        <v>4</v>
      </c>
      <c r="G10" s="24">
        <v>2800000</v>
      </c>
      <c r="H10" s="24">
        <f t="shared" ref="H10:H19" si="0">+E10*F10*G10</f>
        <v>11200000</v>
      </c>
      <c r="I10" s="24">
        <v>2900000</v>
      </c>
      <c r="J10" s="24">
        <f t="shared" ref="J10:J19" si="1">+I10*F10*E10</f>
        <v>11600000</v>
      </c>
      <c r="K10" s="24">
        <v>2700000</v>
      </c>
      <c r="L10" s="24">
        <f t="shared" ref="L10:L19" si="2">+K10*F10*E10</f>
        <v>10800000</v>
      </c>
      <c r="M10" s="27">
        <f t="shared" ref="M10:M18" si="3">ROUND((G10+I10+K10)/3,0)</f>
        <v>2800000</v>
      </c>
      <c r="N10" s="30">
        <f t="shared" ref="N10:N19" si="4">+E10*F10*M10</f>
        <v>11200000</v>
      </c>
    </row>
    <row r="11" spans="2:14" s="12" customFormat="1" ht="30" x14ac:dyDescent="0.35">
      <c r="B11" s="2" t="s">
        <v>21</v>
      </c>
      <c r="C11" s="3" t="s">
        <v>42</v>
      </c>
      <c r="D11" s="4" t="s">
        <v>19</v>
      </c>
      <c r="E11" s="4">
        <v>1</v>
      </c>
      <c r="F11" s="4">
        <v>4</v>
      </c>
      <c r="G11" s="24">
        <v>3500000</v>
      </c>
      <c r="H11" s="24">
        <f t="shared" si="0"/>
        <v>14000000</v>
      </c>
      <c r="I11" s="24">
        <v>3650500</v>
      </c>
      <c r="J11" s="24">
        <f t="shared" si="1"/>
        <v>14602000</v>
      </c>
      <c r="K11" s="24">
        <v>3349499</v>
      </c>
      <c r="L11" s="24">
        <f t="shared" si="2"/>
        <v>13397996</v>
      </c>
      <c r="M11" s="18">
        <f t="shared" si="3"/>
        <v>3500000</v>
      </c>
      <c r="N11" s="31">
        <f t="shared" si="4"/>
        <v>14000000</v>
      </c>
    </row>
    <row r="12" spans="2:14" s="12" customFormat="1" ht="30" x14ac:dyDescent="0.35">
      <c r="B12" s="2" t="s">
        <v>22</v>
      </c>
      <c r="C12" s="3" t="s">
        <v>23</v>
      </c>
      <c r="D12" s="4" t="s">
        <v>19</v>
      </c>
      <c r="E12" s="4">
        <v>1</v>
      </c>
      <c r="F12" s="4">
        <v>4</v>
      </c>
      <c r="G12" s="24">
        <v>3500000</v>
      </c>
      <c r="H12" s="24">
        <f t="shared" si="0"/>
        <v>14000000</v>
      </c>
      <c r="I12" s="24">
        <v>3650500</v>
      </c>
      <c r="J12" s="24">
        <f t="shared" ref="J12:J16" si="5">+I12*F12*E12</f>
        <v>14602000</v>
      </c>
      <c r="K12" s="24">
        <v>3349499</v>
      </c>
      <c r="L12" s="24">
        <f t="shared" si="2"/>
        <v>13397996</v>
      </c>
      <c r="M12" s="18">
        <f t="shared" si="3"/>
        <v>3500000</v>
      </c>
      <c r="N12" s="31">
        <f t="shared" si="4"/>
        <v>14000000</v>
      </c>
    </row>
    <row r="13" spans="2:14" s="12" customFormat="1" ht="30" x14ac:dyDescent="0.35">
      <c r="B13" s="2" t="s">
        <v>24</v>
      </c>
      <c r="C13" s="5" t="s">
        <v>25</v>
      </c>
      <c r="D13" s="4" t="s">
        <v>19</v>
      </c>
      <c r="E13" s="4">
        <v>1</v>
      </c>
      <c r="F13" s="4">
        <v>4</v>
      </c>
      <c r="G13" s="24">
        <v>3500000</v>
      </c>
      <c r="H13" s="24">
        <f t="shared" si="0"/>
        <v>14000000</v>
      </c>
      <c r="I13" s="24">
        <v>3650500</v>
      </c>
      <c r="J13" s="24">
        <f t="shared" si="5"/>
        <v>14602000</v>
      </c>
      <c r="K13" s="24">
        <v>3349499</v>
      </c>
      <c r="L13" s="24">
        <f t="shared" si="2"/>
        <v>13397996</v>
      </c>
      <c r="M13" s="18">
        <f t="shared" si="3"/>
        <v>3500000</v>
      </c>
      <c r="N13" s="31">
        <f t="shared" si="4"/>
        <v>14000000</v>
      </c>
    </row>
    <row r="14" spans="2:14" s="12" customFormat="1" ht="10.5" x14ac:dyDescent="0.35">
      <c r="B14" s="2" t="s">
        <v>26</v>
      </c>
      <c r="C14" s="5" t="s">
        <v>27</v>
      </c>
      <c r="D14" s="4" t="s">
        <v>19</v>
      </c>
      <c r="E14" s="4">
        <v>1</v>
      </c>
      <c r="F14" s="4">
        <v>4</v>
      </c>
      <c r="G14" s="24">
        <v>3500000</v>
      </c>
      <c r="H14" s="24">
        <f t="shared" si="0"/>
        <v>14000000</v>
      </c>
      <c r="I14" s="24">
        <v>3650500</v>
      </c>
      <c r="J14" s="24">
        <f t="shared" si="5"/>
        <v>14602000</v>
      </c>
      <c r="K14" s="24">
        <v>3349499</v>
      </c>
      <c r="L14" s="24">
        <f t="shared" si="2"/>
        <v>13397996</v>
      </c>
      <c r="M14" s="18">
        <f t="shared" si="3"/>
        <v>3500000</v>
      </c>
      <c r="N14" s="31">
        <f t="shared" si="4"/>
        <v>14000000</v>
      </c>
    </row>
    <row r="15" spans="2:14" s="12" customFormat="1" ht="26.5" customHeight="1" x14ac:dyDescent="0.35">
      <c r="B15" s="2" t="s">
        <v>28</v>
      </c>
      <c r="C15" s="5" t="s">
        <v>4</v>
      </c>
      <c r="D15" s="4" t="s">
        <v>19</v>
      </c>
      <c r="E15" s="4">
        <v>2</v>
      </c>
      <c r="F15" s="4">
        <v>4</v>
      </c>
      <c r="G15" s="24">
        <v>3500000</v>
      </c>
      <c r="H15" s="24">
        <f t="shared" si="0"/>
        <v>28000000</v>
      </c>
      <c r="I15" s="24">
        <v>3650500</v>
      </c>
      <c r="J15" s="24">
        <f t="shared" si="5"/>
        <v>29204000</v>
      </c>
      <c r="K15" s="24">
        <v>3349499</v>
      </c>
      <c r="L15" s="24">
        <f t="shared" si="2"/>
        <v>26795992</v>
      </c>
      <c r="M15" s="18">
        <f t="shared" si="3"/>
        <v>3500000</v>
      </c>
      <c r="N15" s="31">
        <f t="shared" si="4"/>
        <v>28000000</v>
      </c>
    </row>
    <row r="16" spans="2:14" s="12" customFormat="1" ht="10.5" x14ac:dyDescent="0.35">
      <c r="B16" s="2" t="s">
        <v>29</v>
      </c>
      <c r="C16" s="5" t="s">
        <v>5</v>
      </c>
      <c r="D16" s="4" t="s">
        <v>19</v>
      </c>
      <c r="E16" s="4">
        <v>1</v>
      </c>
      <c r="F16" s="4">
        <v>4</v>
      </c>
      <c r="G16" s="24">
        <v>3500000</v>
      </c>
      <c r="H16" s="24">
        <f t="shared" si="0"/>
        <v>14000000</v>
      </c>
      <c r="I16" s="24">
        <v>3650500</v>
      </c>
      <c r="J16" s="24">
        <f t="shared" si="5"/>
        <v>14602000</v>
      </c>
      <c r="K16" s="24">
        <v>3349499</v>
      </c>
      <c r="L16" s="24">
        <f t="shared" si="2"/>
        <v>13397996</v>
      </c>
      <c r="M16" s="18">
        <f t="shared" si="3"/>
        <v>3500000</v>
      </c>
      <c r="N16" s="31">
        <f t="shared" si="4"/>
        <v>14000000</v>
      </c>
    </row>
    <row r="17" spans="2:14" s="12" customFormat="1" ht="20" x14ac:dyDescent="0.35">
      <c r="B17" s="2" t="s">
        <v>30</v>
      </c>
      <c r="C17" s="5" t="s">
        <v>6</v>
      </c>
      <c r="D17" s="4" t="s">
        <v>19</v>
      </c>
      <c r="E17" s="4">
        <v>4</v>
      </c>
      <c r="F17" s="4">
        <v>4</v>
      </c>
      <c r="G17" s="24">
        <v>2800000</v>
      </c>
      <c r="H17" s="24">
        <f t="shared" si="0"/>
        <v>44800000</v>
      </c>
      <c r="I17" s="24">
        <v>2900000</v>
      </c>
      <c r="J17" s="24">
        <f t="shared" si="1"/>
        <v>46400000</v>
      </c>
      <c r="K17" s="24">
        <v>2700000</v>
      </c>
      <c r="L17" s="24">
        <f t="shared" si="2"/>
        <v>43200000</v>
      </c>
      <c r="M17" s="18">
        <f t="shared" si="3"/>
        <v>2800000</v>
      </c>
      <c r="N17" s="31">
        <f t="shared" si="4"/>
        <v>44800000</v>
      </c>
    </row>
    <row r="18" spans="2:14" s="12" customFormat="1" ht="10.5" x14ac:dyDescent="0.35">
      <c r="B18" s="2" t="s">
        <v>31</v>
      </c>
      <c r="C18" s="5" t="s">
        <v>7</v>
      </c>
      <c r="D18" s="4" t="s">
        <v>19</v>
      </c>
      <c r="E18" s="4">
        <v>2</v>
      </c>
      <c r="F18" s="4">
        <v>4</v>
      </c>
      <c r="G18" s="24">
        <v>2500000</v>
      </c>
      <c r="H18" s="24">
        <f t="shared" si="0"/>
        <v>20000000</v>
      </c>
      <c r="I18" s="24">
        <v>2500000</v>
      </c>
      <c r="J18" s="24">
        <f t="shared" si="1"/>
        <v>20000000</v>
      </c>
      <c r="K18" s="24">
        <v>2499999</v>
      </c>
      <c r="L18" s="24">
        <f t="shared" si="2"/>
        <v>19999992</v>
      </c>
      <c r="M18" s="18">
        <f t="shared" si="3"/>
        <v>2500000</v>
      </c>
      <c r="N18" s="31">
        <f t="shared" si="4"/>
        <v>20000000</v>
      </c>
    </row>
    <row r="19" spans="2:14" s="12" customFormat="1" ht="10.5" x14ac:dyDescent="0.35">
      <c r="B19" s="2" t="s">
        <v>32</v>
      </c>
      <c r="C19" s="5" t="s">
        <v>8</v>
      </c>
      <c r="D19" s="4" t="s">
        <v>19</v>
      </c>
      <c r="E19" s="4">
        <v>2</v>
      </c>
      <c r="F19" s="4">
        <v>4</v>
      </c>
      <c r="G19" s="24">
        <v>2500000</v>
      </c>
      <c r="H19" s="24">
        <f t="shared" si="0"/>
        <v>20000000</v>
      </c>
      <c r="I19" s="24">
        <v>2500000</v>
      </c>
      <c r="J19" s="24">
        <f t="shared" si="1"/>
        <v>20000000</v>
      </c>
      <c r="K19" s="24">
        <v>2499999</v>
      </c>
      <c r="L19" s="24">
        <f t="shared" si="2"/>
        <v>19999992</v>
      </c>
      <c r="M19" s="18">
        <f>ROUND((G19+I19+K19)/3,0)</f>
        <v>2500000</v>
      </c>
      <c r="N19" s="31">
        <f t="shared" si="4"/>
        <v>20000000</v>
      </c>
    </row>
    <row r="20" spans="2:14" s="12" customFormat="1" ht="10.5" x14ac:dyDescent="0.35">
      <c r="B20" s="14"/>
      <c r="C20" s="15" t="s">
        <v>9</v>
      </c>
      <c r="D20" s="16"/>
      <c r="E20" s="16"/>
      <c r="F20" s="16"/>
      <c r="G20" s="16"/>
      <c r="H20" s="20">
        <f>SUM(H9:H19)</f>
        <v>210000000</v>
      </c>
      <c r="I20" s="16"/>
      <c r="J20" s="20">
        <f>SUM(J9:J19)</f>
        <v>216214000</v>
      </c>
      <c r="K20" s="25"/>
      <c r="L20" s="26">
        <f>SUM(L9:L19)</f>
        <v>203785952</v>
      </c>
      <c r="M20" s="19"/>
      <c r="N20" s="32">
        <f>SUM(N9:N19)</f>
        <v>210000000</v>
      </c>
    </row>
    <row r="21" spans="2:14" s="12" customFormat="1" ht="10.5" x14ac:dyDescent="0.35">
      <c r="B21" s="13" t="s">
        <v>33</v>
      </c>
      <c r="C21" s="36" t="s">
        <v>10</v>
      </c>
      <c r="D21" s="36"/>
      <c r="E21" s="36"/>
      <c r="F21" s="36"/>
      <c r="G21" s="23"/>
      <c r="H21" s="23"/>
      <c r="I21" s="23"/>
      <c r="J21" s="23"/>
      <c r="K21" s="23"/>
      <c r="L21" s="23"/>
      <c r="M21" s="21"/>
      <c r="N21" s="33"/>
    </row>
    <row r="22" spans="2:14" s="12" customFormat="1" ht="46" customHeight="1" x14ac:dyDescent="0.35">
      <c r="B22" s="2" t="s">
        <v>34</v>
      </c>
      <c r="C22" s="7" t="s">
        <v>35</v>
      </c>
      <c r="D22" s="8" t="s">
        <v>64</v>
      </c>
      <c r="E22" s="4">
        <v>900</v>
      </c>
      <c r="F22" s="4">
        <v>4</v>
      </c>
      <c r="G22" s="24">
        <v>15000</v>
      </c>
      <c r="H22" s="24">
        <f t="shared" ref="H22:H27" si="6">+E22*F22*G22</f>
        <v>54000000</v>
      </c>
      <c r="I22" s="24">
        <v>14000</v>
      </c>
      <c r="J22" s="24">
        <f t="shared" ref="J22:J27" si="7">+I22*F22*E22</f>
        <v>50400000</v>
      </c>
      <c r="K22" s="24">
        <v>16000</v>
      </c>
      <c r="L22" s="24">
        <f t="shared" ref="L22:L27" si="8">+K22*F22*E22</f>
        <v>57600000</v>
      </c>
      <c r="M22" s="18">
        <f>ROUND((G22+I22+K22)/3,0)</f>
        <v>15000</v>
      </c>
      <c r="N22" s="31">
        <f t="shared" ref="N22:N27" si="9">+E22*F22*M22</f>
        <v>54000000</v>
      </c>
    </row>
    <row r="23" spans="2:14" s="12" customFormat="1" ht="40" x14ac:dyDescent="0.35">
      <c r="B23" s="2" t="s">
        <v>36</v>
      </c>
      <c r="C23" s="7" t="s">
        <v>37</v>
      </c>
      <c r="D23" s="8" t="s">
        <v>64</v>
      </c>
      <c r="E23" s="4">
        <v>900</v>
      </c>
      <c r="F23" s="4">
        <v>4</v>
      </c>
      <c r="G23" s="24">
        <v>20000</v>
      </c>
      <c r="H23" s="24">
        <f t="shared" si="6"/>
        <v>72000000</v>
      </c>
      <c r="I23" s="24">
        <v>18000</v>
      </c>
      <c r="J23" s="24">
        <f t="shared" si="7"/>
        <v>64800000</v>
      </c>
      <c r="K23" s="24">
        <v>22000</v>
      </c>
      <c r="L23" s="24">
        <f t="shared" si="8"/>
        <v>79200000</v>
      </c>
      <c r="M23" s="18">
        <f t="shared" ref="M23:M27" si="10">ROUND((G23+I23+K23)/3,0)</f>
        <v>20000</v>
      </c>
      <c r="N23" s="31">
        <f t="shared" si="9"/>
        <v>72000000</v>
      </c>
    </row>
    <row r="24" spans="2:14" s="12" customFormat="1" ht="40" x14ac:dyDescent="0.35">
      <c r="B24" s="2" t="s">
        <v>38</v>
      </c>
      <c r="C24" s="7" t="s">
        <v>39</v>
      </c>
      <c r="D24" s="8" t="s">
        <v>64</v>
      </c>
      <c r="E24" s="4">
        <v>900</v>
      </c>
      <c r="F24" s="4">
        <v>4</v>
      </c>
      <c r="G24" s="24">
        <v>20000</v>
      </c>
      <c r="H24" s="24">
        <f t="shared" si="6"/>
        <v>72000000</v>
      </c>
      <c r="I24" s="24">
        <v>19500</v>
      </c>
      <c r="J24" s="24">
        <f t="shared" si="7"/>
        <v>70200000</v>
      </c>
      <c r="K24" s="24">
        <v>20500</v>
      </c>
      <c r="L24" s="24">
        <f t="shared" si="8"/>
        <v>73800000</v>
      </c>
      <c r="M24" s="18">
        <f t="shared" si="10"/>
        <v>20000</v>
      </c>
      <c r="N24" s="31">
        <f t="shared" si="9"/>
        <v>72000000</v>
      </c>
    </row>
    <row r="25" spans="2:14" s="12" customFormat="1" ht="59" customHeight="1" x14ac:dyDescent="0.35">
      <c r="B25" s="2" t="s">
        <v>43</v>
      </c>
      <c r="C25" s="7" t="s">
        <v>44</v>
      </c>
      <c r="D25" s="8" t="s">
        <v>65</v>
      </c>
      <c r="E25" s="9">
        <v>1800</v>
      </c>
      <c r="F25" s="4">
        <v>4</v>
      </c>
      <c r="G25" s="24">
        <v>10000</v>
      </c>
      <c r="H25" s="24">
        <f t="shared" si="6"/>
        <v>72000000</v>
      </c>
      <c r="I25" s="24">
        <v>10000</v>
      </c>
      <c r="J25" s="24">
        <f t="shared" si="7"/>
        <v>72000000</v>
      </c>
      <c r="K25" s="24">
        <v>10000</v>
      </c>
      <c r="L25" s="24">
        <f t="shared" si="8"/>
        <v>72000000</v>
      </c>
      <c r="M25" s="18">
        <f t="shared" si="10"/>
        <v>10000</v>
      </c>
      <c r="N25" s="31">
        <f t="shared" si="9"/>
        <v>72000000</v>
      </c>
    </row>
    <row r="26" spans="2:14" s="12" customFormat="1" ht="35.5" customHeight="1" x14ac:dyDescent="0.35">
      <c r="B26" s="2" t="s">
        <v>45</v>
      </c>
      <c r="C26" s="7" t="s">
        <v>46</v>
      </c>
      <c r="D26" s="4" t="s">
        <v>47</v>
      </c>
      <c r="E26" s="4">
        <v>1</v>
      </c>
      <c r="F26" s="4">
        <v>4</v>
      </c>
      <c r="G26" s="24">
        <v>2000000</v>
      </c>
      <c r="H26" s="24">
        <f t="shared" si="6"/>
        <v>8000000</v>
      </c>
      <c r="I26" s="24">
        <v>1990000</v>
      </c>
      <c r="J26" s="24">
        <f t="shared" si="7"/>
        <v>7960000</v>
      </c>
      <c r="K26" s="24">
        <v>2009999</v>
      </c>
      <c r="L26" s="24">
        <f t="shared" si="8"/>
        <v>8039996</v>
      </c>
      <c r="M26" s="18">
        <f t="shared" si="10"/>
        <v>2000000</v>
      </c>
      <c r="N26" s="31">
        <f t="shared" si="9"/>
        <v>8000000</v>
      </c>
    </row>
    <row r="27" spans="2:14" s="12" customFormat="1" ht="135" customHeight="1" x14ac:dyDescent="0.35">
      <c r="B27" s="2" t="s">
        <v>48</v>
      </c>
      <c r="C27" s="7" t="s">
        <v>84</v>
      </c>
      <c r="D27" s="4" t="s">
        <v>19</v>
      </c>
      <c r="E27" s="4">
        <v>30</v>
      </c>
      <c r="F27" s="4">
        <v>4</v>
      </c>
      <c r="G27" s="24">
        <v>305000</v>
      </c>
      <c r="H27" s="24">
        <f t="shared" si="6"/>
        <v>36600000</v>
      </c>
      <c r="I27" s="24">
        <v>280000</v>
      </c>
      <c r="J27" s="24">
        <f t="shared" si="7"/>
        <v>33600000</v>
      </c>
      <c r="K27" s="24">
        <v>329999</v>
      </c>
      <c r="L27" s="24">
        <f t="shared" si="8"/>
        <v>39599880</v>
      </c>
      <c r="M27" s="18">
        <f t="shared" si="10"/>
        <v>305000</v>
      </c>
      <c r="N27" s="31">
        <f t="shared" si="9"/>
        <v>36600000</v>
      </c>
    </row>
    <row r="28" spans="2:14" s="12" customFormat="1" ht="24.5" customHeight="1" x14ac:dyDescent="0.35">
      <c r="B28" s="14"/>
      <c r="C28" s="15" t="s">
        <v>11</v>
      </c>
      <c r="D28" s="16"/>
      <c r="E28" s="16"/>
      <c r="F28" s="16"/>
      <c r="G28" s="16"/>
      <c r="H28" s="20">
        <f>SUM(H22:H27)</f>
        <v>314600000</v>
      </c>
      <c r="I28" s="16"/>
      <c r="J28" s="20">
        <f>SUM(J22:J27)</f>
        <v>298960000</v>
      </c>
      <c r="K28" s="16"/>
      <c r="L28" s="20">
        <f>SUM(L22:L27)</f>
        <v>330239876</v>
      </c>
      <c r="M28" s="19"/>
      <c r="N28" s="32">
        <f>SUM(N22:N27)</f>
        <v>314600000</v>
      </c>
    </row>
    <row r="29" spans="2:14" s="12" customFormat="1" ht="10.5" x14ac:dyDescent="0.35">
      <c r="B29" s="13">
        <v>3</v>
      </c>
      <c r="C29" s="36" t="s">
        <v>12</v>
      </c>
      <c r="D29" s="36"/>
      <c r="E29" s="36"/>
      <c r="F29" s="36"/>
      <c r="G29" s="23"/>
      <c r="H29" s="23"/>
      <c r="I29" s="23"/>
      <c r="J29" s="23"/>
      <c r="K29" s="23"/>
      <c r="L29" s="23"/>
      <c r="M29" s="21"/>
      <c r="N29" s="33"/>
    </row>
    <row r="30" spans="2:14" s="12" customFormat="1" ht="70" x14ac:dyDescent="0.35">
      <c r="B30" s="2" t="s">
        <v>49</v>
      </c>
      <c r="C30" s="10" t="s">
        <v>85</v>
      </c>
      <c r="D30" s="4" t="s">
        <v>19</v>
      </c>
      <c r="E30" s="4">
        <v>1</v>
      </c>
      <c r="F30" s="4">
        <v>4</v>
      </c>
      <c r="G30" s="24">
        <v>13000000</v>
      </c>
      <c r="H30" s="24">
        <f t="shared" ref="H30" si="11">+E30*F30*G30</f>
        <v>52000000</v>
      </c>
      <c r="I30" s="24">
        <v>14500000</v>
      </c>
      <c r="J30" s="24">
        <f>+I30*F30*E30</f>
        <v>58000000</v>
      </c>
      <c r="K30" s="24">
        <v>11500000</v>
      </c>
      <c r="L30" s="24">
        <f>+K30*F30*E30</f>
        <v>46000000</v>
      </c>
      <c r="M30" s="18">
        <f t="shared" ref="M30" si="12">ROUND((G30+I30+K30)/3,0)</f>
        <v>13000000</v>
      </c>
      <c r="N30" s="31">
        <f t="shared" ref="N30" si="13">+E30*F30*M30</f>
        <v>52000000</v>
      </c>
    </row>
    <row r="31" spans="2:14" s="12" customFormat="1" ht="10.5" x14ac:dyDescent="0.35">
      <c r="B31" s="14"/>
      <c r="C31" s="15" t="s">
        <v>13</v>
      </c>
      <c r="D31" s="16"/>
      <c r="E31" s="16"/>
      <c r="F31" s="16"/>
      <c r="G31" s="16"/>
      <c r="H31" s="20">
        <f>+H30</f>
        <v>52000000</v>
      </c>
      <c r="I31" s="16"/>
      <c r="J31" s="20">
        <f>+J30</f>
        <v>58000000</v>
      </c>
      <c r="K31" s="16"/>
      <c r="L31" s="26">
        <f>+L30</f>
        <v>46000000</v>
      </c>
      <c r="M31" s="19"/>
      <c r="N31" s="32">
        <f>+N30</f>
        <v>52000000</v>
      </c>
    </row>
    <row r="32" spans="2:14" s="12" customFormat="1" ht="10.5" x14ac:dyDescent="0.35">
      <c r="B32" s="13">
        <v>4</v>
      </c>
      <c r="C32" s="36" t="s">
        <v>86</v>
      </c>
      <c r="D32" s="36"/>
      <c r="E32" s="36"/>
      <c r="F32" s="36"/>
      <c r="G32" s="23"/>
      <c r="H32" s="23"/>
      <c r="I32" s="23"/>
      <c r="J32" s="23"/>
      <c r="K32" s="23"/>
      <c r="L32" s="23"/>
      <c r="M32" s="21"/>
      <c r="N32" s="33"/>
    </row>
    <row r="33" spans="2:14" s="12" customFormat="1" ht="28.5" customHeight="1" x14ac:dyDescent="0.35">
      <c r="B33" s="2" t="s">
        <v>50</v>
      </c>
      <c r="C33" s="7" t="s">
        <v>51</v>
      </c>
      <c r="D33" s="5" t="s">
        <v>52</v>
      </c>
      <c r="E33" s="4">
        <v>1</v>
      </c>
      <c r="F33" s="4">
        <v>4</v>
      </c>
      <c r="G33" s="24">
        <v>7000000</v>
      </c>
      <c r="H33" s="24">
        <f t="shared" ref="H33:H37" si="14">+E33*F33*G33</f>
        <v>28000000</v>
      </c>
      <c r="I33" s="24">
        <v>6500000</v>
      </c>
      <c r="J33" s="24">
        <f t="shared" ref="J33:J37" si="15">+I33*F33*E33</f>
        <v>26000000</v>
      </c>
      <c r="K33" s="24">
        <v>7500000</v>
      </c>
      <c r="L33" s="24">
        <f t="shared" ref="L33:L37" si="16">+K33*F33*E33</f>
        <v>30000000</v>
      </c>
      <c r="M33" s="18">
        <f t="shared" ref="M33:M37" si="17">ROUND((G33+I33+K33)/3,0)</f>
        <v>7000000</v>
      </c>
      <c r="N33" s="31">
        <f t="shared" ref="N33:N37" si="18">+E33*F33*M33</f>
        <v>28000000</v>
      </c>
    </row>
    <row r="34" spans="2:14" s="12" customFormat="1" ht="48.5" customHeight="1" x14ac:dyDescent="0.35">
      <c r="B34" s="2" t="s">
        <v>53</v>
      </c>
      <c r="C34" s="10" t="s">
        <v>55</v>
      </c>
      <c r="D34" s="6" t="s">
        <v>56</v>
      </c>
      <c r="E34" s="4">
        <v>1</v>
      </c>
      <c r="F34" s="4">
        <v>4</v>
      </c>
      <c r="G34" s="24">
        <v>15000000</v>
      </c>
      <c r="H34" s="24">
        <f t="shared" si="14"/>
        <v>60000000</v>
      </c>
      <c r="I34" s="24">
        <v>14500000</v>
      </c>
      <c r="J34" s="24">
        <f t="shared" si="15"/>
        <v>58000000</v>
      </c>
      <c r="K34" s="24">
        <v>15499999</v>
      </c>
      <c r="L34" s="24">
        <f t="shared" si="16"/>
        <v>61999996</v>
      </c>
      <c r="M34" s="18">
        <f t="shared" si="17"/>
        <v>15000000</v>
      </c>
      <c r="N34" s="31">
        <f t="shared" si="18"/>
        <v>60000000</v>
      </c>
    </row>
    <row r="35" spans="2:14" s="12" customFormat="1" ht="90" x14ac:dyDescent="0.35">
      <c r="B35" s="2" t="s">
        <v>54</v>
      </c>
      <c r="C35" s="10" t="s">
        <v>62</v>
      </c>
      <c r="D35" s="5" t="s">
        <v>52</v>
      </c>
      <c r="E35" s="4">
        <v>1</v>
      </c>
      <c r="F35" s="4">
        <v>4</v>
      </c>
      <c r="G35" s="24">
        <v>2500000</v>
      </c>
      <c r="H35" s="24">
        <f t="shared" si="14"/>
        <v>10000000</v>
      </c>
      <c r="I35" s="24">
        <v>2950000</v>
      </c>
      <c r="J35" s="24">
        <f t="shared" si="15"/>
        <v>11800000</v>
      </c>
      <c r="K35" s="24">
        <v>2050000</v>
      </c>
      <c r="L35" s="24">
        <f t="shared" si="16"/>
        <v>8200000</v>
      </c>
      <c r="M35" s="18">
        <f t="shared" si="17"/>
        <v>2500000</v>
      </c>
      <c r="N35" s="31">
        <f t="shared" si="18"/>
        <v>10000000</v>
      </c>
    </row>
    <row r="36" spans="2:14" s="12" customFormat="1" ht="55" customHeight="1" x14ac:dyDescent="0.35">
      <c r="B36" s="2" t="s">
        <v>57</v>
      </c>
      <c r="C36" s="11" t="s">
        <v>63</v>
      </c>
      <c r="D36" s="5" t="s">
        <v>52</v>
      </c>
      <c r="E36" s="4">
        <v>1</v>
      </c>
      <c r="F36" s="4">
        <v>4</v>
      </c>
      <c r="G36" s="24">
        <v>10000000</v>
      </c>
      <c r="H36" s="24">
        <f t="shared" si="14"/>
        <v>40000000</v>
      </c>
      <c r="I36" s="24">
        <v>11000000</v>
      </c>
      <c r="J36" s="24">
        <f t="shared" si="15"/>
        <v>44000000</v>
      </c>
      <c r="K36" s="24">
        <v>9000000</v>
      </c>
      <c r="L36" s="24">
        <f t="shared" si="16"/>
        <v>36000000</v>
      </c>
      <c r="M36" s="18">
        <f t="shared" si="17"/>
        <v>10000000</v>
      </c>
      <c r="N36" s="31">
        <f t="shared" si="18"/>
        <v>40000000</v>
      </c>
    </row>
    <row r="37" spans="2:14" s="12" customFormat="1" ht="40.5" x14ac:dyDescent="0.35">
      <c r="B37" s="2" t="s">
        <v>58</v>
      </c>
      <c r="C37" s="17" t="s">
        <v>80</v>
      </c>
      <c r="D37" s="5" t="s">
        <v>52</v>
      </c>
      <c r="E37" s="4">
        <v>1</v>
      </c>
      <c r="F37" s="4">
        <v>4</v>
      </c>
      <c r="G37" s="24">
        <v>2500000</v>
      </c>
      <c r="H37" s="24">
        <f t="shared" si="14"/>
        <v>10000000</v>
      </c>
      <c r="I37" s="24">
        <v>3000000</v>
      </c>
      <c r="J37" s="24">
        <f t="shared" si="15"/>
        <v>12000000</v>
      </c>
      <c r="K37" s="24">
        <v>2000000</v>
      </c>
      <c r="L37" s="24">
        <f t="shared" si="16"/>
        <v>8000000</v>
      </c>
      <c r="M37" s="18">
        <f t="shared" si="17"/>
        <v>2500000</v>
      </c>
      <c r="N37" s="31">
        <f t="shared" si="18"/>
        <v>10000000</v>
      </c>
    </row>
    <row r="38" spans="2:14" s="12" customFormat="1" ht="10.5" x14ac:dyDescent="0.35">
      <c r="B38" s="14"/>
      <c r="C38" s="15" t="s">
        <v>87</v>
      </c>
      <c r="D38" s="16"/>
      <c r="E38" s="16"/>
      <c r="F38" s="16"/>
      <c r="G38" s="16"/>
      <c r="H38" s="20">
        <f>SUM(H33:H37)</f>
        <v>148000000</v>
      </c>
      <c r="I38" s="16"/>
      <c r="J38" s="20">
        <f>SUM(J33:J37)</f>
        <v>151800000</v>
      </c>
      <c r="K38" s="25"/>
      <c r="L38" s="26">
        <f>SUM(L33:L37)</f>
        <v>144199996</v>
      </c>
      <c r="M38" s="19"/>
      <c r="N38" s="32">
        <f>SUM(N33:N37)</f>
        <v>148000000</v>
      </c>
    </row>
    <row r="39" spans="2:14" s="12" customFormat="1" ht="10.5" x14ac:dyDescent="0.35">
      <c r="B39" s="13">
        <v>5</v>
      </c>
      <c r="C39" s="36" t="s">
        <v>14</v>
      </c>
      <c r="D39" s="36"/>
      <c r="E39" s="36"/>
      <c r="F39" s="36"/>
      <c r="G39" s="23"/>
      <c r="H39" s="23"/>
      <c r="I39" s="23"/>
      <c r="J39" s="23"/>
      <c r="K39" s="23"/>
      <c r="L39" s="23"/>
      <c r="M39" s="21"/>
      <c r="N39" s="33"/>
    </row>
    <row r="40" spans="2:14" s="12" customFormat="1" ht="60" customHeight="1" x14ac:dyDescent="0.35">
      <c r="B40" s="2" t="s">
        <v>59</v>
      </c>
      <c r="C40" s="11" t="s">
        <v>89</v>
      </c>
      <c r="D40" s="5" t="s">
        <v>52</v>
      </c>
      <c r="E40" s="4">
        <v>1</v>
      </c>
      <c r="F40" s="4">
        <v>4</v>
      </c>
      <c r="G40" s="24">
        <v>13600000</v>
      </c>
      <c r="H40" s="24">
        <f t="shared" ref="H40:H45" si="19">+E40*F40*G40</f>
        <v>54400000</v>
      </c>
      <c r="I40" s="24">
        <v>14000000</v>
      </c>
      <c r="J40" s="24">
        <f t="shared" ref="J40:J45" si="20">+I40*F40*E40</f>
        <v>56000000</v>
      </c>
      <c r="K40" s="24">
        <v>13200000</v>
      </c>
      <c r="L40" s="24">
        <f t="shared" ref="L40:L45" si="21">+K40*F40*E40</f>
        <v>52800000</v>
      </c>
      <c r="M40" s="24">
        <f t="shared" ref="M40:M45" si="22">ROUND((G40+I40+K40)/3,0)</f>
        <v>13600000</v>
      </c>
      <c r="N40" s="34">
        <f t="shared" ref="N40:N45" si="23">+E40*F40*M40</f>
        <v>54400000</v>
      </c>
    </row>
    <row r="41" spans="2:14" s="12" customFormat="1" ht="60" x14ac:dyDescent="0.35">
      <c r="B41" s="2" t="s">
        <v>60</v>
      </c>
      <c r="C41" s="11" t="s">
        <v>88</v>
      </c>
      <c r="D41" s="5" t="s">
        <v>52</v>
      </c>
      <c r="E41" s="4">
        <v>1</v>
      </c>
      <c r="F41" s="4">
        <v>4</v>
      </c>
      <c r="G41" s="24">
        <v>5800000</v>
      </c>
      <c r="H41" s="24">
        <f t="shared" si="19"/>
        <v>23200000</v>
      </c>
      <c r="I41" s="24">
        <v>6155000</v>
      </c>
      <c r="J41" s="24">
        <f t="shared" si="20"/>
        <v>24620000</v>
      </c>
      <c r="K41" s="24">
        <v>6045000</v>
      </c>
      <c r="L41" s="24">
        <f t="shared" si="21"/>
        <v>24180000</v>
      </c>
      <c r="M41" s="24">
        <f t="shared" si="22"/>
        <v>6000000</v>
      </c>
      <c r="N41" s="34">
        <f t="shared" si="23"/>
        <v>24000000</v>
      </c>
    </row>
    <row r="42" spans="2:14" s="12" customFormat="1" ht="50" x14ac:dyDescent="0.35">
      <c r="B42" s="2" t="s">
        <v>61</v>
      </c>
      <c r="C42" s="7" t="s">
        <v>72</v>
      </c>
      <c r="D42" s="5" t="s">
        <v>52</v>
      </c>
      <c r="E42" s="4">
        <v>1</v>
      </c>
      <c r="F42" s="4">
        <v>4</v>
      </c>
      <c r="G42" s="24">
        <v>1500000</v>
      </c>
      <c r="H42" s="24">
        <f t="shared" si="19"/>
        <v>6000000</v>
      </c>
      <c r="I42" s="24">
        <v>1750500</v>
      </c>
      <c r="J42" s="24">
        <f t="shared" si="20"/>
        <v>7002000</v>
      </c>
      <c r="K42" s="24">
        <v>1249500</v>
      </c>
      <c r="L42" s="24">
        <f t="shared" si="21"/>
        <v>4998000</v>
      </c>
      <c r="M42" s="24">
        <f t="shared" si="22"/>
        <v>1500000</v>
      </c>
      <c r="N42" s="34">
        <f t="shared" si="23"/>
        <v>6000000</v>
      </c>
    </row>
    <row r="43" spans="2:14" s="12" customFormat="1" ht="60" x14ac:dyDescent="0.35">
      <c r="B43" s="2" t="s">
        <v>76</v>
      </c>
      <c r="C43" s="7" t="s">
        <v>73</v>
      </c>
      <c r="D43" s="5" t="s">
        <v>52</v>
      </c>
      <c r="E43" s="4">
        <v>1</v>
      </c>
      <c r="F43" s="4">
        <v>4</v>
      </c>
      <c r="G43" s="24">
        <v>4500000</v>
      </c>
      <c r="H43" s="24">
        <f t="shared" si="19"/>
        <v>18000000</v>
      </c>
      <c r="I43" s="24">
        <v>4000000</v>
      </c>
      <c r="J43" s="24">
        <f t="shared" si="20"/>
        <v>16000000</v>
      </c>
      <c r="K43" s="24">
        <v>5000000</v>
      </c>
      <c r="L43" s="24">
        <f t="shared" si="21"/>
        <v>20000000</v>
      </c>
      <c r="M43" s="18">
        <f t="shared" ref="M43:M44" si="24">ROUND((G43+I43+K43)/3,0)</f>
        <v>4500000</v>
      </c>
      <c r="N43" s="31">
        <f t="shared" ref="N43:N44" si="25">+E43*F43*M43</f>
        <v>18000000</v>
      </c>
    </row>
    <row r="44" spans="2:14" s="12" customFormat="1" ht="80" x14ac:dyDescent="0.35">
      <c r="B44" s="2" t="s">
        <v>77</v>
      </c>
      <c r="C44" s="7" t="s">
        <v>74</v>
      </c>
      <c r="D44" s="5" t="s">
        <v>52</v>
      </c>
      <c r="E44" s="4">
        <v>1</v>
      </c>
      <c r="F44" s="4">
        <v>4</v>
      </c>
      <c r="G44" s="24">
        <v>2050000</v>
      </c>
      <c r="H44" s="24">
        <f t="shared" si="19"/>
        <v>8200000</v>
      </c>
      <c r="I44" s="24">
        <v>1950500</v>
      </c>
      <c r="J44" s="24">
        <f t="shared" si="20"/>
        <v>7802000</v>
      </c>
      <c r="K44" s="24">
        <v>1999500</v>
      </c>
      <c r="L44" s="24">
        <f t="shared" si="21"/>
        <v>7998000</v>
      </c>
      <c r="M44" s="18">
        <f t="shared" si="24"/>
        <v>2000000</v>
      </c>
      <c r="N44" s="31">
        <f t="shared" si="25"/>
        <v>8000000</v>
      </c>
    </row>
    <row r="45" spans="2:14" s="12" customFormat="1" ht="110" x14ac:dyDescent="0.35">
      <c r="B45" s="2" t="s">
        <v>78</v>
      </c>
      <c r="C45" s="10" t="s">
        <v>75</v>
      </c>
      <c r="D45" s="5" t="s">
        <v>52</v>
      </c>
      <c r="E45" s="4">
        <v>1</v>
      </c>
      <c r="F45" s="4">
        <v>4</v>
      </c>
      <c r="G45" s="24">
        <v>4386580</v>
      </c>
      <c r="H45" s="24">
        <f t="shared" si="19"/>
        <v>17546320</v>
      </c>
      <c r="I45" s="24">
        <v>4600000</v>
      </c>
      <c r="J45" s="24">
        <f t="shared" si="20"/>
        <v>18400000</v>
      </c>
      <c r="K45" s="24">
        <v>4173159</v>
      </c>
      <c r="L45" s="24">
        <f t="shared" si="21"/>
        <v>16692636</v>
      </c>
      <c r="M45" s="18">
        <f t="shared" si="22"/>
        <v>4386580</v>
      </c>
      <c r="N45" s="31">
        <f t="shared" si="23"/>
        <v>17546320</v>
      </c>
    </row>
    <row r="46" spans="2:14" s="12" customFormat="1" ht="10.5" x14ac:dyDescent="0.35">
      <c r="B46" s="14"/>
      <c r="C46" s="15" t="s">
        <v>66</v>
      </c>
      <c r="D46" s="16"/>
      <c r="E46" s="16"/>
      <c r="F46" s="16"/>
      <c r="G46" s="16"/>
      <c r="H46" s="20">
        <f>SUM(H40:H45)</f>
        <v>127346320</v>
      </c>
      <c r="I46" s="16"/>
      <c r="J46" s="20">
        <f>SUM(J40:J45)</f>
        <v>129824000</v>
      </c>
      <c r="K46" s="16"/>
      <c r="L46" s="20">
        <f>SUM(L40:L45)</f>
        <v>126668636</v>
      </c>
      <c r="M46" s="19"/>
      <c r="N46" s="20">
        <f>SUM(N40:N45)</f>
        <v>127946320</v>
      </c>
    </row>
    <row r="47" spans="2:14" s="12" customFormat="1" ht="10.5" x14ac:dyDescent="0.35">
      <c r="B47" s="14"/>
      <c r="C47" s="15" t="s">
        <v>15</v>
      </c>
      <c r="D47" s="16"/>
      <c r="E47" s="16"/>
      <c r="F47" s="16"/>
      <c r="G47" s="16"/>
      <c r="H47" s="20">
        <f>+H46+H38+H31+H28+H20</f>
        <v>851946320</v>
      </c>
      <c r="I47" s="16"/>
      <c r="J47" s="20">
        <f>+J46+J38+J31+J28+J20</f>
        <v>854798000</v>
      </c>
      <c r="K47" s="16"/>
      <c r="L47" s="20">
        <f>+L46+L38+L31+L28+L20</f>
        <v>850894460</v>
      </c>
      <c r="M47" s="19"/>
      <c r="N47" s="20">
        <f>+N46+N38+N31+N28+N20</f>
        <v>852546320</v>
      </c>
    </row>
    <row r="48" spans="2:14" s="12" customFormat="1" ht="14.5" customHeight="1" x14ac:dyDescent="0.35">
      <c r="B48" s="35" t="s">
        <v>90</v>
      </c>
      <c r="C48" s="35"/>
      <c r="D48" s="35"/>
      <c r="E48" s="35"/>
      <c r="F48" s="35"/>
      <c r="G48" s="35"/>
      <c r="H48" s="35"/>
      <c r="I48" s="35"/>
      <c r="J48" s="35"/>
      <c r="K48" s="35"/>
      <c r="L48" s="35"/>
      <c r="M48" s="35"/>
      <c r="N48" s="35"/>
    </row>
    <row r="49" spans="2:14" x14ac:dyDescent="0.35">
      <c r="B49" s="35"/>
      <c r="C49" s="35"/>
      <c r="D49" s="35"/>
      <c r="E49" s="35"/>
      <c r="F49" s="35"/>
      <c r="G49" s="35"/>
      <c r="H49" s="35"/>
      <c r="I49" s="35"/>
      <c r="J49" s="35"/>
      <c r="K49" s="35"/>
      <c r="L49" s="35"/>
      <c r="M49" s="35"/>
      <c r="N49" s="35"/>
    </row>
  </sheetData>
  <mergeCells count="13">
    <mergeCell ref="N6:N7"/>
    <mergeCell ref="B3:N5"/>
    <mergeCell ref="B2:M2"/>
    <mergeCell ref="G6:H6"/>
    <mergeCell ref="I6:J6"/>
    <mergeCell ref="K6:L6"/>
    <mergeCell ref="M6:M7"/>
    <mergeCell ref="B48:N49"/>
    <mergeCell ref="C8:F8"/>
    <mergeCell ref="C21:F21"/>
    <mergeCell ref="C29:F29"/>
    <mergeCell ref="C32:F32"/>
    <mergeCell ref="C39:F39"/>
  </mergeCells>
  <pageMargins left="0.7" right="0.7" top="0.75" bottom="0.75" header="0.3" footer="0.3"/>
  <pageSetup paperSize="9" scale="7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Jocelyn León</dc:creator>
  <cp:lastModifiedBy>roberto añez peralta</cp:lastModifiedBy>
  <cp:lastPrinted>2025-02-27T19:02:16Z</cp:lastPrinted>
  <dcterms:created xsi:type="dcterms:W3CDTF">2025-01-29T01:26:02Z</dcterms:created>
  <dcterms:modified xsi:type="dcterms:W3CDTF">2026-08-25T19:43:41Z</dcterms:modified>
</cp:coreProperties>
</file>