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X:\P\Personería de Bogotá\Procesos\2026\Proceso Generales 2026-2027\Prepliego\"/>
    </mc:Choice>
  </mc:AlternateContent>
  <xr:revisionPtr revIDLastSave="0" documentId="13_ncr:1_{A0111F95-2625-4255-88F1-3C08A196A431}" xr6:coauthVersionLast="47" xr6:coauthVersionMax="47" xr10:uidLastSave="{00000000-0000-0000-0000-000000000000}"/>
  <bookViews>
    <workbookView xWindow="28680" yWindow="-120" windowWidth="20640" windowHeight="11040" xr2:uid="{00000000-000D-0000-FFFF-FFFF00000000}"/>
  </bookViews>
  <sheets>
    <sheet name="2023-2025" sheetId="2" r:id="rId1"/>
    <sheet name="2025-2026" sheetId="4" r:id="rId2"/>
    <sheet name="ÍNDICE" sheetId="5" r:id="rId3"/>
  </sheets>
  <definedNames>
    <definedName name="_xlnm._FilterDatabase" localSheetId="0" hidden="1">'2023-2025'!$A$2:$N$52</definedName>
    <definedName name="_xlnm._FilterDatabase" localSheetId="1" hidden="1">'2025-2026'!$A$2:$N$22</definedName>
  </definedNames>
  <calcPr calcId="191029"/>
  <pivotCaches>
    <pivotCache cacheId="0" r:id="rId4"/>
    <pivotCache cacheId="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5" l="1"/>
  <c r="F6" i="5" s="1"/>
  <c r="F20" i="5"/>
  <c r="F15" i="5"/>
  <c r="F10" i="5"/>
  <c r="F21" i="5" l="1"/>
  <c r="F16" i="5"/>
  <c r="F11" i="5"/>
  <c r="K9" i="2"/>
  <c r="I9" i="2"/>
  <c r="K20" i="2"/>
  <c r="I4" i="2" l="1"/>
  <c r="K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Gustavo Lancheros Salazar</author>
  </authors>
  <commentList>
    <comment ref="G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Corresponde al a fecha en que ocurre el siniestro.
Para los siniestros de RCSP corresponde a la fecha de notificación al funcionario investigado
dd/mm/aa</t>
        </r>
      </text>
    </comment>
    <comment ref="J2" authorId="0" shapeId="0" xr:uid="{174511B2-0324-475A-A718-78E6BAB784F1}">
      <text>
        <r>
          <rPr>
            <b/>
            <sz val="9"/>
            <color indexed="81"/>
            <rFont val="Tahoma"/>
            <family val="2"/>
          </rPr>
          <t>Corresponde al valor que paga finalmente la aseguradora al proveedor, entidad o beneficiarios. Se aclara que la aseguradora en algunos reclamos descuenta impuestos, pero en esta casilla se debe colocar el valor al 100% es decir debe ser igual al valor aprobado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Corresponde al valor que paga finalmente la aseguradora al proveedor, entidad o beneficiarios. Se aclara que la aseguradora en algunos reclamos descuenta impuestos, pero en esta casilla se debe colocar el valor al 100% es decir debe ser igual al valor aprobado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Gustavo Lancheros Salazar</author>
  </authors>
  <commentList>
    <comment ref="G2" authorId="0" shapeId="0" xr:uid="{B29F5572-FB00-43ED-A952-494CAD798F42}">
      <text>
        <r>
          <rPr>
            <b/>
            <sz val="9"/>
            <color indexed="81"/>
            <rFont val="Tahoma"/>
            <family val="2"/>
          </rPr>
          <t>Corresponde al a fecha en que ocurre el siniestro.
Para los siniestros de RCSP corresponde a la fecha de notificación al funcionario investigado
dd/mm/aa</t>
        </r>
      </text>
    </comment>
    <comment ref="J2" authorId="0" shapeId="0" xr:uid="{3EE95427-1005-421A-911B-80B06DCF2881}">
      <text>
        <r>
          <rPr>
            <b/>
            <sz val="9"/>
            <color indexed="81"/>
            <rFont val="Tahoma"/>
            <family val="2"/>
          </rPr>
          <t>Corresponde al valor que paga finalmente la aseguradora al proveedor, entidad o beneficiarios. Se aclara que la aseguradora en algunos reclamos descuenta impuestos, pero en esta casilla se debe colocar el valor al 100% es decir debe ser igual al valor aprobado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" authorId="0" shapeId="0" xr:uid="{48537CA1-4FAA-40BF-89C3-65E5CA8A8C91}">
      <text>
        <r>
          <rPr>
            <b/>
            <sz val="9"/>
            <color indexed="81"/>
            <rFont val="Tahoma"/>
            <family val="2"/>
          </rPr>
          <t>Corresponde al valor que paga finalmente la aseguradora al proveedor, entidad o beneficiarios. Se aclara que la aseguradora en algunos reclamos descuenta impuestos, pero en esta casilla se debe colocar el valor al 100% es decir debe ser igual al valor aprobado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<sst xmlns="http://schemas.openxmlformats.org/spreadsheetml/2006/main" count="383" uniqueCount="145">
  <si>
    <t>ITEM</t>
  </si>
  <si>
    <t>PÓLIZA A AFECTAR</t>
  </si>
  <si>
    <t>NÚMERO DE SINIESTRO</t>
  </si>
  <si>
    <t>FECHA DEL SINIESTRO</t>
  </si>
  <si>
    <t>OBSERVACIONES Y TRAZABILIDAD</t>
  </si>
  <si>
    <t>PAGADO</t>
  </si>
  <si>
    <t xml:space="preserve">DESCRIPCIÓN </t>
  </si>
  <si>
    <t xml:space="preserve">VALOR RECLAMADO </t>
  </si>
  <si>
    <t>ESTADO ACTUAL  DEL SINIESTRO</t>
  </si>
  <si>
    <t>FECHA AVISO A WTWCO</t>
  </si>
  <si>
    <t>PÉRDIDA PARCIAL POR HURTO OLN047</t>
  </si>
  <si>
    <t>PÉRDIDA PARCIAL POR DAÑOS OKZ666</t>
  </si>
  <si>
    <t>PÉRDIDA PARCIAL POR DAÑOS GCW739</t>
  </si>
  <si>
    <t>PÉRDIDA PARCIAL POR HURTO JQV094</t>
  </si>
  <si>
    <t>PÉRDIDA PARCIAL POR HURTO GCW737</t>
  </si>
  <si>
    <t>PÉRDIDA PARCIAL POR DAÑOS OKZ665</t>
  </si>
  <si>
    <t>DAÑO PUERTA VEHICULAR EDIFICIO CALLE 21</t>
  </si>
  <si>
    <t>SE REMITE A LA ENTIDAD SOPORTE DE PAGO</t>
  </si>
  <si>
    <t>PAGO ANTICIPO HONORARIOS</t>
  </si>
  <si>
    <t>INVESTIGACIÓN DISCIPLINARIA No. ER0354531-2023 WILLIAM ALIRIO FUENTES</t>
  </si>
  <si>
    <t>INVESTIGACIÓN DISCIPLINARIA No. 307183-2022 WILLIAM ALIRIO FUENTES</t>
  </si>
  <si>
    <t>N/A</t>
  </si>
  <si>
    <t>SE CONFIRMA PAGO DEL ANTICIPO DE LOS HONORARIOS AL APODERADO EL 5/1/24</t>
  </si>
  <si>
    <t>RAMO</t>
  </si>
  <si>
    <t>AUTOMÓVILES</t>
  </si>
  <si>
    <t>TRDM</t>
  </si>
  <si>
    <t>RCSP</t>
  </si>
  <si>
    <t>VIDA</t>
  </si>
  <si>
    <t xml:space="preserve">CLARA MARITZA MONTOYA FLOREZ </t>
  </si>
  <si>
    <t>SE INFORMA A LA ENTIDAD QUE LA FECHA DEL SINIESTRO ES ANTERIOR AL INICIO DE LA VIGENCIA DE LA PÓLIZA, MOTIVO POR EL CUAL NO TIENE COBERTURA.</t>
  </si>
  <si>
    <t>DESISTIDO</t>
  </si>
  <si>
    <t xml:space="preserve">ENFERMEDAD GRAVE CARLOS SANTIAGO QUIJANO BAUTISTA </t>
  </si>
  <si>
    <t xml:space="preserve">INCAPACIDAD TEMPORAL JORGE IDELMA MARÍN GUARNIZO </t>
  </si>
  <si>
    <t>OBJETADO</t>
  </si>
  <si>
    <t xml:space="preserve">ENFERMEDAD GRAVE JORGE IDELMA MARÍN GUARNIZO </t>
  </si>
  <si>
    <t xml:space="preserve">ENFERMEDAD GRAVE GLORIA AMPARO HERNANDEZ </t>
  </si>
  <si>
    <t>SE REMITE A LA ENTIDAD CARTA DE OBJECIÓN PUES LA PÓLIZA NO CUBRE INCAPACIDADES TEMPORALES</t>
  </si>
  <si>
    <t>FALLECIMIENTO LUIS ANTONIO MENA SALAMANCA</t>
  </si>
  <si>
    <t>VALOR PAGADO</t>
  </si>
  <si>
    <t>DAÑO COMPUTADOR HEWLETT PACKARD PLACA 26554</t>
  </si>
  <si>
    <t xml:space="preserve">SE REALIZA ALCANCE A LA ENTIDAD RESPECTO AL SOPORTE DE PAGO CONFIRMANDO QUE EL AMPARO AFECTADO ES RENTA POR HOSPITALIZACIÓN </t>
  </si>
  <si>
    <t>RENTA DIARIA POR HOSPITALIZACIÓN MARIO ALBERTO BERNAL HERRERA</t>
  </si>
  <si>
    <t>SE REMITE A LA ENTIDAD SOPORTE DE PAGO DEL 19 DE FEB 2024.</t>
  </si>
  <si>
    <t>RENTA DIARIA POR HOSPITALIZACIÓN ROSA LILIA ROJAS REY</t>
  </si>
  <si>
    <t>INVESTIGACIÓN DISCIPLINARIA No. 34752-23 WILLIAM ALIRIO FUENTES</t>
  </si>
  <si>
    <t>SE REMITE A LA ENTIDAD CARTA DE OBJECIÓN PUES LA PÓLIZA NO CUBRE PERMANENCIA HOSPITALARIA INFERIOR A 24HRS</t>
  </si>
  <si>
    <t>RENTA DIARIA POR HOSPITALIZACIÓN BIELSA MONTAÑO DE RAMIREZ</t>
  </si>
  <si>
    <t>SE REMITE A LA ENTIDAD CARTA DE OBJECIÓN TODA VEZ QUE EL AMPARO ES RENTA DIARIA POR ACCIDENTE Y LA FUNCIONARIA PRESENTÓ DIAGNOSTICO DE DIABETES.</t>
  </si>
  <si>
    <t>HURTO CELULAR IPHONE 13</t>
  </si>
  <si>
    <t>FECHA ÚLTIMA ACTUACIÓN</t>
  </si>
  <si>
    <t>ENFERMEDAD GRAVE DIEGO LEANDRO MURILLO MARIN</t>
  </si>
  <si>
    <t>ROTURA VIDRIO ATENCIÓN CAC EDIFICIO CALLE 16</t>
  </si>
  <si>
    <t>SE REMITE A LA ENTIDAD SOPORTE DE PAGO Y SE INFORMA QUE EL DINERO SE VERÁ REFLEJADO DENTRO DE 3 DÍAS HÁBILES EN LA CUENTA DEL ASEGURADO.</t>
  </si>
  <si>
    <t>VALOR APROBADO</t>
  </si>
  <si>
    <t>ROTURA VIDRIO 2 ATENCIÓN CAC EDIFICIO CALLE 16</t>
  </si>
  <si>
    <t>RENTA DIARIA POR HOSPITALIZACIÓN GUSTAVO ANTONIO VARGAS JOYA</t>
  </si>
  <si>
    <t>SE REMITE A LA ENTIDAD SOPORTE DE PAGO.</t>
  </si>
  <si>
    <t>RENTA DIARIA POR HOSPITALIZACIÓN HERNANDO SUAREZ ALBARRACÍN</t>
  </si>
  <si>
    <t>FALLECIMIENTO MARTHA ISABEL AMAYA PINZÓN</t>
  </si>
  <si>
    <t>RENTA DIARIA POR HOSPITALIZACIÓN LUIS GONZALO GARZÓN DIAZ</t>
  </si>
  <si>
    <t>SE REMITE A LA ENTIDAD CARTA DE OBJECIÓN TODA VEZ QUE EL AMPARO ES RENTA DIARIA POR ACCIDENTE Y EL FUNCIONARIO PRESENTÓ SINOVITIS Y TENOSINOVITIS</t>
  </si>
  <si>
    <t>Total general</t>
  </si>
  <si>
    <t>Ramo</t>
  </si>
  <si>
    <t>Cant. Siniestros</t>
  </si>
  <si>
    <t>Total Valor Pagado</t>
  </si>
  <si>
    <t>PDTE.</t>
  </si>
  <si>
    <t>DAÑO 2 IMPRESORAS LEXMARK</t>
  </si>
  <si>
    <t>RELACIÓN SINIESTROS PERSONERÍA DE BOGOTÁ 2023-2025
NIT 899.999.061-9</t>
  </si>
  <si>
    <t>CRISTINA DEL PILAR BUITRAGO</t>
  </si>
  <si>
    <t>AVISO DIRECTAMENTE A LA ASEGURADORA POR PARTE DE LA ASEGURADA - SIN SOPORTES</t>
  </si>
  <si>
    <t>VIDA LEY 16</t>
  </si>
  <si>
    <t>ENFERMEDAD GRAVE CESAR RICARDO MARÍN RODRÍGUEZ</t>
  </si>
  <si>
    <t>Aviso Directamente a la aseguradora</t>
  </si>
  <si>
    <t xml:space="preserve">SE REMITE SOPORTE DE PAGO A LA ENTIDAD </t>
  </si>
  <si>
    <t>ENFERMEDAD GRAVE SONIA EDITH BUSTOS VILLAMIL</t>
  </si>
  <si>
    <t>RENTA DIARIA POR HOSPITALIZACIÓN SONIA EDITH BUSTOS VILLAMIL</t>
  </si>
  <si>
    <t>SE REMITE A LA ENTIDAD CARTA DE OBJECIÓN TODA VEZ QUE EL AMPARO ES RENTA DIARIA POR ACCIDENTE Y LA FUNCIONARIA PRESENTÓ MENINGITIS BACTERIANA</t>
  </si>
  <si>
    <t>PÉRDIDA PARCIAL POR DAÑOS JQVO94</t>
  </si>
  <si>
    <t>PÉRDIDA PARCIAL POR DAÑOS JQVO92</t>
  </si>
  <si>
    <t>VALOR RESERVA</t>
  </si>
  <si>
    <t>Total Valor Reserva</t>
  </si>
  <si>
    <t>SE REMITE A LA ENTIDAD CARTA DE OBJECIÓN TODA VEZ QUE EL DIAGNOSTICO ENTREGADO DATA DEL AÑO 2017 POR LO QUE YA SE ENCUENTRA PRESCRITO Y ADICIONALMENTE NO CORRESPONDE A LA VIGENCIA DE LA PÓLIZA ACTUAL</t>
  </si>
  <si>
    <t>RENTA DIARIA POR HOSPITALIZACIÓN EDGARDO ANDRÉS SIERRA FORERO</t>
  </si>
  <si>
    <t>ENFERMEDAD GRAVE YESID ZAMBRANO OSPINA</t>
  </si>
  <si>
    <t>REVISADA LA SINIESTRALIDAD ALLEGADA POR HDI SE EVIDENCIA QUE EL SINIESTRO FUE RADICADO DIRECTAMENTE A LA ASEGURADORA. SE SOLICITAN DOCUMENTOS SOPORTES PARA EL RESPECTIVO CONTROL Y ARCHIVO.</t>
  </si>
  <si>
    <t>PDTE. ENVÍO DOCUMENTOS SOPORTES DE SINIESTRO</t>
  </si>
  <si>
    <t>INVESTIGACIÓN PENAL No. 110016000050202274815 JULIAN ENRIQUE PINILLA MALAGON</t>
  </si>
  <si>
    <t>ENFERMEDAD GRAVE JAIME ALEJANDRO GUERRERO RAMÍREZ</t>
  </si>
  <si>
    <t>DAÑO GRABADOR NVR PLACA 20473</t>
  </si>
  <si>
    <t>PROCESO DISCIPLINARIO NO. IUS-E-2022-505833 IUC-D-2022-2581415 WILLIAM ALIRIO FUENTES</t>
  </si>
  <si>
    <t>PROCESO DISCIPLINARIO NO. IUS-E-2023-622010 IUC-D-2023-3272843 WILLIAM ALIRIO FUENTES</t>
  </si>
  <si>
    <t>FALLECIMIENTO ESPERANZA HAYDAR CRUZ</t>
  </si>
  <si>
    <t>RELACIÓN SINIESTROS PERSONERÍA DE BOGOTÁ 2025-2026
NIT 899.999.061-9</t>
  </si>
  <si>
    <t>SE REALIZA RECORDATORIO A LA ENTIDAD DEL ENVÍO CERTIFICACIÓN LABORAL CON FECHAS Y FUNCIONES, CITACIÓN INICIAL, ESCRITO CON DESCRIPCIÓN DETALLADA DE LOS HECHOS</t>
  </si>
  <si>
    <t>PDTE. ENVÍO DOCUMENTOS PARA PAGO DEL ANTICIPO DE LOS HONORARIOS.</t>
  </si>
  <si>
    <t>A SOLICITUD DEL APODERADO REMITIMOS TRAZABILIDAD DE LA APROBACIÓN DE HONORARIOS Y SOLICITUD DE DOCUMENTOS PARA PAGO DEL ANTICIPO.</t>
  </si>
  <si>
    <t>DAÑO EQUIPOS WAF F1000 FORTISIEM PLACAS 26736/37</t>
  </si>
  <si>
    <t>ENFERMEDAD GRAVE JOSE DULFO ROJAS LARROTA</t>
  </si>
  <si>
    <t>SE REMITE SOPORTE DE PAGO A LA ENTIDAD</t>
  </si>
  <si>
    <t>Primas SIN IVA</t>
  </si>
  <si>
    <t>Siniestralidad</t>
  </si>
  <si>
    <t>% de Siniestralidad</t>
  </si>
  <si>
    <t>Comportamiento Siniestralidad TRDM 
Vigencia 31/03/2025 al 29/09/2026</t>
  </si>
  <si>
    <t>ENFERMEDAD GRAVE EDILBERTO ÁLVAREZ GUERRERO</t>
  </si>
  <si>
    <t>PDTE. DEFINICIÓN</t>
  </si>
  <si>
    <t>FALLECIMIENTO IVAN PERILLA</t>
  </si>
  <si>
    <t>TODO RIESGO DAÑOS MATERIALES</t>
  </si>
  <si>
    <t>VIDA GRUPO</t>
  </si>
  <si>
    <t>VIDA GRUPO LEY 16</t>
  </si>
  <si>
    <t>PÓLIZA Y DETALLE</t>
  </si>
  <si>
    <t xml:space="preserve">VALOR RESERVA </t>
  </si>
  <si>
    <t xml:space="preserve">VALOR PAGADO </t>
  </si>
  <si>
    <t xml:space="preserve">TOTAL GENERAL </t>
  </si>
  <si>
    <t>Comportamiento Siniestralidad Vida Grupo
Vigencia 31/03/2025 al 30/09/2026</t>
  </si>
  <si>
    <t>Comportamiento Siniestralidad Vida Grupo Ley 16
Vigencia 31/03/2025 al 30/09/2026</t>
  </si>
  <si>
    <t>SE REMITE A LA ENTIDAD SOPORTE DE PAGO DEL SALDO DE LOS HONORARIOS. SINIESTRO PAGO AL 100%</t>
  </si>
  <si>
    <t>SE EVIDENCIA PAGO DE ANTICIPO DE HONORARIOS EN LA SINIESTRALIDAD REPORTADA POR LA ASEGURADORA</t>
  </si>
  <si>
    <t>ÍNDICE SINIESTRALIDAD 2025-2026</t>
  </si>
  <si>
    <t>ENFERMEDAD GRAVE MARÍA CRISTINA SUAREZ BUITRAGO</t>
  </si>
  <si>
    <t>ENFERMEDAD GRAVE Y RENTA POR HOSPITALIZACIÓN JANETH ASTRID VEGA BENAVIDES</t>
  </si>
  <si>
    <t>FALLECIMIENTO GLORIA AMPARO HERNÁNDEZ HURTADO</t>
  </si>
  <si>
    <t>LA ENTIDAD REMITE INFORME CON LAS ACLARACIONES SOLICITADAS. PDTE. DEFINICIÓN POR PARTE DE LA ASEGURADORA.</t>
  </si>
  <si>
    <t>ENFERMEDAD GRAVE GUTTEMBERG GARCÍA</t>
  </si>
  <si>
    <t>ENFERMEDAD GRAVE CLARA MARITZA MONTOYA FLOREZ</t>
  </si>
  <si>
    <t>SE REMITE A LA ENTIDAD OBJECIÓN FORMAL POR PARTE DE LA ASEGURADORA.</t>
  </si>
  <si>
    <t>ITP Y RENTA MENSUAL POR ITP LUZ AYDEE UMBA</t>
  </si>
  <si>
    <t>SE REMITE SOPORTE DE PAGO A LA ENTIDAD, SE CONFIRMA PAGO DEL FALLECIMIENTO, AUXILIO FUNERARIO Y BONO CANASTA, NO SE REALIZA PAGO DEL AUXILIO EDUCATIVO AL NO EXISTIR UN BENEFICIARIO MENOR DE EDAD</t>
  </si>
  <si>
    <t>PÉRDIDA PARCIAL POR DAÑOS GCW736</t>
  </si>
  <si>
    <t>LA ENTIDAD CONFIRMA REPARACIÓN DEL VEHÍCULO.</t>
  </si>
  <si>
    <t>Comportamiento Siniestralidad Automóviles
Vigencia 31/03/2025 al 30/09/2026</t>
  </si>
  <si>
    <t>PROCESO DISCIPLINARIO NO. IUS-E-2022-505833 IUC-D-2022-2581415 DAVID RICARDO SANCHEZ</t>
  </si>
  <si>
    <t>PROCESO DISCIPLINARIO NO. IUS-E-2022-505833 IUC-D-2022-2581415 DIANA ROCIO OVIEDO</t>
  </si>
  <si>
    <t>SE REALIZA RECORDATORIO A LA ASEGURADORA RESPECTO A LA DEFINICIÓN DEL SINIESTRO</t>
  </si>
  <si>
    <t>RENTA POR HOSPITALIZACIÓN MÓNICA TERESA MEJIA ARENAS</t>
  </si>
  <si>
    <t>SE REMITE A LA ENTIDAD OBJECIÓN FORMAL POR PARTE DE LA ASEGURADORA. SINIESTRO NO CORRESPONDE A ESTA VIGENCIA, SE REMITE SOLICITUD A HDI.</t>
  </si>
  <si>
    <t>SE REMITE SOPORTE DE PAGO A LA ENTIDAD, SE CONFIRMA PAGO DEL FALLECIMIENTO Y AUXILIO FUNERARIO. PDTE. RESPUESTA DE LA ASEGURADORA RESPECTO AL PAGO DEL AUXILIO DE BONO DE CANASTA</t>
  </si>
  <si>
    <t>PÉRDIDA PARCIAL POR DAÑOS ODS943</t>
  </si>
  <si>
    <t>PÉRDIDA PARCIAL POR DAÑOS OLN050</t>
  </si>
  <si>
    <t>PÉRDIDA PARCIAL POR DAÑOS OKZ668</t>
  </si>
  <si>
    <t>ENFERMEDAD GRAVE JUAN CARLOS MENDEZ</t>
  </si>
  <si>
    <t>FALLECIMIENTO CARLOS OSORIO FEO</t>
  </si>
  <si>
    <t>FALLECIMIENTO CESAR MONTENEGRO GONZÁLEZ</t>
  </si>
  <si>
    <t>ENFERMEDAD GRAVE SANDRA YINED MEJIA REYES</t>
  </si>
  <si>
    <t>SE REMITE A LA ASEGURADORA AVISO DE SINIESTRO UNA VEZ RECIBIDA LA OBJECIÓN DE PARTE POSITIVA SEGUROS</t>
  </si>
  <si>
    <t>Pdte.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</si>
</sst>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#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Arial"/>
      <family val="2"/>
    </font>
    <font>
      <b/>
      <sz val="10.5"/>
      <color rgb="FFFFFFFF"/>
      <name val="Arial"/>
      <family val="2"/>
    </font>
    <font>
      <sz val="10.5"/>
      <color theme="1"/>
      <name val="Arial"/>
      <family val="2"/>
    </font>
    <font>
      <sz val="10.5"/>
      <color rgb="FF000000"/>
      <name val="Arial"/>
      <family val="2"/>
    </font>
    <font>
      <sz val="10.5"/>
      <color theme="1"/>
      <name val="Calibri"/>
      <family val="2"/>
      <scheme val="minor"/>
    </font>
    <font>
      <sz val="10.5"/>
      <color rgb="FFFFFFFF"/>
      <name val="Arial"/>
      <family val="2"/>
    </font>
    <font>
      <sz val="10.5"/>
      <color theme="1"/>
      <name val="Arial"/>
      <family val="2"/>
    </font>
    <font>
      <b/>
      <sz val="10"/>
      <color rgb="FFFFFFFF"/>
      <name val="Segoe UI Light"/>
      <family val="2"/>
    </font>
    <font>
      <sz val="10"/>
      <color theme="1"/>
      <name val="Segoe UI Light"/>
      <family val="2"/>
    </font>
    <font>
      <b/>
      <sz val="10"/>
      <color theme="1"/>
      <name val="Segoe UI Light"/>
      <family val="2"/>
    </font>
    <font>
      <sz val="10.5"/>
      <color rgb="FFFFFFFF"/>
      <name val="Arial"/>
      <family val="2"/>
    </font>
    <font>
      <b/>
      <sz val="10"/>
      <color theme="0"/>
      <name val="Segoe UI Light"/>
      <family val="2"/>
    </font>
    <font>
      <sz val="10"/>
      <color theme="0"/>
      <name val="Segoe UI Light"/>
      <family val="2"/>
    </font>
    <font>
      <sz val="10"/>
      <color rgb="FF7030A0"/>
      <name val="Segoe UI Light"/>
      <family val="2"/>
    </font>
    <font>
      <sz val="10"/>
      <color rgb="FFFFFFFF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7F35B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8086F"/>
      </left>
      <right style="thin">
        <color rgb="FF48086F"/>
      </right>
      <top style="thin">
        <color rgb="FF48086F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44" fontId="10" fillId="2" borderId="0" xfId="0" applyNumberFormat="1" applyFont="1" applyFill="1" applyAlignment="1">
      <alignment horizontal="center" vertical="center"/>
    </xf>
    <xf numFmtId="6" fontId="10" fillId="2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44" fontId="13" fillId="0" borderId="1" xfId="2" applyFont="1" applyFill="1" applyBorder="1" applyAlignment="1">
      <alignment horizontal="center" vertical="center"/>
    </xf>
    <xf numFmtId="10" fontId="14" fillId="0" borderId="1" xfId="3" applyNumberFormat="1" applyFont="1" applyBorder="1" applyAlignment="1">
      <alignment horizontal="right" vertical="center"/>
    </xf>
    <xf numFmtId="10" fontId="14" fillId="3" borderId="1" xfId="3" applyNumberFormat="1" applyFont="1" applyFill="1" applyBorder="1" applyAlignment="1">
      <alignment horizontal="right" vertical="center"/>
    </xf>
    <xf numFmtId="0" fontId="13" fillId="0" borderId="0" xfId="0" applyFont="1"/>
    <xf numFmtId="0" fontId="13" fillId="0" borderId="0" xfId="0" applyFont="1" applyAlignment="1">
      <alignment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44" fontId="11" fillId="0" borderId="0" xfId="0" applyNumberFormat="1" applyFont="1" applyAlignment="1">
      <alignment horizontal="center" vertical="center"/>
    </xf>
    <xf numFmtId="6" fontId="11" fillId="0" borderId="0" xfId="0" applyNumberFormat="1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4" fontId="7" fillId="0" borderId="0" xfId="0" applyNumberFormat="1" applyFont="1" applyAlignment="1">
      <alignment horizontal="center" vertical="center"/>
    </xf>
    <xf numFmtId="6" fontId="7" fillId="0" borderId="0" xfId="0" applyNumberFormat="1" applyFont="1" applyAlignment="1">
      <alignment horizontal="center" vertical="center"/>
    </xf>
    <xf numFmtId="44" fontId="15" fillId="2" borderId="0" xfId="0" applyNumberFormat="1" applyFont="1" applyFill="1" applyAlignment="1">
      <alignment horizontal="center" vertical="center"/>
    </xf>
    <xf numFmtId="6" fontId="15" fillId="2" borderId="0" xfId="0" applyNumberFormat="1" applyFont="1" applyFill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6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left" indent="1"/>
    </xf>
    <xf numFmtId="6" fontId="17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left" indent="2"/>
    </xf>
    <xf numFmtId="0" fontId="17" fillId="4" borderId="0" xfId="0" applyFont="1" applyFill="1" applyAlignment="1">
      <alignment horizontal="left"/>
    </xf>
    <xf numFmtId="6" fontId="17" fillId="4" borderId="0" xfId="0" applyNumberFormat="1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6" fontId="18" fillId="4" borderId="0" xfId="0" applyNumberFormat="1" applyFont="1" applyFill="1" applyAlignment="1">
      <alignment horizontal="center" vertical="center"/>
    </xf>
    <xf numFmtId="0" fontId="19" fillId="2" borderId="0" xfId="0" applyFont="1" applyFill="1" applyAlignment="1">
      <alignment horizontal="left"/>
    </xf>
    <xf numFmtId="6" fontId="19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</cellXfs>
  <cellStyles count="4">
    <cellStyle name="Moneda" xfId="2" builtinId="4"/>
    <cellStyle name="Moneda 2" xfId="1" xr:uid="{9B5FE2C9-472A-4A4D-8947-BE28C94F33F0}"/>
    <cellStyle name="Normal" xfId="0" builtinId="0"/>
    <cellStyle name="Porcentaje" xfId="3" builtinId="5"/>
  </cellStyles>
  <dxfs count="198"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fgColor auto="1"/>
          <bgColor theme="9" tint="0.79989013336588644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fgColor auto="1"/>
          <bgColor theme="9" tint="0.79989013336588644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fgColor auto="1"/>
          <bgColor theme="9" tint="0.79989013336588644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fgColor auto="1"/>
          <bgColor theme="9" tint="0.79989013336588644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FFFF"/>
      </font>
    </dxf>
    <dxf>
      <font>
        <color rgb="FFFFFFFF"/>
      </font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 patternType="solid"/>
      </fill>
    </dxf>
    <dxf>
      <fill>
        <patternFill patternType="solid"/>
      </fill>
    </dxf>
    <dxf>
      <font>
        <color theme="0"/>
      </font>
    </dxf>
    <dxf>
      <font>
        <color theme="0"/>
      </font>
    </dxf>
    <dxf>
      <font>
        <b val="0"/>
      </font>
    </dxf>
    <dxf>
      <font>
        <color theme="0"/>
      </font>
      <fill>
        <patternFill patternType="solid">
          <fgColor indexed="64"/>
          <bgColor rgb="FF7030A0"/>
        </patternFill>
      </fill>
    </dxf>
    <dxf>
      <font>
        <color theme="0"/>
      </font>
      <fill>
        <patternFill patternType="solid">
          <fgColor indexed="64"/>
          <bgColor rgb="FF7030A0"/>
        </patternFill>
      </fill>
    </dxf>
    <dxf>
      <font>
        <color theme="0"/>
      </font>
      <fill>
        <patternFill patternType="solid">
          <fgColor indexed="64"/>
          <bgColor rgb="FF7030A0"/>
        </patternFill>
      </fill>
    </dxf>
    <dxf>
      <font>
        <color rgb="FF7030A0"/>
      </font>
    </dxf>
    <dxf>
      <font>
        <color theme="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name val="Segoe UI Light"/>
        <scheme val="none"/>
      </font>
    </dxf>
    <dxf>
      <font>
        <color theme="0"/>
      </font>
    </dxf>
    <dxf>
      <font>
        <color theme="0"/>
      </font>
    </dxf>
    <dxf>
      <fill>
        <patternFill patternType="solid">
          <bgColor rgb="FF7030A0"/>
        </patternFill>
      </fill>
    </dxf>
    <dxf>
      <fill>
        <patternFill patternType="solid">
          <bgColor rgb="FF7030A0"/>
        </patternFill>
      </fill>
    </dxf>
    <dxf>
      <font>
        <color theme="0"/>
      </font>
    </dxf>
    <dxf>
      <fill>
        <patternFill patternType="solid">
          <bgColor rgb="FF7030A0"/>
        </patternFill>
      </fill>
    </dxf>
    <dxf>
      <fill>
        <patternFill patternType="solid">
          <bgColor rgb="FF7030A0"/>
        </patternFill>
      </fill>
    </dxf>
    <dxf>
      <font>
        <color theme="0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 patternType="solid">
          <bgColor rgb="FF7030A0"/>
        </patternFill>
      </fill>
    </dxf>
    <dxf>
      <fill>
        <patternFill patternType="solid">
          <bgColor rgb="FF7030A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ill>
        <patternFill patternType="solid">
          <bgColor rgb="FF7030A0"/>
        </patternFill>
      </fill>
    </dxf>
    <dxf>
      <fill>
        <patternFill patternType="solid">
          <bgColor rgb="FF7030A0"/>
        </patternFill>
      </fill>
    </dxf>
    <dxf>
      <font>
        <color rgb="FFFFFFFF"/>
      </font>
      <fill>
        <patternFill patternType="solid">
          <fgColor indexed="64"/>
          <bgColor rgb="FF7F35B2"/>
        </patternFill>
      </fill>
      <alignment horizontal="center" vertical="center" wrapText="1"/>
    </dxf>
    <dxf>
      <numFmt numFmtId="34" formatCode="_-&quot;$&quot;\ * #,##0.00_-;\-&quot;$&quot;\ * #,##0.00_-;_-&quot;$&quot;\ * &quot;-&quot;??_-;_-@_-"/>
    </dxf>
    <dxf>
      <font>
        <sz val="10.5"/>
      </font>
    </dxf>
    <dxf>
      <font>
        <sz val="10.5"/>
      </font>
    </dxf>
    <dxf>
      <font>
        <sz val="10.5"/>
      </font>
    </dxf>
    <dxf>
      <font>
        <sz val="10.5"/>
      </font>
    </dxf>
    <dxf>
      <font>
        <sz val="10.5"/>
      </font>
    </dxf>
    <dxf>
      <font>
        <sz val="10.5"/>
      </font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rgb="FF7F35B2"/>
        </patternFill>
      </fill>
    </dxf>
    <dxf>
      <fill>
        <patternFill patternType="solid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ont>
        <color rgb="FFFFFFFF"/>
      </font>
    </dxf>
    <dxf>
      <font>
        <color rgb="FFFFFFFF"/>
      </font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 patternType="solid"/>
      </fill>
    </dxf>
    <dxf>
      <fill>
        <patternFill patternType="solid"/>
      </fill>
    </dxf>
    <dxf>
      <font>
        <color rgb="FFFFFFFF"/>
      </font>
    </dxf>
    <dxf>
      <font>
        <color rgb="FFFFFFFF"/>
      </font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color rgb="FFFFFFFF"/>
      </font>
      <fill>
        <patternFill patternType="solid">
          <fgColor indexed="64"/>
          <bgColor rgb="FF7F35B2"/>
        </patternFill>
      </fill>
      <alignment horizontal="center" vertical="center" wrapText="1"/>
    </dxf>
    <dxf>
      <numFmt numFmtId="34" formatCode="_-&quot;$&quot;\ * #,##0.00_-;\-&quot;$&quot;\ * #,##0.00_-;_-&quot;$&quot;\ * &quot;-&quot;??_-;_-@_-"/>
    </dxf>
    <dxf>
      <font>
        <sz val="10.5"/>
      </font>
    </dxf>
    <dxf>
      <font>
        <sz val="10.5"/>
      </font>
    </dxf>
    <dxf>
      <font>
        <sz val="10.5"/>
      </font>
    </dxf>
    <dxf>
      <font>
        <sz val="10.5"/>
      </font>
    </dxf>
    <dxf>
      <font>
        <sz val="10.5"/>
      </font>
    </dxf>
    <dxf>
      <font>
        <sz val="10.5"/>
      </font>
    </dxf>
    <dxf>
      <alignment wrapText="1"/>
    </dxf>
    <dxf>
      <alignment wrapText="1"/>
    </dxf>
    <dxf>
      <alignment vertical="center"/>
    </dxf>
    <dxf>
      <alignment horizontal="center"/>
    </dxf>
    <dxf>
      <alignment horizontal="center"/>
    </dxf>
    <dxf>
      <alignment horizontal="center"/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rgb="FF7F35B2"/>
        </patternFill>
      </fill>
    </dxf>
    <dxf>
      <fill>
        <patternFill patternType="solid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ont>
        <color rgb="FFFFFFFF"/>
      </font>
    </dxf>
    <dxf>
      <font>
        <color rgb="FFFFFFFF"/>
      </font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 patternType="solid"/>
      </fill>
    </dxf>
    <dxf>
      <fill>
        <patternFill patternType="solid"/>
      </fill>
    </dxf>
    <dxf>
      <font>
        <color rgb="FFFFFFFF"/>
      </font>
    </dxf>
    <dxf>
      <font>
        <color rgb="FFFFFFFF"/>
      </font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fill>
        <patternFill>
          <bgColor rgb="FF7F35B2"/>
        </patternFill>
      </fill>
    </dxf>
    <dxf>
      <alignment horizontal="center"/>
    </dxf>
    <dxf>
      <alignment horizontal="center"/>
    </dxf>
    <dxf>
      <alignment vertical="center"/>
    </dxf>
    <dxf>
      <alignment vertical="center"/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63501</xdr:colOff>
      <xdr:row>0</xdr:row>
      <xdr:rowOff>74085</xdr:rowOff>
    </xdr:from>
    <xdr:to>
      <xdr:col>4</xdr:col>
      <xdr:colOff>34926</xdr:colOff>
      <xdr:row>0</xdr:row>
      <xdr:rowOff>460202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59D45E-BA0E-1C22-D323-A8D95E86A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1668" y="74085"/>
          <a:ext cx="970491" cy="386117"/>
        </a:xfrm>
        <a:prstGeom prst="rect">
          <a:avLst/>
        </a:prstGeom>
      </xdr:spPr>
    </xdr:pic>
    <xdr:clientData/>
  </xdr:twoCellAnchor>
  <xdr:twoCellAnchor editAs="oneCell">
    <xdr:from>
      <xdr:col>12</xdr:col>
      <xdr:colOff>1037168</xdr:colOff>
      <xdr:row>0</xdr:row>
      <xdr:rowOff>0</xdr:rowOff>
    </xdr:from>
    <xdr:to>
      <xdr:col>12</xdr:col>
      <xdr:colOff>2142068</xdr:colOff>
      <xdr:row>0</xdr:row>
      <xdr:rowOff>549304</xdr:rowOff>
    </xdr:to>
    <xdr:pic>
      <xdr:nvPicPr>
        <xdr:cNvPr id="5" name="Imagen 4" descr="Personería de Bogotá - Guardianes de tus Derechos - Inicio">
          <a:extLst>
            <a:ext uri="{FF2B5EF4-FFF2-40B4-BE49-F238E27FC236}">
              <a16:creationId xmlns:a16="http://schemas.microsoft.com/office/drawing/2014/main" id="{23E15FFE-5A73-6654-57E5-4D5D81340E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3" t="30605" b="30682"/>
        <a:stretch/>
      </xdr:blipFill>
      <xdr:spPr bwMode="auto">
        <a:xfrm>
          <a:off x="12858751" y="0"/>
          <a:ext cx="1108075" cy="54930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56444</xdr:colOff>
      <xdr:row>0</xdr:row>
      <xdr:rowOff>183444</xdr:rowOff>
    </xdr:from>
    <xdr:to>
      <xdr:col>4</xdr:col>
      <xdr:colOff>1295100</xdr:colOff>
      <xdr:row>0</xdr:row>
      <xdr:rowOff>408880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A37DE1B-BDA8-51F0-87FC-58FB20736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3555" y="183444"/>
          <a:ext cx="1238656" cy="2286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87843</xdr:colOff>
      <xdr:row>0</xdr:row>
      <xdr:rowOff>52918</xdr:rowOff>
    </xdr:from>
    <xdr:to>
      <xdr:col>2</xdr:col>
      <xdr:colOff>1077384</xdr:colOff>
      <xdr:row>0</xdr:row>
      <xdr:rowOff>448560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98985C-9057-4B12-989A-17FE2EC7C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6510" y="52918"/>
          <a:ext cx="980016" cy="392467"/>
        </a:xfrm>
        <a:prstGeom prst="rect">
          <a:avLst/>
        </a:prstGeom>
      </xdr:spPr>
    </xdr:pic>
    <xdr:clientData/>
  </xdr:twoCellAnchor>
  <xdr:twoCellAnchor editAs="oneCell">
    <xdr:from>
      <xdr:col>3</xdr:col>
      <xdr:colOff>116415</xdr:colOff>
      <xdr:row>0</xdr:row>
      <xdr:rowOff>159101</xdr:rowOff>
    </xdr:from>
    <xdr:to>
      <xdr:col>4</xdr:col>
      <xdr:colOff>130580</xdr:colOff>
      <xdr:row>0</xdr:row>
      <xdr:rowOff>387712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E6612DD-E5C9-404C-A4F3-92917ABEA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4582" y="159101"/>
          <a:ext cx="1241831" cy="225436"/>
        </a:xfrm>
        <a:prstGeom prst="rect">
          <a:avLst/>
        </a:prstGeom>
      </xdr:spPr>
    </xdr:pic>
    <xdr:clientData/>
  </xdr:twoCellAnchor>
  <xdr:twoCellAnchor editAs="oneCell">
    <xdr:from>
      <xdr:col>4</xdr:col>
      <xdr:colOff>367242</xdr:colOff>
      <xdr:row>0</xdr:row>
      <xdr:rowOff>77258</xdr:rowOff>
    </xdr:from>
    <xdr:to>
      <xdr:col>4</xdr:col>
      <xdr:colOff>1818852</xdr:colOff>
      <xdr:row>0</xdr:row>
      <xdr:rowOff>526838</xdr:rowOff>
    </xdr:to>
    <xdr:pic>
      <xdr:nvPicPr>
        <xdr:cNvPr id="6" name="Imagen 5" descr="Un dibujo animado con letras&#10;&#10;Descripción generada automáticamente con confianza media">
          <a:extLst>
            <a:ext uri="{FF2B5EF4-FFF2-40B4-BE49-F238E27FC236}">
              <a16:creationId xmlns:a16="http://schemas.microsoft.com/office/drawing/2014/main" id="{2F5372DB-A2CF-46CE-786E-FAB2C4A66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25" y="77258"/>
          <a:ext cx="1448435" cy="44640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nica Garcia" refreshedDate="46120.672309374997" createdVersion="8" refreshedVersion="8" minRefreshableVersion="3" recordCount="49" xr:uid="{11AC498E-B3AF-4146-8569-F6C704461173}">
  <cacheSource type="worksheet">
    <worksheetSource ref="A2:N52" sheet="2023-2025"/>
  </cacheSource>
  <cacheFields count="14">
    <cacheField name="ITEM" numFmtId="0">
      <sharedItems containsSemiMixedTypes="0" containsString="0" containsNumber="1" containsInteger="1" minValue="1" maxValue="49"/>
    </cacheField>
    <cacheField name="PÓLIZA A AFECTAR" numFmtId="164">
      <sharedItems containsSemiMixedTypes="0" containsString="0" containsNumber="1" containsInteger="1" minValue="4001296" maxValue="994000000294"/>
    </cacheField>
    <cacheField name="RAMO" numFmtId="164">
      <sharedItems count="5">
        <s v="AUTOMÓVILES"/>
        <s v="TRDM"/>
        <s v="RCSP"/>
        <s v="VIDA"/>
        <s v="VIDA LEY 16"/>
      </sharedItems>
    </cacheField>
    <cacheField name="NÚMERO DE SINIESTRO" numFmtId="0">
      <sharedItems containsMixedTypes="1" containsNumber="1" containsInteger="1" minValue="2073" maxValue="226604"/>
    </cacheField>
    <cacheField name="DESCRIPCIÓN " numFmtId="0">
      <sharedItems/>
    </cacheField>
    <cacheField name="FECHA AVISO A WTWCO" numFmtId="14">
      <sharedItems containsDate="1" containsMixedTypes="1" minDate="2023-10-11T00:00:00" maxDate="2026-02-24T00:00:00"/>
    </cacheField>
    <cacheField name="FECHA DEL SINIESTRO" numFmtId="14">
      <sharedItems containsDate="1" containsMixedTypes="1" minDate="2017-07-31T00:00:00" maxDate="2025-02-17T00:00:00"/>
    </cacheField>
    <cacheField name="VALOR RECLAMADO " numFmtId="6">
      <sharedItems containsSemiMixedTypes="0" containsString="0" containsNumber="1" containsInteger="1" minValue="0" maxValue="292320000"/>
    </cacheField>
    <cacheField name="VALOR APROBADO" numFmtId="6">
      <sharedItems containsSemiMixedTypes="0" containsString="0" containsNumber="1" containsInteger="1" minValue="0" maxValue="292320000"/>
    </cacheField>
    <cacheField name="VALOR RESERVA" numFmtId="6">
      <sharedItems containsSemiMixedTypes="0" containsString="0" containsNumber="1" containsInteger="1" minValue="0" maxValue="30000000"/>
    </cacheField>
    <cacheField name="VALOR PAGADO" numFmtId="6">
      <sharedItems containsSemiMixedTypes="0" containsString="0" containsNumber="1" containsInteger="1" minValue="0" maxValue="292320000"/>
    </cacheField>
    <cacheField name="FECHA ÚLTIMA ACTUACIÓN" numFmtId="14">
      <sharedItems containsSemiMixedTypes="0" containsNonDate="0" containsDate="1" containsString="0" minDate="2023-10-31T00:00:00" maxDate="2026-04-07T00:00:00"/>
    </cacheField>
    <cacheField name="OBSERVACIONES Y TRAZABILIDAD" numFmtId="0">
      <sharedItems/>
    </cacheField>
    <cacheField name="ESTADO ACTUAL  DEL SINIESTR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nica Garcia" refreshedDate="46190.428025810186" createdVersion="8" refreshedVersion="8" minRefreshableVersion="3" recordCount="20" xr:uid="{2C53015E-AC69-4A1C-938C-2AAC34D43B14}">
  <cacheSource type="worksheet">
    <worksheetSource ref="A2:N22" sheet="2025-2026"/>
  </cacheSource>
  <cacheFields count="14">
    <cacheField name="ITEM" numFmtId="0">
      <sharedItems containsSemiMixedTypes="0" containsString="0" containsNumber="1" containsInteger="1" minValue="1" maxValue="20"/>
    </cacheField>
    <cacheField name="PÓLIZA A AFECTAR" numFmtId="164">
      <sharedItems containsSemiMixedTypes="0" containsString="0" containsNumber="1" containsInteger="1" minValue="3400004938" maxValue="994000000349" count="4">
        <n v="994000000167"/>
        <n v="3400004938"/>
        <n v="3400004939"/>
        <n v="994000000349"/>
      </sharedItems>
    </cacheField>
    <cacheField name="RAMO" numFmtId="164">
      <sharedItems count="4">
        <s v="TODO RIESGO DAÑOS MATERIALES"/>
        <s v="VIDA GRUPO"/>
        <s v="VIDA GRUPO LEY 16"/>
        <s v="AUTOMÓVILES"/>
      </sharedItems>
    </cacheField>
    <cacheField name="NÚMERO DE SINIESTRO" numFmtId="0">
      <sharedItems containsMixedTypes="1" containsNumber="1" containsInteger="1" minValue="2672" maxValue="34202600002371"/>
    </cacheField>
    <cacheField name="DESCRIPCIÓN " numFmtId="0">
      <sharedItems count="19">
        <s v="DAÑO EQUIPOS WAF F1000 FORTISIEM PLACAS 26736/37"/>
        <s v="ENFERMEDAD GRAVE JOSE DULFO ROJAS LARROTA"/>
        <s v="ENFERMEDAD GRAVE EDILBERTO ÁLVAREZ GUERRERO"/>
        <s v="FALLECIMIENTO IVAN PERILLA"/>
        <s v="ENFERMEDAD GRAVE MARÍA CRISTINA SUAREZ BUITRAGO"/>
        <s v="ENFERMEDAD GRAVE Y RENTA POR HOSPITALIZACIÓN JANETH ASTRID VEGA BENAVIDES"/>
        <s v="ITP Y RENTA MENSUAL POR ITP LUZ AYDEE UMBA"/>
        <s v="FALLECIMIENTO GLORIA AMPARO HERNÁNDEZ HURTADO"/>
        <s v="ENFERMEDAD GRAVE GUTTEMBERG GARCÍA"/>
        <s v="ENFERMEDAD GRAVE CLARA MARITZA MONTOYA FLOREZ"/>
        <s v="FALLECIMIENTO CARLOS OSORIO FEO"/>
        <s v="FALLECIMIENTO CESAR MONTENEGRO GONZÁLEZ"/>
        <s v="ENFERMEDAD GRAVE SANDRA YINED MEJIA REYES"/>
        <s v="ENFERMEDAD GRAVE JUAN CARLOS MENDEZ"/>
        <s v="PÉRDIDA PARCIAL POR DAÑOS GCW736"/>
        <s v="PÉRDIDA PARCIAL POR DAÑOS OKZ665"/>
        <s v="PÉRDIDA PARCIAL POR DAÑOS ODS943"/>
        <s v="PÉRDIDA PARCIAL POR DAÑOS OLN050"/>
        <s v="PÉRDIDA PARCIAL POR DAÑOS OKZ668"/>
      </sharedItems>
    </cacheField>
    <cacheField name="FECHA AVISO A WTWCO" numFmtId="14">
      <sharedItems containsNonDate="0" containsDate="1" containsString="0" containsBlank="1" minDate="2025-06-17T00:00:00" maxDate="2026-05-20T00:00:00"/>
    </cacheField>
    <cacheField name="FECHA DEL SINIESTRO" numFmtId="14">
      <sharedItems containsDate="1" containsBlank="1" containsMixedTypes="1" minDate="2025-04-05T00:00:00" maxDate="2026-03-28T00:00:00"/>
    </cacheField>
    <cacheField name="VALOR RECLAMADO " numFmtId="6">
      <sharedItems containsSemiMixedTypes="0" containsString="0" containsNumber="1" containsInteger="1" minValue="1838441" maxValue="514827391"/>
    </cacheField>
    <cacheField name="VALOR APROBADO" numFmtId="6">
      <sharedItems containsSemiMixedTypes="0" containsString="0" containsNumber="1" containsInteger="1" minValue="0" maxValue="454823296"/>
    </cacheField>
    <cacheField name="VALOR RESERVA" numFmtId="6">
      <sharedItems containsSemiMixedTypes="0" containsString="0" containsNumber="1" containsInteger="1" minValue="0" maxValue="454823296"/>
    </cacheField>
    <cacheField name="VALOR PAGADO" numFmtId="6">
      <sharedItems containsSemiMixedTypes="0" containsString="0" containsNumber="1" containsInteger="1" minValue="0" maxValue="375804000"/>
    </cacheField>
    <cacheField name="FECHA ÚLTIMA ACTUACIÓN" numFmtId="14">
      <sharedItems containsNonDate="0" containsDate="1" containsString="0" containsBlank="1" minDate="2025-08-04T00:00:00" maxDate="2026-05-30T00:00:00"/>
    </cacheField>
    <cacheField name="OBSERVACIONES Y TRAZABILIDAD" numFmtId="0">
      <sharedItems containsBlank="1"/>
    </cacheField>
    <cacheField name="ESTADO ACTUAL  DEL SINIESTR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n v="1"/>
    <n v="994000000294"/>
    <x v="0"/>
    <n v="36339"/>
    <s v="PÉRDIDA PARCIAL POR HURTO OLN047"/>
    <d v="2023-10-11T00:00:00"/>
    <d v="2023-09-06T00:00:00"/>
    <n v="3162177"/>
    <n v="3162177"/>
    <n v="0"/>
    <n v="3162177"/>
    <d v="2023-10-31T00:00:00"/>
    <s v="SE REMITE A LA ENTIDAD SOPORTE DE PAGO"/>
    <s v="PAGADO"/>
  </r>
  <r>
    <n v="2"/>
    <n v="994000000294"/>
    <x v="0"/>
    <n v="36362"/>
    <s v="PÉRDIDA PARCIAL POR DAÑOS OKZ666"/>
    <d v="2023-10-11T00:00:00"/>
    <d v="2023-09-30T00:00:00"/>
    <n v="1850886"/>
    <n v="2056669"/>
    <n v="0"/>
    <n v="2056669"/>
    <d v="2023-10-31T00:00:00"/>
    <s v="SE REMITE A LA ENTIDAD SOPORTE DE PAGO"/>
    <s v="PAGADO"/>
  </r>
  <r>
    <n v="3"/>
    <n v="994000000294"/>
    <x v="0"/>
    <n v="36363"/>
    <s v="PÉRDIDA PARCIAL POR DAÑOS GCW739"/>
    <d v="2023-10-11T00:00:00"/>
    <d v="2023-10-09T00:00:00"/>
    <n v="1867928"/>
    <n v="1867928"/>
    <n v="0"/>
    <n v="1867928"/>
    <d v="2023-10-31T00:00:00"/>
    <s v="SE REMITE A LA ENTIDAD SOPORTE DE PAGO"/>
    <s v="PAGADO"/>
  </r>
  <r>
    <n v="4"/>
    <n v="994000000294"/>
    <x v="0"/>
    <n v="36384"/>
    <s v="PÉRDIDA PARCIAL POR HURTO JQV094"/>
    <d v="2023-11-07T00:00:00"/>
    <d v="2023-10-17T00:00:00"/>
    <n v="2716943"/>
    <n v="2716943"/>
    <n v="0"/>
    <n v="2716943"/>
    <d v="2024-01-26T00:00:00"/>
    <s v="SE REMITE A LA ENTIDAD SOPORTE DE PAGO"/>
    <s v="PAGADO"/>
  </r>
  <r>
    <n v="5"/>
    <n v="994000000294"/>
    <x v="0"/>
    <n v="36398"/>
    <s v="PÉRDIDA PARCIAL POR HURTO OLN047"/>
    <d v="2023-11-14T00:00:00"/>
    <d v="2023-11-02T00:00:00"/>
    <n v="1816679"/>
    <n v="1816679"/>
    <n v="0"/>
    <n v="1816679"/>
    <d v="2024-01-26T00:00:00"/>
    <s v="SE REMITE A LA ENTIDAD SOPORTE DE PAGO"/>
    <s v="PAGADO"/>
  </r>
  <r>
    <n v="6"/>
    <n v="994000000294"/>
    <x v="0"/>
    <n v="36425"/>
    <s v="PÉRDIDA PARCIAL POR HURTO GCW737"/>
    <d v="2023-12-05T00:00:00"/>
    <d v="2023-11-22T00:00:00"/>
    <n v="1825536"/>
    <n v="1825536"/>
    <n v="0"/>
    <n v="1825536"/>
    <d v="2024-01-12T00:00:00"/>
    <s v="SE REMITE A LA ENTIDAD SOPORTE DE PAGO"/>
    <s v="PAGADO"/>
  </r>
  <r>
    <n v="7"/>
    <n v="994000000294"/>
    <x v="0"/>
    <n v="36434"/>
    <s v="PÉRDIDA PARCIAL POR DAÑOS OKZ665"/>
    <d v="2023-12-07T00:00:00"/>
    <d v="2023-11-30T00:00:00"/>
    <n v="13579731"/>
    <n v="13649581"/>
    <n v="0"/>
    <n v="13649581"/>
    <d v="2024-03-04T00:00:00"/>
    <s v="SE REMITE A LA ENTIDAD SOPORTE DE PAGO"/>
    <s v="PAGADO"/>
  </r>
  <r>
    <n v="8"/>
    <n v="994000000294"/>
    <x v="0"/>
    <n v="36789"/>
    <s v="PÉRDIDA PARCIAL POR DAÑOS JQVO94"/>
    <d v="2024-10-08T00:00:00"/>
    <d v="2024-10-07T00:00:00"/>
    <n v="14398389"/>
    <n v="14398389"/>
    <n v="0"/>
    <n v="14398389"/>
    <d v="2024-12-09T00:00:00"/>
    <s v="SE REMITE A LA ENTIDAD SOPORTE DE PAGO"/>
    <s v="PAGADO"/>
  </r>
  <r>
    <n v="9"/>
    <n v="994000000294"/>
    <x v="0"/>
    <n v="36826"/>
    <s v="PÉRDIDA PARCIAL POR DAÑOS JQVO92"/>
    <d v="2024-11-07T00:00:00"/>
    <d v="2024-11-06T00:00:00"/>
    <n v="3819198"/>
    <n v="3819198"/>
    <n v="0"/>
    <n v="3819198"/>
    <d v="2024-12-09T00:00:00"/>
    <s v="SE REMITE A LA ENTIDAD SOPORTE DE PAGO"/>
    <s v="PAGADO"/>
  </r>
  <r>
    <n v="10"/>
    <n v="994000000132"/>
    <x v="1"/>
    <n v="2073"/>
    <s v="DAÑO PUERTA VEHICULAR EDIFICIO CALLE 21"/>
    <d v="2023-11-21T00:00:00"/>
    <d v="2023-10-27T00:00:00"/>
    <n v="1490000"/>
    <n v="1490000"/>
    <n v="0"/>
    <n v="1490000"/>
    <d v="2024-02-20T00:00:00"/>
    <s v="SE REMITE A LA ENTIDAD SOPORTE DE PAGO"/>
    <s v="PAGADO"/>
  </r>
  <r>
    <n v="11"/>
    <n v="994000000132"/>
    <x v="1"/>
    <n v="2130"/>
    <s v="DAÑO COMPUTADOR HEWLETT PACKARD PLACA 26554"/>
    <d v="2024-02-13T00:00:00"/>
    <d v="2023-09-04T00:00:00"/>
    <n v="6057100"/>
    <n v="6057100"/>
    <n v="0"/>
    <n v="6057100"/>
    <d v="2024-03-19T00:00:00"/>
    <s v="SE REMITE A LA ENTIDAD SOPORTE DE PAGO"/>
    <s v="PAGADO"/>
  </r>
  <r>
    <n v="12"/>
    <n v="994000000132"/>
    <x v="1"/>
    <n v="2186"/>
    <s v="HURTO CELULAR IPHONE 13"/>
    <d v="2024-04-18T00:00:00"/>
    <d v="2024-04-08T00:00:00"/>
    <n v="3299950"/>
    <n v="3299950"/>
    <n v="0"/>
    <n v="3299950"/>
    <d v="2024-06-20T00:00:00"/>
    <s v="SE REMITE A LA ENTIDAD SOPORTE DE PAGO"/>
    <s v="PAGADO"/>
  </r>
  <r>
    <n v="13"/>
    <n v="994000000132"/>
    <x v="1"/>
    <n v="2208"/>
    <s v="ROTURA VIDRIO ATENCIÓN CAC EDIFICIO CALLE 16"/>
    <d v="2024-05-23T00:00:00"/>
    <d v="2024-05-15T00:00:00"/>
    <n v="3950000"/>
    <n v="3950000"/>
    <n v="0"/>
    <n v="3950000"/>
    <d v="2024-07-31T00:00:00"/>
    <s v="SE REMITE A LA ENTIDAD SOPORTE DE PAGO"/>
    <s v="PAGADO"/>
  </r>
  <r>
    <n v="14"/>
    <n v="994000000132"/>
    <x v="1"/>
    <n v="2216"/>
    <s v="ROTURA VIDRIO 2 ATENCIÓN CAC EDIFICIO CALLE 16"/>
    <d v="2024-05-23T00:00:00"/>
    <d v="2024-05-15T00:00:00"/>
    <n v="1950000"/>
    <n v="1950000"/>
    <n v="0"/>
    <n v="1950000"/>
    <d v="2024-08-02T00:00:00"/>
    <s v="SE REMITE A LA ENTIDAD SOPORTE DE PAGO"/>
    <s v="PAGADO"/>
  </r>
  <r>
    <n v="15"/>
    <n v="994000000132"/>
    <x v="1"/>
    <n v="2333"/>
    <s v="DAÑO 2 IMPRESORAS LEXMARK"/>
    <d v="2024-09-05T00:00:00"/>
    <d v="2024-06-11T00:00:00"/>
    <n v="8449000"/>
    <n v="8449000"/>
    <n v="0"/>
    <n v="8449000"/>
    <d v="2025-02-13T00:00:00"/>
    <s v="SE REMITE A LA ENTIDAD SOPORTE DE PAGO"/>
    <s v="PAGADO"/>
  </r>
  <r>
    <n v="16"/>
    <n v="994000000132"/>
    <x v="1"/>
    <n v="2544"/>
    <s v="DAÑO GRABADOR NVR PLACA 20473"/>
    <d v="2025-02-26T00:00:00"/>
    <d v="2024-12-20T00:00:00"/>
    <n v="7655639"/>
    <n v="7655639"/>
    <n v="0"/>
    <n v="7655639"/>
    <d v="2025-06-13T00:00:00"/>
    <s v="SE REMITE A LA ENTIDAD SOPORTE DE PAGO"/>
    <s v="PAGADO"/>
  </r>
  <r>
    <n v="17"/>
    <n v="994000000227"/>
    <x v="2"/>
    <n v="30984"/>
    <s v="INVESTIGACIÓN DISCIPLINARIA No. ER0354531-2023 WILLIAM ALIRIO FUENTES"/>
    <d v="2023-10-17T00:00:00"/>
    <d v="2023-09-01T00:00:00"/>
    <n v="25000000"/>
    <n v="15000000"/>
    <n v="0"/>
    <n v="15000000"/>
    <d v="2025-10-02T00:00:00"/>
    <s v="SE REMITE A LA ENTIDAD SOPORTE DE PAGO DEL SALDO DE LOS HONORARIOS. SINIESTRO PAGO AL 100%"/>
    <s v="PAGADO"/>
  </r>
  <r>
    <n v="18"/>
    <n v="994000000227"/>
    <x v="2"/>
    <n v="30986"/>
    <s v="INVESTIGACIÓN DISCIPLINARIA No. 307183-2022 WILLIAM ALIRIO FUENTES"/>
    <d v="2023-10-26T00:00:00"/>
    <d v="2023-10-04T00:00:00"/>
    <n v="40000000"/>
    <n v="15000000"/>
    <n v="7500000"/>
    <n v="7500000"/>
    <d v="2024-01-09T00:00:00"/>
    <s v="SE CONFIRMA PAGO DEL ANTICIPO DE LOS HONORARIOS AL APODERADO EL 5/1/24"/>
    <s v="PAGO ANTICIPO HONORARIOS"/>
  </r>
  <r>
    <n v="19"/>
    <n v="994000000227"/>
    <x v="2"/>
    <n v="31085"/>
    <s v="INVESTIGACIÓN DISCIPLINARIA No. 34752-23 WILLIAM ALIRIO FUENTES"/>
    <d v="2024-03-05T00:00:00"/>
    <d v="2024-01-23T00:00:00"/>
    <n v="35000000"/>
    <n v="10000000"/>
    <n v="0"/>
    <n v="10000000"/>
    <d v="2025-08-12T00:00:00"/>
    <s v="SE REMITE A LA ENTIDAD SOPORTE DE PAGO DEL SALDO DE LOS HONORARIOS. SINIESTRO PAGO AL 100%"/>
    <s v="PAGADO"/>
  </r>
  <r>
    <n v="20"/>
    <n v="994000000227"/>
    <x v="2"/>
    <n v="31289"/>
    <s v="INVESTIGACIÓN PENAL No. 110016000050202274815 JULIAN ENRIQUE PINILLA MALAGON"/>
    <d v="2024-12-03T00:00:00"/>
    <s v="PDTE."/>
    <n v="60000000"/>
    <n v="0"/>
    <n v="30000000"/>
    <n v="0"/>
    <d v="2025-07-25T00:00:00"/>
    <s v="SE REALIZA RECORDATORIO A LA ENTIDAD DEL ENVÍO CERTIFICACIÓN LABORAL CON FECHAS Y FUNCIONES, CITACIÓN INICIAL, ESCRITO CON DESCRIPCIÓN DETALLADA DE LOS HECHOS"/>
    <s v="PDTE. ENVÍO DOCUMENTOS SOPORTES DE SINIESTRO"/>
  </r>
  <r>
    <n v="21"/>
    <n v="994000000227"/>
    <x v="2"/>
    <n v="31328"/>
    <s v="PROCESO DISCIPLINARIO NO. IUS-E-2023-622010 IUC-D-2023-3272843 WILLIAM ALIRIO FUENTES"/>
    <d v="2025-03-20T00:00:00"/>
    <d v="2024-12-27T00:00:00"/>
    <n v="40000000"/>
    <n v="15000000"/>
    <n v="15000000"/>
    <n v="0"/>
    <d v="2025-08-25T00:00:00"/>
    <s v="A SOLICITUD DEL APODERADO REMITIMOS TRAZABILIDAD DE LA APROBACIÓN DE HONORARIOS Y SOLICITUD DE DOCUMENTOS PARA PAGO DEL ANTICIPO."/>
    <s v="PDTE. ENVÍO DOCUMENTOS PARA PAGO DEL ANTICIPO DE LOS HONORARIOS."/>
  </r>
  <r>
    <n v="22"/>
    <n v="994000000227"/>
    <x v="2"/>
    <n v="31327"/>
    <s v="PROCESO DISCIPLINARIO NO. IUS-E-2022-505833 IUC-D-2022-2581415 WILLIAM ALIRIO FUENTES"/>
    <d v="2025-03-20T00:00:00"/>
    <d v="2024-04-29T00:00:00"/>
    <n v="40000000"/>
    <n v="15000000"/>
    <n v="7500000"/>
    <n v="7500000"/>
    <d v="2025-09-09T00:00:00"/>
    <s v="SE EVIDENCIA PAGO DE ANTICIPO DE HONORARIOS EN LA SINIESTRALIDAD REPORTADA POR LA ASEGURADORA"/>
    <s v="PAGO ANTICIPO HONORARIOS"/>
  </r>
  <r>
    <n v="23"/>
    <n v="994000000227"/>
    <x v="2"/>
    <s v="PDTE."/>
    <s v="PROCESO DISCIPLINARIO NO. IUS-E-2022-505833 IUC-D-2022-2581415 DAVID RICARDO SANCHEZ"/>
    <d v="2026-02-23T00:00:00"/>
    <d v="2024-05-09T00:00:00"/>
    <n v="40000000"/>
    <n v="0"/>
    <n v="7500000"/>
    <n v="0"/>
    <d v="2026-04-06T00:00:00"/>
    <s v="SE REALIZA RECORDATORIO A LA ASEGURADORA RESPECTO A LA DEFINICIÓN DEL SINIESTRO"/>
    <s v="PDTE. DEFINICIÓN"/>
  </r>
  <r>
    <n v="24"/>
    <n v="994000000227"/>
    <x v="2"/>
    <s v="PDTE."/>
    <s v="PROCESO DISCIPLINARIO NO. IUS-E-2022-505833 IUC-D-2022-2581415 DIANA ROCIO OVIEDO"/>
    <d v="2026-02-23T00:00:00"/>
    <d v="2024-05-09T00:00:00"/>
    <n v="40000000"/>
    <n v="0"/>
    <n v="7500000"/>
    <n v="0"/>
    <d v="2026-04-06T00:00:00"/>
    <s v="SE REALIZA RECORDATORIO A LA ASEGURADORA RESPECTO A LA DEFINICIÓN DEL SINIESTRO"/>
    <s v="PDTE. DEFINICIÓN"/>
  </r>
  <r>
    <n v="25"/>
    <n v="4001298"/>
    <x v="3"/>
    <s v="N/A"/>
    <s v="ENFERMEDAD GRAVE CARLOS SANTIAGO QUIJANO BAUTISTA "/>
    <d v="2023-10-17T00:00:00"/>
    <d v="2023-08-28T00:00:00"/>
    <n v="33000000"/>
    <n v="0"/>
    <n v="0"/>
    <n v="0"/>
    <d v="2023-11-03T00:00:00"/>
    <s v="SE INFORMA A LA ENTIDAD QUE LA FECHA DEL SINIESTRO ES ANTERIOR AL INICIO DE LA VIGENCIA DE LA PÓLIZA, MOTIVO POR EL CUAL NO TIENE COBERTURA."/>
    <s v="DESISTIDO"/>
  </r>
  <r>
    <n v="26"/>
    <n v="4001298"/>
    <x v="3"/>
    <n v="36414"/>
    <s v="INCAPACIDAD TEMPORAL JORGE IDELMA MARÍN GUARNIZO "/>
    <d v="2023-10-17T00:00:00"/>
    <d v="2023-09-06T00:00:00"/>
    <n v="0"/>
    <n v="0"/>
    <n v="0"/>
    <n v="0"/>
    <d v="2023-12-21T00:00:00"/>
    <s v="SE REMITE A LA ENTIDAD CARTA DE OBJECIÓN PUES LA PÓLIZA NO CUBRE INCAPACIDADES TEMPORALES"/>
    <s v="OBJETADO"/>
  </r>
  <r>
    <n v="27"/>
    <n v="4001298"/>
    <x v="3"/>
    <n v="36397"/>
    <s v="ENFERMEDAD GRAVE JORGE IDELMA MARÍN GUARNIZO "/>
    <d v="2023-10-17T00:00:00"/>
    <d v="2023-09-06T00:00:00"/>
    <n v="33000000"/>
    <n v="33000000"/>
    <n v="0"/>
    <n v="33000000"/>
    <d v="2024-01-03T00:00:00"/>
    <s v="SE REMITE A LA ENTIDAD SOPORTE DE PAGO"/>
    <s v="PAGADO"/>
  </r>
  <r>
    <n v="28"/>
    <n v="4001298"/>
    <x v="3"/>
    <n v="36394"/>
    <s v="ENFERMEDAD GRAVE GLORIA AMPARO HERNANDEZ "/>
    <d v="2023-11-21T00:00:00"/>
    <d v="2023-09-25T00:00:00"/>
    <n v="33000000"/>
    <n v="33000000"/>
    <n v="0"/>
    <n v="33000000"/>
    <d v="2024-01-04T00:00:00"/>
    <s v="SE REMITE A LA ENTIDAD SOPORTE DE PAGO"/>
    <s v="PAGADO"/>
  </r>
  <r>
    <n v="29"/>
    <n v="4001298"/>
    <x v="3"/>
    <n v="216355"/>
    <s v="CLARA MARITZA MONTOYA FLOREZ "/>
    <d v="2023-11-28T00:00:00"/>
    <d v="2023-11-08T00:00:00"/>
    <n v="0"/>
    <n v="0"/>
    <n v="0"/>
    <n v="0"/>
    <d v="2023-12-21T00:00:00"/>
    <s v="SE REMITE A LA ENTIDAD CARTA DE OBJECIÓN PUES LA PÓLIZA NO CUBRE INCAPACIDADES TEMPORALES"/>
    <s v="OBJETADO"/>
  </r>
  <r>
    <n v="30"/>
    <n v="4001298"/>
    <x v="3"/>
    <n v="36418"/>
    <s v="FALLECIMIENTO LUIS ANTONIO MENA SALAMANCA"/>
    <d v="2024-12-21T00:00:00"/>
    <d v="2023-12-21T00:00:00"/>
    <n v="76500000"/>
    <n v="76500000"/>
    <n v="0"/>
    <n v="76500000"/>
    <d v="2024-02-27T00:00:00"/>
    <s v="SE REMITE A LA ENTIDAD SOPORTE DE PAGO DEL 19 DE FEB 2024."/>
    <s v="PAGADO"/>
  </r>
  <r>
    <n v="31"/>
    <n v="4001298"/>
    <x v="3"/>
    <n v="36466"/>
    <s v="RENTA DIARIA POR HOSPITALIZACIÓN MARIO ALBERTO BERNAL HERRERA"/>
    <d v="2024-02-13T00:00:00"/>
    <d v="2023-12-07T00:00:00"/>
    <n v="600000"/>
    <n v="600000"/>
    <n v="0"/>
    <n v="600000"/>
    <d v="2024-02-26T00:00:00"/>
    <s v="SE REALIZA ALCANCE A LA ENTIDAD RESPECTO AL SOPORTE DE PAGO CONFIRMANDO QUE EL AMPARO AFECTADO ES RENTA POR HOSPITALIZACIÓN "/>
    <s v="PAGADO"/>
  </r>
  <r>
    <n v="32"/>
    <n v="4001298"/>
    <x v="3"/>
    <n v="36477"/>
    <s v="RENTA DIARIA POR HOSPITALIZACIÓN ROSA LILIA ROJAS REY"/>
    <d v="2024-02-13T00:00:00"/>
    <d v="2023-11-08T00:00:00"/>
    <n v="0"/>
    <n v="0"/>
    <n v="0"/>
    <n v="0"/>
    <d v="2024-03-14T00:00:00"/>
    <s v="SE REMITE A LA ENTIDAD CARTA DE OBJECIÓN PUES LA PÓLIZA NO CUBRE PERMANENCIA HOSPITALARIA INFERIOR A 24HRS"/>
    <s v="OBJETADO"/>
  </r>
  <r>
    <n v="33"/>
    <n v="4001298"/>
    <x v="3"/>
    <n v="36477"/>
    <s v="RENTA DIARIA POR HOSPITALIZACIÓN BIELSA MONTAÑO DE RAMIREZ"/>
    <d v="2024-03-07T00:00:00"/>
    <d v="2023-11-23T00:00:00"/>
    <n v="0"/>
    <n v="0"/>
    <n v="0"/>
    <n v="0"/>
    <d v="2024-03-14T00:00:00"/>
    <s v="SE REMITE A LA ENTIDAD CARTA DE OBJECIÓN TODA VEZ QUE EL AMPARO ES RENTA DIARIA POR ACCIDENTE Y LA FUNCIONARIA PRESENTÓ DIAGNOSTICO DE DIABETES."/>
    <s v="OBJETADO"/>
  </r>
  <r>
    <n v="34"/>
    <n v="4001298"/>
    <x v="3"/>
    <n v="223420"/>
    <s v="ENFERMEDAD GRAVE DIEGO LEANDRO MURILLO MARIN"/>
    <d v="2024-04-25T00:00:00"/>
    <d v="2023-10-27T00:00:00"/>
    <n v="33000000"/>
    <n v="33000000"/>
    <n v="0"/>
    <n v="33000000"/>
    <d v="2024-05-29T00:00:00"/>
    <s v="SE REMITE A LA ENTIDAD SOPORTE DE PAGO Y SE INFORMA QUE EL DINERO SE VERÁ REFLEJADO DENTRO DE 3 DÍAS HÁBILES EN LA CUENTA DEL ASEGURADO."/>
    <s v="PAGADO"/>
  </r>
  <r>
    <n v="35"/>
    <n v="4001298"/>
    <x v="3"/>
    <n v="36582"/>
    <s v="RENTA DIARIA POR HOSPITALIZACIÓN GUSTAVO ANTONIO VARGAS JOYA"/>
    <d v="2024-06-18T00:00:00"/>
    <d v="2024-04-29T00:00:00"/>
    <n v="600000"/>
    <n v="600000"/>
    <n v="0"/>
    <n v="600000"/>
    <d v="2024-07-23T00:00:00"/>
    <s v="SE REMITE A LA ENTIDAD SOPORTE DE PAGO."/>
    <s v="PAGADO"/>
  </r>
  <r>
    <n v="36"/>
    <n v="4001298"/>
    <x v="3"/>
    <n v="36555"/>
    <s v="RENTA DIARIA POR HOSPITALIZACIÓN HERNANDO SUAREZ ALBARRACÍN"/>
    <d v="2024-05-31T00:00:00"/>
    <d v="2024-03-30T00:00:00"/>
    <n v="1400000"/>
    <n v="1400000"/>
    <n v="0"/>
    <n v="1400000"/>
    <d v="2024-06-17T00:00:00"/>
    <s v="SE REMITE A LA ENTIDAD SOPORTE DE PAGO."/>
    <s v="PAGADO"/>
  </r>
  <r>
    <n v="37"/>
    <n v="4001298"/>
    <x v="3"/>
    <n v="226604"/>
    <s v="FALLECIMIENTO MARTHA ISABEL AMAYA PINZÓN"/>
    <d v="2024-06-07T00:00:00"/>
    <d v="2024-06-13T00:00:00"/>
    <n v="71000000"/>
    <n v="71000000"/>
    <n v="0"/>
    <n v="71000000"/>
    <d v="2024-07-23T00:00:00"/>
    <s v="SE REMITE A LA ENTIDAD SOPORTE DE PAGO."/>
    <s v="PAGADO"/>
  </r>
  <r>
    <n v="38"/>
    <n v="4001298"/>
    <x v="3"/>
    <n v="36581"/>
    <s v="RENTA DIARIA POR HOSPITALIZACIÓN LUIS GONZALO GARZÓN DIAZ"/>
    <d v="2024-07-08T00:00:00"/>
    <d v="2024-05-09T00:00:00"/>
    <n v="600000"/>
    <n v="0"/>
    <n v="0"/>
    <n v="0"/>
    <d v="2024-07-18T00:00:00"/>
    <s v="SE REMITE A LA ENTIDAD CARTA DE OBJECIÓN TODA VEZ QUE EL AMPARO ES RENTA DIARIA POR ACCIDENTE Y EL FUNCIONARIO PRESENTÓ SINOVITIS Y TENOSINOVITIS"/>
    <s v="OBJETADO"/>
  </r>
  <r>
    <n v="39"/>
    <n v="4001298"/>
    <x v="3"/>
    <n v="36625"/>
    <s v="RENTA DIARIA POR HOSPITALIZACIÓN EDGARDO ANDRÉS SIERRA FORERO"/>
    <d v="2024-08-29T00:00:00"/>
    <d v="2024-05-17T00:00:00"/>
    <n v="200000"/>
    <n v="0"/>
    <n v="0"/>
    <n v="200000"/>
    <d v="2024-09-12T00:00:00"/>
    <s v="SE REMITE A LA ENTIDAD SOPORTE DE PAGO."/>
    <s v="PAGADO"/>
  </r>
  <r>
    <n v="40"/>
    <n v="4001298"/>
    <x v="3"/>
    <n v="36554"/>
    <s v="CRISTINA DEL PILAR BUITRAGO"/>
    <s v="Aviso Directamente a la aseguradora"/>
    <d v="2024-04-19T00:00:00"/>
    <n v="33000000"/>
    <n v="33000000"/>
    <n v="0"/>
    <n v="33000000"/>
    <d v="2024-10-03T00:00:00"/>
    <s v="AVISO DIRECTAMENTE A LA ASEGURADORA POR PARTE DE LA ASEGURADA - SIN SOPORTES"/>
    <s v="PAGADO"/>
  </r>
  <r>
    <n v="41"/>
    <n v="4001296"/>
    <x v="4"/>
    <n v="36553"/>
    <s v="CRISTINA DEL PILAR BUITRAGO"/>
    <s v="Aviso Directamente a la aseguradora"/>
    <d v="2024-04-19T00:00:00"/>
    <n v="292320000"/>
    <n v="292320000"/>
    <n v="0"/>
    <n v="292320000"/>
    <d v="2024-10-03T00:00:00"/>
    <s v="AVISO DIRECTAMENTE A LA ASEGURADORA POR PARTE DE LA ASEGURADA - SIN SOPORTES"/>
    <s v="PAGADO"/>
  </r>
  <r>
    <n v="42"/>
    <n v="4001298"/>
    <x v="3"/>
    <n v="36698"/>
    <s v="ENFERMEDAD GRAVE CESAR RICARDO MARÍN RODRÍGUEZ"/>
    <d v="2024-10-15T00:00:00"/>
    <d v="2024-08-16T00:00:00"/>
    <n v="33000000"/>
    <n v="33000000"/>
    <n v="0"/>
    <n v="33000000"/>
    <d v="2024-12-04T00:00:00"/>
    <s v="SE REMITE SOPORTE DE PAGO A LA ENTIDAD "/>
    <s v="PAGADO"/>
  </r>
  <r>
    <n v="43"/>
    <n v="4001298"/>
    <x v="3"/>
    <n v="36682"/>
    <s v="RENTA DIARIA POR HOSPITALIZACIÓN SONIA EDITH BUSTOS VILLAMIL"/>
    <d v="2024-10-15T00:00:00"/>
    <d v="2024-08-16T00:00:00"/>
    <n v="1100000"/>
    <n v="0"/>
    <n v="0"/>
    <n v="0"/>
    <d v="2024-11-14T00:00:00"/>
    <s v="SE REMITE A LA ENTIDAD CARTA DE OBJECIÓN TODA VEZ QUE EL AMPARO ES RENTA DIARIA POR ACCIDENTE Y LA FUNCIONARIA PRESENTÓ MENINGITIS BACTERIANA"/>
    <s v="OBJETADO"/>
  </r>
  <r>
    <n v="44"/>
    <n v="4001298"/>
    <x v="3"/>
    <n v="36682"/>
    <s v="ENFERMEDAD GRAVE SONIA EDITH BUSTOS VILLAMIL"/>
    <d v="2024-11-14T00:00:00"/>
    <d v="2017-07-31T00:00:00"/>
    <n v="33000000"/>
    <n v="0"/>
    <n v="0"/>
    <n v="0"/>
    <d v="2025-01-30T00:00:00"/>
    <s v="SE REMITE A LA ENTIDAD CARTA DE OBJECIÓN TODA VEZ QUE EL DIAGNOSTICO ENTREGADO DATA DEL AÑO 2017 POR LO QUE YA SE ENCUENTRA PRESCRITO Y ADICIONALMENTE NO CORRESPONDE A LA VIGENCIA DE LA PÓLIZA ACTUAL"/>
    <s v="OBJETADO"/>
  </r>
  <r>
    <n v="45"/>
    <n v="4001298"/>
    <x v="3"/>
    <n v="36739"/>
    <s v="ENFERMEDAD GRAVE YESID ZAMBRANO OSPINA"/>
    <s v="Aviso Directamente a la aseguradora"/>
    <d v="2024-11-06T00:00:00"/>
    <n v="33000000"/>
    <n v="0"/>
    <n v="0"/>
    <n v="33000000"/>
    <d v="2025-02-06T00:00:00"/>
    <s v="REVISADA LA SINIESTRALIDAD ALLEGADA POR HDI SE EVIDENCIA QUE EL SINIESTRO FUE RADICADO DIRECTAMENTE A LA ASEGURADORA. SE SOLICITAN DOCUMENTOS SOPORTES PARA EL RESPECTIVO CONTROL Y ARCHIVO."/>
    <s v="PAGADO"/>
  </r>
  <r>
    <n v="46"/>
    <n v="4001298"/>
    <x v="3"/>
    <n v="36862"/>
    <s v="ENFERMEDAD GRAVE JAIME ALEJANDRO GUERRERO RAMÍREZ"/>
    <d v="2025-02-04T00:00:00"/>
    <s v="PDTE."/>
    <n v="33000000"/>
    <n v="33000000"/>
    <n v="0"/>
    <n v="33000000"/>
    <d v="2025-09-16T00:00:00"/>
    <s v="SE REMITE SOPORTE DE PAGO A LA ENTIDAD "/>
    <s v="PAGADO"/>
  </r>
  <r>
    <n v="47"/>
    <n v="4001298"/>
    <x v="3"/>
    <n v="36774"/>
    <s v="RENTA POR HOSPITALIZACIÓN MÓNICA TERESA MEJIA ARENAS"/>
    <d v="2025-02-13T00:00:00"/>
    <d v="2025-01-12T00:00:00"/>
    <n v="300000"/>
    <n v="0"/>
    <n v="0"/>
    <n v="300000"/>
    <d v="2025-03-26T00:00:00"/>
    <s v="SE REMITE SOPORTE DE PAGO A LA ENTIDAD "/>
    <s v="PAGADO"/>
  </r>
  <r>
    <n v="48"/>
    <n v="4001298"/>
    <x v="3"/>
    <n v="36812"/>
    <s v="FALLECIMIENTO ESPERANZA HAYDAR CRUZ"/>
    <d v="2025-03-26T00:00:00"/>
    <d v="2025-02-16T00:00:00"/>
    <n v="71000000"/>
    <n v="71000000"/>
    <n v="0"/>
    <n v="71000000"/>
    <d v="2025-05-16T00:00:00"/>
    <s v="SE REMITE SOPORTE DE PAGO A LA ENTIDAD "/>
    <s v="PAGADO"/>
  </r>
  <r>
    <n v="49"/>
    <n v="4001298"/>
    <x v="3"/>
    <s v="PDTE."/>
    <s v="ENFERMEDAD GRAVE Y RENTA POR HOSPITALIZACIÓN JANETH ASTRID VEGA BENAVIDES"/>
    <d v="2025-11-19T00:00:00"/>
    <s v="PDTE."/>
    <n v="39000000"/>
    <n v="0"/>
    <n v="0"/>
    <n v="0"/>
    <d v="2026-04-06T00:00:00"/>
    <s v="SE REMITE A LA ASEGURADORA COPIA DE LA CERTIFICACIÓN BANCARIA."/>
    <s v="PDTE. CONFIRMACIÓN DE PAGO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n v="1"/>
    <x v="0"/>
    <x v="0"/>
    <n v="2672"/>
    <x v="0"/>
    <d v="2025-07-03T00:00:00"/>
    <d v="2025-04-05T00:00:00"/>
    <n v="514827391"/>
    <n v="454823296"/>
    <n v="454823296"/>
    <n v="0"/>
    <d v="2025-12-10T00:00:00"/>
    <s v="LA ENTIDAD REMITE INFORME CON LAS ACLARACIONES SOLICITADAS. PDTE. DEFINICIÓN POR PARTE DE LA ASEGURADORA."/>
    <s v="PDTE. DEFINICIÓN"/>
  </r>
  <r>
    <n v="2"/>
    <x v="1"/>
    <x v="1"/>
    <n v="34202500005446"/>
    <x v="1"/>
    <d v="2025-06-17T00:00:00"/>
    <d v="2025-05-14T00:00:00"/>
    <n v="39000000"/>
    <n v="39000000"/>
    <n v="0"/>
    <n v="39000000"/>
    <d v="2025-08-04T00:00:00"/>
    <s v="SE REMITE SOPORTE DE PAGO A LA ENTIDAD"/>
    <s v="PAGADO"/>
  </r>
  <r>
    <n v="3"/>
    <x v="1"/>
    <x v="1"/>
    <n v="34202500007796"/>
    <x v="2"/>
    <d v="2025-09-12T00:00:00"/>
    <d v="2025-08-28T00:00:00"/>
    <n v="39000000"/>
    <n v="0"/>
    <n v="0"/>
    <n v="39000000"/>
    <d v="2025-11-26T00:00:00"/>
    <s v="SE REMITE SOPORTE DE PAGO A LA ENTIDAD"/>
    <s v="PAGADO"/>
  </r>
  <r>
    <n v="4"/>
    <x v="2"/>
    <x v="2"/>
    <n v="34202500007795"/>
    <x v="2"/>
    <d v="2025-09-12T00:00:00"/>
    <d v="2025-08-28T00:00:00"/>
    <n v="375804000"/>
    <n v="0"/>
    <n v="0"/>
    <n v="375804000"/>
    <d v="2025-11-26T00:00:00"/>
    <s v="SE REMITE SOPORTE DE PAGO A LA ENTIDAD"/>
    <s v="PAGADO"/>
  </r>
  <r>
    <n v="5"/>
    <x v="1"/>
    <x v="1"/>
    <n v="34202500007114"/>
    <x v="3"/>
    <d v="2025-09-15T00:00:00"/>
    <d v="2025-08-27T00:00:00"/>
    <n v="65000000"/>
    <n v="91800000"/>
    <n v="0"/>
    <n v="91800000"/>
    <d v="2025-11-28T00:00:00"/>
    <s v="SE REMITE SOPORTE DE PAGO A LA ENTIDAD, SE CONFIRMA PAGO DEL FALLECIMIENTO, AUXILIO FUNERARIO Y BONO CANASTA, NO SE REALIZA PAGO DEL AUXILIO EDUCATIVO AL NO EXISTIR UN BENEFICIARIO MENOR DE EDAD"/>
    <s v="PAGADO"/>
  </r>
  <r>
    <n v="6"/>
    <x v="1"/>
    <x v="1"/>
    <n v="34202500009011"/>
    <x v="4"/>
    <d v="2025-11-06T00:00:00"/>
    <d v="2025-10-17T00:00:00"/>
    <n v="39000000"/>
    <n v="0"/>
    <n v="0"/>
    <n v="0"/>
    <d v="2026-01-19T00:00:00"/>
    <s v="SE REMITE A LA ENTIDAD OBJECIÓN FORMAL POR PARTE DE LA ASEGURADORA."/>
    <s v="OBJETADO"/>
  </r>
  <r>
    <n v="7"/>
    <x v="1"/>
    <x v="1"/>
    <n v="34202600000503"/>
    <x v="5"/>
    <d v="2025-11-19T00:00:00"/>
    <s v="PDTE."/>
    <n v="39000000"/>
    <n v="0"/>
    <n v="0"/>
    <n v="0"/>
    <d v="2026-01-19T00:00:00"/>
    <s v="SE REMITE A LA ENTIDAD OBJECIÓN FORMAL POR PARTE DE LA ASEGURADORA."/>
    <s v="OBJETADO"/>
  </r>
  <r>
    <n v="8"/>
    <x v="1"/>
    <x v="1"/>
    <n v="34202500008756"/>
    <x v="6"/>
    <d v="2025-11-19T00:00:00"/>
    <d v="2025-10-27T00:00:00"/>
    <n v="73800000"/>
    <n v="0"/>
    <n v="0"/>
    <n v="0"/>
    <d v="2026-01-19T00:00:00"/>
    <s v="SE REMITE A LA ENTIDAD OBJECIÓN FORMAL POR PARTE DE LA ASEGURADORA. SINIESTRO NO CORRESPONDE A ESTA VIGENCIA, SE REMITE SOLICITUD A HDI."/>
    <s v="OBJETADO"/>
  </r>
  <r>
    <n v="9"/>
    <x v="1"/>
    <x v="1"/>
    <n v="34202600000573"/>
    <x v="7"/>
    <d v="2025-12-15T00:00:00"/>
    <d v="2025-10-27T00:00:00"/>
    <n v="83000000"/>
    <n v="83000000"/>
    <n v="0"/>
    <n v="83000000"/>
    <m/>
    <s v="SE REMITE SOPORTE DE PAGO A LA ENTIDAD, SE CONFIRMA PAGO DEL FALLECIMIENTO Y AUXILIO FUNERARIO. PDTE. RESPUESTA DE LA ASEGURADORA RESPECTO AL PAGO DEL AUXILIO DE BONO DE CANASTA"/>
    <s v="PAGADO"/>
  </r>
  <r>
    <n v="10"/>
    <x v="1"/>
    <x v="1"/>
    <n v="34202600002356"/>
    <x v="8"/>
    <d v="2026-02-25T00:00:00"/>
    <d v="2025-11-24T00:00:00"/>
    <n v="39000000"/>
    <n v="0"/>
    <n v="0"/>
    <n v="0"/>
    <d v="2026-02-25T00:00:00"/>
    <s v="SE REMITE A LA ENTIDAD OBJECIÓN FORMAL POR PARTE DE LA ASEGURADORA."/>
    <s v="OBJETADO"/>
  </r>
  <r>
    <n v="11"/>
    <x v="1"/>
    <x v="1"/>
    <n v="34202600002371"/>
    <x v="9"/>
    <d v="2026-02-25T00:00:00"/>
    <d v="2026-02-12T00:00:00"/>
    <n v="39000000"/>
    <n v="0"/>
    <n v="0"/>
    <n v="0"/>
    <d v="2026-03-10T00:00:00"/>
    <s v="SE REMITE A LA ENTIDAD OBJECIÓN FORMAL POR PARTE DE LA ASEGURADORA."/>
    <s v="OBJETADO"/>
  </r>
  <r>
    <n v="12"/>
    <x v="1"/>
    <x v="1"/>
    <s v="Pdte"/>
    <x v="10"/>
    <d v="2026-05-04T00:00:00"/>
    <d v="2026-03-27T00:00:00"/>
    <n v="83000000"/>
    <n v="0"/>
    <n v="83000000"/>
    <n v="0"/>
    <m/>
    <m/>
    <s v="PDTE. DEFINICIÓN"/>
  </r>
  <r>
    <n v="13"/>
    <x v="1"/>
    <x v="1"/>
    <s v="Pdte"/>
    <x v="11"/>
    <d v="2026-05-04T00:00:00"/>
    <d v="2026-03-21T00:00:00"/>
    <n v="83000000"/>
    <n v="0"/>
    <n v="83000000"/>
    <n v="0"/>
    <m/>
    <m/>
    <s v="PDTE. DEFINICIÓN"/>
  </r>
  <r>
    <n v="14"/>
    <x v="1"/>
    <x v="1"/>
    <s v="Pdte"/>
    <x v="12"/>
    <d v="2026-05-19T00:00:00"/>
    <d v="2026-03-25T00:00:00"/>
    <n v="39000000"/>
    <n v="0"/>
    <n v="39000000"/>
    <n v="0"/>
    <m/>
    <m/>
    <s v="PDTE. DEFINICIÓN"/>
  </r>
  <r>
    <n v="15"/>
    <x v="1"/>
    <x v="1"/>
    <s v="Pdte"/>
    <x v="13"/>
    <m/>
    <m/>
    <n v="39000000"/>
    <n v="0"/>
    <n v="39000000"/>
    <n v="0"/>
    <m/>
    <m/>
    <s v="PDTE. DEFINICIÓN"/>
  </r>
  <r>
    <n v="16"/>
    <x v="3"/>
    <x v="3"/>
    <n v="37493"/>
    <x v="14"/>
    <d v="2026-01-22T00:00:00"/>
    <d v="2025-12-17T00:00:00"/>
    <n v="5327335"/>
    <n v="5327335"/>
    <n v="0"/>
    <n v="5327335"/>
    <d v="2026-05-29T00:00:00"/>
    <s v="LA ENTIDAD CONFIRMA REPARACIÓN DEL VEHÍCULO."/>
    <s v="PAGADO"/>
  </r>
  <r>
    <n v="17"/>
    <x v="3"/>
    <x v="3"/>
    <n v="37595"/>
    <x v="15"/>
    <d v="2026-02-23T00:00:00"/>
    <d v="2026-02-16T00:00:00"/>
    <n v="4565223"/>
    <n v="4565223"/>
    <n v="0"/>
    <n v="4565223"/>
    <d v="2026-05-29T00:00:00"/>
    <s v="LA ENTIDAD CONFIRMA REPARACIÓN DEL VEHÍCULO."/>
    <s v="PAGADO"/>
  </r>
  <r>
    <n v="18"/>
    <x v="3"/>
    <x v="3"/>
    <n v="37673"/>
    <x v="16"/>
    <d v="2026-04-08T00:00:00"/>
    <d v="2026-03-12T00:00:00"/>
    <n v="5386670"/>
    <n v="5386670"/>
    <n v="0"/>
    <n v="5386670"/>
    <d v="2026-05-29T00:00:00"/>
    <s v="LA ENTIDAD CONFIRMA REPARACIÓN DEL VEHÍCULO."/>
    <s v="PAGADO"/>
  </r>
  <r>
    <n v="19"/>
    <x v="3"/>
    <x v="3"/>
    <n v="37674"/>
    <x v="17"/>
    <d v="2026-04-08T00:00:00"/>
    <d v="2026-03-13T00:00:00"/>
    <n v="1838441"/>
    <n v="1838441"/>
    <n v="0"/>
    <n v="1838441"/>
    <d v="2026-05-29T00:00:00"/>
    <s v="LA ENTIDAD CONFIRMA REPARACIÓN DEL VEHÍCULO."/>
    <s v="PAGADO"/>
  </r>
  <r>
    <n v="20"/>
    <x v="3"/>
    <x v="3"/>
    <n v="37625"/>
    <x v="18"/>
    <d v="2026-04-08T00:00:00"/>
    <d v="2026-02-25T00:00:00"/>
    <n v="5148630"/>
    <n v="5148630"/>
    <n v="0"/>
    <n v="5148630"/>
    <d v="2026-05-29T00:00:00"/>
    <s v="LA ENTIDAD CONFIRMA REPARACIÓN DEL VEHÍCULO."/>
    <s v="PAGADO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C6CDD6-EB38-40B0-888F-776209E01100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3" rowHeaderCaption="Ramo">
  <location ref="P2:S8" firstHeaderRow="0" firstDataRow="1" firstDataCol="1"/>
  <pivotFields count="14">
    <pivotField showAll="0"/>
    <pivotField numFmtId="164" showAll="0"/>
    <pivotField axis="axisRow" showAll="0">
      <items count="6">
        <item x="0"/>
        <item x="2"/>
        <item x="1"/>
        <item x="3"/>
        <item x="4"/>
        <item t="default"/>
      </items>
    </pivotField>
    <pivotField dataField="1" showAll="0"/>
    <pivotField showAll="0"/>
    <pivotField numFmtId="14" showAll="0"/>
    <pivotField showAll="0"/>
    <pivotField numFmtId="6" showAll="0"/>
    <pivotField numFmtId="6" showAll="0"/>
    <pivotField dataField="1" numFmtId="6" showAll="0"/>
    <pivotField dataField="1" numFmtId="6" showAll="0"/>
    <pivotField numFmtId="14" showAll="0"/>
    <pivotField showAll="0"/>
    <pivotField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ant. Siniestros" fld="3" subtotal="count" baseField="2" baseItem="0"/>
    <dataField name="Total Valor Pagado" fld="10" baseField="0" baseItem="0" numFmtId="44"/>
    <dataField name="Total Valor Reserva" fld="9" baseField="0" baseItem="0" numFmtId="6"/>
  </dataFields>
  <formats count="55">
    <format dxfId="140">
      <pivotArea field="2" type="button" dataOnly="0" labelOnly="1" outline="0" axis="axisRow" fieldPosition="0"/>
    </format>
    <format dxfId="13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8">
      <pivotArea field="2" type="button" dataOnly="0" labelOnly="1" outline="0" axis="axisRow" fieldPosition="0"/>
    </format>
    <format dxfId="1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6">
      <pivotArea type="all" dataOnly="0" outline="0" fieldPosition="0"/>
    </format>
    <format dxfId="135">
      <pivotArea outline="0" collapsedLevelsAreSubtotals="1" fieldPosition="0"/>
    </format>
    <format dxfId="134">
      <pivotArea field="2" type="button" dataOnly="0" labelOnly="1" outline="0" axis="axisRow" fieldPosition="0"/>
    </format>
    <format dxfId="133">
      <pivotArea dataOnly="0" labelOnly="1" fieldPosition="0">
        <references count="1">
          <reference field="2" count="0"/>
        </references>
      </pivotArea>
    </format>
    <format dxfId="132">
      <pivotArea dataOnly="0" labelOnly="1" grandRow="1" outline="0" fieldPosition="0"/>
    </format>
    <format dxfId="13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0">
      <pivotArea type="all" dataOnly="0" outline="0" fieldPosition="0"/>
    </format>
    <format dxfId="129">
      <pivotArea outline="0" collapsedLevelsAreSubtotals="1" fieldPosition="0"/>
    </format>
    <format dxfId="128">
      <pivotArea field="2" type="button" dataOnly="0" labelOnly="1" outline="0" axis="axisRow" fieldPosition="0"/>
    </format>
    <format dxfId="127">
      <pivotArea dataOnly="0" labelOnly="1" fieldPosition="0">
        <references count="1">
          <reference field="2" count="0"/>
        </references>
      </pivotArea>
    </format>
    <format dxfId="126">
      <pivotArea dataOnly="0" labelOnly="1" grandRow="1" outline="0" fieldPosition="0"/>
    </format>
    <format dxfId="1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4">
      <pivotArea field="2" type="button" dataOnly="0" labelOnly="1" outline="0" axis="axisRow" fieldPosition="0"/>
    </format>
    <format dxfId="1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2">
      <pivotArea field="2" type="button" dataOnly="0" labelOnly="1" outline="0" axis="axisRow" fieldPosition="0"/>
    </format>
    <format dxfId="1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0">
      <pivotArea field="2" type="button" dataOnly="0" labelOnly="1" outline="0" axis="axisRow" fieldPosition="0"/>
    </format>
    <format dxfId="11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8">
      <pivotArea grandRow="1" outline="0" collapsedLevelsAreSubtotals="1" fieldPosition="0"/>
    </format>
    <format dxfId="117">
      <pivotArea dataOnly="0" labelOnly="1" grandRow="1" outline="0" fieldPosition="0"/>
    </format>
    <format dxfId="116">
      <pivotArea grandRow="1" outline="0" collapsedLevelsAreSubtotals="1" fieldPosition="0"/>
    </format>
    <format dxfId="115">
      <pivotArea dataOnly="0" labelOnly="1" grandRow="1" outline="0" fieldPosition="0"/>
    </format>
    <format dxfId="114">
      <pivotArea grandRow="1" outline="0" collapsedLevelsAreSubtotals="1" fieldPosition="0"/>
    </format>
    <format dxfId="113">
      <pivotArea dataOnly="0" labelOnly="1" grandRow="1" outline="0" fieldPosition="0"/>
    </format>
    <format dxfId="112">
      <pivotArea dataOnly="0" grandRow="1" fieldPosition="0"/>
    </format>
    <format dxfId="111">
      <pivotArea dataOnly="0" grandRow="1" fieldPosition="0"/>
    </format>
    <format dxfId="110">
      <pivotArea outline="0" collapsedLevelsAreSubtotals="1" fieldPosition="0"/>
    </format>
    <format dxfId="10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8">
      <pivotArea outline="0" collapsedLevelsAreSubtotals="1" fieldPosition="0"/>
    </format>
    <format dxfId="10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6">
      <pivotArea type="all" dataOnly="0" outline="0" fieldPosition="0"/>
    </format>
    <format dxfId="105">
      <pivotArea outline="0" collapsedLevelsAreSubtotals="1" fieldPosition="0"/>
    </format>
    <format dxfId="104">
      <pivotArea field="2" type="button" dataOnly="0" labelOnly="1" outline="0" axis="axisRow" fieldPosition="0"/>
    </format>
    <format dxfId="103">
      <pivotArea dataOnly="0" labelOnly="1" fieldPosition="0">
        <references count="1">
          <reference field="2" count="0"/>
        </references>
      </pivotArea>
    </format>
    <format dxfId="102">
      <pivotArea dataOnly="0" labelOnly="1" grandRow="1" outline="0" fieldPosition="0"/>
    </format>
    <format dxfId="10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0">
      <pivotArea field="2" type="button" dataOnly="0" labelOnly="1" outline="0" axis="axisRow" fieldPosition="0"/>
    </format>
    <format dxfId="99">
      <pivotArea dataOnly="0" labelOnly="1" fieldPosition="0">
        <references count="1">
          <reference field="2" count="0"/>
        </references>
      </pivotArea>
    </format>
    <format dxfId="98">
      <pivotArea dataOnly="0" labelOnly="1" grandRow="1" outline="0" fieldPosition="0"/>
    </format>
    <format dxfId="97">
      <pivotArea dataOnly="0" labelOnly="1" grandRow="1" outline="0" fieldPosition="0"/>
    </format>
    <format dxfId="96">
      <pivotArea dataOnly="0" labelOnly="1" fieldPosition="0">
        <references count="1">
          <reference field="2" count="1">
            <x v="3"/>
          </reference>
        </references>
      </pivotArea>
    </format>
    <format dxfId="9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93">
      <pivotArea type="all" dataOnly="0" outline="0" fieldPosition="0"/>
    </format>
    <format dxfId="92">
      <pivotArea outline="0" collapsedLevelsAreSubtotals="1" fieldPosition="0"/>
    </format>
    <format dxfId="91">
      <pivotArea field="2" type="button" dataOnly="0" labelOnly="1" outline="0" axis="axisRow" fieldPosition="0"/>
    </format>
    <format dxfId="90">
      <pivotArea dataOnly="0" labelOnly="1" fieldPosition="0">
        <references count="1">
          <reference field="2" count="0"/>
        </references>
      </pivotArea>
    </format>
    <format dxfId="89">
      <pivotArea dataOnly="0" labelOnly="1" grandRow="1" outline="0" fieldPosition="0"/>
    </format>
    <format dxfId="8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86">
      <pivotArea dataOnly="0" labelOnly="1" outline="0" fieldPosition="0">
        <references count="1">
          <reference field="4294967294" count="1">
            <x v="2"/>
          </reference>
        </references>
      </pivotArea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58BFAE-CC70-4F8C-8B29-6FCE44C0D826}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3" rowHeaderCaption="Ramo">
  <location ref="P2:S7" firstHeaderRow="0" firstDataRow="1" firstDataCol="1"/>
  <pivotFields count="14">
    <pivotField showAll="0"/>
    <pivotField numFmtId="164" showAll="0"/>
    <pivotField axis="axisRow" showAll="0">
      <items count="5">
        <item x="0"/>
        <item x="1"/>
        <item x="2"/>
        <item x="3"/>
        <item t="default"/>
      </items>
    </pivotField>
    <pivotField dataField="1" showAll="0"/>
    <pivotField showAll="0"/>
    <pivotField numFmtId="14" showAll="0"/>
    <pivotField showAll="0"/>
    <pivotField numFmtId="6" showAll="0"/>
    <pivotField numFmtId="6" showAll="0"/>
    <pivotField dataField="1" numFmtId="6" showAll="0"/>
    <pivotField dataField="1" numFmtId="6" showAll="0"/>
    <pivotField numFmtId="14" showAll="0"/>
    <pivotField showAll="0"/>
    <pivotField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ant. Siniestros" fld="3" subtotal="count" baseField="2" baseItem="0"/>
    <dataField name="Total Valor Pagado" fld="10" baseField="0" baseItem="0" numFmtId="44"/>
    <dataField name="Total Valor Reserva" fld="9" baseField="0" baseItem="0" numFmtId="6"/>
  </dataFields>
  <formats count="57">
    <format dxfId="197">
      <pivotArea field="2" type="button" dataOnly="0" labelOnly="1" outline="0" axis="axisRow" fieldPosition="0"/>
    </format>
    <format dxfId="19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95">
      <pivotArea field="2" type="button" dataOnly="0" labelOnly="1" outline="0" axis="axisRow" fieldPosition="0"/>
    </format>
    <format dxfId="19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93">
      <pivotArea type="all" dataOnly="0" outline="0" fieldPosition="0"/>
    </format>
    <format dxfId="192">
      <pivotArea outline="0" collapsedLevelsAreSubtotals="1" fieldPosition="0"/>
    </format>
    <format dxfId="191">
      <pivotArea field="2" type="button" dataOnly="0" labelOnly="1" outline="0" axis="axisRow" fieldPosition="0"/>
    </format>
    <format dxfId="190">
      <pivotArea dataOnly="0" labelOnly="1" fieldPosition="0">
        <references count="1">
          <reference field="2" count="0"/>
        </references>
      </pivotArea>
    </format>
    <format dxfId="189">
      <pivotArea dataOnly="0" labelOnly="1" grandRow="1" outline="0" fieldPosition="0"/>
    </format>
    <format dxfId="18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7">
      <pivotArea type="all" dataOnly="0" outline="0" fieldPosition="0"/>
    </format>
    <format dxfId="186">
      <pivotArea outline="0" collapsedLevelsAreSubtotals="1" fieldPosition="0"/>
    </format>
    <format dxfId="185">
      <pivotArea field="2" type="button" dataOnly="0" labelOnly="1" outline="0" axis="axisRow" fieldPosition="0"/>
    </format>
    <format dxfId="184">
      <pivotArea dataOnly="0" labelOnly="1" fieldPosition="0">
        <references count="1">
          <reference field="2" count="0"/>
        </references>
      </pivotArea>
    </format>
    <format dxfId="183">
      <pivotArea dataOnly="0" labelOnly="1" grandRow="1" outline="0" fieldPosition="0"/>
    </format>
    <format dxfId="1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1">
      <pivotArea field="2" type="button" dataOnly="0" labelOnly="1" outline="0" axis="axisRow" fieldPosition="0"/>
    </format>
    <format dxfId="1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9">
      <pivotArea field="2" type="button" dataOnly="0" labelOnly="1" outline="0" axis="axisRow" fieldPosition="0"/>
    </format>
    <format dxfId="1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7">
      <pivotArea field="2" type="button" dataOnly="0" labelOnly="1" outline="0" axis="axisRow" fieldPosition="0"/>
    </format>
    <format dxfId="17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5">
      <pivotArea grandRow="1" outline="0" collapsedLevelsAreSubtotals="1" fieldPosition="0"/>
    </format>
    <format dxfId="174">
      <pivotArea dataOnly="0" labelOnly="1" grandRow="1" outline="0" fieldPosition="0"/>
    </format>
    <format dxfId="173">
      <pivotArea grandRow="1" outline="0" collapsedLevelsAreSubtotals="1" fieldPosition="0"/>
    </format>
    <format dxfId="172">
      <pivotArea dataOnly="0" labelOnly="1" grandRow="1" outline="0" fieldPosition="0"/>
    </format>
    <format dxfId="171">
      <pivotArea grandRow="1" outline="0" collapsedLevelsAreSubtotals="1" fieldPosition="0"/>
    </format>
    <format dxfId="170">
      <pivotArea dataOnly="0" labelOnly="1" grandRow="1" outline="0" fieldPosition="0"/>
    </format>
    <format dxfId="169">
      <pivotArea dataOnly="0" grandRow="1" fieldPosition="0"/>
    </format>
    <format dxfId="168">
      <pivotArea dataOnly="0" grandRow="1" fieldPosition="0"/>
    </format>
    <format dxfId="167">
      <pivotArea outline="0" collapsedLevelsAreSubtotals="1" fieldPosition="0"/>
    </format>
    <format dxfId="16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5">
      <pivotArea outline="0" collapsedLevelsAreSubtotals="1" fieldPosition="0"/>
    </format>
    <format dxfId="16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3">
      <pivotArea type="all" dataOnly="0" outline="0" fieldPosition="0"/>
    </format>
    <format dxfId="162">
      <pivotArea outline="0" collapsedLevelsAreSubtotals="1" fieldPosition="0"/>
    </format>
    <format dxfId="161">
      <pivotArea field="2" type="button" dataOnly="0" labelOnly="1" outline="0" axis="axisRow" fieldPosition="0"/>
    </format>
    <format dxfId="160">
      <pivotArea dataOnly="0" labelOnly="1" fieldPosition="0">
        <references count="1">
          <reference field="2" count="0"/>
        </references>
      </pivotArea>
    </format>
    <format dxfId="159">
      <pivotArea dataOnly="0" labelOnly="1" grandRow="1" outline="0" fieldPosition="0"/>
    </format>
    <format dxfId="15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7">
      <pivotArea field="2" type="button" dataOnly="0" labelOnly="1" outline="0" axis="axisRow" fieldPosition="0"/>
    </format>
    <format dxfId="156">
      <pivotArea dataOnly="0" labelOnly="1" fieldPosition="0">
        <references count="1">
          <reference field="2" count="0"/>
        </references>
      </pivotArea>
    </format>
    <format dxfId="155">
      <pivotArea dataOnly="0" labelOnly="1" grandRow="1" outline="0" fieldPosition="0"/>
    </format>
    <format dxfId="154">
      <pivotArea dataOnly="0" labelOnly="1" grandRow="1" outline="0" fieldPosition="0"/>
    </format>
    <format dxfId="15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51">
      <pivotArea type="all" dataOnly="0" outline="0" fieldPosition="0"/>
    </format>
    <format dxfId="150">
      <pivotArea outline="0" collapsedLevelsAreSubtotals="1" fieldPosition="0"/>
    </format>
    <format dxfId="149">
      <pivotArea field="2" type="button" dataOnly="0" labelOnly="1" outline="0" axis="axisRow" fieldPosition="0"/>
    </format>
    <format dxfId="148">
      <pivotArea dataOnly="0" labelOnly="1" fieldPosition="0">
        <references count="1">
          <reference field="2" count="0"/>
        </references>
      </pivotArea>
    </format>
    <format dxfId="147">
      <pivotArea dataOnly="0" labelOnly="1" grandRow="1" outline="0" fieldPosition="0"/>
    </format>
    <format dxfId="14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4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4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3">
      <pivotArea field="2" type="button" dataOnly="0" labelOnly="1" outline="0" axis="axisRow" fieldPosition="0"/>
    </format>
    <format dxfId="142">
      <pivotArea dataOnly="0" labelOnly="1" fieldPosition="0">
        <references count="1">
          <reference field="2" count="0"/>
        </references>
      </pivotArea>
    </format>
    <format dxfId="141">
      <pivotArea dataOnly="0" labelOnly="1" grandRow="1" outline="0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211396-89F4-4682-8CAD-43726CB2CBAA}" name="TablaDinámica3" cacheId="1" applyNumberFormats="0" applyBorderFormats="0" applyFontFormats="0" applyPatternFormats="0" applyAlignmentFormats="0" applyWidthHeightFormats="1" dataCaption="Valores" grandTotalCaption="TOTAL GENERAL " updatedVersion="8" minRefreshableVersion="3" useAutoFormatting="1" itemPrintTitles="1" createdVersion="8" indent="0" outline="1" outlineData="1" multipleFieldFilters="0" rowHeaderCaption="PÓLIZA Y DETALLE">
  <location ref="A3:C32" firstHeaderRow="0" firstDataRow="1" firstDataCol="1"/>
  <pivotFields count="14">
    <pivotField showAll="0"/>
    <pivotField axis="axisRow" numFmtId="164" showAll="0">
      <items count="5">
        <item x="1"/>
        <item x="2"/>
        <item x="0"/>
        <item x="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axis="axisRow" showAll="0">
      <items count="20">
        <item x="0"/>
        <item x="2"/>
        <item x="1"/>
        <item x="3"/>
        <item x="4"/>
        <item x="5"/>
        <item x="7"/>
        <item x="6"/>
        <item x="8"/>
        <item x="9"/>
        <item x="14"/>
        <item x="15"/>
        <item x="16"/>
        <item x="17"/>
        <item x="18"/>
        <item x="10"/>
        <item x="11"/>
        <item x="12"/>
        <item x="13"/>
        <item t="default"/>
      </items>
    </pivotField>
    <pivotField numFmtId="14" showAll="0"/>
    <pivotField numFmtId="14" showAll="0"/>
    <pivotField numFmtId="6" showAll="0"/>
    <pivotField numFmtId="6" showAll="0"/>
    <pivotField dataField="1" numFmtId="6" showAll="0"/>
    <pivotField dataField="1" numFmtId="6" showAll="0"/>
    <pivotField numFmtId="14" showAll="0"/>
    <pivotField showAll="0"/>
    <pivotField showAll="0"/>
  </pivotFields>
  <rowFields count="3">
    <field x="2"/>
    <field x="1"/>
    <field x="4"/>
  </rowFields>
  <rowItems count="29">
    <i>
      <x/>
    </i>
    <i r="1">
      <x v="2"/>
    </i>
    <i r="2">
      <x/>
    </i>
    <i>
      <x v="1"/>
    </i>
    <i r="1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5"/>
    </i>
    <i r="2">
      <x v="16"/>
    </i>
    <i r="2">
      <x v="17"/>
    </i>
    <i r="2">
      <x v="18"/>
    </i>
    <i>
      <x v="2"/>
    </i>
    <i r="1">
      <x v="1"/>
    </i>
    <i r="2">
      <x v="1"/>
    </i>
    <i>
      <x v="3"/>
    </i>
    <i r="1">
      <x v="3"/>
    </i>
    <i r="2">
      <x v="10"/>
    </i>
    <i r="2">
      <x v="11"/>
    </i>
    <i r="2">
      <x v="12"/>
    </i>
    <i r="2">
      <x v="13"/>
    </i>
    <i r="2"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VALOR RESERVA " fld="9" baseField="0" baseItem="0" numFmtId="6"/>
    <dataField name="VALOR PAGADO " fld="10" baseField="0" baseItem="0" numFmtId="6"/>
  </dataFields>
  <formats count="64">
    <format dxfId="85">
      <pivotArea field="1" type="button" dataOnly="0" labelOnly="1" outline="0" axis="axisRow" fieldPosition="1"/>
    </format>
    <format dxfId="8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3">
      <pivotArea field="1" type="button" dataOnly="0" labelOnly="1" outline="0" axis="axisRow" fieldPosition="1"/>
    </format>
    <format dxfId="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1">
      <pivotArea field="1" type="button" dataOnly="0" labelOnly="1" outline="0" axis="axisRow" fieldPosition="1"/>
    </format>
    <format dxfId="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9">
      <pivotArea field="1" type="button" dataOnly="0" labelOnly="1" outline="0" axis="axisRow" fieldPosition="1"/>
    </format>
    <format dxfId="78">
      <pivotArea field="1" type="button" dataOnly="0" labelOnly="1" outline="0" axis="axisRow" fieldPosition="1"/>
    </format>
    <format dxfId="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5">
      <pivotArea outline="0" collapsedLevelsAreSubtotals="1" fieldPosition="0"/>
    </format>
    <format dxfId="74">
      <pivotArea outline="0" collapsedLevelsAreSubtotals="1" fieldPosition="0"/>
    </format>
    <format dxfId="73">
      <pivotArea collapsedLevelsAreSubtotals="1" fieldPosition="0">
        <references count="1">
          <reference field="1" count="1">
            <x v="0"/>
          </reference>
        </references>
      </pivotArea>
    </format>
    <format dxfId="72">
      <pivotArea collapsedLevelsAreSubtotals="1" fieldPosition="0">
        <references count="1">
          <reference field="1" count="1">
            <x v="1"/>
          </reference>
        </references>
      </pivotArea>
    </format>
    <format dxfId="71">
      <pivotArea grandRow="1" outline="0" collapsedLevelsAreSubtotals="1" fieldPosition="0"/>
    </format>
    <format dxfId="70">
      <pivotArea dataOnly="0" labelOnly="1" grandRow="1" outline="0" fieldPosition="0"/>
    </format>
    <format dxfId="69">
      <pivotArea grandRow="1" outline="0" collapsedLevelsAreSubtotals="1" fieldPosition="0"/>
    </format>
    <format dxfId="68">
      <pivotArea dataOnly="0" labelOnly="1" grandRow="1" outline="0" fieldPosition="0"/>
    </format>
    <format dxfId="67">
      <pivotArea grandRow="1" outline="0" collapsedLevelsAreSubtotals="1" fieldPosition="0"/>
    </format>
    <format dxfId="66">
      <pivotArea dataOnly="0" labelOnly="1" grandRow="1" outline="0" fieldPosition="0"/>
    </format>
    <format dxfId="65">
      <pivotArea grandRow="1" outline="0" collapsedLevelsAreSubtotals="1" fieldPosition="0"/>
    </format>
    <format dxfId="64">
      <pivotArea dataOnly="0" labelOnly="1" grandRow="1" outline="0" fieldPosition="0"/>
    </format>
    <format dxfId="63">
      <pivotArea collapsedLevelsAreSubtotals="1" fieldPosition="0">
        <references count="2">
          <reference field="1" count="1">
            <x v="2"/>
          </reference>
          <reference field="2" count="1" selected="0">
            <x v="0"/>
          </reference>
        </references>
      </pivotArea>
    </format>
    <format dxfId="62">
      <pivotArea collapsedLevelsAreSubtotals="1" fieldPosition="0">
        <references count="1">
          <reference field="2" count="1">
            <x v="1"/>
          </reference>
        </references>
      </pivotArea>
    </format>
    <format dxfId="61">
      <pivotArea dataOnly="0" labelOnly="1" fieldPosition="0">
        <references count="1">
          <reference field="2" count="1">
            <x v="1"/>
          </reference>
        </references>
      </pivotArea>
    </format>
    <format dxfId="60">
      <pivotArea dataOnly="0" labelOnly="1" fieldPosition="0">
        <references count="1">
          <reference field="2" count="1">
            <x v="1"/>
          </reference>
        </references>
      </pivotArea>
    </format>
    <format dxfId="59">
      <pivotArea collapsedLevelsAreSubtotals="1" fieldPosition="0">
        <references count="1">
          <reference field="2" count="1">
            <x v="2"/>
          </reference>
        </references>
      </pivotArea>
    </format>
    <format dxfId="58">
      <pivotArea dataOnly="0" labelOnly="1" fieldPosition="0">
        <references count="1">
          <reference field="2" count="1">
            <x v="2"/>
          </reference>
        </references>
      </pivotArea>
    </format>
    <format dxfId="57">
      <pivotArea collapsedLevelsAreSubtotals="1" fieldPosition="0">
        <references count="1">
          <reference field="2" count="1">
            <x v="2"/>
          </reference>
        </references>
      </pivotArea>
    </format>
    <format dxfId="56">
      <pivotArea dataOnly="0" labelOnly="1" fieldPosition="0">
        <references count="1">
          <reference field="2" count="1">
            <x v="2"/>
          </reference>
        </references>
      </pivotArea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field="2" type="button" dataOnly="0" labelOnly="1" outline="0" axis="axisRow" fieldPosition="0"/>
    </format>
    <format dxfId="52">
      <pivotArea dataOnly="0" labelOnly="1" fieldPosition="0">
        <references count="1">
          <reference field="2" count="0"/>
        </references>
      </pivotArea>
    </format>
    <format dxfId="51">
      <pivotArea dataOnly="0" labelOnly="1" grandRow="1" outline="0" fieldPosition="0"/>
    </format>
    <format dxfId="50">
      <pivotArea dataOnly="0" labelOnly="1" fieldPosition="0">
        <references count="2">
          <reference field="1" count="1">
            <x v="0"/>
          </reference>
          <reference field="2" count="1" selected="0">
            <x v="1"/>
          </reference>
        </references>
      </pivotArea>
    </format>
    <format dxfId="49">
      <pivotArea dataOnly="0" labelOnly="1" fieldPosition="0">
        <references count="2">
          <reference field="1" count="1">
            <x v="1"/>
          </reference>
          <reference field="2" count="1" selected="0">
            <x v="2"/>
          </reference>
        </references>
      </pivotArea>
    </format>
    <format dxfId="48">
      <pivotArea dataOnly="0" labelOnly="1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4" count="3">
            <x v="1"/>
            <x v="2"/>
            <x v="3"/>
          </reference>
        </references>
      </pivotArea>
    </format>
    <format dxfId="47">
      <pivotArea dataOnly="0" labelOnly="1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4" count="1">
            <x v="1"/>
          </reference>
        </references>
      </pivotArea>
    </format>
    <format dxfId="4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5">
      <pivotArea type="all" dataOnly="0" outline="0" fieldPosition="0"/>
    </format>
    <format dxfId="44">
      <pivotArea outline="0" collapsedLevelsAreSubtotals="1" fieldPosition="0"/>
    </format>
    <format dxfId="43">
      <pivotArea field="2" type="button" dataOnly="0" labelOnly="1" outline="0" axis="axisRow" fieldPosition="0"/>
    </format>
    <format dxfId="42">
      <pivotArea dataOnly="0" labelOnly="1" fieldPosition="0">
        <references count="1">
          <reference field="2" count="0"/>
        </references>
      </pivotArea>
    </format>
    <format dxfId="41">
      <pivotArea dataOnly="0" labelOnly="1" grandRow="1" outline="0" fieldPosition="0"/>
    </format>
    <format dxfId="40">
      <pivotArea dataOnly="0" labelOnly="1" fieldPosition="0">
        <references count="2">
          <reference field="1" count="1">
            <x v="0"/>
          </reference>
          <reference field="2" count="1" selected="0">
            <x v="1"/>
          </reference>
        </references>
      </pivotArea>
    </format>
    <format dxfId="39">
      <pivotArea dataOnly="0" labelOnly="1" fieldPosition="0">
        <references count="2">
          <reference field="1" count="1">
            <x v="1"/>
          </reference>
          <reference field="2" count="1" selected="0">
            <x v="2"/>
          </reference>
        </references>
      </pivotArea>
    </format>
    <format dxfId="38">
      <pivotArea dataOnly="0" labelOnly="1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4" count="3">
            <x v="1"/>
            <x v="2"/>
            <x v="3"/>
          </reference>
        </references>
      </pivotArea>
    </format>
    <format dxfId="37">
      <pivotArea dataOnly="0" labelOnly="1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4" count="1">
            <x v="1"/>
          </reference>
        </references>
      </pivotArea>
    </format>
    <format dxfId="3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">
      <pivotArea collapsedLevelsAreSubtotals="1" fieldPosition="0">
        <references count="1">
          <reference field="2" count="1">
            <x v="1"/>
          </reference>
        </references>
      </pivotArea>
    </format>
    <format dxfId="34">
      <pivotArea grandRow="1" outline="0" collapsedLevelsAreSubtotals="1" fieldPosition="0"/>
    </format>
    <format dxfId="33">
      <pivotArea dataOnly="0" labelOnly="1" fieldPosition="0">
        <references count="1">
          <reference field="2" count="1">
            <x v="3"/>
          </reference>
        </references>
      </pivotArea>
    </format>
    <format dxfId="32">
      <pivotArea collapsedLevelsAreSubtotals="1" fieldPosition="0">
        <references count="2">
          <reference field="4294967294" count="1" selected="0">
            <x v="0"/>
          </reference>
          <reference field="2" count="1">
            <x v="3"/>
          </reference>
        </references>
      </pivotArea>
    </format>
    <format dxfId="31">
      <pivotArea collapsedLevelsAreSubtotals="1" fieldPosition="0">
        <references count="2">
          <reference field="4294967294" count="1" selected="0">
            <x v="1"/>
          </reference>
          <reference field="2" count="1">
            <x v="3"/>
          </reference>
        </references>
      </pivotArea>
    </format>
    <format dxfId="30">
      <pivotArea collapsedLevelsAreSubtotals="1" fieldPosition="0">
        <references count="2">
          <reference field="1" count="1">
            <x v="3"/>
          </reference>
          <reference field="2" count="1" selected="0">
            <x v="3"/>
          </reference>
        </references>
      </pivotArea>
    </format>
    <format dxfId="29">
      <pivotArea collapsedLevelsAreSubtotals="1" fieldPosition="0">
        <references count="2">
          <reference field="1" count="1">
            <x v="3"/>
          </reference>
          <reference field="2" count="1" selected="0">
            <x v="3"/>
          </reference>
        </references>
      </pivotArea>
    </format>
    <format dxfId="28">
      <pivotArea collapsedLevelsAreSubtotals="1" fieldPosition="0">
        <references count="1">
          <reference field="2" count="1">
            <x v="0"/>
          </reference>
        </references>
      </pivotArea>
    </format>
    <format dxfId="27">
      <pivotArea collapsedLevelsAreSubtotals="1" fieldPosition="0">
        <references count="1">
          <reference field="2" count="1">
            <x v="0"/>
          </reference>
        </references>
      </pivotArea>
    </format>
    <format dxfId="26">
      <pivotArea dataOnly="0" labelOnly="1" fieldPosition="0">
        <references count="1">
          <reference field="2" count="1">
            <x v="0"/>
          </reference>
        </references>
      </pivotArea>
    </format>
    <format dxfId="25">
      <pivotArea collapsedLevelsAreSubtotals="1" fieldPosition="0">
        <references count="1">
          <reference field="2" count="1">
            <x v="0"/>
          </reference>
        </references>
      </pivotArea>
    </format>
    <format dxfId="24">
      <pivotArea dataOnly="0" labelOnly="1" fieldPosition="0">
        <references count="1">
          <reference field="2" count="1">
            <x v="0"/>
          </reference>
        </references>
      </pivotArea>
    </format>
    <format dxfId="23">
      <pivotArea collapsedLevelsAreSubtotals="1" fieldPosition="0">
        <references count="1">
          <reference field="2" count="1">
            <x v="0"/>
          </reference>
        </references>
      </pivotArea>
    </format>
    <format dxfId="22">
      <pivotArea dataOnly="0" labelOnly="1" fieldPosition="0">
        <references count="1">
          <reference field="2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2"/>
  <sheetViews>
    <sheetView showGridLines="0" tabSelected="1" zoomScale="90" zoomScaleNormal="90" workbookViewId="0">
      <pane ySplit="2" topLeftCell="A3" activePane="bottomLeft" state="frozen"/>
      <selection pane="bottomLeft" activeCell="J6" sqref="J6"/>
    </sheetView>
  </sheetViews>
  <sheetFormatPr baseColWidth="10" defaultColWidth="10.7265625" defaultRowHeight="14" x14ac:dyDescent="0.35"/>
  <cols>
    <col min="1" max="1" width="7.26953125" style="2" bestFit="1" customWidth="1"/>
    <col min="2" max="2" width="15.7265625" style="2" customWidth="1"/>
    <col min="3" max="3" width="15.453125" style="4" bestFit="1" customWidth="1"/>
    <col min="4" max="4" width="14.453125" style="2" customWidth="1"/>
    <col min="5" max="5" width="44.26953125" style="3" customWidth="1"/>
    <col min="6" max="6" width="14.26953125" style="1" customWidth="1"/>
    <col min="7" max="7" width="15.1796875" style="2" customWidth="1"/>
    <col min="8" max="9" width="16.1796875" style="2" customWidth="1"/>
    <col min="10" max="11" width="15.26953125" style="2" customWidth="1"/>
    <col min="12" max="12" width="15.453125" style="2" customWidth="1"/>
    <col min="13" max="13" width="50" style="3" bestFit="1" customWidth="1"/>
    <col min="14" max="14" width="21.54296875" style="2" customWidth="1"/>
    <col min="15" max="15" width="3.81640625" style="2" customWidth="1"/>
    <col min="16" max="16" width="14.90625" style="1" bestFit="1" customWidth="1"/>
    <col min="17" max="17" width="10.36328125" style="2" bestFit="1" customWidth="1"/>
    <col min="18" max="18" width="18.1796875" style="2" bestFit="1" customWidth="1"/>
    <col min="19" max="19" width="12.453125" style="2" bestFit="1" customWidth="1"/>
    <col min="20" max="16384" width="10.7265625" style="2"/>
  </cols>
  <sheetData>
    <row r="1" spans="1:19" s="1" customFormat="1" ht="45" customHeight="1" x14ac:dyDescent="0.35">
      <c r="A1" s="51" t="s">
        <v>67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9" s="8" customFormat="1" ht="27" x14ac:dyDescent="0.35">
      <c r="A2" s="5" t="s">
        <v>0</v>
      </c>
      <c r="B2" s="6" t="s">
        <v>1</v>
      </c>
      <c r="C2" s="7" t="s">
        <v>23</v>
      </c>
      <c r="D2" s="5" t="s">
        <v>2</v>
      </c>
      <c r="E2" s="5" t="s">
        <v>6</v>
      </c>
      <c r="F2" s="5" t="s">
        <v>9</v>
      </c>
      <c r="G2" s="5" t="s">
        <v>3</v>
      </c>
      <c r="H2" s="5" t="s">
        <v>7</v>
      </c>
      <c r="I2" s="5" t="s">
        <v>53</v>
      </c>
      <c r="J2" s="5" t="s">
        <v>79</v>
      </c>
      <c r="K2" s="5" t="s">
        <v>38</v>
      </c>
      <c r="L2" s="5" t="s">
        <v>49</v>
      </c>
      <c r="M2" s="5" t="s">
        <v>4</v>
      </c>
      <c r="N2" s="5" t="s">
        <v>8</v>
      </c>
      <c r="P2" s="19" t="s">
        <v>62</v>
      </c>
      <c r="Q2" s="20" t="s">
        <v>63</v>
      </c>
      <c r="R2" s="20" t="s">
        <v>64</v>
      </c>
      <c r="S2" s="20" t="s">
        <v>80</v>
      </c>
    </row>
    <row r="3" spans="1:19" s="8" customFormat="1" ht="13.5" x14ac:dyDescent="0.3">
      <c r="A3" s="9">
        <v>1</v>
      </c>
      <c r="B3" s="10">
        <v>994000000294</v>
      </c>
      <c r="C3" s="10" t="s">
        <v>24</v>
      </c>
      <c r="D3" s="11">
        <v>36339</v>
      </c>
      <c r="E3" s="11" t="s">
        <v>10</v>
      </c>
      <c r="F3" s="12">
        <v>45210</v>
      </c>
      <c r="G3" s="12">
        <v>45175</v>
      </c>
      <c r="H3" s="13">
        <v>3162177</v>
      </c>
      <c r="I3" s="13">
        <v>3162177</v>
      </c>
      <c r="J3" s="13">
        <v>0</v>
      </c>
      <c r="K3" s="13">
        <v>3162177</v>
      </c>
      <c r="L3" s="12">
        <v>45230</v>
      </c>
      <c r="M3" s="14" t="s">
        <v>17</v>
      </c>
      <c r="N3" s="14" t="s">
        <v>5</v>
      </c>
      <c r="P3" s="29" t="s">
        <v>24</v>
      </c>
      <c r="Q3" s="30">
        <v>9</v>
      </c>
      <c r="R3" s="31">
        <v>45313100</v>
      </c>
      <c r="S3" s="32">
        <v>0</v>
      </c>
    </row>
    <row r="4" spans="1:19" s="8" customFormat="1" ht="13.5" x14ac:dyDescent="0.3">
      <c r="A4" s="9">
        <v>2</v>
      </c>
      <c r="B4" s="10">
        <v>994000000294</v>
      </c>
      <c r="C4" s="10" t="s">
        <v>24</v>
      </c>
      <c r="D4" s="11">
        <v>36362</v>
      </c>
      <c r="E4" s="11" t="s">
        <v>11</v>
      </c>
      <c r="F4" s="12">
        <v>45210</v>
      </c>
      <c r="G4" s="12">
        <v>45199</v>
      </c>
      <c r="H4" s="13">
        <v>1850886</v>
      </c>
      <c r="I4" s="13">
        <f>1850886+205783</f>
        <v>2056669</v>
      </c>
      <c r="J4" s="13">
        <v>0</v>
      </c>
      <c r="K4" s="13">
        <f>1850886+205783</f>
        <v>2056669</v>
      </c>
      <c r="L4" s="12">
        <v>45230</v>
      </c>
      <c r="M4" s="14" t="s">
        <v>17</v>
      </c>
      <c r="N4" s="14" t="s">
        <v>5</v>
      </c>
      <c r="P4" s="29" t="s">
        <v>26</v>
      </c>
      <c r="Q4" s="30">
        <v>8</v>
      </c>
      <c r="R4" s="31">
        <v>40000000</v>
      </c>
      <c r="S4" s="32">
        <v>75000000</v>
      </c>
    </row>
    <row r="5" spans="1:19" s="8" customFormat="1" ht="13.5" x14ac:dyDescent="0.3">
      <c r="A5" s="9">
        <v>3</v>
      </c>
      <c r="B5" s="10">
        <v>994000000294</v>
      </c>
      <c r="C5" s="10" t="s">
        <v>24</v>
      </c>
      <c r="D5" s="11">
        <v>36363</v>
      </c>
      <c r="E5" s="11" t="s">
        <v>12</v>
      </c>
      <c r="F5" s="12">
        <v>45210</v>
      </c>
      <c r="G5" s="12">
        <v>45208</v>
      </c>
      <c r="H5" s="13">
        <v>1867928</v>
      </c>
      <c r="I5" s="13">
        <v>1867928</v>
      </c>
      <c r="J5" s="13">
        <v>0</v>
      </c>
      <c r="K5" s="13">
        <v>1867928</v>
      </c>
      <c r="L5" s="12">
        <v>45230</v>
      </c>
      <c r="M5" s="14" t="s">
        <v>17</v>
      </c>
      <c r="N5" s="14" t="s">
        <v>5</v>
      </c>
      <c r="P5" s="29" t="s">
        <v>25</v>
      </c>
      <c r="Q5" s="30">
        <v>7</v>
      </c>
      <c r="R5" s="31">
        <v>32851689</v>
      </c>
      <c r="S5" s="32">
        <v>0</v>
      </c>
    </row>
    <row r="6" spans="1:19" s="8" customFormat="1" ht="13.5" x14ac:dyDescent="0.35">
      <c r="A6" s="9">
        <v>4</v>
      </c>
      <c r="B6" s="10">
        <v>994000000294</v>
      </c>
      <c r="C6" s="10" t="s">
        <v>24</v>
      </c>
      <c r="D6" s="11">
        <v>36384</v>
      </c>
      <c r="E6" s="11" t="s">
        <v>13</v>
      </c>
      <c r="F6" s="12">
        <v>45237</v>
      </c>
      <c r="G6" s="12">
        <v>45216</v>
      </c>
      <c r="H6" s="13">
        <v>2716943</v>
      </c>
      <c r="I6" s="13">
        <v>2716943</v>
      </c>
      <c r="J6" s="13">
        <v>0</v>
      </c>
      <c r="K6" s="13">
        <v>2716943</v>
      </c>
      <c r="L6" s="15">
        <v>45317</v>
      </c>
      <c r="M6" s="14" t="s">
        <v>17</v>
      </c>
      <c r="N6" s="14" t="s">
        <v>5</v>
      </c>
      <c r="P6" s="30" t="s">
        <v>27</v>
      </c>
      <c r="Q6" s="30">
        <v>24</v>
      </c>
      <c r="R6" s="31">
        <v>452600000</v>
      </c>
      <c r="S6" s="32">
        <v>0</v>
      </c>
    </row>
    <row r="7" spans="1:19" s="8" customFormat="1" ht="13.5" x14ac:dyDescent="0.3">
      <c r="A7" s="9">
        <v>5</v>
      </c>
      <c r="B7" s="10">
        <v>994000000294</v>
      </c>
      <c r="C7" s="10" t="s">
        <v>24</v>
      </c>
      <c r="D7" s="11">
        <v>36398</v>
      </c>
      <c r="E7" s="11" t="s">
        <v>10</v>
      </c>
      <c r="F7" s="12">
        <v>45244</v>
      </c>
      <c r="G7" s="12">
        <v>45232</v>
      </c>
      <c r="H7" s="13">
        <v>1816679</v>
      </c>
      <c r="I7" s="13">
        <v>1816679</v>
      </c>
      <c r="J7" s="13">
        <v>0</v>
      </c>
      <c r="K7" s="13">
        <v>1816679</v>
      </c>
      <c r="L7" s="15">
        <v>45317</v>
      </c>
      <c r="M7" s="14" t="s">
        <v>17</v>
      </c>
      <c r="N7" s="14" t="s">
        <v>5</v>
      </c>
      <c r="P7" s="29" t="s">
        <v>70</v>
      </c>
      <c r="Q7" s="30">
        <v>1</v>
      </c>
      <c r="R7" s="31">
        <v>292320000</v>
      </c>
      <c r="S7" s="32">
        <v>0</v>
      </c>
    </row>
    <row r="8" spans="1:19" s="8" customFormat="1" ht="13.5" x14ac:dyDescent="0.35">
      <c r="A8" s="9">
        <v>6</v>
      </c>
      <c r="B8" s="10">
        <v>994000000294</v>
      </c>
      <c r="C8" s="10" t="s">
        <v>24</v>
      </c>
      <c r="D8" s="11">
        <v>36425</v>
      </c>
      <c r="E8" s="11" t="s">
        <v>14</v>
      </c>
      <c r="F8" s="15">
        <v>45265</v>
      </c>
      <c r="G8" s="12">
        <v>45252</v>
      </c>
      <c r="H8" s="13">
        <v>1825536</v>
      </c>
      <c r="I8" s="13">
        <v>1825536</v>
      </c>
      <c r="J8" s="13">
        <v>0</v>
      </c>
      <c r="K8" s="13">
        <v>1825536</v>
      </c>
      <c r="L8" s="15">
        <v>45303</v>
      </c>
      <c r="M8" s="14" t="s">
        <v>17</v>
      </c>
      <c r="N8" s="14" t="s">
        <v>5</v>
      </c>
      <c r="P8" s="19" t="s">
        <v>61</v>
      </c>
      <c r="Q8" s="19">
        <v>49</v>
      </c>
      <c r="R8" s="21">
        <v>863084789</v>
      </c>
      <c r="S8" s="22">
        <v>75000000</v>
      </c>
    </row>
    <row r="9" spans="1:19" s="8" customFormat="1" ht="13.5" x14ac:dyDescent="0.35">
      <c r="A9" s="9">
        <v>7</v>
      </c>
      <c r="B9" s="10">
        <v>994000000294</v>
      </c>
      <c r="C9" s="10" t="s">
        <v>24</v>
      </c>
      <c r="D9" s="11">
        <v>36434</v>
      </c>
      <c r="E9" s="11" t="s">
        <v>15</v>
      </c>
      <c r="F9" s="15">
        <v>45267</v>
      </c>
      <c r="G9" s="12">
        <v>45260</v>
      </c>
      <c r="H9" s="13">
        <v>13579731</v>
      </c>
      <c r="I9" s="13">
        <f>13579731+69850</f>
        <v>13649581</v>
      </c>
      <c r="J9" s="13">
        <v>0</v>
      </c>
      <c r="K9" s="13">
        <f>13579731+69850</f>
        <v>13649581</v>
      </c>
      <c r="L9" s="15">
        <v>45355</v>
      </c>
      <c r="M9" s="14" t="s">
        <v>17</v>
      </c>
      <c r="N9" s="14" t="s">
        <v>5</v>
      </c>
      <c r="P9" s="16"/>
    </row>
    <row r="10" spans="1:19" s="8" customFormat="1" ht="13.5" x14ac:dyDescent="0.35">
      <c r="A10" s="9">
        <v>8</v>
      </c>
      <c r="B10" s="10">
        <v>994000000294</v>
      </c>
      <c r="C10" s="10" t="s">
        <v>24</v>
      </c>
      <c r="D10" s="11">
        <v>36789</v>
      </c>
      <c r="E10" s="11" t="s">
        <v>77</v>
      </c>
      <c r="F10" s="15">
        <v>45573</v>
      </c>
      <c r="G10" s="12">
        <v>45572</v>
      </c>
      <c r="H10" s="13">
        <v>14398389</v>
      </c>
      <c r="I10" s="13">
        <v>14398389</v>
      </c>
      <c r="J10" s="13">
        <v>0</v>
      </c>
      <c r="K10" s="13">
        <v>14398389</v>
      </c>
      <c r="L10" s="15">
        <v>45635</v>
      </c>
      <c r="M10" s="14" t="s">
        <v>17</v>
      </c>
      <c r="N10" s="14" t="s">
        <v>5</v>
      </c>
      <c r="P10" s="16"/>
    </row>
    <row r="11" spans="1:19" s="8" customFormat="1" ht="13.5" x14ac:dyDescent="0.35">
      <c r="A11" s="9">
        <v>9</v>
      </c>
      <c r="B11" s="10">
        <v>994000000294</v>
      </c>
      <c r="C11" s="10" t="s">
        <v>24</v>
      </c>
      <c r="D11" s="11">
        <v>36826</v>
      </c>
      <c r="E11" s="11" t="s">
        <v>78</v>
      </c>
      <c r="F11" s="15">
        <v>45603</v>
      </c>
      <c r="G11" s="12">
        <v>45602</v>
      </c>
      <c r="H11" s="13">
        <v>3819198</v>
      </c>
      <c r="I11" s="13">
        <v>3819198</v>
      </c>
      <c r="J11" s="13">
        <v>0</v>
      </c>
      <c r="K11" s="13">
        <v>3819198</v>
      </c>
      <c r="L11" s="15">
        <v>45635</v>
      </c>
      <c r="M11" s="14" t="s">
        <v>17</v>
      </c>
      <c r="N11" s="14" t="s">
        <v>5</v>
      </c>
      <c r="P11" s="16"/>
    </row>
    <row r="12" spans="1:19" s="8" customFormat="1" ht="13.5" x14ac:dyDescent="0.35">
      <c r="A12" s="9">
        <v>10</v>
      </c>
      <c r="B12" s="10">
        <v>994000000132</v>
      </c>
      <c r="C12" s="10" t="s">
        <v>25</v>
      </c>
      <c r="D12" s="11">
        <v>2073</v>
      </c>
      <c r="E12" s="14" t="s">
        <v>16</v>
      </c>
      <c r="F12" s="15">
        <v>45251</v>
      </c>
      <c r="G12" s="15">
        <v>45226</v>
      </c>
      <c r="H12" s="13">
        <v>1490000</v>
      </c>
      <c r="I12" s="13">
        <v>1490000</v>
      </c>
      <c r="J12" s="13">
        <v>0</v>
      </c>
      <c r="K12" s="13">
        <v>1490000</v>
      </c>
      <c r="L12" s="15">
        <v>45342</v>
      </c>
      <c r="M12" s="14" t="s">
        <v>17</v>
      </c>
      <c r="N12" s="14" t="s">
        <v>5</v>
      </c>
      <c r="P12" s="16"/>
    </row>
    <row r="13" spans="1:19" s="8" customFormat="1" ht="27" x14ac:dyDescent="0.35">
      <c r="A13" s="9">
        <v>11</v>
      </c>
      <c r="B13" s="10">
        <v>994000000132</v>
      </c>
      <c r="C13" s="10" t="s">
        <v>25</v>
      </c>
      <c r="D13" s="11">
        <v>2130</v>
      </c>
      <c r="E13" s="14" t="s">
        <v>39</v>
      </c>
      <c r="F13" s="15">
        <v>45335</v>
      </c>
      <c r="G13" s="15">
        <v>45173</v>
      </c>
      <c r="H13" s="13">
        <v>6057100</v>
      </c>
      <c r="I13" s="13">
        <v>6057100</v>
      </c>
      <c r="J13" s="13">
        <v>0</v>
      </c>
      <c r="K13" s="13">
        <v>6057100</v>
      </c>
      <c r="L13" s="15">
        <v>45370</v>
      </c>
      <c r="M13" s="14" t="s">
        <v>17</v>
      </c>
      <c r="N13" s="14" t="s">
        <v>5</v>
      </c>
      <c r="P13" s="16"/>
    </row>
    <row r="14" spans="1:19" s="8" customFormat="1" ht="13.5" x14ac:dyDescent="0.35">
      <c r="A14" s="9">
        <v>12</v>
      </c>
      <c r="B14" s="10">
        <v>994000000132</v>
      </c>
      <c r="C14" s="10" t="s">
        <v>25</v>
      </c>
      <c r="D14" s="11">
        <v>2186</v>
      </c>
      <c r="E14" s="14" t="s">
        <v>48</v>
      </c>
      <c r="F14" s="15">
        <v>45400</v>
      </c>
      <c r="G14" s="15">
        <v>45390</v>
      </c>
      <c r="H14" s="13">
        <v>3299950</v>
      </c>
      <c r="I14" s="13">
        <v>3299950</v>
      </c>
      <c r="J14" s="13">
        <v>0</v>
      </c>
      <c r="K14" s="13">
        <v>3299950</v>
      </c>
      <c r="L14" s="15">
        <v>45463</v>
      </c>
      <c r="M14" s="14" t="s">
        <v>17</v>
      </c>
      <c r="N14" s="14" t="s">
        <v>5</v>
      </c>
      <c r="P14" s="16"/>
    </row>
    <row r="15" spans="1:19" s="8" customFormat="1" ht="27" x14ac:dyDescent="0.35">
      <c r="A15" s="9">
        <v>13</v>
      </c>
      <c r="B15" s="10">
        <v>994000000132</v>
      </c>
      <c r="C15" s="10" t="s">
        <v>25</v>
      </c>
      <c r="D15" s="11">
        <v>2208</v>
      </c>
      <c r="E15" s="14" t="s">
        <v>51</v>
      </c>
      <c r="F15" s="15">
        <v>45435</v>
      </c>
      <c r="G15" s="15">
        <v>45427</v>
      </c>
      <c r="H15" s="13">
        <v>3950000</v>
      </c>
      <c r="I15" s="13">
        <v>3950000</v>
      </c>
      <c r="J15" s="13">
        <v>0</v>
      </c>
      <c r="K15" s="13">
        <v>3950000</v>
      </c>
      <c r="L15" s="15">
        <v>45504</v>
      </c>
      <c r="M15" s="14" t="s">
        <v>17</v>
      </c>
      <c r="N15" s="14" t="s">
        <v>5</v>
      </c>
      <c r="P15" s="16"/>
    </row>
    <row r="16" spans="1:19" s="8" customFormat="1" ht="27" x14ac:dyDescent="0.35">
      <c r="A16" s="9">
        <v>14</v>
      </c>
      <c r="B16" s="10">
        <v>994000000132</v>
      </c>
      <c r="C16" s="10" t="s">
        <v>25</v>
      </c>
      <c r="D16" s="11">
        <v>2216</v>
      </c>
      <c r="E16" s="14" t="s">
        <v>54</v>
      </c>
      <c r="F16" s="15">
        <v>45435</v>
      </c>
      <c r="G16" s="15">
        <v>45427</v>
      </c>
      <c r="H16" s="13">
        <v>1950000</v>
      </c>
      <c r="I16" s="13">
        <v>1950000</v>
      </c>
      <c r="J16" s="13">
        <v>0</v>
      </c>
      <c r="K16" s="13">
        <v>1950000</v>
      </c>
      <c r="L16" s="15">
        <v>45506</v>
      </c>
      <c r="M16" s="14" t="s">
        <v>17</v>
      </c>
      <c r="N16" s="14" t="s">
        <v>5</v>
      </c>
      <c r="P16" s="16"/>
    </row>
    <row r="17" spans="1:16" s="8" customFormat="1" ht="13.5" x14ac:dyDescent="0.35">
      <c r="A17" s="9">
        <v>15</v>
      </c>
      <c r="B17" s="10">
        <v>994000000132</v>
      </c>
      <c r="C17" s="10" t="s">
        <v>25</v>
      </c>
      <c r="D17" s="11">
        <v>2333</v>
      </c>
      <c r="E17" s="14" t="s">
        <v>66</v>
      </c>
      <c r="F17" s="15">
        <v>45540</v>
      </c>
      <c r="G17" s="15">
        <v>45454</v>
      </c>
      <c r="H17" s="13">
        <v>8449000</v>
      </c>
      <c r="I17" s="13">
        <v>8449000</v>
      </c>
      <c r="J17" s="13">
        <v>0</v>
      </c>
      <c r="K17" s="13">
        <v>8449000</v>
      </c>
      <c r="L17" s="15">
        <v>45701</v>
      </c>
      <c r="M17" s="14" t="s">
        <v>17</v>
      </c>
      <c r="N17" s="14" t="s">
        <v>5</v>
      </c>
      <c r="P17" s="16"/>
    </row>
    <row r="18" spans="1:16" s="8" customFormat="1" ht="13.5" x14ac:dyDescent="0.35">
      <c r="A18" s="9">
        <v>16</v>
      </c>
      <c r="B18" s="10">
        <v>994000000132</v>
      </c>
      <c r="C18" s="10" t="s">
        <v>25</v>
      </c>
      <c r="D18" s="10">
        <v>2544</v>
      </c>
      <c r="E18" s="14" t="s">
        <v>88</v>
      </c>
      <c r="F18" s="15">
        <v>45714</v>
      </c>
      <c r="G18" s="15">
        <v>45646</v>
      </c>
      <c r="H18" s="13">
        <v>7655639</v>
      </c>
      <c r="I18" s="13">
        <v>7655639</v>
      </c>
      <c r="J18" s="13">
        <v>0</v>
      </c>
      <c r="K18" s="13">
        <v>7655639</v>
      </c>
      <c r="L18" s="15">
        <v>45821</v>
      </c>
      <c r="M18" s="14" t="s">
        <v>17</v>
      </c>
      <c r="N18" s="14" t="s">
        <v>5</v>
      </c>
      <c r="P18" s="16"/>
    </row>
    <row r="19" spans="1:16" s="8" customFormat="1" ht="40.5" x14ac:dyDescent="0.35">
      <c r="A19" s="9">
        <v>17</v>
      </c>
      <c r="B19" s="10">
        <v>994000000227</v>
      </c>
      <c r="C19" s="10" t="s">
        <v>26</v>
      </c>
      <c r="D19" s="11">
        <v>30984</v>
      </c>
      <c r="E19" s="14" t="s">
        <v>19</v>
      </c>
      <c r="F19" s="15">
        <v>45216</v>
      </c>
      <c r="G19" s="15">
        <v>45170</v>
      </c>
      <c r="H19" s="13">
        <v>25000000</v>
      </c>
      <c r="I19" s="13">
        <v>15000000</v>
      </c>
      <c r="J19" s="13">
        <v>0</v>
      </c>
      <c r="K19" s="13">
        <v>15000000</v>
      </c>
      <c r="L19" s="15">
        <v>45932</v>
      </c>
      <c r="M19" s="14" t="s">
        <v>115</v>
      </c>
      <c r="N19" s="14" t="s">
        <v>5</v>
      </c>
      <c r="P19" s="16"/>
    </row>
    <row r="20" spans="1:16" s="8" customFormat="1" ht="27" x14ac:dyDescent="0.35">
      <c r="A20" s="9">
        <v>18</v>
      </c>
      <c r="B20" s="10">
        <v>994000000227</v>
      </c>
      <c r="C20" s="10" t="s">
        <v>26</v>
      </c>
      <c r="D20" s="11">
        <v>30986</v>
      </c>
      <c r="E20" s="14" t="s">
        <v>20</v>
      </c>
      <c r="F20" s="15">
        <v>45225</v>
      </c>
      <c r="G20" s="15">
        <v>45203</v>
      </c>
      <c r="H20" s="13">
        <v>40000000</v>
      </c>
      <c r="I20" s="13">
        <v>15000000</v>
      </c>
      <c r="J20" s="13">
        <v>7500000</v>
      </c>
      <c r="K20" s="13">
        <f>I20/2</f>
        <v>7500000</v>
      </c>
      <c r="L20" s="15">
        <v>45300</v>
      </c>
      <c r="M20" s="14" t="s">
        <v>22</v>
      </c>
      <c r="N20" s="14" t="s">
        <v>18</v>
      </c>
      <c r="P20" s="16"/>
    </row>
    <row r="21" spans="1:16" s="8" customFormat="1" ht="40.5" x14ac:dyDescent="0.35">
      <c r="A21" s="9">
        <v>19</v>
      </c>
      <c r="B21" s="10">
        <v>994000000227</v>
      </c>
      <c r="C21" s="10" t="s">
        <v>26</v>
      </c>
      <c r="D21" s="11">
        <v>31085</v>
      </c>
      <c r="E21" s="14" t="s">
        <v>44</v>
      </c>
      <c r="F21" s="15">
        <v>45356</v>
      </c>
      <c r="G21" s="15">
        <v>45314</v>
      </c>
      <c r="H21" s="13">
        <v>35000000</v>
      </c>
      <c r="I21" s="13">
        <v>10000000</v>
      </c>
      <c r="J21" s="13">
        <v>0</v>
      </c>
      <c r="K21" s="13">
        <v>10000000</v>
      </c>
      <c r="L21" s="15">
        <v>45881</v>
      </c>
      <c r="M21" s="14" t="s">
        <v>115</v>
      </c>
      <c r="N21" s="14" t="s">
        <v>5</v>
      </c>
      <c r="P21" s="16"/>
    </row>
    <row r="22" spans="1:16" s="8" customFormat="1" ht="54" x14ac:dyDescent="0.35">
      <c r="A22" s="9">
        <v>20</v>
      </c>
      <c r="B22" s="10">
        <v>994000000227</v>
      </c>
      <c r="C22" s="10" t="s">
        <v>26</v>
      </c>
      <c r="D22" s="11">
        <v>31289</v>
      </c>
      <c r="E22" s="14" t="s">
        <v>86</v>
      </c>
      <c r="F22" s="15">
        <v>45629</v>
      </c>
      <c r="G22" s="15" t="s">
        <v>65</v>
      </c>
      <c r="H22" s="13">
        <v>60000000</v>
      </c>
      <c r="I22" s="13">
        <v>0</v>
      </c>
      <c r="J22" s="13">
        <v>30000000</v>
      </c>
      <c r="K22" s="13">
        <v>0</v>
      </c>
      <c r="L22" s="15">
        <v>45863</v>
      </c>
      <c r="M22" s="14" t="s">
        <v>93</v>
      </c>
      <c r="N22" s="14" t="s">
        <v>85</v>
      </c>
      <c r="P22" s="16"/>
    </row>
    <row r="23" spans="1:16" s="8" customFormat="1" ht="67.5" x14ac:dyDescent="0.35">
      <c r="A23" s="9">
        <v>21</v>
      </c>
      <c r="B23" s="10">
        <v>994000000227</v>
      </c>
      <c r="C23" s="10" t="s">
        <v>26</v>
      </c>
      <c r="D23" s="10">
        <v>31328</v>
      </c>
      <c r="E23" s="14" t="s">
        <v>90</v>
      </c>
      <c r="F23" s="15">
        <v>45736</v>
      </c>
      <c r="G23" s="15">
        <v>45653</v>
      </c>
      <c r="H23" s="13">
        <v>40000000</v>
      </c>
      <c r="I23" s="13">
        <v>15000000</v>
      </c>
      <c r="J23" s="13">
        <v>15000000</v>
      </c>
      <c r="K23" s="13">
        <v>0</v>
      </c>
      <c r="L23" s="15">
        <v>45894</v>
      </c>
      <c r="M23" s="14" t="s">
        <v>95</v>
      </c>
      <c r="N23" s="15" t="s">
        <v>94</v>
      </c>
      <c r="P23" s="16"/>
    </row>
    <row r="24" spans="1:16" s="8" customFormat="1" ht="40.5" x14ac:dyDescent="0.35">
      <c r="A24" s="9">
        <v>22</v>
      </c>
      <c r="B24" s="10">
        <v>994000000227</v>
      </c>
      <c r="C24" s="10" t="s">
        <v>26</v>
      </c>
      <c r="D24" s="10">
        <v>31327</v>
      </c>
      <c r="E24" s="14" t="s">
        <v>89</v>
      </c>
      <c r="F24" s="15">
        <v>45736</v>
      </c>
      <c r="G24" s="15">
        <v>45411</v>
      </c>
      <c r="H24" s="13">
        <v>40000000</v>
      </c>
      <c r="I24" s="13">
        <v>15000000</v>
      </c>
      <c r="J24" s="13">
        <v>7500000</v>
      </c>
      <c r="K24" s="13">
        <v>7500000</v>
      </c>
      <c r="L24" s="15">
        <v>45909</v>
      </c>
      <c r="M24" s="14" t="s">
        <v>116</v>
      </c>
      <c r="N24" s="15" t="s">
        <v>18</v>
      </c>
      <c r="P24" s="16"/>
    </row>
    <row r="25" spans="1:16" s="8" customFormat="1" ht="40.5" x14ac:dyDescent="0.35">
      <c r="A25" s="9">
        <v>23</v>
      </c>
      <c r="B25" s="10">
        <v>994000000227</v>
      </c>
      <c r="C25" s="10" t="s">
        <v>26</v>
      </c>
      <c r="D25" s="10" t="s">
        <v>65</v>
      </c>
      <c r="E25" s="14" t="s">
        <v>130</v>
      </c>
      <c r="F25" s="15">
        <v>46076</v>
      </c>
      <c r="G25" s="15">
        <v>45421</v>
      </c>
      <c r="H25" s="13">
        <v>40000000</v>
      </c>
      <c r="I25" s="13">
        <v>0</v>
      </c>
      <c r="J25" s="13">
        <v>7500000</v>
      </c>
      <c r="K25" s="13">
        <v>0</v>
      </c>
      <c r="L25" s="15">
        <v>46118</v>
      </c>
      <c r="M25" s="14" t="s">
        <v>132</v>
      </c>
      <c r="N25" s="15" t="s">
        <v>104</v>
      </c>
      <c r="P25" s="16"/>
    </row>
    <row r="26" spans="1:16" s="8" customFormat="1" ht="40.5" x14ac:dyDescent="0.35">
      <c r="A26" s="9">
        <v>24</v>
      </c>
      <c r="B26" s="10">
        <v>994000000227</v>
      </c>
      <c r="C26" s="10" t="s">
        <v>26</v>
      </c>
      <c r="D26" s="10" t="s">
        <v>65</v>
      </c>
      <c r="E26" s="14" t="s">
        <v>131</v>
      </c>
      <c r="F26" s="15">
        <v>46076</v>
      </c>
      <c r="G26" s="15">
        <v>45421</v>
      </c>
      <c r="H26" s="13">
        <v>40000000</v>
      </c>
      <c r="I26" s="13">
        <v>0</v>
      </c>
      <c r="J26" s="13">
        <v>7500000</v>
      </c>
      <c r="K26" s="13">
        <v>0</v>
      </c>
      <c r="L26" s="15">
        <v>46118</v>
      </c>
      <c r="M26" s="14" t="s">
        <v>132</v>
      </c>
      <c r="N26" s="15" t="s">
        <v>104</v>
      </c>
      <c r="P26" s="16"/>
    </row>
    <row r="27" spans="1:16" s="8" customFormat="1" ht="54" x14ac:dyDescent="0.35">
      <c r="A27" s="9">
        <v>25</v>
      </c>
      <c r="B27" s="10">
        <v>4001298</v>
      </c>
      <c r="C27" s="10" t="s">
        <v>27</v>
      </c>
      <c r="D27" s="10" t="s">
        <v>21</v>
      </c>
      <c r="E27" s="17" t="s">
        <v>31</v>
      </c>
      <c r="F27" s="15">
        <v>45216</v>
      </c>
      <c r="G27" s="15">
        <v>45166</v>
      </c>
      <c r="H27" s="13">
        <v>33000000</v>
      </c>
      <c r="I27" s="13">
        <v>0</v>
      </c>
      <c r="J27" s="13">
        <v>0</v>
      </c>
      <c r="K27" s="13">
        <v>0</v>
      </c>
      <c r="L27" s="15">
        <v>45233</v>
      </c>
      <c r="M27" s="15" t="s">
        <v>29</v>
      </c>
      <c r="N27" s="15" t="s">
        <v>30</v>
      </c>
      <c r="P27" s="16"/>
    </row>
    <row r="28" spans="1:16" s="8" customFormat="1" ht="40.5" x14ac:dyDescent="0.35">
      <c r="A28" s="9">
        <v>26</v>
      </c>
      <c r="B28" s="10">
        <v>4001298</v>
      </c>
      <c r="C28" s="10" t="s">
        <v>27</v>
      </c>
      <c r="D28" s="10">
        <v>36414</v>
      </c>
      <c r="E28" s="17" t="s">
        <v>32</v>
      </c>
      <c r="F28" s="15">
        <v>45216</v>
      </c>
      <c r="G28" s="15">
        <v>45175</v>
      </c>
      <c r="H28" s="13">
        <v>0</v>
      </c>
      <c r="I28" s="13">
        <v>0</v>
      </c>
      <c r="J28" s="13">
        <v>0</v>
      </c>
      <c r="K28" s="13">
        <v>0</v>
      </c>
      <c r="L28" s="15">
        <v>45281</v>
      </c>
      <c r="M28" s="15" t="s">
        <v>36</v>
      </c>
      <c r="N28" s="15" t="s">
        <v>33</v>
      </c>
      <c r="P28" s="16"/>
    </row>
    <row r="29" spans="1:16" s="8" customFormat="1" ht="27" x14ac:dyDescent="0.35">
      <c r="A29" s="9">
        <v>27</v>
      </c>
      <c r="B29" s="10">
        <v>4001298</v>
      </c>
      <c r="C29" s="10" t="s">
        <v>27</v>
      </c>
      <c r="D29" s="10">
        <v>36397</v>
      </c>
      <c r="E29" s="17" t="s">
        <v>34</v>
      </c>
      <c r="F29" s="15">
        <v>45216</v>
      </c>
      <c r="G29" s="15">
        <v>45175</v>
      </c>
      <c r="H29" s="13">
        <v>33000000</v>
      </c>
      <c r="I29" s="13">
        <v>33000000</v>
      </c>
      <c r="J29" s="13">
        <v>0</v>
      </c>
      <c r="K29" s="13">
        <v>33000000</v>
      </c>
      <c r="L29" s="15">
        <v>45294</v>
      </c>
      <c r="M29" s="15" t="s">
        <v>17</v>
      </c>
      <c r="N29" s="15" t="s">
        <v>5</v>
      </c>
      <c r="P29" s="16"/>
    </row>
    <row r="30" spans="1:16" s="8" customFormat="1" ht="27" x14ac:dyDescent="0.35">
      <c r="A30" s="9">
        <v>28</v>
      </c>
      <c r="B30" s="10">
        <v>4001298</v>
      </c>
      <c r="C30" s="10" t="s">
        <v>27</v>
      </c>
      <c r="D30" s="10">
        <v>36394</v>
      </c>
      <c r="E30" s="17" t="s">
        <v>35</v>
      </c>
      <c r="F30" s="15">
        <v>45251</v>
      </c>
      <c r="G30" s="15">
        <v>45194</v>
      </c>
      <c r="H30" s="13">
        <v>33000000</v>
      </c>
      <c r="I30" s="13">
        <v>33000000</v>
      </c>
      <c r="J30" s="13">
        <v>0</v>
      </c>
      <c r="K30" s="13">
        <v>33000000</v>
      </c>
      <c r="L30" s="15">
        <v>45295</v>
      </c>
      <c r="M30" s="15" t="s">
        <v>17</v>
      </c>
      <c r="N30" s="15" t="s">
        <v>5</v>
      </c>
      <c r="P30" s="16"/>
    </row>
    <row r="31" spans="1:16" s="8" customFormat="1" ht="40.5" x14ac:dyDescent="0.35">
      <c r="A31" s="9">
        <v>29</v>
      </c>
      <c r="B31" s="10">
        <v>4001298</v>
      </c>
      <c r="C31" s="10" t="s">
        <v>27</v>
      </c>
      <c r="D31" s="10">
        <v>216355</v>
      </c>
      <c r="E31" s="17" t="s">
        <v>28</v>
      </c>
      <c r="F31" s="15">
        <v>45258</v>
      </c>
      <c r="G31" s="15">
        <v>45238</v>
      </c>
      <c r="H31" s="13">
        <v>0</v>
      </c>
      <c r="I31" s="13">
        <v>0</v>
      </c>
      <c r="J31" s="13">
        <v>0</v>
      </c>
      <c r="K31" s="13">
        <v>0</v>
      </c>
      <c r="L31" s="15">
        <v>45281</v>
      </c>
      <c r="M31" s="15" t="s">
        <v>36</v>
      </c>
      <c r="N31" s="15" t="s">
        <v>33</v>
      </c>
      <c r="P31" s="16"/>
    </row>
    <row r="32" spans="1:16" s="8" customFormat="1" ht="27" x14ac:dyDescent="0.35">
      <c r="A32" s="9">
        <v>30</v>
      </c>
      <c r="B32" s="10">
        <v>4001298</v>
      </c>
      <c r="C32" s="10" t="s">
        <v>27</v>
      </c>
      <c r="D32" s="10">
        <v>36418</v>
      </c>
      <c r="E32" s="17" t="s">
        <v>37</v>
      </c>
      <c r="F32" s="15">
        <v>45647</v>
      </c>
      <c r="G32" s="15">
        <v>45281</v>
      </c>
      <c r="H32" s="13">
        <v>76500000</v>
      </c>
      <c r="I32" s="13">
        <v>76500000</v>
      </c>
      <c r="J32" s="13">
        <v>0</v>
      </c>
      <c r="K32" s="13">
        <v>76500000</v>
      </c>
      <c r="L32" s="15">
        <v>45349</v>
      </c>
      <c r="M32" s="15" t="s">
        <v>42</v>
      </c>
      <c r="N32" s="15" t="s">
        <v>5</v>
      </c>
      <c r="O32" s="18"/>
      <c r="P32" s="16"/>
    </row>
    <row r="33" spans="1:16" s="8" customFormat="1" ht="54" x14ac:dyDescent="0.35">
      <c r="A33" s="9">
        <v>31</v>
      </c>
      <c r="B33" s="10">
        <v>4001298</v>
      </c>
      <c r="C33" s="10" t="s">
        <v>27</v>
      </c>
      <c r="D33" s="10">
        <v>36466</v>
      </c>
      <c r="E33" s="17" t="s">
        <v>41</v>
      </c>
      <c r="F33" s="15">
        <v>45335</v>
      </c>
      <c r="G33" s="15">
        <v>45267</v>
      </c>
      <c r="H33" s="13">
        <v>600000</v>
      </c>
      <c r="I33" s="13">
        <v>600000</v>
      </c>
      <c r="J33" s="13">
        <v>0</v>
      </c>
      <c r="K33" s="13">
        <v>600000</v>
      </c>
      <c r="L33" s="15">
        <v>45348</v>
      </c>
      <c r="M33" s="15" t="s">
        <v>40</v>
      </c>
      <c r="N33" s="15" t="s">
        <v>5</v>
      </c>
      <c r="O33" s="18"/>
      <c r="P33" s="16"/>
    </row>
    <row r="34" spans="1:16" s="8" customFormat="1" ht="40.5" x14ac:dyDescent="0.35">
      <c r="A34" s="9">
        <v>32</v>
      </c>
      <c r="B34" s="10">
        <v>4001298</v>
      </c>
      <c r="C34" s="10" t="s">
        <v>27</v>
      </c>
      <c r="D34" s="10">
        <v>36477</v>
      </c>
      <c r="E34" s="17" t="s">
        <v>43</v>
      </c>
      <c r="F34" s="15">
        <v>45335</v>
      </c>
      <c r="G34" s="15">
        <v>45238</v>
      </c>
      <c r="H34" s="13">
        <v>0</v>
      </c>
      <c r="I34" s="13">
        <v>0</v>
      </c>
      <c r="J34" s="13">
        <v>0</v>
      </c>
      <c r="K34" s="13">
        <v>0</v>
      </c>
      <c r="L34" s="15">
        <v>45365</v>
      </c>
      <c r="M34" s="15" t="s">
        <v>45</v>
      </c>
      <c r="N34" s="15" t="s">
        <v>33</v>
      </c>
      <c r="O34" s="18"/>
      <c r="P34" s="16"/>
    </row>
    <row r="35" spans="1:16" s="8" customFormat="1" ht="54" x14ac:dyDescent="0.35">
      <c r="A35" s="9">
        <v>33</v>
      </c>
      <c r="B35" s="10">
        <v>4001298</v>
      </c>
      <c r="C35" s="10" t="s">
        <v>27</v>
      </c>
      <c r="D35" s="10">
        <v>36477</v>
      </c>
      <c r="E35" s="17" t="s">
        <v>46</v>
      </c>
      <c r="F35" s="15">
        <v>45358</v>
      </c>
      <c r="G35" s="15">
        <v>45253</v>
      </c>
      <c r="H35" s="13">
        <v>0</v>
      </c>
      <c r="I35" s="13">
        <v>0</v>
      </c>
      <c r="J35" s="13">
        <v>0</v>
      </c>
      <c r="K35" s="13">
        <v>0</v>
      </c>
      <c r="L35" s="15">
        <v>45365</v>
      </c>
      <c r="M35" s="15" t="s">
        <v>47</v>
      </c>
      <c r="N35" s="15" t="s">
        <v>33</v>
      </c>
      <c r="O35" s="18"/>
      <c r="P35" s="16"/>
    </row>
    <row r="36" spans="1:16" s="8" customFormat="1" ht="54" x14ac:dyDescent="0.35">
      <c r="A36" s="9">
        <v>34</v>
      </c>
      <c r="B36" s="10">
        <v>4001298</v>
      </c>
      <c r="C36" s="10" t="s">
        <v>27</v>
      </c>
      <c r="D36" s="10">
        <v>223420</v>
      </c>
      <c r="E36" s="17" t="s">
        <v>50</v>
      </c>
      <c r="F36" s="15">
        <v>45407</v>
      </c>
      <c r="G36" s="15">
        <v>45226</v>
      </c>
      <c r="H36" s="13">
        <v>33000000</v>
      </c>
      <c r="I36" s="13">
        <v>33000000</v>
      </c>
      <c r="J36" s="13">
        <v>0</v>
      </c>
      <c r="K36" s="13">
        <v>33000000</v>
      </c>
      <c r="L36" s="15">
        <v>45441</v>
      </c>
      <c r="M36" s="15" t="s">
        <v>52</v>
      </c>
      <c r="N36" s="15" t="s">
        <v>5</v>
      </c>
      <c r="O36" s="18"/>
      <c r="P36" s="16"/>
    </row>
    <row r="37" spans="1:16" s="8" customFormat="1" ht="27" x14ac:dyDescent="0.35">
      <c r="A37" s="9">
        <v>35</v>
      </c>
      <c r="B37" s="10">
        <v>4001298</v>
      </c>
      <c r="C37" s="10" t="s">
        <v>27</v>
      </c>
      <c r="D37" s="10">
        <v>36582</v>
      </c>
      <c r="E37" s="17" t="s">
        <v>55</v>
      </c>
      <c r="F37" s="15">
        <v>45461</v>
      </c>
      <c r="G37" s="15">
        <v>45411</v>
      </c>
      <c r="H37" s="13">
        <v>600000</v>
      </c>
      <c r="I37" s="13">
        <v>600000</v>
      </c>
      <c r="J37" s="13">
        <v>0</v>
      </c>
      <c r="K37" s="13">
        <v>600000</v>
      </c>
      <c r="L37" s="15">
        <v>45496</v>
      </c>
      <c r="M37" s="15" t="s">
        <v>56</v>
      </c>
      <c r="N37" s="15" t="s">
        <v>5</v>
      </c>
      <c r="O37" s="18"/>
      <c r="P37" s="16"/>
    </row>
    <row r="38" spans="1:16" s="8" customFormat="1" ht="27" x14ac:dyDescent="0.35">
      <c r="A38" s="9">
        <v>36</v>
      </c>
      <c r="B38" s="10">
        <v>4001298</v>
      </c>
      <c r="C38" s="10" t="s">
        <v>27</v>
      </c>
      <c r="D38" s="10">
        <v>36555</v>
      </c>
      <c r="E38" s="17" t="s">
        <v>57</v>
      </c>
      <c r="F38" s="15">
        <v>45443</v>
      </c>
      <c r="G38" s="15">
        <v>45381</v>
      </c>
      <c r="H38" s="13">
        <v>1400000</v>
      </c>
      <c r="I38" s="13">
        <v>1400000</v>
      </c>
      <c r="J38" s="13">
        <v>0</v>
      </c>
      <c r="K38" s="13">
        <v>1400000</v>
      </c>
      <c r="L38" s="15">
        <v>45460</v>
      </c>
      <c r="M38" s="15" t="s">
        <v>56</v>
      </c>
      <c r="N38" s="15" t="s">
        <v>5</v>
      </c>
      <c r="O38" s="18"/>
      <c r="P38" s="16"/>
    </row>
    <row r="39" spans="1:16" s="8" customFormat="1" ht="27" x14ac:dyDescent="0.35">
      <c r="A39" s="9">
        <v>37</v>
      </c>
      <c r="B39" s="10">
        <v>4001298</v>
      </c>
      <c r="C39" s="10" t="s">
        <v>27</v>
      </c>
      <c r="D39" s="10">
        <v>226604</v>
      </c>
      <c r="E39" s="17" t="s">
        <v>58</v>
      </c>
      <c r="F39" s="15">
        <v>45450</v>
      </c>
      <c r="G39" s="15">
        <v>45456</v>
      </c>
      <c r="H39" s="13">
        <v>71000000</v>
      </c>
      <c r="I39" s="13">
        <v>71000000</v>
      </c>
      <c r="J39" s="13">
        <v>0</v>
      </c>
      <c r="K39" s="13">
        <v>71000000</v>
      </c>
      <c r="L39" s="15">
        <v>45496</v>
      </c>
      <c r="M39" s="15" t="s">
        <v>56</v>
      </c>
      <c r="N39" s="15" t="s">
        <v>5</v>
      </c>
      <c r="O39" s="18"/>
      <c r="P39" s="16"/>
    </row>
    <row r="40" spans="1:16" s="8" customFormat="1" ht="54" x14ac:dyDescent="0.35">
      <c r="A40" s="9">
        <v>38</v>
      </c>
      <c r="B40" s="10">
        <v>4001298</v>
      </c>
      <c r="C40" s="10" t="s">
        <v>27</v>
      </c>
      <c r="D40" s="10">
        <v>36581</v>
      </c>
      <c r="E40" s="17" t="s">
        <v>59</v>
      </c>
      <c r="F40" s="15">
        <v>45481</v>
      </c>
      <c r="G40" s="15">
        <v>45421</v>
      </c>
      <c r="H40" s="13">
        <v>600000</v>
      </c>
      <c r="I40" s="13">
        <v>0</v>
      </c>
      <c r="J40" s="13">
        <v>0</v>
      </c>
      <c r="K40" s="13">
        <v>0</v>
      </c>
      <c r="L40" s="15">
        <v>45491</v>
      </c>
      <c r="M40" s="15" t="s">
        <v>60</v>
      </c>
      <c r="N40" s="15" t="s">
        <v>33</v>
      </c>
      <c r="O40" s="18"/>
      <c r="P40" s="16"/>
    </row>
    <row r="41" spans="1:16" s="8" customFormat="1" ht="27" x14ac:dyDescent="0.35">
      <c r="A41" s="9">
        <v>39</v>
      </c>
      <c r="B41" s="10">
        <v>4001298</v>
      </c>
      <c r="C41" s="10" t="s">
        <v>27</v>
      </c>
      <c r="D41" s="10">
        <v>36625</v>
      </c>
      <c r="E41" s="17" t="s">
        <v>82</v>
      </c>
      <c r="F41" s="15">
        <v>45533</v>
      </c>
      <c r="G41" s="15">
        <v>45429</v>
      </c>
      <c r="H41" s="13">
        <v>200000</v>
      </c>
      <c r="I41" s="13">
        <v>0</v>
      </c>
      <c r="J41" s="13">
        <v>0</v>
      </c>
      <c r="K41" s="13">
        <v>200000</v>
      </c>
      <c r="L41" s="15">
        <v>45547</v>
      </c>
      <c r="M41" s="15" t="s">
        <v>56</v>
      </c>
      <c r="N41" s="15" t="s">
        <v>5</v>
      </c>
      <c r="O41" s="18"/>
      <c r="P41" s="16"/>
    </row>
    <row r="42" spans="1:16" s="8" customFormat="1" ht="40.5" x14ac:dyDescent="0.35">
      <c r="A42" s="9">
        <v>40</v>
      </c>
      <c r="B42" s="10">
        <v>4001298</v>
      </c>
      <c r="C42" s="10" t="s">
        <v>27</v>
      </c>
      <c r="D42" s="10">
        <v>36554</v>
      </c>
      <c r="E42" s="17" t="s">
        <v>68</v>
      </c>
      <c r="F42" s="15" t="s">
        <v>72</v>
      </c>
      <c r="G42" s="15">
        <v>45401</v>
      </c>
      <c r="H42" s="13">
        <v>33000000</v>
      </c>
      <c r="I42" s="13">
        <v>33000000</v>
      </c>
      <c r="J42" s="13">
        <v>0</v>
      </c>
      <c r="K42" s="13">
        <v>33000000</v>
      </c>
      <c r="L42" s="15">
        <v>45568</v>
      </c>
      <c r="M42" s="15" t="s">
        <v>69</v>
      </c>
      <c r="N42" s="15" t="s">
        <v>5</v>
      </c>
      <c r="O42" s="18"/>
      <c r="P42" s="16"/>
    </row>
    <row r="43" spans="1:16" s="8" customFormat="1" ht="40.5" x14ac:dyDescent="0.35">
      <c r="A43" s="9">
        <v>41</v>
      </c>
      <c r="B43" s="10">
        <v>4001296</v>
      </c>
      <c r="C43" s="10" t="s">
        <v>70</v>
      </c>
      <c r="D43" s="10">
        <v>36553</v>
      </c>
      <c r="E43" s="17" t="s">
        <v>68</v>
      </c>
      <c r="F43" s="15" t="s">
        <v>72</v>
      </c>
      <c r="G43" s="15">
        <v>45401</v>
      </c>
      <c r="H43" s="13">
        <v>292320000</v>
      </c>
      <c r="I43" s="13">
        <v>292320000</v>
      </c>
      <c r="J43" s="13">
        <v>0</v>
      </c>
      <c r="K43" s="13">
        <v>292320000</v>
      </c>
      <c r="L43" s="15">
        <v>45568</v>
      </c>
      <c r="M43" s="15" t="s">
        <v>69</v>
      </c>
      <c r="N43" s="15" t="s">
        <v>5</v>
      </c>
      <c r="O43" s="18"/>
      <c r="P43" s="16"/>
    </row>
    <row r="44" spans="1:16" s="8" customFormat="1" ht="27" x14ac:dyDescent="0.35">
      <c r="A44" s="9">
        <v>42</v>
      </c>
      <c r="B44" s="10">
        <v>4001298</v>
      </c>
      <c r="C44" s="10" t="s">
        <v>27</v>
      </c>
      <c r="D44" s="10">
        <v>36698</v>
      </c>
      <c r="E44" s="17" t="s">
        <v>71</v>
      </c>
      <c r="F44" s="15">
        <v>45580</v>
      </c>
      <c r="G44" s="15">
        <v>45520</v>
      </c>
      <c r="H44" s="13">
        <v>33000000</v>
      </c>
      <c r="I44" s="13">
        <v>33000000</v>
      </c>
      <c r="J44" s="13">
        <v>0</v>
      </c>
      <c r="K44" s="13">
        <v>33000000</v>
      </c>
      <c r="L44" s="15">
        <v>45630</v>
      </c>
      <c r="M44" s="15" t="s">
        <v>73</v>
      </c>
      <c r="N44" s="15" t="s">
        <v>5</v>
      </c>
      <c r="O44" s="18"/>
      <c r="P44" s="16"/>
    </row>
    <row r="45" spans="1:16" s="8" customFormat="1" ht="54" x14ac:dyDescent="0.35">
      <c r="A45" s="9">
        <v>43</v>
      </c>
      <c r="B45" s="10">
        <v>4001298</v>
      </c>
      <c r="C45" s="10" t="s">
        <v>27</v>
      </c>
      <c r="D45" s="10">
        <v>36682</v>
      </c>
      <c r="E45" s="17" t="s">
        <v>75</v>
      </c>
      <c r="F45" s="15">
        <v>45580</v>
      </c>
      <c r="G45" s="15">
        <v>45520</v>
      </c>
      <c r="H45" s="13">
        <v>1100000</v>
      </c>
      <c r="I45" s="13">
        <v>0</v>
      </c>
      <c r="J45" s="13">
        <v>0</v>
      </c>
      <c r="K45" s="13">
        <v>0</v>
      </c>
      <c r="L45" s="15">
        <v>45610</v>
      </c>
      <c r="M45" s="15" t="s">
        <v>76</v>
      </c>
      <c r="N45" s="15" t="s">
        <v>33</v>
      </c>
      <c r="O45" s="18"/>
      <c r="P45" s="16"/>
    </row>
    <row r="46" spans="1:16" s="8" customFormat="1" ht="67.5" x14ac:dyDescent="0.35">
      <c r="A46" s="9">
        <v>44</v>
      </c>
      <c r="B46" s="10">
        <v>4001298</v>
      </c>
      <c r="C46" s="10" t="s">
        <v>27</v>
      </c>
      <c r="D46" s="10">
        <v>36682</v>
      </c>
      <c r="E46" s="17" t="s">
        <v>74</v>
      </c>
      <c r="F46" s="15">
        <v>45610</v>
      </c>
      <c r="G46" s="15">
        <v>42947</v>
      </c>
      <c r="H46" s="13">
        <v>33000000</v>
      </c>
      <c r="I46" s="13">
        <v>0</v>
      </c>
      <c r="J46" s="13">
        <v>0</v>
      </c>
      <c r="K46" s="13">
        <v>0</v>
      </c>
      <c r="L46" s="15">
        <v>45687</v>
      </c>
      <c r="M46" s="15" t="s">
        <v>81</v>
      </c>
      <c r="N46" s="15" t="s">
        <v>33</v>
      </c>
      <c r="O46" s="18"/>
      <c r="P46" s="16"/>
    </row>
    <row r="47" spans="1:16" s="8" customFormat="1" ht="67.5" x14ac:dyDescent="0.35">
      <c r="A47" s="9">
        <v>45</v>
      </c>
      <c r="B47" s="10">
        <v>4001298</v>
      </c>
      <c r="C47" s="10" t="s">
        <v>27</v>
      </c>
      <c r="D47" s="10">
        <v>36739</v>
      </c>
      <c r="E47" s="17" t="s">
        <v>83</v>
      </c>
      <c r="F47" s="15" t="s">
        <v>72</v>
      </c>
      <c r="G47" s="15">
        <v>45602</v>
      </c>
      <c r="H47" s="13">
        <v>33000000</v>
      </c>
      <c r="I47" s="13">
        <v>0</v>
      </c>
      <c r="J47" s="13">
        <v>0</v>
      </c>
      <c r="K47" s="13">
        <v>33000000</v>
      </c>
      <c r="L47" s="15">
        <v>45694</v>
      </c>
      <c r="M47" s="15" t="s">
        <v>84</v>
      </c>
      <c r="N47" s="15" t="s">
        <v>5</v>
      </c>
      <c r="O47" s="18"/>
      <c r="P47" s="16"/>
    </row>
    <row r="48" spans="1:16" s="8" customFormat="1" ht="27" x14ac:dyDescent="0.35">
      <c r="A48" s="9">
        <v>46</v>
      </c>
      <c r="B48" s="10">
        <v>4001298</v>
      </c>
      <c r="C48" s="10" t="s">
        <v>27</v>
      </c>
      <c r="D48" s="10">
        <v>36862</v>
      </c>
      <c r="E48" s="17" t="s">
        <v>87</v>
      </c>
      <c r="F48" s="15">
        <v>45692</v>
      </c>
      <c r="G48" s="15" t="s">
        <v>65</v>
      </c>
      <c r="H48" s="13">
        <v>33000000</v>
      </c>
      <c r="I48" s="13">
        <v>33000000</v>
      </c>
      <c r="J48" s="13">
        <v>0</v>
      </c>
      <c r="K48" s="13">
        <v>33000000</v>
      </c>
      <c r="L48" s="15">
        <v>45916</v>
      </c>
      <c r="M48" s="15" t="s">
        <v>73</v>
      </c>
      <c r="N48" s="15" t="s">
        <v>5</v>
      </c>
      <c r="O48" s="18"/>
      <c r="P48" s="16"/>
    </row>
    <row r="49" spans="1:16" s="8" customFormat="1" ht="27" x14ac:dyDescent="0.35">
      <c r="A49" s="9">
        <v>47</v>
      </c>
      <c r="B49" s="10">
        <v>4001298</v>
      </c>
      <c r="C49" s="10" t="s">
        <v>27</v>
      </c>
      <c r="D49" s="10">
        <v>36774</v>
      </c>
      <c r="E49" s="17" t="s">
        <v>133</v>
      </c>
      <c r="F49" s="15">
        <v>45701</v>
      </c>
      <c r="G49" s="15">
        <v>45669</v>
      </c>
      <c r="H49" s="13">
        <v>300000</v>
      </c>
      <c r="I49" s="13">
        <v>0</v>
      </c>
      <c r="J49" s="13">
        <v>0</v>
      </c>
      <c r="K49" s="13">
        <v>300000</v>
      </c>
      <c r="L49" s="15">
        <v>45742</v>
      </c>
      <c r="M49" s="15" t="s">
        <v>73</v>
      </c>
      <c r="N49" s="15" t="s">
        <v>5</v>
      </c>
      <c r="O49" s="18"/>
      <c r="P49" s="16"/>
    </row>
    <row r="50" spans="1:16" s="8" customFormat="1" x14ac:dyDescent="0.35">
      <c r="A50" s="9">
        <v>48</v>
      </c>
      <c r="B50" s="10">
        <v>4001298</v>
      </c>
      <c r="C50" s="10" t="s">
        <v>27</v>
      </c>
      <c r="D50" s="10">
        <v>36812</v>
      </c>
      <c r="E50" s="17" t="s">
        <v>91</v>
      </c>
      <c r="F50" s="15">
        <v>45742</v>
      </c>
      <c r="G50" s="15">
        <v>45704</v>
      </c>
      <c r="H50" s="13">
        <v>71000000</v>
      </c>
      <c r="I50" s="13">
        <v>71000000</v>
      </c>
      <c r="J50" s="13">
        <v>0</v>
      </c>
      <c r="K50" s="13">
        <v>71000000</v>
      </c>
      <c r="L50" s="15">
        <v>45793</v>
      </c>
      <c r="M50" s="15" t="s">
        <v>73</v>
      </c>
      <c r="N50" s="15" t="s">
        <v>5</v>
      </c>
      <c r="O50" s="18"/>
      <c r="P50" s="16"/>
    </row>
    <row r="51" spans="1:16" s="8" customFormat="1" ht="40.5" x14ac:dyDescent="0.35">
      <c r="A51" s="9">
        <v>49</v>
      </c>
      <c r="B51" s="10">
        <v>4001298</v>
      </c>
      <c r="C51" s="10" t="s">
        <v>27</v>
      </c>
      <c r="D51" s="10">
        <v>36984</v>
      </c>
      <c r="E51" s="17" t="s">
        <v>119</v>
      </c>
      <c r="F51" s="15">
        <v>45980</v>
      </c>
      <c r="G51" s="15">
        <v>45602</v>
      </c>
      <c r="H51" s="13">
        <v>33000000</v>
      </c>
      <c r="I51" s="13">
        <v>0</v>
      </c>
      <c r="J51" s="13">
        <v>0</v>
      </c>
      <c r="K51" s="13">
        <v>33000000</v>
      </c>
      <c r="L51" s="15">
        <v>46120</v>
      </c>
      <c r="M51" s="15" t="s">
        <v>73</v>
      </c>
      <c r="N51" s="15" t="s">
        <v>5</v>
      </c>
      <c r="O51" s="18"/>
      <c r="P51" s="16"/>
    </row>
    <row r="52" spans="1:16" s="8" customFormat="1" ht="40.5" x14ac:dyDescent="0.35">
      <c r="A52" s="9">
        <v>50</v>
      </c>
      <c r="B52" s="10">
        <v>4001298</v>
      </c>
      <c r="C52" s="10" t="s">
        <v>27</v>
      </c>
      <c r="D52" s="10">
        <v>20261256150</v>
      </c>
      <c r="E52" s="17" t="s">
        <v>139</v>
      </c>
      <c r="F52" s="15"/>
      <c r="G52" s="15">
        <v>46209</v>
      </c>
      <c r="H52" s="13">
        <v>33000000</v>
      </c>
      <c r="I52" s="13">
        <v>0</v>
      </c>
      <c r="J52" s="13">
        <v>33000000</v>
      </c>
      <c r="K52" s="13">
        <v>0</v>
      </c>
      <c r="L52" s="15">
        <v>46209</v>
      </c>
      <c r="M52" s="15" t="s">
        <v>143</v>
      </c>
      <c r="N52" s="14" t="s">
        <v>104</v>
      </c>
      <c r="O52" s="18"/>
      <c r="P52" s="16"/>
    </row>
  </sheetData>
  <autoFilter ref="A2:N52" xr:uid="{00000000-0001-0000-0100-000000000000}"/>
  <mergeCells count="1">
    <mergeCell ref="A1:N1"/>
  </mergeCells>
  <conditionalFormatting sqref="F52:N52">
    <cfRule type="containsBlanks" dxfId="21" priority="3">
      <formula>LEN(TRIM(F52))=0</formula>
    </cfRule>
  </conditionalFormatting>
  <conditionalFormatting sqref="H51">
    <cfRule type="containsBlanks" dxfId="20" priority="2">
      <formula>LEN(TRIM(H51))=0</formula>
    </cfRule>
  </conditionalFormatting>
  <conditionalFormatting sqref="K51">
    <cfRule type="containsBlanks" dxfId="19" priority="1">
      <formula>LEN(TRIM(K51))=0</formula>
    </cfRule>
  </conditionalFormatting>
  <pageMargins left="0.11811023622047245" right="0.11811023622047245" top="0.19685039370078741" bottom="0.15748031496062992" header="0" footer="0"/>
  <pageSetup paperSize="505" scale="40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FD7EB-9741-47B6-B355-F852902E615C}">
  <dimension ref="A1:S44"/>
  <sheetViews>
    <sheetView showGridLines="0" zoomScale="80" zoomScaleNormal="80" workbookViewId="0">
      <pane ySplit="2" topLeftCell="A4" activePane="bottomLeft" state="frozen"/>
      <selection pane="bottomLeft" activeCell="E9" sqref="E9"/>
    </sheetView>
  </sheetViews>
  <sheetFormatPr baseColWidth="10" defaultColWidth="10.7265625" defaultRowHeight="14" x14ac:dyDescent="0.35"/>
  <cols>
    <col min="1" max="1" width="7.26953125" style="2" bestFit="1" customWidth="1"/>
    <col min="2" max="2" width="15.7265625" style="2" customWidth="1"/>
    <col min="3" max="3" width="18.6328125" style="4" customWidth="1"/>
    <col min="4" max="4" width="17.54296875" style="2" bestFit="1" customWidth="1"/>
    <col min="5" max="5" width="40.81640625" style="3" bestFit="1" customWidth="1"/>
    <col min="6" max="6" width="14.26953125" style="1" customWidth="1"/>
    <col min="7" max="7" width="15.1796875" style="2" customWidth="1"/>
    <col min="8" max="9" width="16.1796875" style="2" customWidth="1"/>
    <col min="10" max="11" width="15.26953125" style="2" customWidth="1"/>
    <col min="12" max="12" width="15.453125" style="2" customWidth="1"/>
    <col min="13" max="13" width="50" style="3" bestFit="1" customWidth="1"/>
    <col min="14" max="14" width="21.54296875" style="2" customWidth="1"/>
    <col min="15" max="15" width="3.81640625" style="2" customWidth="1"/>
    <col min="16" max="16" width="33.90625" style="1" bestFit="1" customWidth="1"/>
    <col min="17" max="17" width="15.36328125" style="2" bestFit="1" customWidth="1"/>
    <col min="18" max="18" width="18.1796875" style="2" bestFit="1" customWidth="1"/>
    <col min="19" max="19" width="13.36328125" style="2" bestFit="1" customWidth="1"/>
    <col min="20" max="16384" width="10.7265625" style="2"/>
  </cols>
  <sheetData>
    <row r="1" spans="1:19" s="1" customFormat="1" ht="45" customHeight="1" x14ac:dyDescent="0.35">
      <c r="A1" s="51" t="s">
        <v>92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9" s="8" customFormat="1" ht="27" x14ac:dyDescent="0.35">
      <c r="A2" s="5" t="s">
        <v>0</v>
      </c>
      <c r="B2" s="6" t="s">
        <v>1</v>
      </c>
      <c r="C2" s="7" t="s">
        <v>23</v>
      </c>
      <c r="D2" s="5" t="s">
        <v>2</v>
      </c>
      <c r="E2" s="5" t="s">
        <v>6</v>
      </c>
      <c r="F2" s="5" t="s">
        <v>9</v>
      </c>
      <c r="G2" s="5" t="s">
        <v>3</v>
      </c>
      <c r="H2" s="5" t="s">
        <v>7</v>
      </c>
      <c r="I2" s="5" t="s">
        <v>53</v>
      </c>
      <c r="J2" s="5" t="s">
        <v>79</v>
      </c>
      <c r="K2" s="5" t="s">
        <v>38</v>
      </c>
      <c r="L2" s="5" t="s">
        <v>49</v>
      </c>
      <c r="M2" s="5" t="s">
        <v>4</v>
      </c>
      <c r="N2" s="5" t="s">
        <v>8</v>
      </c>
      <c r="P2" s="33" t="s">
        <v>62</v>
      </c>
      <c r="Q2" s="34" t="s">
        <v>63</v>
      </c>
      <c r="R2" s="34" t="s">
        <v>64</v>
      </c>
      <c r="S2" s="34" t="s">
        <v>80</v>
      </c>
    </row>
    <row r="3" spans="1:19" s="16" customFormat="1" ht="40.5" x14ac:dyDescent="0.35">
      <c r="A3" s="9">
        <v>1</v>
      </c>
      <c r="B3" s="10">
        <v>994000000167</v>
      </c>
      <c r="C3" s="17" t="s">
        <v>106</v>
      </c>
      <c r="D3" s="11">
        <v>2672</v>
      </c>
      <c r="E3" s="14" t="s">
        <v>96</v>
      </c>
      <c r="F3" s="15">
        <v>45841</v>
      </c>
      <c r="G3" s="15">
        <v>45752</v>
      </c>
      <c r="H3" s="13">
        <v>514827391</v>
      </c>
      <c r="I3" s="13">
        <v>454823296</v>
      </c>
      <c r="J3" s="13">
        <v>454823296</v>
      </c>
      <c r="K3" s="13">
        <v>0</v>
      </c>
      <c r="L3" s="15">
        <v>46001</v>
      </c>
      <c r="M3" s="14" t="s">
        <v>121</v>
      </c>
      <c r="N3" s="14" t="s">
        <v>104</v>
      </c>
      <c r="P3" s="35" t="s">
        <v>106</v>
      </c>
      <c r="Q3" s="35">
        <v>1</v>
      </c>
      <c r="R3" s="36">
        <v>0</v>
      </c>
      <c r="S3" s="37">
        <v>454823296</v>
      </c>
    </row>
    <row r="4" spans="1:19" s="8" customFormat="1" ht="27" x14ac:dyDescent="0.35">
      <c r="A4" s="9">
        <v>2</v>
      </c>
      <c r="B4" s="10">
        <v>3400004938</v>
      </c>
      <c r="C4" s="10" t="s">
        <v>107</v>
      </c>
      <c r="D4" s="10">
        <v>34202500005446</v>
      </c>
      <c r="E4" s="17" t="s">
        <v>97</v>
      </c>
      <c r="F4" s="15">
        <v>45825</v>
      </c>
      <c r="G4" s="15">
        <v>45791</v>
      </c>
      <c r="H4" s="13">
        <v>39000000</v>
      </c>
      <c r="I4" s="13">
        <v>39000000</v>
      </c>
      <c r="J4" s="13">
        <v>0</v>
      </c>
      <c r="K4" s="13">
        <v>39000000</v>
      </c>
      <c r="L4" s="15">
        <v>45873</v>
      </c>
      <c r="M4" s="15" t="s">
        <v>98</v>
      </c>
      <c r="N4" s="15" t="s">
        <v>5</v>
      </c>
      <c r="P4" s="35" t="s">
        <v>107</v>
      </c>
      <c r="Q4" s="35">
        <v>13</v>
      </c>
      <c r="R4" s="36">
        <v>252800000</v>
      </c>
      <c r="S4" s="37">
        <v>244000000</v>
      </c>
    </row>
    <row r="5" spans="1:19" s="8" customFormat="1" ht="27" x14ac:dyDescent="0.35">
      <c r="A5" s="9">
        <v>3</v>
      </c>
      <c r="B5" s="10">
        <v>3400004938</v>
      </c>
      <c r="C5" s="10" t="s">
        <v>107</v>
      </c>
      <c r="D5" s="10">
        <v>34202500007796</v>
      </c>
      <c r="E5" s="17" t="s">
        <v>103</v>
      </c>
      <c r="F5" s="15">
        <v>45912</v>
      </c>
      <c r="G5" s="15">
        <v>45897</v>
      </c>
      <c r="H5" s="13">
        <v>39000000</v>
      </c>
      <c r="I5" s="13">
        <v>0</v>
      </c>
      <c r="J5" s="13">
        <v>0</v>
      </c>
      <c r="K5" s="13">
        <v>39000000</v>
      </c>
      <c r="L5" s="15">
        <v>45987</v>
      </c>
      <c r="M5" s="15" t="s">
        <v>98</v>
      </c>
      <c r="N5" s="15" t="s">
        <v>5</v>
      </c>
      <c r="P5" s="35" t="s">
        <v>108</v>
      </c>
      <c r="Q5" s="35">
        <v>1</v>
      </c>
      <c r="R5" s="36">
        <v>375804000</v>
      </c>
      <c r="S5" s="37">
        <v>0</v>
      </c>
    </row>
    <row r="6" spans="1:19" s="8" customFormat="1" ht="27" x14ac:dyDescent="0.35">
      <c r="A6" s="9">
        <v>4</v>
      </c>
      <c r="B6" s="10">
        <v>3400004939</v>
      </c>
      <c r="C6" s="17" t="s">
        <v>108</v>
      </c>
      <c r="D6" s="10">
        <v>34202500007795</v>
      </c>
      <c r="E6" s="17" t="s">
        <v>103</v>
      </c>
      <c r="F6" s="15">
        <v>45912</v>
      </c>
      <c r="G6" s="15">
        <v>45897</v>
      </c>
      <c r="H6" s="13">
        <v>375804000</v>
      </c>
      <c r="I6" s="13">
        <v>0</v>
      </c>
      <c r="J6" s="13">
        <v>0</v>
      </c>
      <c r="K6" s="13">
        <v>375804000</v>
      </c>
      <c r="L6" s="15">
        <v>45987</v>
      </c>
      <c r="M6" s="15" t="s">
        <v>98</v>
      </c>
      <c r="N6" s="15" t="s">
        <v>5</v>
      </c>
      <c r="P6" s="35" t="s">
        <v>24</v>
      </c>
      <c r="Q6" s="35">
        <v>5</v>
      </c>
      <c r="R6" s="36">
        <v>22266299</v>
      </c>
      <c r="S6" s="37">
        <v>0</v>
      </c>
    </row>
    <row r="7" spans="1:19" ht="67.5" x14ac:dyDescent="0.35">
      <c r="A7" s="9">
        <v>5</v>
      </c>
      <c r="B7" s="10">
        <v>3400004938</v>
      </c>
      <c r="C7" s="10" t="s">
        <v>107</v>
      </c>
      <c r="D7" s="10">
        <v>34202500007114</v>
      </c>
      <c r="E7" s="17" t="s">
        <v>105</v>
      </c>
      <c r="F7" s="15">
        <v>45915</v>
      </c>
      <c r="G7" s="15">
        <v>45896</v>
      </c>
      <c r="H7" s="13">
        <v>65000000</v>
      </c>
      <c r="I7" s="13">
        <v>91800000</v>
      </c>
      <c r="J7" s="13">
        <v>0</v>
      </c>
      <c r="K7" s="13">
        <v>91800000</v>
      </c>
      <c r="L7" s="15">
        <v>45989</v>
      </c>
      <c r="M7" s="15" t="s">
        <v>126</v>
      </c>
      <c r="N7" s="15" t="s">
        <v>5</v>
      </c>
      <c r="P7" s="33" t="s">
        <v>61</v>
      </c>
      <c r="Q7" s="33">
        <v>20</v>
      </c>
      <c r="R7" s="38">
        <v>650870299</v>
      </c>
      <c r="S7" s="39">
        <v>698823296</v>
      </c>
    </row>
    <row r="8" spans="1:19" ht="27" x14ac:dyDescent="0.35">
      <c r="A8" s="9">
        <v>6</v>
      </c>
      <c r="B8" s="10">
        <v>3400004938</v>
      </c>
      <c r="C8" s="10" t="s">
        <v>107</v>
      </c>
      <c r="D8" s="10">
        <v>34202500009011</v>
      </c>
      <c r="E8" s="17" t="s">
        <v>118</v>
      </c>
      <c r="F8" s="15">
        <v>45967</v>
      </c>
      <c r="G8" s="15">
        <v>45947</v>
      </c>
      <c r="H8" s="13">
        <v>39000000</v>
      </c>
      <c r="I8" s="13">
        <v>0</v>
      </c>
      <c r="J8" s="13">
        <v>0</v>
      </c>
      <c r="K8" s="13">
        <v>0</v>
      </c>
      <c r="L8" s="15">
        <v>46041</v>
      </c>
      <c r="M8" s="15" t="s">
        <v>124</v>
      </c>
      <c r="N8" s="14" t="s">
        <v>33</v>
      </c>
    </row>
    <row r="9" spans="1:19" ht="40.5" x14ac:dyDescent="0.35">
      <c r="A9" s="9">
        <v>7</v>
      </c>
      <c r="B9" s="10">
        <v>3400004938</v>
      </c>
      <c r="C9" s="10" t="s">
        <v>107</v>
      </c>
      <c r="D9" s="10">
        <v>34202600000503</v>
      </c>
      <c r="E9" s="17" t="s">
        <v>119</v>
      </c>
      <c r="F9" s="15">
        <v>45980</v>
      </c>
      <c r="G9" s="15" t="s">
        <v>65</v>
      </c>
      <c r="H9" s="13">
        <v>39000000</v>
      </c>
      <c r="I9" s="13">
        <v>0</v>
      </c>
      <c r="J9" s="13">
        <v>0</v>
      </c>
      <c r="K9" s="13">
        <v>0</v>
      </c>
      <c r="L9" s="15">
        <v>46041</v>
      </c>
      <c r="M9" s="15" t="s">
        <v>124</v>
      </c>
      <c r="N9" s="14" t="s">
        <v>33</v>
      </c>
    </row>
    <row r="10" spans="1:19" ht="54" x14ac:dyDescent="0.35">
      <c r="A10" s="9">
        <v>8</v>
      </c>
      <c r="B10" s="10">
        <v>3400004938</v>
      </c>
      <c r="C10" s="10" t="s">
        <v>107</v>
      </c>
      <c r="D10" s="10">
        <v>34202500008756</v>
      </c>
      <c r="E10" s="17" t="s">
        <v>125</v>
      </c>
      <c r="F10" s="15">
        <v>45980</v>
      </c>
      <c r="G10" s="15">
        <v>45957</v>
      </c>
      <c r="H10" s="13">
        <v>73800000</v>
      </c>
      <c r="I10" s="13">
        <v>0</v>
      </c>
      <c r="J10" s="13">
        <v>0</v>
      </c>
      <c r="K10" s="13">
        <v>0</v>
      </c>
      <c r="L10" s="15">
        <v>46041</v>
      </c>
      <c r="M10" s="15" t="s">
        <v>134</v>
      </c>
      <c r="N10" s="14" t="s">
        <v>33</v>
      </c>
    </row>
    <row r="11" spans="1:19" ht="67.5" x14ac:dyDescent="0.35">
      <c r="A11" s="9">
        <v>9</v>
      </c>
      <c r="B11" s="10">
        <v>3400004938</v>
      </c>
      <c r="C11" s="10" t="s">
        <v>107</v>
      </c>
      <c r="D11" s="10">
        <v>34202600000573</v>
      </c>
      <c r="E11" s="17" t="s">
        <v>120</v>
      </c>
      <c r="F11" s="15">
        <v>46006</v>
      </c>
      <c r="G11" s="15">
        <v>45957</v>
      </c>
      <c r="H11" s="13">
        <v>83000000</v>
      </c>
      <c r="I11" s="13">
        <v>83000000</v>
      </c>
      <c r="J11" s="13">
        <v>0</v>
      </c>
      <c r="K11" s="13">
        <v>83000000</v>
      </c>
      <c r="L11" s="15"/>
      <c r="M11" s="15" t="s">
        <v>135</v>
      </c>
      <c r="N11" s="14" t="s">
        <v>5</v>
      </c>
    </row>
    <row r="12" spans="1:19" ht="27" x14ac:dyDescent="0.35">
      <c r="A12" s="9">
        <v>10</v>
      </c>
      <c r="B12" s="10">
        <v>3400004938</v>
      </c>
      <c r="C12" s="10" t="s">
        <v>107</v>
      </c>
      <c r="D12" s="10">
        <v>34202600002356</v>
      </c>
      <c r="E12" s="17" t="s">
        <v>122</v>
      </c>
      <c r="F12" s="15">
        <v>46078</v>
      </c>
      <c r="G12" s="12">
        <v>45985</v>
      </c>
      <c r="H12" s="13">
        <v>39000000</v>
      </c>
      <c r="I12" s="13">
        <v>0</v>
      </c>
      <c r="J12" s="13">
        <v>0</v>
      </c>
      <c r="K12" s="13">
        <v>0</v>
      </c>
      <c r="L12" s="15">
        <v>46078</v>
      </c>
      <c r="M12" s="15" t="s">
        <v>124</v>
      </c>
      <c r="N12" s="14" t="s">
        <v>33</v>
      </c>
    </row>
    <row r="13" spans="1:19" ht="27" x14ac:dyDescent="0.35">
      <c r="A13" s="9">
        <v>11</v>
      </c>
      <c r="B13" s="10">
        <v>3400004938</v>
      </c>
      <c r="C13" s="10" t="s">
        <v>107</v>
      </c>
      <c r="D13" s="10">
        <v>34202600002371</v>
      </c>
      <c r="E13" s="17" t="s">
        <v>123</v>
      </c>
      <c r="F13" s="15">
        <v>46078</v>
      </c>
      <c r="G13" s="12">
        <v>46065</v>
      </c>
      <c r="H13" s="13">
        <v>39000000</v>
      </c>
      <c r="I13" s="13">
        <v>0</v>
      </c>
      <c r="J13" s="13">
        <v>0</v>
      </c>
      <c r="K13" s="13">
        <v>0</v>
      </c>
      <c r="L13" s="15">
        <v>46091</v>
      </c>
      <c r="M13" s="15" t="s">
        <v>124</v>
      </c>
      <c r="N13" s="14" t="s">
        <v>33</v>
      </c>
    </row>
    <row r="14" spans="1:19" x14ac:dyDescent="0.35">
      <c r="A14" s="9">
        <v>12</v>
      </c>
      <c r="B14" s="10">
        <v>3400004938</v>
      </c>
      <c r="C14" s="10" t="s">
        <v>107</v>
      </c>
      <c r="D14" s="10" t="s">
        <v>144</v>
      </c>
      <c r="E14" s="17" t="s">
        <v>140</v>
      </c>
      <c r="F14" s="15">
        <v>46146</v>
      </c>
      <c r="G14" s="12">
        <v>46108</v>
      </c>
      <c r="H14" s="13">
        <v>83000000</v>
      </c>
      <c r="I14" s="13">
        <v>0</v>
      </c>
      <c r="J14" s="13">
        <v>83000000</v>
      </c>
      <c r="K14" s="13">
        <v>0</v>
      </c>
      <c r="L14" s="15"/>
      <c r="M14" s="15"/>
      <c r="N14" s="14" t="s">
        <v>104</v>
      </c>
    </row>
    <row r="15" spans="1:19" ht="27" x14ac:dyDescent="0.35">
      <c r="A15" s="9">
        <v>13</v>
      </c>
      <c r="B15" s="10">
        <v>3400004938</v>
      </c>
      <c r="C15" s="10" t="s">
        <v>107</v>
      </c>
      <c r="D15" s="10" t="s">
        <v>144</v>
      </c>
      <c r="E15" s="17" t="s">
        <v>141</v>
      </c>
      <c r="F15" s="15">
        <v>46146</v>
      </c>
      <c r="G15" s="12">
        <v>46102</v>
      </c>
      <c r="H15" s="13">
        <v>83000000</v>
      </c>
      <c r="I15" s="13">
        <v>0</v>
      </c>
      <c r="J15" s="13">
        <v>83000000</v>
      </c>
      <c r="K15" s="13">
        <v>0</v>
      </c>
      <c r="L15" s="15"/>
      <c r="M15" s="15"/>
      <c r="N15" s="14" t="s">
        <v>104</v>
      </c>
    </row>
    <row r="16" spans="1:19" ht="27" x14ac:dyDescent="0.35">
      <c r="A16" s="9">
        <v>14</v>
      </c>
      <c r="B16" s="10">
        <v>3400004938</v>
      </c>
      <c r="C16" s="10" t="s">
        <v>107</v>
      </c>
      <c r="D16" s="10" t="s">
        <v>144</v>
      </c>
      <c r="E16" s="17" t="s">
        <v>142</v>
      </c>
      <c r="F16" s="15">
        <v>46161</v>
      </c>
      <c r="G16" s="12">
        <v>46106</v>
      </c>
      <c r="H16" s="13">
        <v>39000000</v>
      </c>
      <c r="I16" s="13">
        <v>0</v>
      </c>
      <c r="J16" s="13">
        <v>39000000</v>
      </c>
      <c r="K16" s="13">
        <v>0</v>
      </c>
      <c r="L16" s="15"/>
      <c r="M16" s="15"/>
      <c r="N16" s="14" t="s">
        <v>104</v>
      </c>
    </row>
    <row r="17" spans="1:14" ht="27" x14ac:dyDescent="0.35">
      <c r="A17" s="9">
        <v>15</v>
      </c>
      <c r="B17" s="10">
        <v>3400004938</v>
      </c>
      <c r="C17" s="10" t="s">
        <v>107</v>
      </c>
      <c r="D17" s="10">
        <v>34202600002558</v>
      </c>
      <c r="E17" s="17" t="s">
        <v>139</v>
      </c>
      <c r="F17" s="15">
        <v>46129</v>
      </c>
      <c r="G17" s="12">
        <v>45747</v>
      </c>
      <c r="H17" s="13">
        <v>39000000</v>
      </c>
      <c r="I17" s="13">
        <v>0</v>
      </c>
      <c r="J17" s="13">
        <v>39000000</v>
      </c>
      <c r="K17" s="13">
        <v>0</v>
      </c>
      <c r="L17" s="15">
        <v>46204</v>
      </c>
      <c r="M17" s="15" t="s">
        <v>124</v>
      </c>
      <c r="N17" s="14" t="s">
        <v>33</v>
      </c>
    </row>
    <row r="18" spans="1:14" ht="27" x14ac:dyDescent="0.35">
      <c r="A18" s="9">
        <v>16</v>
      </c>
      <c r="B18" s="10">
        <v>994000000349</v>
      </c>
      <c r="C18" s="10" t="s">
        <v>24</v>
      </c>
      <c r="D18" s="10">
        <v>37493</v>
      </c>
      <c r="E18" s="11" t="s">
        <v>127</v>
      </c>
      <c r="F18" s="15">
        <v>46044</v>
      </c>
      <c r="G18" s="15">
        <v>46008</v>
      </c>
      <c r="H18" s="13">
        <v>5327335</v>
      </c>
      <c r="I18" s="13">
        <v>5327335</v>
      </c>
      <c r="J18" s="13">
        <v>0</v>
      </c>
      <c r="K18" s="13">
        <v>5327335</v>
      </c>
      <c r="L18" s="15">
        <v>46171</v>
      </c>
      <c r="M18" s="15" t="s">
        <v>128</v>
      </c>
      <c r="N18" s="14" t="s">
        <v>5</v>
      </c>
    </row>
    <row r="19" spans="1:14" ht="27" x14ac:dyDescent="0.35">
      <c r="A19" s="9">
        <v>17</v>
      </c>
      <c r="B19" s="10">
        <v>994000000349</v>
      </c>
      <c r="C19" s="10" t="s">
        <v>24</v>
      </c>
      <c r="D19" s="10">
        <v>37595</v>
      </c>
      <c r="E19" s="11" t="s">
        <v>15</v>
      </c>
      <c r="F19" s="15">
        <v>46076</v>
      </c>
      <c r="G19" s="15">
        <v>46069</v>
      </c>
      <c r="H19" s="13">
        <v>4565223</v>
      </c>
      <c r="I19" s="13">
        <v>4565223</v>
      </c>
      <c r="J19" s="13">
        <v>0</v>
      </c>
      <c r="K19" s="13">
        <v>4565223</v>
      </c>
      <c r="L19" s="15">
        <v>46171</v>
      </c>
      <c r="M19" s="15" t="s">
        <v>128</v>
      </c>
      <c r="N19" s="14" t="s">
        <v>5</v>
      </c>
    </row>
    <row r="20" spans="1:14" ht="27" x14ac:dyDescent="0.35">
      <c r="A20" s="9">
        <v>18</v>
      </c>
      <c r="B20" s="10">
        <v>994000000349</v>
      </c>
      <c r="C20" s="10" t="s">
        <v>24</v>
      </c>
      <c r="D20" s="10">
        <v>37673</v>
      </c>
      <c r="E20" s="11" t="s">
        <v>136</v>
      </c>
      <c r="F20" s="15">
        <v>46120</v>
      </c>
      <c r="G20" s="15">
        <v>46093</v>
      </c>
      <c r="H20" s="13">
        <v>5386670</v>
      </c>
      <c r="I20" s="13">
        <v>5386670</v>
      </c>
      <c r="J20" s="13">
        <v>0</v>
      </c>
      <c r="K20" s="13">
        <v>5386670</v>
      </c>
      <c r="L20" s="15">
        <v>46171</v>
      </c>
      <c r="M20" s="15" t="s">
        <v>128</v>
      </c>
      <c r="N20" s="14" t="s">
        <v>5</v>
      </c>
    </row>
    <row r="21" spans="1:14" ht="27" x14ac:dyDescent="0.35">
      <c r="A21" s="9">
        <v>19</v>
      </c>
      <c r="B21" s="10">
        <v>994000000349</v>
      </c>
      <c r="C21" s="10" t="s">
        <v>24</v>
      </c>
      <c r="D21" s="10">
        <v>37674</v>
      </c>
      <c r="E21" s="11" t="s">
        <v>137</v>
      </c>
      <c r="F21" s="15">
        <v>46120</v>
      </c>
      <c r="G21" s="15">
        <v>46094</v>
      </c>
      <c r="H21" s="13">
        <v>1838441</v>
      </c>
      <c r="I21" s="13">
        <v>1838441</v>
      </c>
      <c r="J21" s="13">
        <v>0</v>
      </c>
      <c r="K21" s="13">
        <v>1838441</v>
      </c>
      <c r="L21" s="15">
        <v>46171</v>
      </c>
      <c r="M21" s="15" t="s">
        <v>128</v>
      </c>
      <c r="N21" s="14" t="s">
        <v>5</v>
      </c>
    </row>
    <row r="22" spans="1:14" ht="27" x14ac:dyDescent="0.35">
      <c r="A22" s="9">
        <v>20</v>
      </c>
      <c r="B22" s="10">
        <v>994000000349</v>
      </c>
      <c r="C22" s="10" t="s">
        <v>24</v>
      </c>
      <c r="D22" s="10">
        <v>37625</v>
      </c>
      <c r="E22" s="11" t="s">
        <v>138</v>
      </c>
      <c r="F22" s="15">
        <v>46120</v>
      </c>
      <c r="G22" s="15">
        <v>46078</v>
      </c>
      <c r="H22" s="13">
        <v>5148630</v>
      </c>
      <c r="I22" s="13">
        <v>5148630</v>
      </c>
      <c r="J22" s="13">
        <v>0</v>
      </c>
      <c r="K22" s="13">
        <v>5148630</v>
      </c>
      <c r="L22" s="15">
        <v>46171</v>
      </c>
      <c r="M22" s="15" t="s">
        <v>128</v>
      </c>
      <c r="N22" s="14" t="s">
        <v>5</v>
      </c>
    </row>
    <row r="25" spans="1:14" ht="38" customHeight="1" x14ac:dyDescent="0.35"/>
    <row r="27" spans="1:14" ht="14.5" x14ac:dyDescent="0.35">
      <c r="J27"/>
      <c r="K27"/>
      <c r="L27"/>
    </row>
    <row r="28" spans="1:14" ht="14.5" x14ac:dyDescent="0.35">
      <c r="J28"/>
      <c r="K28"/>
      <c r="L28"/>
    </row>
    <row r="29" spans="1:14" ht="14.5" x14ac:dyDescent="0.35">
      <c r="J29"/>
      <c r="K29"/>
      <c r="L29"/>
    </row>
    <row r="30" spans="1:14" ht="14.5" x14ac:dyDescent="0.35">
      <c r="J30"/>
      <c r="K30"/>
      <c r="L30"/>
    </row>
    <row r="31" spans="1:14" ht="14.5" x14ac:dyDescent="0.35">
      <c r="J31"/>
      <c r="K31"/>
      <c r="L31"/>
    </row>
    <row r="32" spans="1:14" ht="14.5" x14ac:dyDescent="0.35">
      <c r="J32"/>
      <c r="K32"/>
      <c r="L32"/>
    </row>
    <row r="33" spans="10:12" ht="14.5" x14ac:dyDescent="0.35">
      <c r="J33"/>
      <c r="K33"/>
      <c r="L33"/>
    </row>
    <row r="34" spans="10:12" ht="14.5" x14ac:dyDescent="0.35">
      <c r="J34"/>
      <c r="K34"/>
      <c r="L34"/>
    </row>
    <row r="35" spans="10:12" ht="14.5" x14ac:dyDescent="0.35">
      <c r="J35"/>
      <c r="K35"/>
      <c r="L35"/>
    </row>
    <row r="36" spans="10:12" ht="14.5" x14ac:dyDescent="0.35">
      <c r="J36"/>
      <c r="K36"/>
      <c r="L36"/>
    </row>
    <row r="37" spans="10:12" ht="14.5" x14ac:dyDescent="0.35">
      <c r="J37"/>
      <c r="K37"/>
      <c r="L37"/>
    </row>
    <row r="38" spans="10:12" ht="14.5" x14ac:dyDescent="0.35">
      <c r="J38"/>
      <c r="K38"/>
      <c r="L38"/>
    </row>
    <row r="39" spans="10:12" ht="14.5" x14ac:dyDescent="0.35">
      <c r="J39"/>
      <c r="K39"/>
      <c r="L39"/>
    </row>
    <row r="40" spans="10:12" ht="14.5" x14ac:dyDescent="0.35">
      <c r="J40"/>
      <c r="K40"/>
      <c r="L40"/>
    </row>
    <row r="41" spans="10:12" ht="14.5" x14ac:dyDescent="0.35">
      <c r="J41"/>
      <c r="K41"/>
      <c r="L41"/>
    </row>
    <row r="42" spans="10:12" ht="14.5" x14ac:dyDescent="0.35">
      <c r="J42"/>
      <c r="K42"/>
      <c r="L42"/>
    </row>
    <row r="43" spans="10:12" ht="14.5" x14ac:dyDescent="0.35">
      <c r="J43"/>
      <c r="K43"/>
      <c r="L43"/>
    </row>
    <row r="44" spans="10:12" ht="14.5" x14ac:dyDescent="0.35">
      <c r="J44"/>
      <c r="K44"/>
      <c r="L44"/>
    </row>
  </sheetData>
  <autoFilter ref="A2:N22" xr:uid="{00000000-0001-0000-0100-000000000000}"/>
  <mergeCells count="1">
    <mergeCell ref="A1:N1"/>
  </mergeCells>
  <conditionalFormatting sqref="D1:D1048576">
    <cfRule type="duplicateValues" dxfId="18" priority="3"/>
  </conditionalFormatting>
  <conditionalFormatting sqref="D2:D22">
    <cfRule type="containsBlanks" dxfId="17" priority="2">
      <formula>LEN(TRIM(D2))=0</formula>
    </cfRule>
  </conditionalFormatting>
  <conditionalFormatting sqref="F3:N22">
    <cfRule type="containsBlanks" dxfId="16" priority="1">
      <formula>LEN(TRIM(F3))=0</formula>
    </cfRule>
  </conditionalFormatting>
  <pageMargins left="0.11811023622047245" right="0.11811023622047245" top="0.19685039370078741" bottom="0.15748031496062992" header="0" footer="0"/>
  <pageSetup paperSize="505" scale="40" orientation="landscape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FBDDF-3892-4AD6-8E03-B2D4DCDDD801}">
  <dimension ref="A1:F32"/>
  <sheetViews>
    <sheetView workbookViewId="0">
      <selection activeCell="F6" sqref="F6"/>
    </sheetView>
  </sheetViews>
  <sheetFormatPr baseColWidth="10" defaultRowHeight="16" x14ac:dyDescent="0.45"/>
  <cols>
    <col min="1" max="1" width="79.36328125" style="27" bestFit="1" customWidth="1"/>
    <col min="2" max="3" width="16.1796875" style="27" bestFit="1" customWidth="1"/>
    <col min="4" max="4" width="4.6328125" style="27" customWidth="1"/>
    <col min="5" max="5" width="22.453125" style="27" customWidth="1"/>
    <col min="6" max="6" width="22.26953125" style="27" customWidth="1"/>
    <col min="7" max="16384" width="10.90625" style="27"/>
  </cols>
  <sheetData>
    <row r="1" spans="1:6" x14ac:dyDescent="0.45">
      <c r="A1" s="53" t="s">
        <v>117</v>
      </c>
      <c r="B1" s="53"/>
      <c r="C1" s="53"/>
    </row>
    <row r="3" spans="1:6" x14ac:dyDescent="0.45">
      <c r="A3" s="40" t="s">
        <v>109</v>
      </c>
      <c r="B3" s="40" t="s">
        <v>110</v>
      </c>
      <c r="C3" s="40" t="s">
        <v>111</v>
      </c>
      <c r="E3" s="52" t="s">
        <v>102</v>
      </c>
      <c r="F3" s="52"/>
    </row>
    <row r="4" spans="1:6" x14ac:dyDescent="0.45">
      <c r="A4" s="49" t="s">
        <v>106</v>
      </c>
      <c r="B4" s="50">
        <v>454823296</v>
      </c>
      <c r="C4" s="50">
        <v>0</v>
      </c>
      <c r="E4" s="23" t="s">
        <v>99</v>
      </c>
      <c r="F4" s="24">
        <v>75050616</v>
      </c>
    </row>
    <row r="5" spans="1:6" x14ac:dyDescent="0.45">
      <c r="A5" s="42">
        <v>994000000167</v>
      </c>
      <c r="B5" s="43">
        <v>454823296</v>
      </c>
      <c r="C5" s="43">
        <v>0</v>
      </c>
      <c r="E5" s="23" t="s">
        <v>100</v>
      </c>
      <c r="F5" s="24">
        <f>'2025-2026'!J3+'2025-2026'!K3</f>
        <v>454823296</v>
      </c>
    </row>
    <row r="6" spans="1:6" x14ac:dyDescent="0.45">
      <c r="A6" s="44" t="s">
        <v>96</v>
      </c>
      <c r="B6" s="41">
        <v>454823296</v>
      </c>
      <c r="C6" s="41">
        <v>0</v>
      </c>
      <c r="E6" s="23" t="s">
        <v>101</v>
      </c>
      <c r="F6" s="26">
        <f>F5/F4</f>
        <v>6.060220691592991</v>
      </c>
    </row>
    <row r="7" spans="1:6" x14ac:dyDescent="0.45">
      <c r="A7" s="45" t="s">
        <v>107</v>
      </c>
      <c r="B7" s="46">
        <v>244000000</v>
      </c>
      <c r="C7" s="46">
        <v>252800000</v>
      </c>
      <c r="E7" s="28"/>
      <c r="F7" s="28"/>
    </row>
    <row r="8" spans="1:6" x14ac:dyDescent="0.45">
      <c r="A8" s="42">
        <v>3400004938</v>
      </c>
      <c r="B8" s="43">
        <v>244000000</v>
      </c>
      <c r="C8" s="43">
        <v>252800000</v>
      </c>
      <c r="E8" s="52" t="s">
        <v>113</v>
      </c>
      <c r="F8" s="52"/>
    </row>
    <row r="9" spans="1:6" x14ac:dyDescent="0.45">
      <c r="A9" s="44" t="s">
        <v>103</v>
      </c>
      <c r="B9" s="41">
        <v>0</v>
      </c>
      <c r="C9" s="41">
        <v>39000000</v>
      </c>
      <c r="E9" s="23" t="s">
        <v>99</v>
      </c>
      <c r="F9" s="24">
        <v>516319295</v>
      </c>
    </row>
    <row r="10" spans="1:6" x14ac:dyDescent="0.45">
      <c r="A10" s="44" t="s">
        <v>97</v>
      </c>
      <c r="B10" s="41">
        <v>0</v>
      </c>
      <c r="C10" s="41">
        <v>39000000</v>
      </c>
      <c r="E10" s="23" t="s">
        <v>100</v>
      </c>
      <c r="F10" s="24">
        <f>GETPIVOTDATA("Total Valor Pagado",'2025-2026'!$P$2,"RAMO","VIDA GRUPO")+GETPIVOTDATA("Total Valor Reserva",'2025-2026'!$P$2,"RAMO","VIDA GRUPO")</f>
        <v>496800000</v>
      </c>
    </row>
    <row r="11" spans="1:6" x14ac:dyDescent="0.45">
      <c r="A11" s="44" t="s">
        <v>105</v>
      </c>
      <c r="B11" s="41">
        <v>0</v>
      </c>
      <c r="C11" s="41">
        <v>91800000</v>
      </c>
      <c r="E11" s="23" t="s">
        <v>101</v>
      </c>
      <c r="F11" s="25">
        <f>F10/F9</f>
        <v>0.96219530203689174</v>
      </c>
    </row>
    <row r="12" spans="1:6" x14ac:dyDescent="0.45">
      <c r="A12" s="44" t="s">
        <v>118</v>
      </c>
      <c r="B12" s="41">
        <v>0</v>
      </c>
      <c r="C12" s="41">
        <v>0</v>
      </c>
      <c r="E12" s="28"/>
      <c r="F12" s="28"/>
    </row>
    <row r="13" spans="1:6" x14ac:dyDescent="0.45">
      <c r="A13" s="44" t="s">
        <v>119</v>
      </c>
      <c r="B13" s="41">
        <v>0</v>
      </c>
      <c r="C13" s="41">
        <v>0</v>
      </c>
      <c r="E13" s="52" t="s">
        <v>114</v>
      </c>
      <c r="F13" s="52"/>
    </row>
    <row r="14" spans="1:6" x14ac:dyDescent="0.45">
      <c r="A14" s="44" t="s">
        <v>120</v>
      </c>
      <c r="B14" s="41">
        <v>0</v>
      </c>
      <c r="C14" s="41">
        <v>83000000</v>
      </c>
      <c r="E14" s="23" t="s">
        <v>99</v>
      </c>
      <c r="F14" s="24">
        <v>298835892</v>
      </c>
    </row>
    <row r="15" spans="1:6" x14ac:dyDescent="0.45">
      <c r="A15" s="44" t="s">
        <v>125</v>
      </c>
      <c r="B15" s="41">
        <v>0</v>
      </c>
      <c r="C15" s="41">
        <v>0</v>
      </c>
      <c r="E15" s="23" t="s">
        <v>100</v>
      </c>
      <c r="F15" s="24">
        <f>GETPIVOTDATA("Total Valor Pagado",'2025-2026'!$P$2,"RAMO","VIDA GRUPO LEY 16")+GETPIVOTDATA("Total Valor Reserva",'2025-2026'!$P$2,"RAMO","VIDA GRUPO LEY 16")</f>
        <v>375804000</v>
      </c>
    </row>
    <row r="16" spans="1:6" x14ac:dyDescent="0.45">
      <c r="A16" s="44" t="s">
        <v>122</v>
      </c>
      <c r="B16" s="41">
        <v>0</v>
      </c>
      <c r="C16" s="41">
        <v>0</v>
      </c>
      <c r="E16" s="23" t="s">
        <v>101</v>
      </c>
      <c r="F16" s="26">
        <f>F15/F14</f>
        <v>1.2575597846861046</v>
      </c>
    </row>
    <row r="17" spans="1:6" x14ac:dyDescent="0.45">
      <c r="A17" s="44" t="s">
        <v>123</v>
      </c>
      <c r="B17" s="41">
        <v>0</v>
      </c>
      <c r="C17" s="41">
        <v>0</v>
      </c>
    </row>
    <row r="18" spans="1:6" x14ac:dyDescent="0.45">
      <c r="A18" s="44" t="s">
        <v>140</v>
      </c>
      <c r="B18" s="41">
        <v>83000000</v>
      </c>
      <c r="C18" s="41">
        <v>0</v>
      </c>
      <c r="E18" s="52" t="s">
        <v>129</v>
      </c>
      <c r="F18" s="52"/>
    </row>
    <row r="19" spans="1:6" x14ac:dyDescent="0.45">
      <c r="A19" s="44" t="s">
        <v>141</v>
      </c>
      <c r="B19" s="41">
        <v>83000000</v>
      </c>
      <c r="C19" s="41">
        <v>0</v>
      </c>
      <c r="E19" s="23" t="s">
        <v>99</v>
      </c>
      <c r="F19" s="24">
        <v>93980610</v>
      </c>
    </row>
    <row r="20" spans="1:6" x14ac:dyDescent="0.45">
      <c r="A20" s="44" t="s">
        <v>142</v>
      </c>
      <c r="B20" s="41">
        <v>39000000</v>
      </c>
      <c r="C20" s="41">
        <v>0</v>
      </c>
      <c r="E20" s="23" t="s">
        <v>100</v>
      </c>
      <c r="F20" s="24">
        <f>GETPIVOTDATA("VALOR RESERVA ",$A$3,"PÓLIZA A AFECTAR",994000000349,"RAMO","AUTOMÓVILES")+GETPIVOTDATA("VALOR PAGADO ",$A$3,"PÓLIZA A AFECTAR",994000000349,"RAMO","AUTOMÓVILES")</f>
        <v>22266299</v>
      </c>
    </row>
    <row r="21" spans="1:6" x14ac:dyDescent="0.45">
      <c r="A21" s="44" t="s">
        <v>139</v>
      </c>
      <c r="B21" s="41">
        <v>39000000</v>
      </c>
      <c r="C21" s="41">
        <v>0</v>
      </c>
      <c r="E21" s="23" t="s">
        <v>101</v>
      </c>
      <c r="F21" s="26">
        <f>F20/F19</f>
        <v>0.2369243932338809</v>
      </c>
    </row>
    <row r="22" spans="1:6" x14ac:dyDescent="0.45">
      <c r="A22" s="45" t="s">
        <v>108</v>
      </c>
      <c r="B22" s="46">
        <v>0</v>
      </c>
      <c r="C22" s="46">
        <v>375804000</v>
      </c>
    </row>
    <row r="23" spans="1:6" x14ac:dyDescent="0.45">
      <c r="A23" s="42">
        <v>3400004939</v>
      </c>
      <c r="B23" s="43">
        <v>0</v>
      </c>
      <c r="C23" s="43">
        <v>375804000</v>
      </c>
    </row>
    <row r="24" spans="1:6" x14ac:dyDescent="0.45">
      <c r="A24" s="44" t="s">
        <v>103</v>
      </c>
      <c r="B24" s="41">
        <v>0</v>
      </c>
      <c r="C24" s="41">
        <v>375804000</v>
      </c>
    </row>
    <row r="25" spans="1:6" x14ac:dyDescent="0.45">
      <c r="A25" s="45" t="s">
        <v>24</v>
      </c>
      <c r="B25" s="46">
        <v>0</v>
      </c>
      <c r="C25" s="46">
        <v>22266299</v>
      </c>
    </row>
    <row r="26" spans="1:6" x14ac:dyDescent="0.45">
      <c r="A26" s="42">
        <v>994000000349</v>
      </c>
      <c r="B26" s="43">
        <v>0</v>
      </c>
      <c r="C26" s="43">
        <v>22266299</v>
      </c>
    </row>
    <row r="27" spans="1:6" x14ac:dyDescent="0.45">
      <c r="A27" s="44" t="s">
        <v>127</v>
      </c>
      <c r="B27" s="41">
        <v>0</v>
      </c>
      <c r="C27" s="41">
        <v>5327335</v>
      </c>
    </row>
    <row r="28" spans="1:6" x14ac:dyDescent="0.45">
      <c r="A28" s="44" t="s">
        <v>15</v>
      </c>
      <c r="B28" s="41">
        <v>0</v>
      </c>
      <c r="C28" s="41">
        <v>4565223</v>
      </c>
    </row>
    <row r="29" spans="1:6" x14ac:dyDescent="0.45">
      <c r="A29" s="44" t="s">
        <v>136</v>
      </c>
      <c r="B29" s="41">
        <v>0</v>
      </c>
      <c r="C29" s="41">
        <v>5386670</v>
      </c>
    </row>
    <row r="30" spans="1:6" x14ac:dyDescent="0.45">
      <c r="A30" s="44" t="s">
        <v>137</v>
      </c>
      <c r="B30" s="41">
        <v>0</v>
      </c>
      <c r="C30" s="41">
        <v>1838441</v>
      </c>
    </row>
    <row r="31" spans="1:6" x14ac:dyDescent="0.45">
      <c r="A31" s="44" t="s">
        <v>138</v>
      </c>
      <c r="B31" s="41">
        <v>0</v>
      </c>
      <c r="C31" s="41">
        <v>5148630</v>
      </c>
    </row>
    <row r="32" spans="1:6" x14ac:dyDescent="0.45">
      <c r="A32" s="47" t="s">
        <v>112</v>
      </c>
      <c r="B32" s="48">
        <v>698823296</v>
      </c>
      <c r="C32" s="48">
        <v>650870299</v>
      </c>
    </row>
  </sheetData>
  <mergeCells count="5">
    <mergeCell ref="E3:F3"/>
    <mergeCell ref="E8:F8"/>
    <mergeCell ref="E13:F13"/>
    <mergeCell ref="A1:C1"/>
    <mergeCell ref="E18:F18"/>
  </mergeCells>
  <conditionalFormatting sqref="F6">
    <cfRule type="cellIs" dxfId="14" priority="17" operator="between">
      <formula>0%</formula>
      <formula>39%</formula>
    </cfRule>
    <cfRule type="cellIs" dxfId="13" priority="18" operator="between">
      <formula>40%</formula>
      <formula>55%</formula>
    </cfRule>
    <cfRule type="cellIs" dxfId="12" priority="19" operator="between">
      <formula>56%</formula>
      <formula>1000%</formula>
    </cfRule>
  </conditionalFormatting>
  <conditionalFormatting sqref="F11">
    <cfRule type="cellIs" dxfId="10" priority="14" operator="between">
      <formula>0%</formula>
      <formula>39%</formula>
    </cfRule>
    <cfRule type="cellIs" dxfId="9" priority="15" operator="between">
      <formula>40%</formula>
      <formula>55%</formula>
    </cfRule>
    <cfRule type="cellIs" dxfId="8" priority="16" operator="between">
      <formula>56%</formula>
      <formula>100%</formula>
    </cfRule>
  </conditionalFormatting>
  <conditionalFormatting sqref="F16">
    <cfRule type="cellIs" dxfId="6" priority="6" operator="between">
      <formula>0%</formula>
      <formula>39%</formula>
    </cfRule>
    <cfRule type="cellIs" dxfId="5" priority="7" operator="between">
      <formula>40%</formula>
      <formula>55%</formula>
    </cfRule>
    <cfRule type="cellIs" dxfId="4" priority="8" operator="between">
      <formula>56%</formula>
      <formula>500%</formula>
    </cfRule>
  </conditionalFormatting>
  <conditionalFormatting sqref="F21">
    <cfRule type="cellIs" dxfId="2" priority="2" operator="between">
      <formula>0%</formula>
      <formula>39%</formula>
    </cfRule>
    <cfRule type="cellIs" dxfId="1" priority="3" operator="between">
      <formula>40%</formula>
      <formula>55%</formula>
    </cfRule>
    <cfRule type="cellIs" dxfId="0" priority="4" operator="between">
      <formula>56%</formula>
      <formula>100%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70D8A869-3C3A-4BB3-B65B-4E2C24822B30}">
            <xm:f>NOT(ISERROR(SEARCH("-",F4)))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F4:F5</xm:sqref>
        </x14:conditionalFormatting>
        <x14:conditionalFormatting xmlns:xm="http://schemas.microsoft.com/office/excel/2006/main">
          <x14:cfRule type="containsText" priority="13" operator="containsText" id="{9DF924D8-53D9-42EB-9C2D-F2FF9DE2FCFA}">
            <xm:f>NOT(ISERROR(SEARCH("-",F9)))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F9:F10</xm:sqref>
        </x14:conditionalFormatting>
        <x14:conditionalFormatting xmlns:xm="http://schemas.microsoft.com/office/excel/2006/main">
          <x14:cfRule type="containsText" priority="5" operator="containsText" id="{66B3E0C3-627A-418A-96F0-5EE890CADFF6}">
            <xm:f>NOT(ISERROR(SEARCH("-",F14)))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F14:F15</xm:sqref>
        </x14:conditionalFormatting>
        <x14:conditionalFormatting xmlns:xm="http://schemas.microsoft.com/office/excel/2006/main">
          <x14:cfRule type="containsText" priority="1" operator="containsText" id="{D1E197C5-6290-4A77-8FF5-E4686C4FA1C2}">
            <xm:f>NOT(ISERROR(SEARCH("-",F19)))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F19:F20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2023-2025</vt:lpstr>
      <vt:lpstr>2025-2026</vt:lpstr>
      <vt:lpstr>ÍNDICE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Murillo Pardo</dc:creator>
  <cp:lastModifiedBy>Oscar Cortes</cp:lastModifiedBy>
  <cp:lastPrinted>2023-01-26T15:45:46Z</cp:lastPrinted>
  <dcterms:created xsi:type="dcterms:W3CDTF">2023-01-25T19:26:15Z</dcterms:created>
  <dcterms:modified xsi:type="dcterms:W3CDTF">2026-07-22T17:11:20Z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2024-01-12T17:21:42Z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a8379bda-f695-4253-8154-2574bc07a567</vt:lpwstr>
  </property>
  <property fmtid="{D5CDD505-2E9C-101B-9397-08002B2CF9AE}" pid="8" name="MSIP_Label_d347b247-e90e-43a3-9d7b-004f14ae6873_ContentBits">
    <vt:lpwstr>0</vt:lpwstr>
  </property>
</Properties>
</file>