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GESTION CONTRACTUAL\CONTRATACIÓN\CONTRATACIÓN 2026\IP 006 CONTRATO MÍNIMA CUANTÍA ADECUACIÓN SEDE CHIRIGUANÁ\"/>
    </mc:Choice>
  </mc:AlternateContent>
  <xr:revisionPtr revIDLastSave="0" documentId="13_ncr:1_{D4A820BB-47F2-4A5B-97CA-E0CCEF22CDD0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FORMATO No. 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9" i="1" l="1"/>
  <c r="B45" i="1"/>
  <c r="B44" i="1"/>
  <c r="B43" i="1"/>
  <c r="B42" i="1"/>
  <c r="B41" i="1"/>
  <c r="B40" i="1"/>
  <c r="B36" i="1"/>
  <c r="B32" i="1"/>
  <c r="B28" i="1"/>
  <c r="B24" i="1"/>
  <c r="B23" i="1"/>
  <c r="B22" i="1"/>
  <c r="B18" i="1"/>
  <c r="B14" i="1"/>
  <c r="B10" i="1"/>
  <c r="B9" i="1"/>
  <c r="B8" i="1"/>
  <c r="B7" i="1"/>
  <c r="H41" i="1"/>
  <c r="H42" i="1"/>
  <c r="H43" i="1"/>
  <c r="H44" i="1"/>
  <c r="H45" i="1"/>
  <c r="C42" i="1" l="1"/>
  <c r="F49" i="1"/>
  <c r="E49" i="1"/>
  <c r="D49" i="1"/>
  <c r="C49" i="1"/>
  <c r="F44" i="1"/>
  <c r="D44" i="1"/>
  <c r="C44" i="1"/>
  <c r="F43" i="1"/>
  <c r="D43" i="1"/>
  <c r="C43" i="1"/>
  <c r="F41" i="1"/>
  <c r="D41" i="1"/>
  <c r="C41" i="1"/>
  <c r="F40" i="1"/>
  <c r="D40" i="1"/>
  <c r="C40" i="1"/>
  <c r="F32" i="1"/>
  <c r="D32" i="1"/>
  <c r="C32" i="1"/>
  <c r="F18" i="1"/>
  <c r="D18" i="1"/>
  <c r="C18" i="1"/>
  <c r="F7" i="1"/>
  <c r="D7" i="1"/>
  <c r="C7" i="1"/>
  <c r="H49" i="1" l="1"/>
  <c r="H50" i="1" s="1"/>
  <c r="D45" i="1" l="1"/>
  <c r="C45" i="1"/>
  <c r="F45" i="1"/>
  <c r="D42" i="1"/>
  <c r="F42" i="1"/>
  <c r="F36" i="1" l="1"/>
  <c r="D36" i="1"/>
  <c r="C36" i="1"/>
  <c r="D10" i="1" l="1"/>
  <c r="C10" i="1"/>
  <c r="D8" i="1"/>
  <c r="C8" i="1"/>
  <c r="F8" i="1" l="1"/>
  <c r="F10" i="1"/>
  <c r="D23" i="1"/>
  <c r="C23" i="1"/>
  <c r="D14" i="1"/>
  <c r="C14" i="1" l="1"/>
  <c r="F14" i="1"/>
  <c r="D28" i="1" l="1"/>
  <c r="C28" i="1"/>
  <c r="F28" i="1" l="1"/>
  <c r="F23" i="1" l="1"/>
  <c r="D24" i="1"/>
  <c r="D22" i="1"/>
  <c r="C22" i="1"/>
  <c r="F22" i="1"/>
  <c r="D9" i="1"/>
  <c r="C9" i="1"/>
  <c r="C24" i="1" l="1"/>
  <c r="F9" i="1"/>
  <c r="F24" i="1"/>
  <c r="E22" i="1" l="1"/>
  <c r="H22" i="1" s="1"/>
  <c r="E23" i="1" l="1"/>
  <c r="H23" i="1" s="1"/>
  <c r="H25" i="1" s="1"/>
  <c r="E8" i="1"/>
  <c r="H8" i="1" s="1"/>
  <c r="E10" i="1"/>
  <c r="H10" i="1" s="1"/>
  <c r="E24" i="1"/>
  <c r="H24" i="1" s="1"/>
  <c r="E28" i="1"/>
  <c r="H28" i="1" s="1"/>
  <c r="H29" i="1" s="1"/>
  <c r="E32" i="1"/>
  <c r="H32" i="1" s="1"/>
  <c r="H33" i="1" s="1"/>
  <c r="E9" i="1"/>
  <c r="H9" i="1" s="1"/>
  <c r="E14" i="1"/>
  <c r="H14" i="1" s="1"/>
  <c r="H15" i="1" s="1"/>
  <c r="E36" i="1"/>
  <c r="H36" i="1" s="1"/>
  <c r="H37" i="1" s="1"/>
  <c r="E18" i="1"/>
  <c r="H18" i="1" s="1"/>
  <c r="H19" i="1" s="1"/>
  <c r="E40" i="1"/>
  <c r="H40" i="1" s="1"/>
  <c r="H46" i="1" s="1"/>
  <c r="E45" i="1"/>
  <c r="E44" i="1"/>
  <c r="E43" i="1"/>
  <c r="E7" i="1"/>
  <c r="H7" i="1" s="1"/>
  <c r="E42" i="1"/>
  <c r="E41" i="1"/>
  <c r="H11" i="1" l="1"/>
  <c r="H52" i="1" s="1"/>
  <c r="H55" i="1" l="1"/>
  <c r="H57" i="1" s="1"/>
  <c r="H54" i="1"/>
  <c r="H53" i="1"/>
  <c r="H56" i="1" l="1"/>
  <c r="H58" i="1" s="1"/>
</calcChain>
</file>

<file path=xl/sharedStrings.xml><?xml version="1.0" encoding="utf-8"?>
<sst xmlns="http://schemas.openxmlformats.org/spreadsheetml/2006/main" count="35" uniqueCount="35">
  <si>
    <t>ÍTEM</t>
  </si>
  <si>
    <t>ACTIVIDAD</t>
  </si>
  <si>
    <t>UN</t>
  </si>
  <si>
    <t>CANT.</t>
  </si>
  <si>
    <t>VALOR TOTAL</t>
  </si>
  <si>
    <t>1  ACTIVIDADES PRELIMINARES</t>
  </si>
  <si>
    <t>COSTO DIRECTO</t>
  </si>
  <si>
    <t>ADMINISTRACIÓN</t>
  </si>
  <si>
    <t>IMPREVISTOS</t>
  </si>
  <si>
    <t>UTILIDAD</t>
  </si>
  <si>
    <t>Costo Directo Incluido A.I.U.</t>
  </si>
  <si>
    <t>I.V.A. (SOBRE LA UTILIDAD 19%)</t>
  </si>
  <si>
    <t>Valor Total del Presupuesto (Incluido A.I.U. e I.V.A. sobre la utilidad)</t>
  </si>
  <si>
    <t>Total ACTIVIDADES PRELIMINARES</t>
  </si>
  <si>
    <t>FORMATO No. 2</t>
  </si>
  <si>
    <t>VALOR UNITARIO REFERENCIA</t>
  </si>
  <si>
    <t>% Total Oficial del A.I.U. (28%)</t>
  </si>
  <si>
    <t>Total  HONORARIOS</t>
  </si>
  <si>
    <t>Total PINTURAS</t>
  </si>
  <si>
    <t>Total PISOS</t>
  </si>
  <si>
    <t>VALOR UNITARIO PROPUESTO</t>
  </si>
  <si>
    <t>Total CIELO RASOS</t>
  </si>
  <si>
    <t>REGISTRADURÍA NACIONAL DEL ESTADO CIVIL - REGISTRADURÍA  MUNICIPAL DE CHIRIGUANA - CESAR</t>
  </si>
  <si>
    <t>2 CUBIERTA</t>
  </si>
  <si>
    <t>Total CUBIERTA</t>
  </si>
  <si>
    <t>3 CIELO RASOS</t>
  </si>
  <si>
    <t>4 PINTURAS</t>
  </si>
  <si>
    <t>5 CONCRETOS, REVOQUES Y MORTEROS</t>
  </si>
  <si>
    <t>Total CONCRETOS, REVOQUES Y MORTEROS</t>
  </si>
  <si>
    <t>6 CARPINTERÍA EN MADERA</t>
  </si>
  <si>
    <t>Total CARPINTERÍA EN MADERA</t>
  </si>
  <si>
    <t>7 PISOS</t>
  </si>
  <si>
    <t>8 INSTALACIONES ELÉCTRICAS</t>
  </si>
  <si>
    <t>Total INSTALACIONES ELÉCTRICAS</t>
  </si>
  <si>
    <t>9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</si>
</sst>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.00_);\-#,##0.00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.25"/>
      <name val="Tahoma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5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Protection="1">
      <protection locked="0"/>
    </xf>
    <xf numFmtId="165" fontId="10" fillId="0" borderId="26" xfId="1" applyNumberFormat="1" applyFont="1" applyBorder="1" applyAlignment="1" applyProtection="1">
      <alignment vertical="center" wrapText="1"/>
      <protection locked="0"/>
    </xf>
    <xf numFmtId="2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3" fillId="0" borderId="43" xfId="2" applyFont="1" applyBorder="1" applyAlignment="1" applyProtection="1">
      <alignment vertical="center" wrapText="1"/>
      <protection hidden="1"/>
    </xf>
    <xf numFmtId="0" fontId="3" fillId="0" borderId="44" xfId="2" applyFont="1" applyBorder="1" applyAlignment="1" applyProtection="1">
      <alignment vertical="center" wrapText="1"/>
      <protection hidden="1"/>
    </xf>
    <xf numFmtId="0" fontId="4" fillId="2" borderId="35" xfId="2" applyFont="1" applyFill="1" applyBorder="1" applyAlignment="1" applyProtection="1">
      <alignment horizontal="center" vertical="center"/>
      <protection hidden="1"/>
    </xf>
    <xf numFmtId="0" fontId="4" fillId="2" borderId="3" xfId="2" applyFont="1" applyFill="1" applyBorder="1" applyAlignment="1" applyProtection="1">
      <alignment horizontal="center" vertical="center"/>
      <protection hidden="1"/>
    </xf>
    <xf numFmtId="0" fontId="4" fillId="5" borderId="3" xfId="2" applyFont="1" applyFill="1" applyBorder="1" applyAlignment="1" applyProtection="1">
      <alignment horizontal="center" vertical="center" wrapText="1"/>
      <protection hidden="1"/>
    </xf>
    <xf numFmtId="0" fontId="4" fillId="2" borderId="3" xfId="2" applyFont="1" applyFill="1" applyBorder="1" applyAlignment="1" applyProtection="1">
      <alignment horizontal="center" vertical="center" wrapText="1"/>
      <protection hidden="1"/>
    </xf>
    <xf numFmtId="0" fontId="5" fillId="2" borderId="5" xfId="2" applyFont="1" applyFill="1" applyBorder="1" applyAlignment="1" applyProtection="1">
      <alignment horizontal="left" vertical="center"/>
      <protection hidden="1"/>
    </xf>
    <xf numFmtId="0" fontId="5" fillId="2" borderId="6" xfId="2" applyFont="1" applyFill="1" applyBorder="1" applyAlignment="1" applyProtection="1">
      <alignment horizontal="left" vertical="center"/>
      <protection hidden="1"/>
    </xf>
    <xf numFmtId="0" fontId="5" fillId="2" borderId="7" xfId="2" applyFont="1" applyFill="1" applyBorder="1" applyAlignment="1" applyProtection="1">
      <alignment horizontal="left" vertical="center"/>
      <protection hidden="1"/>
    </xf>
    <xf numFmtId="0" fontId="6" fillId="0" borderId="8" xfId="2" applyFont="1" applyBorder="1" applyAlignment="1" applyProtection="1">
      <alignment horizontal="center" vertical="center"/>
      <protection hidden="1"/>
    </xf>
    <xf numFmtId="0" fontId="10" fillId="0" borderId="9" xfId="0" applyFont="1" applyBorder="1" applyAlignment="1" applyProtection="1">
      <alignment vertical="center" wrapText="1"/>
      <protection hidden="1"/>
    </xf>
    <xf numFmtId="0" fontId="10" fillId="0" borderId="9" xfId="0" applyFont="1" applyBorder="1" applyAlignment="1" applyProtection="1">
      <alignment horizontal="center" vertical="center" wrapText="1"/>
      <protection hidden="1"/>
    </xf>
    <xf numFmtId="164" fontId="7" fillId="0" borderId="13" xfId="2" applyNumberFormat="1" applyFont="1" applyBorder="1" applyAlignment="1" applyProtection="1">
      <alignment horizontal="center" vertical="center"/>
      <protection hidden="1"/>
    </xf>
    <xf numFmtId="165" fontId="10" fillId="5" borderId="9" xfId="1" applyNumberFormat="1" applyFont="1" applyFill="1" applyBorder="1" applyAlignment="1" applyProtection="1">
      <alignment vertical="center" wrapText="1"/>
      <protection hidden="1"/>
    </xf>
    <xf numFmtId="0" fontId="5" fillId="0" borderId="38" xfId="2" applyFont="1" applyBorder="1" applyAlignment="1" applyProtection="1">
      <alignment horizontal="left" vertical="center"/>
      <protection hidden="1"/>
    </xf>
    <xf numFmtId="0" fontId="5" fillId="0" borderId="39" xfId="2" applyFont="1" applyBorder="1" applyAlignment="1" applyProtection="1">
      <alignment horizontal="left" vertical="center"/>
      <protection hidden="1"/>
    </xf>
    <xf numFmtId="0" fontId="5" fillId="0" borderId="48" xfId="2" applyFont="1" applyBorder="1" applyAlignment="1" applyProtection="1">
      <alignment horizontal="left" vertical="center"/>
      <protection hidden="1"/>
    </xf>
    <xf numFmtId="0" fontId="5" fillId="0" borderId="14" xfId="2" applyFont="1" applyBorder="1" applyAlignment="1" applyProtection="1">
      <alignment horizontal="left" vertical="center"/>
      <protection hidden="1"/>
    </xf>
    <xf numFmtId="0" fontId="2" fillId="0" borderId="0" xfId="2" applyProtection="1">
      <protection hidden="1"/>
    </xf>
    <xf numFmtId="0" fontId="2" fillId="0" borderId="0" xfId="2" applyAlignment="1" applyProtection="1">
      <alignment horizontal="center" vertical="center"/>
      <protection hidden="1"/>
    </xf>
    <xf numFmtId="164" fontId="2" fillId="0" borderId="0" xfId="2" applyNumberFormat="1" applyAlignment="1" applyProtection="1">
      <alignment horizontal="center"/>
      <protection hidden="1"/>
    </xf>
    <xf numFmtId="0" fontId="5" fillId="3" borderId="11" xfId="2" applyFont="1" applyFill="1" applyBorder="1" applyAlignment="1" applyProtection="1">
      <alignment horizontal="left" vertical="center"/>
      <protection hidden="1"/>
    </xf>
    <xf numFmtId="0" fontId="5" fillId="3" borderId="12" xfId="2" applyFont="1" applyFill="1" applyBorder="1" applyAlignment="1" applyProtection="1">
      <alignment horizontal="left" vertical="center"/>
      <protection hidden="1"/>
    </xf>
    <xf numFmtId="164" fontId="6" fillId="0" borderId="13" xfId="2" applyNumberFormat="1" applyFont="1" applyBorder="1" applyAlignment="1" applyProtection="1">
      <alignment horizontal="center" vertical="center"/>
      <protection hidden="1"/>
    </xf>
    <xf numFmtId="0" fontId="5" fillId="0" borderId="11" xfId="2" applyFont="1" applyBorder="1" applyAlignment="1" applyProtection="1">
      <alignment horizontal="left" vertical="center"/>
      <protection hidden="1"/>
    </xf>
    <xf numFmtId="0" fontId="5" fillId="0" borderId="12" xfId="2" applyFont="1" applyBorder="1" applyAlignment="1" applyProtection="1">
      <alignment horizontal="left" vertical="center"/>
      <protection hidden="1"/>
    </xf>
    <xf numFmtId="0" fontId="5" fillId="0" borderId="13" xfId="2" applyFont="1" applyBorder="1" applyAlignment="1" applyProtection="1">
      <alignment horizontal="left" vertical="center"/>
      <protection hidden="1"/>
    </xf>
    <xf numFmtId="0" fontId="2" fillId="0" borderId="0" xfId="2" applyAlignment="1" applyProtection="1">
      <alignment horizontal="center"/>
      <protection hidden="1"/>
    </xf>
    <xf numFmtId="164" fontId="6" fillId="0" borderId="9" xfId="2" applyNumberFormat="1" applyFont="1" applyBorder="1" applyAlignment="1" applyProtection="1">
      <alignment horizontal="center" vertical="center"/>
      <protection hidden="1"/>
    </xf>
    <xf numFmtId="0" fontId="5" fillId="0" borderId="0" xfId="2" applyFont="1" applyAlignment="1" applyProtection="1">
      <alignment horizontal="left" vertical="center"/>
      <protection hidden="1"/>
    </xf>
    <xf numFmtId="0" fontId="5" fillId="0" borderId="16" xfId="2" applyFont="1" applyBorder="1" applyAlignment="1" applyProtection="1">
      <alignment horizontal="left" vertical="center"/>
      <protection hidden="1"/>
    </xf>
    <xf numFmtId="0" fontId="5" fillId="0" borderId="17" xfId="2" applyFont="1" applyBorder="1" applyAlignment="1" applyProtection="1">
      <alignment horizontal="left" vertical="center"/>
      <protection hidden="1"/>
    </xf>
    <xf numFmtId="0" fontId="5" fillId="0" borderId="18" xfId="2" applyFont="1" applyBorder="1" applyAlignment="1" applyProtection="1">
      <alignment horizontal="left" vertical="center"/>
      <protection hidden="1"/>
    </xf>
    <xf numFmtId="10" fontId="7" fillId="4" borderId="23" xfId="2" applyNumberFormat="1" applyFont="1" applyFill="1" applyBorder="1" applyAlignment="1" applyProtection="1">
      <alignment vertical="center"/>
      <protection hidden="1"/>
    </xf>
    <xf numFmtId="10" fontId="7" fillId="4" borderId="9" xfId="2" applyNumberFormat="1" applyFont="1" applyFill="1" applyBorder="1" applyAlignment="1" applyProtection="1">
      <alignment vertical="center"/>
      <protection hidden="1"/>
    </xf>
    <xf numFmtId="10" fontId="7" fillId="4" borderId="30" xfId="2" applyNumberFormat="1" applyFont="1" applyFill="1" applyBorder="1" applyAlignment="1" applyProtection="1">
      <alignment vertical="center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10" fontId="7" fillId="4" borderId="34" xfId="2" applyNumberFormat="1" applyFont="1" applyFill="1" applyBorder="1" applyAlignment="1" applyProtection="1">
      <alignment vertical="center"/>
      <protection hidden="1"/>
    </xf>
    <xf numFmtId="4" fontId="9" fillId="4" borderId="3" xfId="2" applyNumberFormat="1" applyFont="1" applyFill="1" applyBorder="1" applyAlignment="1" applyProtection="1">
      <alignment horizontal="center" vertical="center"/>
      <protection hidden="1"/>
    </xf>
    <xf numFmtId="165" fontId="6" fillId="0" borderId="10" xfId="3" applyNumberFormat="1" applyFont="1" applyFill="1" applyBorder="1" applyAlignment="1" applyProtection="1">
      <alignment horizontal="right" vertical="center"/>
      <protection hidden="1"/>
    </xf>
    <xf numFmtId="165" fontId="5" fillId="0" borderId="40" xfId="3" applyNumberFormat="1" applyFont="1" applyFill="1" applyBorder="1" applyAlignment="1" applyProtection="1">
      <alignment horizontal="right" vertical="center"/>
      <protection hidden="1"/>
    </xf>
    <xf numFmtId="164" fontId="5" fillId="0" borderId="4" xfId="2" applyNumberFormat="1" applyFont="1" applyBorder="1" applyAlignment="1" applyProtection="1">
      <alignment horizontal="right" vertical="center"/>
      <protection hidden="1"/>
    </xf>
    <xf numFmtId="0" fontId="5" fillId="3" borderId="15" xfId="2" applyFont="1" applyFill="1" applyBorder="1" applyAlignment="1" applyProtection="1">
      <alignment horizontal="left" vertical="center"/>
      <protection hidden="1"/>
    </xf>
    <xf numFmtId="44" fontId="6" fillId="0" borderId="10" xfId="1" applyFont="1" applyFill="1" applyBorder="1" applyAlignment="1" applyProtection="1">
      <alignment horizontal="right" vertical="center"/>
      <protection hidden="1"/>
    </xf>
    <xf numFmtId="165" fontId="5" fillId="0" borderId="10" xfId="3" applyNumberFormat="1" applyFont="1" applyFill="1" applyBorder="1" applyAlignment="1" applyProtection="1">
      <alignment horizontal="right" vertical="center"/>
      <protection hidden="1"/>
    </xf>
    <xf numFmtId="165" fontId="5" fillId="0" borderId="4" xfId="3" applyNumberFormat="1" applyFont="1" applyFill="1" applyBorder="1" applyAlignment="1" applyProtection="1">
      <alignment horizontal="right" vertical="center"/>
      <protection hidden="1"/>
    </xf>
    <xf numFmtId="165" fontId="5" fillId="0" borderId="10" xfId="3" applyNumberFormat="1" applyFont="1" applyBorder="1" applyAlignment="1" applyProtection="1">
      <alignment horizontal="right" vertical="center"/>
      <protection hidden="1"/>
    </xf>
    <xf numFmtId="165" fontId="7" fillId="4" borderId="24" xfId="3" applyNumberFormat="1" applyFont="1" applyFill="1" applyBorder="1" applyAlignment="1" applyProtection="1">
      <alignment horizontal="right" vertical="center" wrapText="1"/>
      <protection hidden="1"/>
    </xf>
    <xf numFmtId="165" fontId="7" fillId="4" borderId="10" xfId="3" applyNumberFormat="1" applyFont="1" applyFill="1" applyBorder="1" applyAlignment="1" applyProtection="1">
      <alignment horizontal="right" vertical="center" wrapText="1"/>
      <protection hidden="1"/>
    </xf>
    <xf numFmtId="165" fontId="7" fillId="4" borderId="31" xfId="3" applyNumberFormat="1" applyFont="1" applyFill="1" applyBorder="1" applyAlignment="1" applyProtection="1">
      <alignment horizontal="right" vertical="center" wrapText="1"/>
      <protection hidden="1"/>
    </xf>
    <xf numFmtId="165" fontId="5" fillId="0" borderId="33" xfId="3" applyNumberFormat="1" applyFont="1" applyBorder="1" applyAlignment="1" applyProtection="1">
      <alignment horizontal="right" vertical="center"/>
      <protection hidden="1"/>
    </xf>
    <xf numFmtId="165" fontId="7" fillId="4" borderId="33" xfId="3" applyNumberFormat="1" applyFont="1" applyFill="1" applyBorder="1" applyAlignment="1" applyProtection="1">
      <alignment horizontal="right" vertical="center" wrapText="1"/>
      <protection hidden="1"/>
    </xf>
    <xf numFmtId="165" fontId="5" fillId="0" borderId="35" xfId="3" applyNumberFormat="1" applyFont="1" applyBorder="1" applyAlignment="1" applyProtection="1">
      <alignment horizontal="right" vertical="center"/>
      <protection hidden="1"/>
    </xf>
    <xf numFmtId="0" fontId="5" fillId="0" borderId="45" xfId="2" applyFont="1" applyBorder="1" applyAlignment="1" applyProtection="1">
      <alignment horizontal="left" vertical="center"/>
      <protection hidden="1"/>
    </xf>
    <xf numFmtId="10" fontId="7" fillId="4" borderId="46" xfId="2" applyNumberFormat="1" applyFont="1" applyFill="1" applyBorder="1" applyAlignment="1" applyProtection="1">
      <alignment vertical="center"/>
      <protection hidden="1"/>
    </xf>
    <xf numFmtId="10" fontId="7" fillId="4" borderId="26" xfId="2" applyNumberFormat="1" applyFont="1" applyFill="1" applyBorder="1" applyAlignment="1" applyProtection="1">
      <alignment vertical="center"/>
      <protection hidden="1"/>
    </xf>
    <xf numFmtId="10" fontId="7" fillId="4" borderId="47" xfId="2" applyNumberFormat="1" applyFont="1" applyFill="1" applyBorder="1" applyAlignment="1" applyProtection="1">
      <alignment vertical="center"/>
      <protection hidden="1"/>
    </xf>
    <xf numFmtId="0" fontId="12" fillId="0" borderId="41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3" fillId="0" borderId="19" xfId="2" applyFont="1" applyBorder="1" applyAlignment="1" applyProtection="1">
      <alignment horizontal="center" vertical="center" wrapText="1"/>
      <protection hidden="1"/>
    </xf>
    <xf numFmtId="0" fontId="3" fillId="0" borderId="36" xfId="2" applyFont="1" applyBorder="1" applyAlignment="1" applyProtection="1">
      <alignment horizontal="center" vertical="center" wrapText="1"/>
      <protection hidden="1"/>
    </xf>
    <xf numFmtId="0" fontId="3" fillId="0" borderId="37" xfId="2" applyFont="1" applyBorder="1" applyAlignment="1" applyProtection="1">
      <alignment horizontal="center" vertical="center" wrapText="1"/>
      <protection hidden="1"/>
    </xf>
    <xf numFmtId="0" fontId="3" fillId="0" borderId="27" xfId="2" applyFont="1" applyBorder="1" applyAlignment="1" applyProtection="1">
      <alignment horizontal="center" vertical="center" wrapText="1"/>
      <protection hidden="1"/>
    </xf>
    <xf numFmtId="0" fontId="3" fillId="0" borderId="41" xfId="2" applyFont="1" applyBorder="1" applyAlignment="1" applyProtection="1">
      <alignment horizontal="center" vertical="center" wrapText="1"/>
      <protection hidden="1"/>
    </xf>
    <xf numFmtId="0" fontId="3" fillId="0" borderId="42" xfId="2" applyFont="1" applyBorder="1" applyAlignment="1" applyProtection="1">
      <alignment horizontal="center" vertical="center" wrapText="1"/>
      <protection hidden="1"/>
    </xf>
    <xf numFmtId="0" fontId="6" fillId="4" borderId="1" xfId="2" applyFont="1" applyFill="1" applyBorder="1" applyAlignment="1" applyProtection="1">
      <alignment horizontal="center" vertical="center"/>
      <protection hidden="1"/>
    </xf>
    <xf numFmtId="0" fontId="6" fillId="4" borderId="2" xfId="2" applyFont="1" applyFill="1" applyBorder="1" applyAlignment="1" applyProtection="1">
      <alignment horizontal="center" vertical="center"/>
      <protection hidden="1"/>
    </xf>
    <xf numFmtId="0" fontId="6" fillId="4" borderId="32" xfId="2" applyFont="1" applyFill="1" applyBorder="1" applyAlignment="1" applyProtection="1">
      <alignment horizontal="center" vertical="center"/>
      <protection hidden="1"/>
    </xf>
    <xf numFmtId="4" fontId="9" fillId="4" borderId="1" xfId="2" applyNumberFormat="1" applyFont="1" applyFill="1" applyBorder="1" applyAlignment="1" applyProtection="1">
      <alignment horizontal="center" vertical="center"/>
      <protection hidden="1"/>
    </xf>
    <xf numFmtId="4" fontId="9" fillId="4" borderId="2" xfId="2" applyNumberFormat="1" applyFont="1" applyFill="1" applyBorder="1" applyAlignment="1" applyProtection="1">
      <alignment horizontal="center" vertical="center"/>
      <protection hidden="1"/>
    </xf>
    <xf numFmtId="4" fontId="9" fillId="4" borderId="3" xfId="2" applyNumberFormat="1" applyFont="1" applyFill="1" applyBorder="1" applyAlignment="1" applyProtection="1">
      <alignment horizontal="center" vertical="center"/>
      <protection hidden="1"/>
    </xf>
    <xf numFmtId="4" fontId="7" fillId="4" borderId="19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0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4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5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7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8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1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2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6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3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9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8" xfId="2" applyNumberFormat="1" applyFont="1" applyFill="1" applyBorder="1" applyAlignment="1" applyProtection="1">
      <alignment horizontal="center" vertical="center" wrapText="1"/>
      <protection hidden="1"/>
    </xf>
    <xf numFmtId="0" fontId="8" fillId="4" borderId="1" xfId="2" applyFont="1" applyFill="1" applyBorder="1" applyAlignment="1" applyProtection="1">
      <alignment horizontal="center" vertical="center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0" fontId="8" fillId="4" borderId="32" xfId="2" applyFont="1" applyFill="1" applyBorder="1" applyAlignment="1" applyProtection="1">
      <alignment horizontal="center" vertical="center"/>
      <protection hidden="1"/>
    </xf>
  </cellXfs>
  <cellStyles count="4">
    <cellStyle name="Moneda" xfId="1" builtinId="4"/>
    <cellStyle name="Moneda 2" xfId="3" xr:uid="{00000000-0005-0000-0000-000001000000}"/>
    <cellStyle name="Normal" xfId="0" builtinId="0"/>
    <cellStyle name="Normal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2</xdr:row>
      <xdr:rowOff>28576</xdr:rowOff>
    </xdr:from>
    <xdr:ext cx="990600" cy="666750"/>
    <xdr:pic>
      <xdr:nvPicPr>
        <xdr:cNvPr id="2" name="Picture 83">
          <a:extLst>
            <a:ext uri="{FF2B5EF4-FFF2-40B4-BE49-F238E27FC236}">
              <a16:creationId xmlns:a16="http://schemas.microsoft.com/office/drawing/2014/main" id="{6B5A91AC-AE9F-45CD-B2FC-35E0B8D1CEF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52875" y="495301"/>
          <a:ext cx="990600" cy="6667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registraduriaco.sharepoint.com/sites/myc/Documentos%20compartidos/Mantenimiento%20y%20Construcciones/2026/2026/10.LAURA%20LEON/2%20Comodatos%202026/9%20Cesar/4%20Chiriguana/Documentos%20a%20enviar/Presupuesto%20Registradur&#237;a%20Municipal%20de%20Chiriguana.xlsx" TargetMode="External"/><Relationship Id="rId2" Type="http://schemas.microsoft.com/office/2019/04/relationships/externalLinkLongPath" Target="https://registraduriaco.sharepoint.com/sites/myc/Documentos%20compartidos/Mantenimiento%20y%20Construcciones/2026/2026/10.LAURA%20LEON/2%20Comodatos%202026/9%20Cesar/4%20Chiriguana/Documentos%20a%20enviar/Presupuesto%20Registradur&#237;a%20Municipal%20de%20Chiriguana.xlsx?6595209F" TargetMode="External"/><Relationship Id="rId1" Type="http://schemas.openxmlformats.org/officeDocument/2006/relationships/externalLinkPath" Target="file:///\\6595209F\Presupuesto%20Registradur&#237;a%20Municipal%20de%20Chirigua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"/>
      <sheetName val="Cantidades"/>
      <sheetName val="APU CREADO"/>
    </sheetNames>
    <sheetDataSet>
      <sheetData sheetId="0">
        <row r="14">
          <cell r="A14" t="str">
            <v>01.01.01</v>
          </cell>
          <cell r="E14" t="str">
            <v>DESMONTE Y REINSTALACIÓN DE AVISO INSTITUCIONAL EXISTENTE</v>
          </cell>
          <cell r="P14" t="str">
            <v>UND</v>
          </cell>
          <cell r="R14">
            <v>1</v>
          </cell>
          <cell r="U14">
            <v>81859</v>
          </cell>
        </row>
        <row r="15">
          <cell r="A15" t="str">
            <v>01.01.02</v>
          </cell>
          <cell r="E15" t="str">
            <v>DESMONTE PUERTAS (INCLUYE RETIRO)</v>
          </cell>
          <cell r="P15" t="str">
            <v>UND</v>
          </cell>
          <cell r="R15">
            <v>3</v>
          </cell>
          <cell r="U15">
            <v>49571</v>
          </cell>
        </row>
        <row r="16">
          <cell r="A16" t="str">
            <v>01.01.03</v>
          </cell>
          <cell r="E16" t="str">
            <v>LIMPIEZA DE PAREDES PARA APLICACIÓN DE PINTURA</v>
          </cell>
          <cell r="P16" t="str">
            <v>M2</v>
          </cell>
          <cell r="R16">
            <v>206.44000000000003</v>
          </cell>
          <cell r="U16">
            <v>5854</v>
          </cell>
        </row>
        <row r="17">
          <cell r="A17" t="str">
            <v>01.01.04</v>
          </cell>
          <cell r="E17" t="str">
            <v>DESMONTE CIELO RASO (INCLUYE RETIRO) ALTURA &lt; 3 M</v>
          </cell>
          <cell r="P17" t="str">
            <v>M2</v>
          </cell>
          <cell r="R17">
            <v>9.76</v>
          </cell>
          <cell r="U17">
            <v>14706</v>
          </cell>
        </row>
        <row r="30">
          <cell r="A30" t="str">
            <v>02.01.01</v>
          </cell>
          <cell r="E30" t="str">
            <v>RECORRIDO DE CUBIERTA (INC. LIMPIEZA, GANCHOS, AMARRAS Y SIKAFLEX)</v>
          </cell>
          <cell r="P30" t="str">
            <v>M2</v>
          </cell>
          <cell r="R30">
            <v>78.032602726353019</v>
          </cell>
          <cell r="U30">
            <v>26813</v>
          </cell>
        </row>
        <row r="43">
          <cell r="A43" t="str">
            <v>03.01.01</v>
          </cell>
          <cell r="E43" t="str">
            <v>SUMINISTRO, TRANSPORTE E INSTALACIÓN DE CIELORRASO PVC LAMINAS BLANCO MATE (POLICLORURO DE VINILO), INCLUYE ESTRUCTURA Y DEMÁS ELEMENTOS PARA SU CORRECTA EJECUCIÓN</v>
          </cell>
          <cell r="P43" t="str">
            <v>M2</v>
          </cell>
          <cell r="R43">
            <v>9.76</v>
          </cell>
          <cell r="U43">
            <v>78415</v>
          </cell>
        </row>
        <row r="56">
          <cell r="A56" t="str">
            <v>04.01.01</v>
          </cell>
          <cell r="E56" t="str">
            <v>SUMINISTRO, TRANSPORTE E INSTALACIÓN ESTUCO Y VINILO 3 MANOS SOBRE MURO INTERIOR (INCLUYE ESTUCO, 1 MANO EN PINTURA TIPO 2 Y DOS MANOS EN PINTURA TIPO 1, FILOS Y DILATACIONES)</v>
          </cell>
          <cell r="P56" t="str">
            <v>M2</v>
          </cell>
          <cell r="R56">
            <v>206.44000000000003</v>
          </cell>
          <cell r="U56">
            <v>27166</v>
          </cell>
        </row>
        <row r="57">
          <cell r="A57" t="str">
            <v>04.01.02</v>
          </cell>
          <cell r="E57" t="str">
            <v>SUMINISTRO, TRANSPORTE E INSTALACIÓN ESTUCO Y PINTURA TIPO KORAZA O SIMILAR 3 MANOS FACHADAS (INCLUYE ESTUCO, 1 MANO EN PINTURA TIPO 2 Y DOS MANOS EN PINTURA TIPO KORAZA O SIMILAR, FILOS Y DILATACIONES). COLOR SEGÚN DISEÑO.</v>
          </cell>
          <cell r="P57" t="str">
            <v>M2</v>
          </cell>
          <cell r="R57">
            <v>24</v>
          </cell>
          <cell r="U57">
            <v>31626</v>
          </cell>
        </row>
        <row r="58">
          <cell r="A58" t="str">
            <v>04.01.03</v>
          </cell>
          <cell r="E58" t="str">
            <v>SUMINISTRO, TRANSPORTE E INSTALACIÓN PINTURA ESMALTE PARA PUERTAS, REJAS, VENTANAS Y DEMÁS SUPERFICIES METÁLICAS. INCLUYE FILOS, DILATACIONES Y PROTECCIÓN DE ELEMENTOS DURANTE SU EJECUCIÓN</v>
          </cell>
          <cell r="P58" t="str">
            <v>M2</v>
          </cell>
          <cell r="R58">
            <v>6.17</v>
          </cell>
          <cell r="U58">
            <v>24049</v>
          </cell>
        </row>
        <row r="71">
          <cell r="A71" t="str">
            <v>05.01.01</v>
          </cell>
          <cell r="E71" t="str">
            <v>SUMINISTRO, TRANSPORTE E INSTALACIÓN REVOQUE LISO MUROS 1:3 IMPERMEABILIZADO (INCLUYE FILOS Y DILATACIONES) PARA ALTURAS MENORES A 3 METROS</v>
          </cell>
          <cell r="P71" t="str">
            <v>M2</v>
          </cell>
          <cell r="R71">
            <v>206.44000000000003</v>
          </cell>
          <cell r="U71">
            <v>38593</v>
          </cell>
        </row>
        <row r="84">
          <cell r="A84" t="str">
            <v>06.01.01</v>
          </cell>
          <cell r="E84" t="str">
            <v>SUMINISTRO, TRANSPORTE E INSTALACIÓN DE HOJA PUERTA EN MADERA CON SU MARCO, DIFERENTES ANCHOS, (INCLUYE MARCO, CERRADURA Y ACABADOS SEMILUSTRE).</v>
          </cell>
          <cell r="P84" t="str">
            <v>UND</v>
          </cell>
          <cell r="R84">
            <v>3</v>
          </cell>
          <cell r="U84">
            <v>420441</v>
          </cell>
        </row>
        <row r="97">
          <cell r="A97" t="str">
            <v>07.01.01</v>
          </cell>
          <cell r="E97" t="str">
            <v>SUMINISTRO, TRANSPORTE E INSTALACIÓN GUARDAESCOBA CERÁMICA H = 10 CM COLOR BEIGE O BLANCO (INCLUYE BOQUILLA.). INCLUYE MORTERO DE PEGA Y/O NIVELACIÓN</v>
          </cell>
          <cell r="P97" t="str">
            <v>ML</v>
          </cell>
          <cell r="R97">
            <v>79.400000000000006</v>
          </cell>
          <cell r="U97">
            <v>16422</v>
          </cell>
        </row>
        <row r="110">
          <cell r="A110" t="str">
            <v>08.01.01</v>
          </cell>
          <cell r="E110" t="str">
            <v>DESMONTE DE LÁMPARAS INCRUSTADAS Y/O SOBREPUESTAS INCLUYE RETIRO Y DISPOSICIÓN FINAL</v>
          </cell>
          <cell r="P110" t="str">
            <v>UND</v>
          </cell>
          <cell r="R110">
            <v>2</v>
          </cell>
          <cell r="U110">
            <v>20602</v>
          </cell>
        </row>
        <row r="111">
          <cell r="A111" t="str">
            <v>08.01.02</v>
          </cell>
          <cell r="E111" t="str">
            <v>SUMINISTRO, TRANSPORTE E INSTALACIÓN LUMINARIA PANEL LED 9W</v>
          </cell>
          <cell r="P111" t="str">
            <v>UND</v>
          </cell>
          <cell r="R111">
            <v>2</v>
          </cell>
          <cell r="U111">
            <v>33088</v>
          </cell>
        </row>
        <row r="112">
          <cell r="A112" t="str">
            <v>08.01.03</v>
          </cell>
          <cell r="E112" t="str">
            <v>SUMINISTRO, TRANSPORTE E INSTALACIÓN SALIDA ELÉCTRICA PARA ILUMINACIÓN INTERIOR, INCLUYE EL CABLEADO ELÉCTRICO PARA SU BUEN FUNCIONAMIENTO Y ESTOS CONECTADOS AL TABLERO ELÉCTRICO</v>
          </cell>
          <cell r="P112" t="str">
            <v>UND</v>
          </cell>
          <cell r="R112">
            <v>2</v>
          </cell>
          <cell r="U112">
            <v>46672</v>
          </cell>
        </row>
        <row r="113">
          <cell r="A113" t="str">
            <v>08.01.04</v>
          </cell>
          <cell r="E113" t="str">
            <v>SUMINISTRO, TRANSPORTE E INSTALACIÓN DE ALAMBRE AISLADO DE RED ELÉCTRICA THHN 12 PARA RED ELÉCTRICA</v>
          </cell>
          <cell r="P113" t="str">
            <v>M</v>
          </cell>
          <cell r="R113">
            <v>90</v>
          </cell>
          <cell r="U113">
            <v>10506</v>
          </cell>
        </row>
        <row r="114">
          <cell r="A114" t="str">
            <v>08.01.05</v>
          </cell>
          <cell r="E114" t="str">
            <v>SUMINISTRO, TRANSPORTE E INSTALACIÓN DE TUBERÍA PVC CONDUIT 1/2 INSTALADA</v>
          </cell>
          <cell r="P114" t="str">
            <v>M</v>
          </cell>
          <cell r="R114">
            <v>30</v>
          </cell>
          <cell r="U114">
            <v>27279</v>
          </cell>
        </row>
        <row r="115">
          <cell r="A115" t="str">
            <v>08.01.06</v>
          </cell>
          <cell r="E115" t="str">
            <v>SUMINISTRO, TRANSPORTE E INSTALACIÓN SALIDA INTERRUPTOR SENCILLO EN TUBERIA CONDUIT PVC 1/2", ALAMBRE NO 12 AWG.</v>
          </cell>
          <cell r="P115" t="str">
            <v>UND</v>
          </cell>
          <cell r="R115">
            <v>1</v>
          </cell>
          <cell r="U115">
            <v>166467</v>
          </cell>
        </row>
        <row r="133">
          <cell r="A133" t="str">
            <v>09.01.01</v>
          </cell>
          <cell r="E133" t="str">
            <v>ASEO GENERAL</v>
          </cell>
          <cell r="P133" t="str">
            <v>GLB</v>
          </cell>
          <cell r="R133">
            <v>1</v>
          </cell>
          <cell r="U133">
            <v>230839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58"/>
  <sheetViews>
    <sheetView tabSelected="1" topLeftCell="A4" zoomScaleNormal="100" workbookViewId="0">
      <selection activeCell="G8" sqref="G8"/>
    </sheetView>
  </sheetViews>
  <sheetFormatPr baseColWidth="10" defaultRowHeight="15" x14ac:dyDescent="0.25"/>
  <cols>
    <col min="1" max="1" width="1.7109375" style="1" customWidth="1"/>
    <col min="2" max="2" width="8.140625" style="1" customWidth="1"/>
    <col min="3" max="3" width="29.42578125" style="1" customWidth="1"/>
    <col min="4" max="4" width="4.85546875" style="1" customWidth="1"/>
    <col min="5" max="5" width="6.5703125" style="3" customWidth="1"/>
    <col min="6" max="6" width="15.28515625" style="1" customWidth="1"/>
    <col min="7" max="7" width="12.28515625" style="1" customWidth="1"/>
    <col min="8" max="8" width="15.85546875" style="4" customWidth="1"/>
    <col min="9" max="9" width="11.42578125" style="1"/>
    <col min="10" max="10" width="13.140625" style="1" bestFit="1" customWidth="1"/>
    <col min="11" max="16384" width="11.42578125" style="1"/>
  </cols>
  <sheetData>
    <row r="2" spans="2:8" ht="21.75" thickBot="1" x14ac:dyDescent="0.4">
      <c r="B2" s="62" t="s">
        <v>14</v>
      </c>
      <c r="C2" s="62"/>
      <c r="D2" s="62"/>
      <c r="E2" s="62"/>
      <c r="F2" s="62"/>
      <c r="G2" s="63"/>
      <c r="H2" s="63"/>
    </row>
    <row r="3" spans="2:8" ht="29.25" customHeight="1" x14ac:dyDescent="0.25">
      <c r="B3" s="64" t="s">
        <v>22</v>
      </c>
      <c r="C3" s="65"/>
      <c r="D3" s="65"/>
      <c r="E3" s="65"/>
      <c r="F3" s="65"/>
      <c r="G3" s="66"/>
      <c r="H3" s="5"/>
    </row>
    <row r="4" spans="2:8" ht="29.25" customHeight="1" thickBot="1" x14ac:dyDescent="0.3">
      <c r="B4" s="67"/>
      <c r="C4" s="68"/>
      <c r="D4" s="68"/>
      <c r="E4" s="68"/>
      <c r="F4" s="68"/>
      <c r="G4" s="69"/>
      <c r="H4" s="6"/>
    </row>
    <row r="5" spans="2:8" ht="51.75" thickBot="1" x14ac:dyDescent="0.3">
      <c r="B5" s="7" t="s">
        <v>0</v>
      </c>
      <c r="C5" s="8" t="s">
        <v>1</v>
      </c>
      <c r="D5" s="8" t="s">
        <v>2</v>
      </c>
      <c r="E5" s="8" t="s">
        <v>3</v>
      </c>
      <c r="F5" s="9" t="s">
        <v>15</v>
      </c>
      <c r="G5" s="10" t="s">
        <v>20</v>
      </c>
      <c r="H5" s="10" t="s">
        <v>4</v>
      </c>
    </row>
    <row r="6" spans="2:8" x14ac:dyDescent="0.25">
      <c r="B6" s="11" t="s">
        <v>5</v>
      </c>
      <c r="C6" s="12"/>
      <c r="D6" s="12"/>
      <c r="E6" s="12"/>
      <c r="F6" s="12"/>
      <c r="G6" s="12"/>
      <c r="H6" s="13"/>
    </row>
    <row r="7" spans="2:8" ht="30" customHeight="1" x14ac:dyDescent="0.25">
      <c r="B7" s="14" t="str">
        <f>+[1]Sheet!A14</f>
        <v>01.01.01</v>
      </c>
      <c r="C7" s="15" t="str">
        <f>+[1]Sheet!E14</f>
        <v>DESMONTE Y REINSTALACIÓN DE AVISO INSTITUCIONAL EXISTENTE</v>
      </c>
      <c r="D7" s="16" t="str">
        <f>+[1]Sheet!P14</f>
        <v>UND</v>
      </c>
      <c r="E7" s="17">
        <f>+[1]Sheet!R14</f>
        <v>1</v>
      </c>
      <c r="F7" s="18">
        <f>+[1]Sheet!U14</f>
        <v>81859</v>
      </c>
      <c r="G7" s="2"/>
      <c r="H7" s="44">
        <f>ROUND((G7*E7),0)</f>
        <v>0</v>
      </c>
    </row>
    <row r="8" spans="2:8" ht="30" customHeight="1" x14ac:dyDescent="0.25">
      <c r="B8" s="14" t="str">
        <f>+[1]Sheet!A15</f>
        <v>01.01.02</v>
      </c>
      <c r="C8" s="15" t="str">
        <f>+[1]Sheet!E15</f>
        <v>DESMONTE PUERTAS (INCLUYE RETIRO)</v>
      </c>
      <c r="D8" s="16" t="str">
        <f>+[1]Sheet!P15</f>
        <v>UND</v>
      </c>
      <c r="E8" s="17">
        <f>+[1]Sheet!R15</f>
        <v>3</v>
      </c>
      <c r="F8" s="18">
        <f>+[1]Sheet!U15</f>
        <v>49571</v>
      </c>
      <c r="G8" s="2"/>
      <c r="H8" s="44">
        <f t="shared" ref="H8:H9" si="0">ROUND((G8*E8),0)</f>
        <v>0</v>
      </c>
    </row>
    <row r="9" spans="2:8" ht="30" customHeight="1" x14ac:dyDescent="0.25">
      <c r="B9" s="14" t="str">
        <f>+[1]Sheet!A16</f>
        <v>01.01.03</v>
      </c>
      <c r="C9" s="15" t="str">
        <f>+[1]Sheet!E16</f>
        <v>LIMPIEZA DE PAREDES PARA APLICACIÓN DE PINTURA</v>
      </c>
      <c r="D9" s="16" t="str">
        <f>+[1]Sheet!P16</f>
        <v>M2</v>
      </c>
      <c r="E9" s="17">
        <f>+[1]Sheet!R16</f>
        <v>206.44000000000003</v>
      </c>
      <c r="F9" s="18">
        <f>+[1]Sheet!U16</f>
        <v>5854</v>
      </c>
      <c r="G9" s="2"/>
      <c r="H9" s="44">
        <f t="shared" si="0"/>
        <v>0</v>
      </c>
    </row>
    <row r="10" spans="2:8" ht="39.950000000000003" customHeight="1" x14ac:dyDescent="0.25">
      <c r="B10" s="14" t="str">
        <f>+[1]Sheet!A17</f>
        <v>01.01.04</v>
      </c>
      <c r="C10" s="15" t="str">
        <f>+[1]Sheet!E17</f>
        <v>DESMONTE CIELO RASO (INCLUYE RETIRO) ALTURA &lt; 3 M</v>
      </c>
      <c r="D10" s="16" t="str">
        <f>+[1]Sheet!P17</f>
        <v>M2</v>
      </c>
      <c r="E10" s="17">
        <f>+[1]Sheet!R17</f>
        <v>9.76</v>
      </c>
      <c r="F10" s="18">
        <f>+[1]Sheet!U17</f>
        <v>14706</v>
      </c>
      <c r="G10" s="2"/>
      <c r="H10" s="44">
        <f>ROUND((G10*E10),0)</f>
        <v>0</v>
      </c>
    </row>
    <row r="11" spans="2:8" x14ac:dyDescent="0.25">
      <c r="B11" s="19" t="s">
        <v>13</v>
      </c>
      <c r="C11" s="20"/>
      <c r="D11" s="20"/>
      <c r="E11" s="20"/>
      <c r="F11" s="21"/>
      <c r="G11" s="20"/>
      <c r="H11" s="45">
        <f>ROUND(SUM(H7:H10),0)</f>
        <v>0</v>
      </c>
    </row>
    <row r="12" spans="2:8" x14ac:dyDescent="0.25">
      <c r="B12" s="22"/>
      <c r="C12" s="23"/>
      <c r="D12" s="24"/>
      <c r="E12" s="25"/>
      <c r="F12" s="23"/>
      <c r="G12" s="23"/>
      <c r="H12" s="46"/>
    </row>
    <row r="13" spans="2:8" x14ac:dyDescent="0.25">
      <c r="B13" s="26" t="s">
        <v>23</v>
      </c>
      <c r="C13" s="27"/>
      <c r="D13" s="27"/>
      <c r="E13" s="27"/>
      <c r="F13" s="27"/>
      <c r="G13" s="27"/>
      <c r="H13" s="47"/>
    </row>
    <row r="14" spans="2:8" ht="37.5" customHeight="1" x14ac:dyDescent="0.25">
      <c r="B14" s="14" t="str">
        <f>+[1]Sheet!A30</f>
        <v>02.01.01</v>
      </c>
      <c r="C14" s="15" t="str">
        <f>+[1]Sheet!E30</f>
        <v>RECORRIDO DE CUBIERTA (INC. LIMPIEZA, GANCHOS, AMARRAS Y SIKAFLEX)</v>
      </c>
      <c r="D14" s="16" t="str">
        <f>+[1]Sheet!P30</f>
        <v>M2</v>
      </c>
      <c r="E14" s="28">
        <f>+[1]Sheet!R30</f>
        <v>78.032602726353019</v>
      </c>
      <c r="F14" s="18">
        <f>+[1]Sheet!U30</f>
        <v>26813</v>
      </c>
      <c r="G14" s="2"/>
      <c r="H14" s="48">
        <f>ROUND((G14*E14),0)</f>
        <v>0</v>
      </c>
    </row>
    <row r="15" spans="2:8" x14ac:dyDescent="0.25">
      <c r="B15" s="29" t="s">
        <v>24</v>
      </c>
      <c r="C15" s="30"/>
      <c r="D15" s="30"/>
      <c r="E15" s="30"/>
      <c r="F15" s="31"/>
      <c r="G15" s="30"/>
      <c r="H15" s="49">
        <f>SUM(H14:H14)</f>
        <v>0</v>
      </c>
    </row>
    <row r="16" spans="2:8" x14ac:dyDescent="0.25">
      <c r="B16" s="22"/>
      <c r="C16" s="23"/>
      <c r="D16" s="32"/>
      <c r="E16" s="25"/>
      <c r="F16" s="23"/>
      <c r="G16" s="23"/>
      <c r="H16" s="46"/>
    </row>
    <row r="17" spans="2:8" x14ac:dyDescent="0.25">
      <c r="B17" s="26" t="s">
        <v>25</v>
      </c>
      <c r="C17" s="27"/>
      <c r="D17" s="27"/>
      <c r="E17" s="27"/>
      <c r="F17" s="27"/>
      <c r="G17" s="27"/>
      <c r="H17" s="47"/>
    </row>
    <row r="18" spans="2:8" ht="75" customHeight="1" x14ac:dyDescent="0.25">
      <c r="B18" s="14" t="str">
        <f>+[1]Sheet!A43</f>
        <v>03.01.01</v>
      </c>
      <c r="C18" s="15" t="str">
        <f>+[1]Sheet!E43</f>
        <v>SUMINISTRO, TRANSPORTE E INSTALACIÓN DE CIELORRASO PVC LAMINAS BLANCO MATE (POLICLORURO DE VINILO), INCLUYE ESTRUCTURA Y DEMÁS ELEMENTOS PARA SU CORRECTA EJECUCIÓN</v>
      </c>
      <c r="D18" s="16" t="str">
        <f>+[1]Sheet!P43</f>
        <v>M2</v>
      </c>
      <c r="E18" s="28">
        <f>+[1]Sheet!R43</f>
        <v>9.76</v>
      </c>
      <c r="F18" s="18">
        <f>+[1]Sheet!U43</f>
        <v>78415</v>
      </c>
      <c r="G18" s="2"/>
      <c r="H18" s="48">
        <f>ROUND((G18*E18),0)</f>
        <v>0</v>
      </c>
    </row>
    <row r="19" spans="2:8" x14ac:dyDescent="0.25">
      <c r="B19" s="29" t="s">
        <v>21</v>
      </c>
      <c r="C19" s="30"/>
      <c r="D19" s="30"/>
      <c r="E19" s="30"/>
      <c r="F19" s="31"/>
      <c r="G19" s="30"/>
      <c r="H19" s="49">
        <f>SUM(H18:H18)</f>
        <v>0</v>
      </c>
    </row>
    <row r="20" spans="2:8" x14ac:dyDescent="0.25">
      <c r="B20" s="22"/>
      <c r="C20" s="23"/>
      <c r="D20" s="32"/>
      <c r="E20" s="25"/>
      <c r="F20" s="23"/>
      <c r="G20" s="23"/>
      <c r="H20" s="46"/>
    </row>
    <row r="21" spans="2:8" x14ac:dyDescent="0.25">
      <c r="B21" s="26" t="s">
        <v>26</v>
      </c>
      <c r="C21" s="27"/>
      <c r="D21" s="27"/>
      <c r="E21" s="27"/>
      <c r="F21" s="27"/>
      <c r="G21" s="27"/>
      <c r="H21" s="47"/>
    </row>
    <row r="22" spans="2:8" ht="73.5" x14ac:dyDescent="0.25">
      <c r="B22" s="14" t="str">
        <f>+[1]Sheet!A56</f>
        <v>04.01.01</v>
      </c>
      <c r="C22" s="15" t="str">
        <f>+[1]Sheet!E56</f>
        <v>SUMINISTRO, TRANSPORTE E INSTALACIÓN ESTUCO Y VINILO 3 MANOS SOBRE MURO INTERIOR (INCLUYE ESTUCO, 1 MANO EN PINTURA TIPO 2 Y DOS MANOS EN PINTURA TIPO 1, FILOS Y DILATACIONES)</v>
      </c>
      <c r="D22" s="16" t="str">
        <f>+[1]Sheet!P56</f>
        <v>M2</v>
      </c>
      <c r="E22" s="28">
        <f>+[1]Sheet!R56</f>
        <v>206.44000000000003</v>
      </c>
      <c r="F22" s="18">
        <f>+[1]Sheet!U56</f>
        <v>27166</v>
      </c>
      <c r="G22" s="2"/>
      <c r="H22" s="48">
        <f>ROUND((G22*E22),0)</f>
        <v>0</v>
      </c>
    </row>
    <row r="23" spans="2:8" ht="84" x14ac:dyDescent="0.25">
      <c r="B23" s="14" t="str">
        <f>+[1]Sheet!A57</f>
        <v>04.01.02</v>
      </c>
      <c r="C23" s="15" t="str">
        <f>+[1]Sheet!E57</f>
        <v>SUMINISTRO, TRANSPORTE E INSTALACIÓN ESTUCO Y PINTURA TIPO KORAZA O SIMILAR 3 MANOS FACHADAS (INCLUYE ESTUCO, 1 MANO EN PINTURA TIPO 2 Y DOS MANOS EN PINTURA TIPO KORAZA O SIMILAR, FILOS Y DILATACIONES). COLOR SEGÚN DISEÑO.</v>
      </c>
      <c r="D23" s="16" t="str">
        <f>+[1]Sheet!P57</f>
        <v>M2</v>
      </c>
      <c r="E23" s="28">
        <f>+[1]Sheet!R57</f>
        <v>24</v>
      </c>
      <c r="F23" s="18">
        <f>+[1]Sheet!U57</f>
        <v>31626</v>
      </c>
      <c r="G23" s="2"/>
      <c r="H23" s="48">
        <f t="shared" ref="H23:H24" si="1">ROUND((G23*E23),0)</f>
        <v>0</v>
      </c>
    </row>
    <row r="24" spans="2:8" ht="73.5" x14ac:dyDescent="0.25">
      <c r="B24" s="14" t="str">
        <f>+[1]Sheet!A58</f>
        <v>04.01.03</v>
      </c>
      <c r="C24" s="15" t="str">
        <f>+[1]Sheet!E58</f>
        <v>SUMINISTRO, TRANSPORTE E INSTALACIÓN PINTURA ESMALTE PARA PUERTAS, REJAS, VENTANAS Y DEMÁS SUPERFICIES METÁLICAS. INCLUYE FILOS, DILATACIONES Y PROTECCIÓN DE ELEMENTOS DURANTE SU EJECUCIÓN</v>
      </c>
      <c r="D24" s="16" t="str">
        <f>+[1]Sheet!P58</f>
        <v>M2</v>
      </c>
      <c r="E24" s="28">
        <f>+[1]Sheet!R58</f>
        <v>6.17</v>
      </c>
      <c r="F24" s="18">
        <f>+[1]Sheet!U58</f>
        <v>24049</v>
      </c>
      <c r="G24" s="2"/>
      <c r="H24" s="48">
        <f t="shared" si="1"/>
        <v>0</v>
      </c>
    </row>
    <row r="25" spans="2:8" x14ac:dyDescent="0.25">
      <c r="B25" s="29" t="s">
        <v>18</v>
      </c>
      <c r="C25" s="30"/>
      <c r="D25" s="30"/>
      <c r="E25" s="30"/>
      <c r="F25" s="31"/>
      <c r="G25" s="30"/>
      <c r="H25" s="49">
        <f>SUM(H22:H24)</f>
        <v>0</v>
      </c>
    </row>
    <row r="26" spans="2:8" x14ac:dyDescent="0.25">
      <c r="B26" s="22"/>
      <c r="C26" s="23"/>
      <c r="D26" s="32"/>
      <c r="E26" s="25"/>
      <c r="F26" s="23"/>
      <c r="G26" s="23"/>
      <c r="H26" s="46"/>
    </row>
    <row r="27" spans="2:8" x14ac:dyDescent="0.25">
      <c r="B27" s="26" t="s">
        <v>27</v>
      </c>
      <c r="C27" s="27"/>
      <c r="D27" s="27"/>
      <c r="E27" s="27"/>
      <c r="F27" s="27"/>
      <c r="G27" s="27"/>
      <c r="H27" s="47"/>
    </row>
    <row r="28" spans="2:8" ht="52.5" x14ac:dyDescent="0.25">
      <c r="B28" s="14" t="str">
        <f>+[1]Sheet!A71</f>
        <v>05.01.01</v>
      </c>
      <c r="C28" s="15" t="str">
        <f>+[1]Sheet!E71</f>
        <v>SUMINISTRO, TRANSPORTE E INSTALACIÓN REVOQUE LISO MUROS 1:3 IMPERMEABILIZADO (INCLUYE FILOS Y DILATACIONES) PARA ALTURAS MENORES A 3 METROS</v>
      </c>
      <c r="D28" s="16" t="str">
        <f>+[1]Sheet!P71</f>
        <v>M2</v>
      </c>
      <c r="E28" s="28">
        <f>+[1]Sheet!R71</f>
        <v>206.44000000000003</v>
      </c>
      <c r="F28" s="18">
        <f>+[1]Sheet!U71</f>
        <v>38593</v>
      </c>
      <c r="G28" s="2"/>
      <c r="H28" s="48">
        <f>ROUND((G28*E28),0)</f>
        <v>0</v>
      </c>
    </row>
    <row r="29" spans="2:8" x14ac:dyDescent="0.25">
      <c r="B29" s="29" t="s">
        <v>28</v>
      </c>
      <c r="C29" s="30"/>
      <c r="D29" s="30"/>
      <c r="E29" s="30"/>
      <c r="F29" s="31"/>
      <c r="G29" s="30"/>
      <c r="H29" s="49">
        <f>SUM(H28:H28)</f>
        <v>0</v>
      </c>
    </row>
    <row r="30" spans="2:8" x14ac:dyDescent="0.25">
      <c r="B30" s="22"/>
      <c r="C30" s="23"/>
      <c r="D30" s="32"/>
      <c r="E30" s="25"/>
      <c r="F30" s="23"/>
      <c r="G30" s="23"/>
      <c r="H30" s="46"/>
    </row>
    <row r="31" spans="2:8" x14ac:dyDescent="0.25">
      <c r="B31" s="26" t="s">
        <v>29</v>
      </c>
      <c r="C31" s="27"/>
      <c r="D31" s="27"/>
      <c r="E31" s="27"/>
      <c r="F31" s="27"/>
      <c r="G31" s="27"/>
      <c r="H31" s="47"/>
    </row>
    <row r="32" spans="2:8" ht="80.099999999999994" customHeight="1" x14ac:dyDescent="0.25">
      <c r="B32" s="14" t="str">
        <f>+[1]Sheet!A84</f>
        <v>06.01.01</v>
      </c>
      <c r="C32" s="15" t="str">
        <f>+[1]Sheet!E84</f>
        <v>SUMINISTRO, TRANSPORTE E INSTALACIÓN DE HOJA PUERTA EN MADERA CON SU MARCO, DIFERENTES ANCHOS, (INCLUYE MARCO, CERRADURA Y ACABADOS SEMILUSTRE).</v>
      </c>
      <c r="D32" s="16" t="str">
        <f>+[1]Sheet!P84</f>
        <v>UND</v>
      </c>
      <c r="E32" s="28">
        <f>+[1]Sheet!R84</f>
        <v>3</v>
      </c>
      <c r="F32" s="18">
        <f>+[1]Sheet!U84</f>
        <v>420441</v>
      </c>
      <c r="G32" s="2"/>
      <c r="H32" s="48">
        <f>ROUND((G32*E32),0)</f>
        <v>0</v>
      </c>
    </row>
    <row r="33" spans="2:8" x14ac:dyDescent="0.25">
      <c r="B33" s="29" t="s">
        <v>30</v>
      </c>
      <c r="C33" s="30"/>
      <c r="D33" s="30"/>
      <c r="E33" s="30"/>
      <c r="F33" s="31"/>
      <c r="G33" s="30"/>
      <c r="H33" s="49">
        <f>SUM(H32:H32)</f>
        <v>0</v>
      </c>
    </row>
    <row r="34" spans="2:8" x14ac:dyDescent="0.25">
      <c r="B34" s="22"/>
      <c r="C34" s="23"/>
      <c r="D34" s="32"/>
      <c r="E34" s="25"/>
      <c r="F34" s="23"/>
      <c r="G34" s="23"/>
      <c r="H34" s="46"/>
    </row>
    <row r="35" spans="2:8" x14ac:dyDescent="0.25">
      <c r="B35" s="26" t="s">
        <v>31</v>
      </c>
      <c r="C35" s="27"/>
      <c r="D35" s="27"/>
      <c r="E35" s="27"/>
      <c r="F35" s="27"/>
      <c r="G35" s="27"/>
      <c r="H35" s="47"/>
    </row>
    <row r="36" spans="2:8" ht="63" x14ac:dyDescent="0.25">
      <c r="B36" s="14" t="str">
        <f>+[1]Sheet!A97</f>
        <v>07.01.01</v>
      </c>
      <c r="C36" s="15" t="str">
        <f>+[1]Sheet!E97</f>
        <v>SUMINISTRO, TRANSPORTE E INSTALACIÓN GUARDAESCOBA CERÁMICA H = 10 CM COLOR BEIGE O BLANCO (INCLUYE BOQUILLA.). INCLUYE MORTERO DE PEGA Y/O NIVELACIÓN</v>
      </c>
      <c r="D36" s="16" t="str">
        <f>+[1]Sheet!P97</f>
        <v>ML</v>
      </c>
      <c r="E36" s="28">
        <f>+[1]Sheet!R97</f>
        <v>79.400000000000006</v>
      </c>
      <c r="F36" s="18">
        <f>+[1]Sheet!U97</f>
        <v>16422</v>
      </c>
      <c r="G36" s="2"/>
      <c r="H36" s="48">
        <f>ROUND((G36*E36),0)</f>
        <v>0</v>
      </c>
    </row>
    <row r="37" spans="2:8" x14ac:dyDescent="0.25">
      <c r="B37" s="29" t="s">
        <v>19</v>
      </c>
      <c r="C37" s="30"/>
      <c r="D37" s="30"/>
      <c r="E37" s="30"/>
      <c r="F37" s="31"/>
      <c r="G37" s="30"/>
      <c r="H37" s="49">
        <f>SUM(H36:H36)</f>
        <v>0</v>
      </c>
    </row>
    <row r="38" spans="2:8" x14ac:dyDescent="0.25">
      <c r="B38" s="22"/>
      <c r="C38" s="23"/>
      <c r="D38" s="32"/>
      <c r="E38" s="25"/>
      <c r="F38" s="23"/>
      <c r="G38" s="23"/>
      <c r="H38" s="46"/>
    </row>
    <row r="39" spans="2:8" x14ac:dyDescent="0.25">
      <c r="B39" s="26" t="s">
        <v>32</v>
      </c>
      <c r="C39" s="27"/>
      <c r="D39" s="27"/>
      <c r="E39" s="27"/>
      <c r="F39" s="27"/>
      <c r="G39" s="27"/>
      <c r="H39" s="47"/>
    </row>
    <row r="40" spans="2:8" ht="31.5" x14ac:dyDescent="0.25">
      <c r="B40" s="14" t="str">
        <f>+[1]Sheet!A110</f>
        <v>08.01.01</v>
      </c>
      <c r="C40" s="15" t="str">
        <f>+[1]Sheet!E110</f>
        <v>DESMONTE DE LÁMPARAS INCRUSTADAS Y/O SOBREPUESTAS INCLUYE RETIRO Y DISPOSICIÓN FINAL</v>
      </c>
      <c r="D40" s="16" t="str">
        <f>+[1]Sheet!P110</f>
        <v>UND</v>
      </c>
      <c r="E40" s="28">
        <f>+[1]Sheet!R110</f>
        <v>2</v>
      </c>
      <c r="F40" s="18">
        <f>+[1]Sheet!U110</f>
        <v>20602</v>
      </c>
      <c r="G40" s="2"/>
      <c r="H40" s="48">
        <f>ROUND((G40*E40),0)</f>
        <v>0</v>
      </c>
    </row>
    <row r="41" spans="2:8" ht="31.5" x14ac:dyDescent="0.25">
      <c r="B41" s="14" t="str">
        <f>+[1]Sheet!A111</f>
        <v>08.01.02</v>
      </c>
      <c r="C41" s="15" t="str">
        <f>+[1]Sheet!E111</f>
        <v>SUMINISTRO, TRANSPORTE E INSTALACIÓN LUMINARIA PANEL LED 9W</v>
      </c>
      <c r="D41" s="16" t="str">
        <f>+[1]Sheet!P111</f>
        <v>UND</v>
      </c>
      <c r="E41" s="28">
        <f>+[1]Sheet!R111</f>
        <v>2</v>
      </c>
      <c r="F41" s="18">
        <f>+[1]Sheet!U111</f>
        <v>33088</v>
      </c>
      <c r="G41" s="2"/>
      <c r="H41" s="48">
        <f t="shared" ref="H41:H45" si="2">ROUND((G41*E41),0)</f>
        <v>0</v>
      </c>
    </row>
    <row r="42" spans="2:8" ht="63" x14ac:dyDescent="0.25">
      <c r="B42" s="14" t="str">
        <f>+[1]Sheet!A112</f>
        <v>08.01.03</v>
      </c>
      <c r="C42" s="15" t="str">
        <f>+[1]Sheet!E112</f>
        <v>SUMINISTRO, TRANSPORTE E INSTALACIÓN SALIDA ELÉCTRICA PARA ILUMINACIÓN INTERIOR, INCLUYE EL CABLEADO ELÉCTRICO PARA SU BUEN FUNCIONAMIENTO Y ESTOS CONECTADOS AL TABLERO ELÉCTRICO</v>
      </c>
      <c r="D42" s="16" t="str">
        <f>+[1]Sheet!P112</f>
        <v>UND</v>
      </c>
      <c r="E42" s="28">
        <f>+[1]Sheet!R112</f>
        <v>2</v>
      </c>
      <c r="F42" s="18">
        <f>+[1]Sheet!U112</f>
        <v>46672</v>
      </c>
      <c r="G42" s="2"/>
      <c r="H42" s="48">
        <f t="shared" si="2"/>
        <v>0</v>
      </c>
    </row>
    <row r="43" spans="2:8" ht="42" x14ac:dyDescent="0.25">
      <c r="B43" s="14" t="str">
        <f>+[1]Sheet!A113</f>
        <v>08.01.04</v>
      </c>
      <c r="C43" s="15" t="str">
        <f>+[1]Sheet!E113</f>
        <v>SUMINISTRO, TRANSPORTE E INSTALACIÓN DE ALAMBRE AISLADO DE RED ELÉCTRICA THHN 12 PARA RED ELÉCTRICA</v>
      </c>
      <c r="D43" s="16" t="str">
        <f>+[1]Sheet!P113</f>
        <v>M</v>
      </c>
      <c r="E43" s="28">
        <f>+[1]Sheet!R113</f>
        <v>90</v>
      </c>
      <c r="F43" s="18">
        <f>+[1]Sheet!U113</f>
        <v>10506</v>
      </c>
      <c r="G43" s="2"/>
      <c r="H43" s="48">
        <f t="shared" si="2"/>
        <v>0</v>
      </c>
    </row>
    <row r="44" spans="2:8" ht="31.5" x14ac:dyDescent="0.25">
      <c r="B44" s="14" t="str">
        <f>+[1]Sheet!A114</f>
        <v>08.01.05</v>
      </c>
      <c r="C44" s="15" t="str">
        <f>+[1]Sheet!E114</f>
        <v>SUMINISTRO, TRANSPORTE E INSTALACIÓN DE TUBERÍA PVC CONDUIT 1/2 INSTALADA</v>
      </c>
      <c r="D44" s="16" t="str">
        <f>+[1]Sheet!P114</f>
        <v>M</v>
      </c>
      <c r="E44" s="28">
        <f>+[1]Sheet!R114</f>
        <v>30</v>
      </c>
      <c r="F44" s="18">
        <f>+[1]Sheet!U114</f>
        <v>27279</v>
      </c>
      <c r="G44" s="2"/>
      <c r="H44" s="48">
        <f t="shared" si="2"/>
        <v>0</v>
      </c>
    </row>
    <row r="45" spans="2:8" ht="42" x14ac:dyDescent="0.25">
      <c r="B45" s="14" t="str">
        <f>+[1]Sheet!A115</f>
        <v>08.01.06</v>
      </c>
      <c r="C45" s="15" t="str">
        <f>+[1]Sheet!E115</f>
        <v>SUMINISTRO, TRANSPORTE E INSTALACIÓN SALIDA INTERRUPTOR SENCILLO EN TUBERIA CONDUIT PVC 1/2", ALAMBRE NO 12 AWG.</v>
      </c>
      <c r="D45" s="16" t="str">
        <f>+[1]Sheet!P115</f>
        <v>UND</v>
      </c>
      <c r="E45" s="28">
        <f>+[1]Sheet!R115</f>
        <v>1</v>
      </c>
      <c r="F45" s="18">
        <f>+[1]Sheet!U115</f>
        <v>166467</v>
      </c>
      <c r="G45" s="2"/>
      <c r="H45" s="48">
        <f t="shared" si="2"/>
        <v>0</v>
      </c>
    </row>
    <row r="46" spans="2:8" x14ac:dyDescent="0.25">
      <c r="B46" s="29" t="s">
        <v>33</v>
      </c>
      <c r="C46" s="30"/>
      <c r="D46" s="30"/>
      <c r="E46" s="30"/>
      <c r="F46" s="31"/>
      <c r="G46" s="30"/>
      <c r="H46" s="49">
        <f>SUM(H40:H45)</f>
        <v>0</v>
      </c>
    </row>
    <row r="47" spans="2:8" x14ac:dyDescent="0.25">
      <c r="B47" s="22"/>
      <c r="C47" s="23"/>
      <c r="D47" s="32"/>
      <c r="E47" s="25"/>
      <c r="F47" s="23"/>
      <c r="G47" s="23"/>
      <c r="H47" s="46"/>
    </row>
    <row r="48" spans="2:8" x14ac:dyDescent="0.25">
      <c r="B48" s="26" t="s">
        <v>34</v>
      </c>
      <c r="C48" s="27"/>
      <c r="D48" s="27"/>
      <c r="E48" s="27"/>
      <c r="F48" s="27"/>
      <c r="G48" s="27"/>
      <c r="H48" s="47"/>
    </row>
    <row r="49" spans="2:8" x14ac:dyDescent="0.25">
      <c r="B49" s="14" t="str">
        <f>+[1]Sheet!A133</f>
        <v>09.01.01</v>
      </c>
      <c r="C49" s="15" t="str">
        <f>+[1]Sheet!E133</f>
        <v>ASEO GENERAL</v>
      </c>
      <c r="D49" s="16" t="str">
        <f>+[1]Sheet!P133</f>
        <v>GLB</v>
      </c>
      <c r="E49" s="33">
        <f>+[1]Sheet!R133</f>
        <v>1</v>
      </c>
      <c r="F49" s="18">
        <f>+[1]Sheet!U133</f>
        <v>230839</v>
      </c>
      <c r="G49" s="2"/>
      <c r="H49" s="48">
        <f>ROUND((G49*E49),0)</f>
        <v>0</v>
      </c>
    </row>
    <row r="50" spans="2:8" x14ac:dyDescent="0.25">
      <c r="B50" s="29" t="s">
        <v>17</v>
      </c>
      <c r="C50" s="30"/>
      <c r="D50" s="30"/>
      <c r="E50" s="30"/>
      <c r="F50" s="31"/>
      <c r="G50" s="30"/>
      <c r="H50" s="49">
        <f>SUM(H49:H49)</f>
        <v>0</v>
      </c>
    </row>
    <row r="51" spans="2:8" x14ac:dyDescent="0.25">
      <c r="B51" s="22"/>
      <c r="C51" s="34"/>
      <c r="D51" s="34"/>
      <c r="E51" s="34"/>
      <c r="F51" s="34"/>
      <c r="G51" s="34"/>
      <c r="H51" s="50"/>
    </row>
    <row r="52" spans="2:8" ht="15.75" thickBot="1" x14ac:dyDescent="0.3">
      <c r="B52" s="35" t="s">
        <v>6</v>
      </c>
      <c r="C52" s="36"/>
      <c r="D52" s="36"/>
      <c r="E52" s="36"/>
      <c r="F52" s="37"/>
      <c r="G52" s="58"/>
      <c r="H52" s="51">
        <f>ROUND((H11+H15+H19+H25+H29+H33+H37+H46+H50),0)</f>
        <v>0</v>
      </c>
    </row>
    <row r="53" spans="2:8" ht="24.6" customHeight="1" x14ac:dyDescent="0.25">
      <c r="B53" s="76" t="s">
        <v>16</v>
      </c>
      <c r="C53" s="77"/>
      <c r="D53" s="82" t="s">
        <v>7</v>
      </c>
      <c r="E53" s="83"/>
      <c r="F53" s="38">
        <v>0.2</v>
      </c>
      <c r="G53" s="59"/>
      <c r="H53" s="52">
        <f>ROUND(H52*F53,0)</f>
        <v>0</v>
      </c>
    </row>
    <row r="54" spans="2:8" ht="30.6" customHeight="1" x14ac:dyDescent="0.25">
      <c r="B54" s="78"/>
      <c r="C54" s="79"/>
      <c r="D54" s="84" t="s">
        <v>8</v>
      </c>
      <c r="E54" s="85"/>
      <c r="F54" s="39">
        <v>0.02</v>
      </c>
      <c r="G54" s="60"/>
      <c r="H54" s="53">
        <f>ROUND(H52*F54,0)</f>
        <v>0</v>
      </c>
    </row>
    <row r="55" spans="2:8" ht="15.75" thickBot="1" x14ac:dyDescent="0.3">
      <c r="B55" s="80"/>
      <c r="C55" s="81"/>
      <c r="D55" s="86" t="s">
        <v>9</v>
      </c>
      <c r="E55" s="87"/>
      <c r="F55" s="40">
        <v>0.06</v>
      </c>
      <c r="G55" s="61"/>
      <c r="H55" s="54">
        <f>ROUND(H52*F55,0)</f>
        <v>0</v>
      </c>
    </row>
    <row r="56" spans="2:8" ht="15.75" thickBot="1" x14ac:dyDescent="0.3">
      <c r="B56" s="88" t="s">
        <v>10</v>
      </c>
      <c r="C56" s="89"/>
      <c r="D56" s="89"/>
      <c r="E56" s="89"/>
      <c r="F56" s="90"/>
      <c r="G56" s="41"/>
      <c r="H56" s="55">
        <f>ROUND(SUM(H52:H55),0)</f>
        <v>0</v>
      </c>
    </row>
    <row r="57" spans="2:8" ht="15.75" thickBot="1" x14ac:dyDescent="0.3">
      <c r="B57" s="70" t="s">
        <v>11</v>
      </c>
      <c r="C57" s="71"/>
      <c r="D57" s="71"/>
      <c r="E57" s="72"/>
      <c r="F57" s="42">
        <v>0.19</v>
      </c>
      <c r="G57" s="61"/>
      <c r="H57" s="56">
        <f>ROUND(H55*F57,0)</f>
        <v>0</v>
      </c>
    </row>
    <row r="58" spans="2:8" ht="15.75" thickBot="1" x14ac:dyDescent="0.3">
      <c r="B58" s="73" t="s">
        <v>12</v>
      </c>
      <c r="C58" s="74"/>
      <c r="D58" s="74"/>
      <c r="E58" s="74"/>
      <c r="F58" s="75"/>
      <c r="G58" s="43"/>
      <c r="H58" s="57">
        <f>H56+H57</f>
        <v>0</v>
      </c>
    </row>
  </sheetData>
  <sheetProtection algorithmName="SHA-512" hashValue="tCWfFa8+eaIJppJant7AsvbBSU14ucnwOAhstsmq5Wl38FOQzf/d7JMaOOwrBucX9ImfJrQhCjrfvHA/92cYsA==" saltValue="8VTMiUIWePOitz/8xb9/Qw==" spinCount="100000" sheet="1" objects="1" scenarios="1"/>
  <mergeCells count="9">
    <mergeCell ref="B2:H2"/>
    <mergeCell ref="B3:G4"/>
    <mergeCell ref="B57:E57"/>
    <mergeCell ref="B58:F58"/>
    <mergeCell ref="B53:C55"/>
    <mergeCell ref="D53:E53"/>
    <mergeCell ref="D54:E54"/>
    <mergeCell ref="D55:E55"/>
    <mergeCell ref="B56:F56"/>
  </mergeCells>
  <phoneticPr fontId="11" type="noConversion"/>
  <pageMargins left="0.7" right="0.7" top="0.75" bottom="0.75" header="0.3" footer="0.3"/>
  <pageSetup paperSize="9" orientation="portrait" r:id="rId1"/>
  <ignoredErrors>
    <ignoredError sqref="C7:F45 H7:H58 C49:F50 B7:B10 B14 B18 B22:B24 B28 B32 B36 B40:B45 B49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Props1.xml><?xml version="1.0" encoding="utf-8"?>
<ds:datastoreItem xmlns:ds="http://schemas.openxmlformats.org/officeDocument/2006/customXml" ds:itemID="{B603167C-B379-41CC-A19D-25709FF3B3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C80091-DB76-4344-B60E-619569D93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3FB7E1-5FE7-4EE2-8073-25E958E62187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Jacobo Castro Rosero</dc:creator>
  <cp:lastModifiedBy>Ana Maria Argumedo Martinez</cp:lastModifiedBy>
  <dcterms:created xsi:type="dcterms:W3CDTF">2024-08-22T19:51:01Z</dcterms:created>
  <dcterms:modified xsi:type="dcterms:W3CDTF">2026-06-04T19:50:30Z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  <property fmtid="{D5CDD505-2E9C-101B-9397-08002B2CF9AE}" pid="4" name="gvdocid">
    <vt:lpwstr>ac1ca424-154b-41fd-b4a5-c7b763650fb6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ac1ca424-154b-41fd-b4a5-c7b763650fb6</vt:lpwstr>
  </property>
  <property fmtid="{D5CDD505-2E9C-101B-9397-08002B2CF9AE}" pid="8" name="UserId">
    <vt:lpwstr>Laura Alejandra Leon Rodriguez</vt:lpwstr>
  </property>
  <property fmtid="{D5CDD505-2E9C-101B-9397-08002B2CF9AE}" pid="9" name="TagDateTime">
    <vt:lpwstr>2026-04-20T16:04:47Z</vt:lpwstr>
  </property>
  <property fmtid="{D5CDD505-2E9C-101B-9397-08002B2CF9AE}" pid="10" name="GVData">
    <vt:lpwstr>eyJPUyI6IldpbmRvd3MiLCJkb2NJRCI6ImFjMWNhNDI0LTE1NGItNDFmZC1iNGE1LWM3Yjc2MzY1MGZiNiIsImRvY1N0YXRlIjoie30iLCJwYXJlbnRMaW5lSWRzIjoiW10iLCJ3cml0dGVuS2V5cyI6IltcImd2ZG9jaWRcIixcIkNsYXNzaWZpY2F0aW9uVGFnU2V0</vt:lpwstr>
  </property>
  <property fmtid="{D5CDD505-2E9C-101B-9397-08002B2CF9AE}" pid="11" name="GVData0">
    <vt:lpwstr>SWRcIixcIkNvbXBsaWFuY2VUYWdTZXRJZFwiLFwiRmlsZUlkXCIsXCJVc2VySWRcIixcIlRhZ0RhdGVUaW1lXCJdIiwibm9PZkd2RGF0YUVudHJpZXMiOiI1IiwibGluZUlkIjoiNzBjMDE3MDktMjlmOS00ZWQyLWE1NzMtNWU4NTk2YTc1ZjdlIn0=</vt:lpwstr>
  </property>
  <property fmtid="{D5CDD505-2E9C-101B-9397-08002B2CF9AE}" pid="12" name="GVData1">
    <vt:lpwstr>(end)</vt:lpwstr>
  </property>
</Properties>
</file>