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cuments\ALCALDIA LOCAL DE CANDELARIA\FORMULACIONES\07. INTER MALLA VIAL 2026\"/>
    </mc:Choice>
  </mc:AlternateContent>
  <xr:revisionPtr revIDLastSave="0" documentId="13_ncr:1_{7D5ABB46-9CC7-4AD4-8848-E564827DCC16}" xr6:coauthVersionLast="47" xr6:coauthVersionMax="47" xr10:uidLastSave="{00000000-0000-0000-0000-000000000000}"/>
  <bookViews>
    <workbookView xWindow="-20610" yWindow="705" windowWidth="20730" windowHeight="11160" xr2:uid="{00000000-000D-0000-FFFF-FFFF00000000}"/>
  </bookViews>
  <sheets>
    <sheet name="PRESUPUESTO OFICIAL" sheetId="2" r:id="rId1"/>
    <sheet name="F.M." sheetId="5" r:id="rId2"/>
    <sheet name="PRECIOS" sheetId="6" state="hidden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50" i="2" l="1"/>
  <c r="P30" i="2" l="1"/>
  <c r="P41" i="2"/>
  <c r="P29" i="2"/>
  <c r="N30" i="2"/>
  <c r="N31" i="2"/>
  <c r="N32" i="2"/>
  <c r="P32" i="2" s="1"/>
  <c r="N29" i="2"/>
  <c r="N19" i="2"/>
  <c r="P19" i="2" s="1"/>
  <c r="N20" i="2"/>
  <c r="N21" i="2"/>
  <c r="P21" i="2" s="1"/>
  <c r="N22" i="2"/>
  <c r="P22" i="2" s="1"/>
  <c r="N23" i="2"/>
  <c r="N24" i="2"/>
  <c r="N25" i="2"/>
  <c r="P25" i="2" s="1"/>
  <c r="N26" i="2"/>
  <c r="P26" i="2" s="1"/>
  <c r="N27" i="2"/>
  <c r="P27" i="2" s="1"/>
  <c r="N18" i="2"/>
  <c r="P18" i="2" s="1"/>
  <c r="P40" i="2"/>
  <c r="P37" i="2"/>
  <c r="P31" i="2"/>
  <c r="O25" i="2"/>
  <c r="P38" i="2"/>
  <c r="P39" i="2"/>
  <c r="P42" i="2"/>
  <c r="P20" i="2"/>
  <c r="P23" i="2"/>
  <c r="P24" i="2"/>
  <c r="O18" i="2" l="1"/>
  <c r="O19" i="2" s="1"/>
  <c r="O20" i="2" s="1"/>
  <c r="P43" i="2" l="1"/>
  <c r="O21" i="2"/>
  <c r="O22" i="2" s="1"/>
  <c r="O23" i="2" s="1"/>
  <c r="O24" i="2" s="1"/>
  <c r="O26" i="2" s="1"/>
  <c r="O27" i="2" s="1"/>
  <c r="O29" i="2" l="1"/>
  <c r="O30" i="2" l="1"/>
  <c r="O31" i="2" l="1"/>
  <c r="O32" i="2" l="1"/>
  <c r="E40" i="5" l="1"/>
  <c r="E38" i="5"/>
  <c r="E24" i="5" l="1"/>
  <c r="E19" i="5" l="1"/>
  <c r="E14" i="5"/>
  <c r="D12" i="5"/>
  <c r="D11" i="5"/>
  <c r="D9" i="5"/>
  <c r="E7" i="5" l="1"/>
  <c r="P33" i="2" l="1"/>
  <c r="P45" i="2" l="1"/>
  <c r="P47" i="2" l="1"/>
  <c r="P49" i="2" s="1"/>
</calcChain>
</file>

<file path=xl/sharedStrings.xml><?xml version="1.0" encoding="utf-8"?>
<sst xmlns="http://schemas.openxmlformats.org/spreadsheetml/2006/main" count="434" uniqueCount="258">
  <si>
    <t>FORMATO</t>
  </si>
  <si>
    <t>PROCESO</t>
  </si>
  <si>
    <t>Proyectos</t>
  </si>
  <si>
    <t>OBJETO DEL CONTRATO</t>
  </si>
  <si>
    <t>ITEM</t>
  </si>
  <si>
    <t>TOTAL</t>
  </si>
  <si>
    <t xml:space="preserve">PRESUPUESTO OFICIAL </t>
  </si>
  <si>
    <t>CODIGO</t>
  </si>
  <si>
    <t>SMMLV</t>
  </si>
  <si>
    <t>CARGO</t>
  </si>
  <si>
    <t>SALARIO + PRESTACIONES</t>
  </si>
  <si>
    <t>C</t>
  </si>
  <si>
    <t>D</t>
  </si>
  <si>
    <t>F=A*B*C*D*E</t>
  </si>
  <si>
    <t>VALOR ($)</t>
  </si>
  <si>
    <t>N/A</t>
  </si>
  <si>
    <t>DESCRIPCIÓN</t>
  </si>
  <si>
    <t>CÁLCULO DEL FACTOR MULTIPLICADOR PERSONAL</t>
  </si>
  <si>
    <t>%</t>
  </si>
  <si>
    <t>% ACUMULADO</t>
  </si>
  <si>
    <t>PRESTACIONES SOCIALES</t>
  </si>
  <si>
    <t>Salarios</t>
  </si>
  <si>
    <t>Cesantías</t>
  </si>
  <si>
    <t>Intereses de Cesantías</t>
  </si>
  <si>
    <t>Prima de servicio</t>
  </si>
  <si>
    <t>Vacaciones</t>
  </si>
  <si>
    <t>SEGURIDAD SOCIAL</t>
  </si>
  <si>
    <t>Pensión</t>
  </si>
  <si>
    <t>Salud</t>
  </si>
  <si>
    <t>A.R.P.</t>
  </si>
  <si>
    <t>PARAFISCALES</t>
  </si>
  <si>
    <t>Caja de Compensación</t>
  </si>
  <si>
    <t>I.C.B.F.</t>
  </si>
  <si>
    <t>Sena</t>
  </si>
  <si>
    <t>COSTOS INDIRECTOS</t>
  </si>
  <si>
    <t>FACTOR MULTIPLICADOR</t>
  </si>
  <si>
    <t>VALOR TOTAL</t>
  </si>
  <si>
    <t>TARIFA JORNAL - PERSONAL DE OBRA - AYUDANTE (INCLUYE FACTOR DE PRESTACIONES)</t>
  </si>
  <si>
    <t>TARIFA JORNAL - PERSONAL DE OBRA - OFICIAL (INCLUYE FACTOR DE PRESTACIONES)</t>
  </si>
  <si>
    <t>TARIFA HORA - PERSONAL DE OBRA - OFICIAL (INCLUYE FACTOR DE PRESTACIONES)</t>
  </si>
  <si>
    <t>TARIFA HORA - PERSONAL DE OBRA - AYUDANTE (INCLUYE FACTOR DE PRESTACIONES)</t>
  </si>
  <si>
    <t>TARIFA JORNAL - PERSONAL DE OBRA- TÉCNICO ELÉCTRICO (INCLUYE FACTOR DE PRESTACIONES)</t>
  </si>
  <si>
    <t>TARIFA HORA - PERSONAL DE OBRA- TÉCNICO ELÉCTRICO (INCLUYE FACTOR DE PRESTACIONES)</t>
  </si>
  <si>
    <t>TARIFA JORNAL - PERSONAL DE OBRA -  TECNICO PLOMERO (INCLUYE FACTOR DE PRESTACIONES)</t>
  </si>
  <si>
    <t>TARIFA HORA - PERSONAL DE OBRA -  TECNICO PLOMERO (INCLUYE FACTOR DE PRESTACIONES)</t>
  </si>
  <si>
    <t>TARIFA MES - SMMLV</t>
  </si>
  <si>
    <t>TARIFA MES - AUXILIO DE TRANSPORTE</t>
  </si>
  <si>
    <t>TARIFA JORNAL - PERSONAL DE OBRA - SOLDADOR (INCLUYE FACTOR DE PRESTACIONES)</t>
  </si>
  <si>
    <t>TARIFA JORNAL - PERSONAL DE OBRA - AYUDANTE HORARIO NOCTURNO (INCLUYE FACTOR DE PRESTACIONES)</t>
  </si>
  <si>
    <t>TARIFA JORNAL - PERSONAL DE OBRA - OFICIAL HORARIO NOCTURNO (INCLUYE FACTOR DE PRESTACIONES)</t>
  </si>
  <si>
    <t>TARIFA MES - PERSONAL DE OBRA - OPERADOR EQUIPO DE SEÑALIZACIÓN (INCLUYE FACTOR DE PRESTACIONES)</t>
  </si>
  <si>
    <t>TARIFA JORNAL - PERSONAL DE OBRA - OPERADOR EQUIPO DE SEÑALIZACIÓN (INCLUYE FACTOR DE PRESTACIONES)</t>
  </si>
  <si>
    <t>TARIFA JORNAL - PERSONAL DE OBRA - TECNICO SOLDADOR (INCLUYE FACTOR DE PRESTACIONES)</t>
  </si>
  <si>
    <t>TARIFA JORNAL - PERSONAL DE OBRA - TÉCNICO (SOLDADOR 1 A) (INCLUYE FACTOR DE PRESTACIONES)</t>
  </si>
  <si>
    <t>TARIFA JORNAL - PERSONAL DE OBRA - TÉCNICO (INCLUYE FACTOR DE PRESTACIONES)</t>
  </si>
  <si>
    <t>TARIFA JORNAL - PERSONAL DE OBRA - OPERADOR EQUIPO DE SEÑALIZACIÓN HORARIO NOCTURNO (INCLUYE FACTOR DE PRESTACIONES)</t>
  </si>
  <si>
    <t>TARIFA MES - PERSONAL TÉCNICO-TECNÓLOGO EN ÁREAS DE INGENIERÍA (NO INCLUYE FACTOR DE PRESTACIONES)</t>
  </si>
  <si>
    <t>TARIFA MES - PERSONAL TÉCNICO - AUXILIAR DE INGENIERÍA (NO INCLUYE FACTOR DE PRESTACIONES)</t>
  </si>
  <si>
    <t>TARIFA MES - PERSONAL TÉCNICO - DIBUJANTE 1 (NO INCLUYE FACTOR DE PRESTACIONES)</t>
  </si>
  <si>
    <t>TARIFA MES - PERSONAL TÉCNICO - DIBUJANTE 2 (NO INCLUYE FACTOR DE PRESTACIONES)</t>
  </si>
  <si>
    <t>TARIFA MES - PERSONAL TÉCNICO - TOPÓGRAFO INSPECTOR (NO INCLUYE FACTOR DE PRESTACIONES)</t>
  </si>
  <si>
    <t>TARIFA MES - PERSONAL TÉCNICO - LABORATORISTA INSPECTOR (NO INCLUYE FACTOR DE PRESTACIONES)</t>
  </si>
  <si>
    <t>TARIFA MES - PERSONAL TÉCNICO - LABORATORISTA AUXILIAR (NO INCLUYE FACTOR DE PRESTACIONES)</t>
  </si>
  <si>
    <t>TARIFA MES - PERSONAL TÉCNICO - OPERADOR EQUIPO PERFORACIÓN (INCLUYE FACTOR DE PRESTACIONES)</t>
  </si>
  <si>
    <t>TARIFA MES - PERSONAL TÉCNICO - OPERADOR AUXILIAR DE EQUIPO (INCLUYE FACTOR DE PRESTACIONES)</t>
  </si>
  <si>
    <t>TARIFA MES - PERSONAL TÉCNICO - INSPECTOR 1 (NO INCLUYE FACTOR DE PRESTACIONES)</t>
  </si>
  <si>
    <t>TARIFA MES - PERSONAL TÉCNICO - INSPECTOR 2 (NO INCLUYE FACTOR DE PRESTACIONES)</t>
  </si>
  <si>
    <t>TARIFA MES - PERSONAL TÉCNICO - TOPÓGRAFO AUXILIAR (NO INCLUYE FACTOR DE PRESTACIONES)</t>
  </si>
  <si>
    <t>TARIFA MES - PERSONAL TÉCNICO - BATIMETRISTA INSPECTOR (NO INCLUYE FACTOR DE PRESTACIONES)</t>
  </si>
  <si>
    <t>TARIFA MES - PERSONAL TÉCNICO - BATIMETRISTA AUXILIAR (NO INCLUYE FACTOR DE PRESTACIONES)</t>
  </si>
  <si>
    <t>TARIFA MES - PERSONAL AUXILIAR TÉCNICO - CADENERO 1 (NO INCLUYE FACTOR DE PRESTACIONES)</t>
  </si>
  <si>
    <t>TARIFA MES - PERSONAL AUXILIAR TÉCNICO - CADENERO 2 (NO INCLUYE FACTOR DE PRESTACIONES)</t>
  </si>
  <si>
    <t>TARIFA MES - PERSONAL AUXILIAR TÉCNICO - CONDUCTOR O MOTORISTA (NO INCLUYE FACTOR DE PRESTACIONES)</t>
  </si>
  <si>
    <t>TARIFA MES - PERSONAL DE OBRA - MAESTRO DE OBRA (NO INCLUYE FACTOR DE PRESTACIONES)</t>
  </si>
  <si>
    <t>TARIFA MES - PERSONAL ADMINISTRATIVO - ADMINISTRADOR (NO INCLUYE FACTOR DE PRESTACIONES)</t>
  </si>
  <si>
    <t>TARIFA MES - PERSONAL ADMINISTRATIVO - AUXILIAR ADMINISTRATIVO-ALMACENISTA (NO INCLUYE FACTOR DE PRESTACIONES)</t>
  </si>
  <si>
    <t>TARIFA MES - PERSONAL ADMINISTRATIVO - SECRETARIA 1 (NO INCLUYE FACTOR DE PRESTACIONES)</t>
  </si>
  <si>
    <t>TARIFA MES - PERSONAL ADMINISTRATIVO - SECRETARIA 2 (NO INCLUYE FACTOR DE PRESTACIONES)</t>
  </si>
  <si>
    <t>TARIFA MES - PROFESIONAL CATEGORÍA 1 (NO INCLUYE FACTOR DE PRESTACIONES)</t>
  </si>
  <si>
    <t>TARIFA MES - PROFESIONAL CATEGORÍA 2 (NO INCLUYE FACTOR DE PRESTACIONES)</t>
  </si>
  <si>
    <t>TARIFA MES - PROFESIONAL CATEGORÍA 3 (NO INCLUYE FACTOR DE PRESTACIONES)</t>
  </si>
  <si>
    <t>TARIFA MES - PROFESIONAL CATEGORÍA 4 (NO INCLUYE FACTOR DE PRESTACIONES)</t>
  </si>
  <si>
    <t>TARIFA MES - PROFESIONAL CATEGORÍA 5 (NO INCLUYE FACTOR DE PRESTACIONES)</t>
  </si>
  <si>
    <t>TARIFA MES - PROFESIONAL CATEGORÍA 6 (NO INCLUYE FACTOR DE PRESTACIONES)</t>
  </si>
  <si>
    <t>TARIFA MES - PROFESIONAL CATEGORÍA 7 (NO INCLUYE FACTOR DE PRESTACIONES)</t>
  </si>
  <si>
    <t>TARIFA JORNAL - PROFESIONAL CATEGORÍA 6 (NO INCLUYE FACTOR DE PRESTACIONES)</t>
  </si>
  <si>
    <t>TARIFA JORNAL - PERSONAL DE OBRA - PLOMERO ELECTRICISTA (INCLUYE FACTOR DE PRESTACIONES)</t>
  </si>
  <si>
    <t>TARIFA JORNAL - PERSONAL DE OBRA - OPERARIO (INCLUYE FACTOR DE PRESTACIONES)</t>
  </si>
  <si>
    <t>TARIFA HORA - PERSONAL DE OBRA - OPERARIO (INCLUYE FACTOR DE PRESTACIONES)</t>
  </si>
  <si>
    <t>TARIFA JORNAL- PERSONAL DE OBRA - OPERARIO HORARIO NOCTURNO (INCLUYE FACTOR DE PRESTACIONES)</t>
  </si>
  <si>
    <t>TARIFA JORNAL - PERSONAL TÉCNICO - INSPECTOR 2 (INCLUYE FACTOR DE PRESTACIONES)</t>
  </si>
  <si>
    <t>TARIFA JORNAL - PERSONAL TÉCNICO - INSPECTOR 1 (INCLUYE FACTOR DE PRESTACIONES)</t>
  </si>
  <si>
    <t>TARIFA JORNAL - PERSONAL TÉCNICO - TOPÓGRAFO INSPECTOR (INCLUYE FACTOR DE PRESTACIONES)</t>
  </si>
  <si>
    <t>TARIFA JORNAL - PERSONAL AUXILIAR TÉCNICO - CADENERO 2 (INCLUYE FACTOR DE PRESTACIONES)</t>
  </si>
  <si>
    <t>TARIFA MES - PERSONAL DE OBRA - AYUDANTE (INCLUYE FACTOR DE PRESTACIONES)</t>
  </si>
  <si>
    <t>TARIFA MES - PERSONAL DE OBRA - AYUDANTE (NO INCLUYE FACTOR DE PRESTACIONES)</t>
  </si>
  <si>
    <t>TARIFA MES - PERSONAL DE OBRA - INSPECTOR 1 HORARIO NOCTURNO (NO INCLUYE FACTOR DE PRESTACIONES)</t>
  </si>
  <si>
    <t>TARIFA MES - PERSONAL TÉCNICO - OPERADOR EQUIPO PERFORACIÓN (NO INCLUYE FACTOR DE PRESTACIONES)</t>
  </si>
  <si>
    <t>TARIFA MES - PERSONAL TÉCNICO - OPERADOR AUXILIAR DE EQUIPO (NO INCLUYE FACTOR DE PRESTACIONES)</t>
  </si>
  <si>
    <t>TARIFA MES - PERSONAL DE OBRA - OFICIAL (NO INCLUYE FACTOR DE PRESTACIONES)</t>
  </si>
  <si>
    <t>TARIFA MES - PERSONAL DE OBRA - PLOMERO (NO INCLUYE FACTOR DE PRESTACIONES)</t>
  </si>
  <si>
    <t>TARIFA MES - PERSONAL DE OBRA - TÉCNICO ELÉCTRICO (NO INCLUYE FACTOR DE PRESTACIONES)</t>
  </si>
  <si>
    <t>TARIFA MES - PERSONAL DE OBRA - OPERARIO (NO INCLUYE FACTOR DE PRESTACIONES)</t>
  </si>
  <si>
    <t>TARIFA MES - PROFESIONAL CATEGORÍA 1 (INCLUYE FACTOR DE PRESTACIONES)</t>
  </si>
  <si>
    <t>TARIFA MES - PROFESIONAL CATEGORÍA 2 (INCLUYE FACTOR DE PRESTACIONES)</t>
  </si>
  <si>
    <t>TARIFA MES - PROFESIONAL CATEGORÍA 3 (INCLUYE FACTOR DE PRESTACIONES)</t>
  </si>
  <si>
    <t>TARIFA MES - PROFESIONAL CATEGORÍA 4 (INCLUYE FACTOR DE PRESTACIONES)</t>
  </si>
  <si>
    <t>TARIFA MES - PROFESIONAL CATEGORÍA 5 (INCLUYE FACTOR DE PRESTACIONES)</t>
  </si>
  <si>
    <t>TARIFA MES - PROFESIONAL CATEGORÍA 6 (INCLUYE FACTOR DE PRESTACIONES)</t>
  </si>
  <si>
    <t>TARIFA MES - PROFESIONAL CATEGORÍA 7 (INCLUYE FACTOR DE PRESTACIONES)</t>
  </si>
  <si>
    <t>TARIFA MES - PERSONAL TÉCNICO - TECNÓLOGO EN ÁREAS DE INGENIERÍA (INCLUYE FACTOR DE PRESTACIONES)</t>
  </si>
  <si>
    <t>TARIFA MES - PERSONAL TÉCNICO - AUXILIAR DE INGENIERÍA (INCLUYE FACTOR DE PRESTACIONES)</t>
  </si>
  <si>
    <t>TARIFA MES - PERSONAL TÉCNICO - DIBUJANTE 1 (INCLUYE FACTOR DE PRESTACIONES)</t>
  </si>
  <si>
    <t>TARIFA MES - PERSONAL TÉCNICO - DIBUJANTE 2 (INCLUYE FACTOR DE PRESTACIONES)</t>
  </si>
  <si>
    <t>TARIFA MES - PERSONAL TÉCNICO - TOPÓGRAFO INSPECTOR (INCLUYE FACTOR DE PRESTACIONES)</t>
  </si>
  <si>
    <t>TARIFA MES - PERSONAL TÉCNICO - TOPÓGRAFO AUXILIAR (INCLUYE FACTOR DE PRESTACIONES)</t>
  </si>
  <si>
    <t>TARIFA MES - PERSONAL TÉCNICO - BATIMETRISTA INSPECTOR (INCLUYE FACTOR DE PRESTACIONES)</t>
  </si>
  <si>
    <t>TARIFA MES - PERSONAL TÉCNICO - BATIMETRISTA AUXILIAR (INCLUYE FACTOR DE PRESTACIONES)</t>
  </si>
  <si>
    <t>TARIFA MES - PERSONAL TÉCNICO - LABORATORISTA INSPECTOR (INCLUYE FACTOR DE PRESTACIONES)</t>
  </si>
  <si>
    <t>TARIFA MES - PERSONAL TÉCNICO - LABORATORISTA AUXILIAR (INCLUYE FACTOR DE PRESTACIONES)</t>
  </si>
  <si>
    <t>TARIFA MES - PERSONAL TÉCNICO - INSPECTOR 1 (INCLUYE FACTOR DE PRESTACIONES)</t>
  </si>
  <si>
    <t>TARIFA MES - PERSONAL TÉCNICO - INSPECTOR 2 (INCLUYE FACTOR DE PRESTACIONES)</t>
  </si>
  <si>
    <t>TARIFA MES - PERSONAL ADMINISTRATIVO - ADMINISTRADOR (INCLUYE FACTOR DE PRESTACIONES)</t>
  </si>
  <si>
    <t>TARIFA MES - PERSONAL ADMINISTRATIVO - AUXILIAR ADMINISTRATIVO-ALMACENISTA (INCLUYE FACTOR DE PRESTACIONES)</t>
  </si>
  <si>
    <t>TARIFA MES - PERSONAL ADMINISTRATIVO - SECRETARIA 1 (INCLUYE FACTOR DE PRESTACIONES)</t>
  </si>
  <si>
    <t>TARIFA MES - PERSONAL ADMINISTRATIVO - SECRETARIA 2 (INCLUYE FACTOR DE PRESTACIONES)</t>
  </si>
  <si>
    <t>TARIFA MES - PERSONAL AUXILIAR TÉCNICO - CADENERO 1 (INCLUYE FACTOR DE PRESTACIONES)</t>
  </si>
  <si>
    <t>TARIFA MES - PERSONAL AUXILIAR TÉCNICO - CADENERO 2 (INCLUYE FACTOR DE PRESTACIONES)</t>
  </si>
  <si>
    <t>TARIFA MES - PERSONAL AUXILIAR TÉCNICO - SECRETARIA - CONDUCTOR O MOTORISTA (INCLUYE FACTOR DE PRESTACIONES)</t>
  </si>
  <si>
    <t>TARIFA MES - PERSONAL DE OBRA - MAESTRO DE OBRA (INCLUYE FACTOR DE PRESTACIONES)</t>
  </si>
  <si>
    <t>TARIFA MES - PERSONAL DE OBRA - OFICIAL (INCLUYE FACTOR DE PRESTACIONES)</t>
  </si>
  <si>
    <t>TARIFA MES - PERSONAL DE OBRA - OPERARIO (INCLUYE FACTOR DE PRESTACIONES)</t>
  </si>
  <si>
    <t>TARIFA JORNAL- PROFESIONAL CATEGORÍA 1 (INCLUYE FACTOR DE PRESTACIONES)</t>
  </si>
  <si>
    <t>TARIFA JORNAL - PROFESIONAL CATEGORÍA 2 (INCLUYE FACTOR DE PRESTACIONES)</t>
  </si>
  <si>
    <t>TARIFA JORNAL - PROFESIONAL CATEGORÍA 3 (INCLUYE FACTOR DE PRESTACIONES)</t>
  </si>
  <si>
    <t>TARIFA JORNAL - PROFESIONAL CATEGORÍA 4 (INCLUYE FACTOR DE PRESTACIONES)</t>
  </si>
  <si>
    <t>TARIFA JORNAL - PROFESIONAL CATEGORÍA 5 (INCLUYE FACTOR DE PRESTACIONES)</t>
  </si>
  <si>
    <t>TARIFA JORNAL - PROFESIONAL CATEGORÍA 6 (INCLUYE FACTOR DE PRESTACIONES)</t>
  </si>
  <si>
    <t>TARIFA JORNAL - PROFESIONAL CATEGORÍA 7 (INCLUYE FACTOR DE PRESTACIONES)</t>
  </si>
  <si>
    <t>TARIFA JORNAL - PERSONAL TÉCNICO - TECNÓLOGO EN ÁREAS DE INGENIERÍA (INCLUYE FACTOR DE PRESTACIONES)</t>
  </si>
  <si>
    <t>TARIFA JORNAL - PERSONAL TÉCNICO - AUXILIAR DE INGENIERÍA (INCLUYE FACTOR DE PRESTACIONES)</t>
  </si>
  <si>
    <t>TARIFA JORNAL - PERSONAL TÉCNICO - DIBUJANTE 1 (INCLUYE FACTOR DE PRESTACIONES)</t>
  </si>
  <si>
    <t>TARIFA JORNAL - PERSONAL TÉCNICO - DIBUJANTE 2 (INCLUYE FACTOR DE PRESTACIONES)</t>
  </si>
  <si>
    <t>TARIFA JORNAL - PERSONAL TÉCNICO - TOPÓGRAFO AUXILIAR (INCLUYE FACTOR DE PRESTACIONES)</t>
  </si>
  <si>
    <t>TARIFA JORNAL - PERSONAL TÉCNICO - BATIMETRISTA INSPECTOR (INCLUYE FACTOR DE PRESTACIONES)</t>
  </si>
  <si>
    <t>TARIFA JORNAL - PERSONAL TÉCNICO - BATIMETRISTA AUXILIAR (INCLUYE FACTOR DE PRESTACIONES)</t>
  </si>
  <si>
    <t>TARIFA JORNAL - PERSONAL TÉCNICO - LABORATORISTA INSPECTOR (INCLUYE FACTOR DE PRESTACIONES)</t>
  </si>
  <si>
    <t>TARIFA JORNAL - PERSONAL TÉCNICO - LABORATORISTA AUXILIAR (INCLUYE FACTOR DE PRESTACIONES)</t>
  </si>
  <si>
    <t>TARIFA JORNAL - PERSONAL TÉCNICO - OPERADOR EQUIPO PERFORACIÓN (INCLUYE FACTOR DE PRESTACIONES)</t>
  </si>
  <si>
    <t>TARIFA JORNAL - PERSONAL TÉCNICO - OPERADOR AUXILIAR DE EQUIPO (INCLUYE FACTOR DE PRESTACIONES)</t>
  </si>
  <si>
    <t>TARIFA JORNAL- PERSONAL ADMINISTRATIVO - ADMINISTRADOR (INCLUYE FACTOR DE PRESTACIONES)</t>
  </si>
  <si>
    <t>TARIFA JORNAL - PERSONAL ADMINISTRATIVO - AUXILIAR ADMINISTRATIVO-ALMACENISTA (INCLUYE FACTOR DE PRESTACIONES)</t>
  </si>
  <si>
    <t>TARIFA JORNAL - PERSONAL ADMINISTRATIVO - SECRETARIA 1 (INCLUYE FACTOR DE PRESTACIONES)</t>
  </si>
  <si>
    <t>TARIFA JORNAL - PERSONAL ADMINISTRATIVO - SECRETARIA 2 (INCLUYE FACTOR DE PRESTACIONES)</t>
  </si>
  <si>
    <t>TARIFA JORNAL - PERSONAL AUXILIAR TÉCNICO - CADENERO 1 (INCLUYE FACTOR DE PRESTACIONES)</t>
  </si>
  <si>
    <t>TARIFA JORNAL - PERSONAL AUXILIAR TÉCNICO - SECRETARIA - CONDUCTOR O MOTORISTA (INCLUYE FACTOR DE PRESTACIONES)</t>
  </si>
  <si>
    <t>TARIFA JORNAL- PERSONAL DE OBRA - MAESTRO DE OBRA (INCLUYE FACTOR DE PRESTACIONES)</t>
  </si>
  <si>
    <t>TARIFA MES - PERSONAL DE OBRA - TÉCNICO ELÉCTRICO (INCLUYE FACTOR DE PRESTACIONES)</t>
  </si>
  <si>
    <t>TARIFA HORA - PROFESIONAL CATEGORIA 1 (INCLUYE FACTOR DE PRESTACIONES)</t>
  </si>
  <si>
    <t>TARIFA HORA - PROFESIONAL CATEGORÍA 2 (INCLUYE FACTOR DE PRESTACIONES)</t>
  </si>
  <si>
    <t>TARIFA HORA - PROFESIONAL CATEGORÍA 3 (INCLUYE FACTOR DE PRESTACIONES)</t>
  </si>
  <si>
    <t>TARIFA HORA - PROFESIONAL CATEGORÍA 4 (INCLUYE FACTOR DE PRESTACIONES)</t>
  </si>
  <si>
    <t>TARIFA HORA - PROFESIONAL CATEGORÍA 5 (INCLUYE FACTOR DE PRESTACIONES)</t>
  </si>
  <si>
    <t>TARIFA HORA - PROFESIONAL CATEGORÍA 6 (INCLUYE FACTOR DE PRESTACIONES)</t>
  </si>
  <si>
    <t>TARIFA HORA - PROFESIONAL CATEGORÍA 7 (INCLUYE FACTOR DE PRESTACIONES)</t>
  </si>
  <si>
    <t>TARIFA HORA - PERSONAL TÉCNICO - TECNÓLOGO EN ÁREAS DE INGENIERÍA (INCLUYE FACTOR DE PRESTACIONES)</t>
  </si>
  <si>
    <t>TARIFA HORA - PERSONAL TÉCNICO - AUXILIAR DE INGENIERÍA (INCLUYE FACTOR DE PRESTACIONES)</t>
  </si>
  <si>
    <t>TARIFA HORA - PERSONAL TÉCNICO - DIBUJANTE 1 (INCLUYE FACTOR DE PRESTACIONES)</t>
  </si>
  <si>
    <t>TARIFA HORA - PERSONAL TÉCNICO - DIBUJANTE 2 (INCLUYE FACTOR DE PRESTACIONES)</t>
  </si>
  <si>
    <t>TARIFA HORA - PERSONAL TÉCNICO - TOPÓGRAFO INSPECTOR (INCLUYE FACTOR DE PRESTACIONES)</t>
  </si>
  <si>
    <t>TARIFA HORA - PERSONAL TÉCNICO - TOPÓGRAFO AUXILIAR (INCLUYE FACTOR DE PRESTACIONES)</t>
  </si>
  <si>
    <t>TARIFA HORA - PERSONAL TÉCNICO - BATIMETRISTA INSPECTOR (INCLUYE FACTOR DE PRESTACIONES)</t>
  </si>
  <si>
    <t>TARIFA HORA - PERSONAL TÉCNICO - BATIMETRISTA AUXILIAR (INCLUYE FACTOR DE PRESTACIONES)</t>
  </si>
  <si>
    <t>TARIFA HORA - PERSONAL TÉCNICO - LABORATORISTA INSPECTOR (INCLUYE FACTOR DE PRESTACIONES)</t>
  </si>
  <si>
    <t>TARIFA HORA - PERSONAL TÉCNICO - LABORATORISTA AUXILIAR (INCLUYE FACTOR DE PRESTACIONES)</t>
  </si>
  <si>
    <t>TARIFA HORA - PERSONAL TÉCNICO - OPERADOR EQUIPO PERFORACIÓN (INCLUYE FACTOR DE PRESTACIONES)</t>
  </si>
  <si>
    <t>TARIFA HORA - PERSONAL TÉCNICO - OPERADOR AUXILIAR DE EQUIPO (INCLUYE FACTOR DE PRESTACIONES)</t>
  </si>
  <si>
    <t>TARIFA HORA - PERSONAL TÉCNICO - INSPECTOR 1 (INCLUYE FACTOR DE PRESTACIONES)</t>
  </si>
  <si>
    <t>TARIFA HORA - PERSONAL TÉCNICO - INSPECTOR 2 (INCLUYE FACTOR DE PRESTACIONES)</t>
  </si>
  <si>
    <t>TARIFA HORA- PERSONAL ADMINISTRATIVO - ADMINISTRADOR (INCLUYE FACTOR DE PRESTACIONES)</t>
  </si>
  <si>
    <t>TARIFA HORA - PERSONAL ADMINISTRATIVO - AUXILIAR ADMINISTRATIVO-ALMACENISTA (INCLUYE FACTOR DE PRESTACIONES)</t>
  </si>
  <si>
    <t>TARIFA HORA - PERSONAL ADMINISTRATIVO - SECRETARIA 1 (INCLUYE FACTOR DE PRESTACIONES)</t>
  </si>
  <si>
    <t>TARIFA HORA - PERSONAL ADMINISTRATIVO - SECRETARIA 2 (INCLUYE FACTOR DE PRESTACIONES)</t>
  </si>
  <si>
    <t>TARIFA HORA - PERSONAL AUXILIAR TÉCNICO - CADENERO 1 (INCLUYE FACTOR DE PRESTACIONES)</t>
  </si>
  <si>
    <t>TARIFA HORA - PERSONAL AUXILIAR TÉCNICO - CADENERO 2 (INCLUYE FACTOR DE PRESTACIONES)</t>
  </si>
  <si>
    <t>TARIFA HORA - PERSONAL AUXILIAR TÉCNICO - SECRETARIA - CONDUCTOR O MOTORISTA (INCLUYE FACTOR DE PRESTACIONES)</t>
  </si>
  <si>
    <t>TARIFA HORA - PERSONAL DE OBRA - MAESTRO DE OBRA (INCLUYE FACTOR DE PRESTACIONES)</t>
  </si>
  <si>
    <t>TARIFA MES - PERSONAL TÉCNICO - CELADOR ARMADO (24 horas por 30 dias dividos en 3 turnos de 8 horas diarias. Incluye prestaciones de ley, Administraciòn y servicios).</t>
  </si>
  <si>
    <t>TARIFA MES - PERSONAL TÉCNICO - TOPÓGRAFO INSPECTOR HORARIO NOCTURNO (NO INCLUYE FACTOR DE PRESTACIONES)</t>
  </si>
  <si>
    <t>TARIFA MES - PERSONAL TÉCNICO - LABORATORISTA INSPECTOR HORARIO NOCTURNO (NO INCLUYE FACTOR DE PRESTACIONES)</t>
  </si>
  <si>
    <t>TARIFA MES - PERSONAL TÉCNICO - INSPECTOR 2 HORARIO NOCTURNO (NO INCLUYE FACTOR DE PRESTACIONES)</t>
  </si>
  <si>
    <t>TARIFA MES - PERSONAL AUXILIAR TÉCNICO - CADENERO 1 - HORARIO NOCTURNO (NO INCLUYE FACTOR DE PRESTACIONES)</t>
  </si>
  <si>
    <t>TARIFA MES - PERSONAL AUXILIAR TÉCNICO - CADENERO 2 - HORARIO NOCTURNO (NO INCLUYE FACTOR DE PRESTACIONES)</t>
  </si>
  <si>
    <t>TARIFA MES - PERSONAL AUXILIAR TÉCNICO -  CONDUCTOR O MOTORISTA - HORARIO NOCTURNO (No incluye Factor de Prestaciones)</t>
  </si>
  <si>
    <t>TARIFA MES - PERSONAL DE OBRA - MAESTRO DE OBRA - HORARIO NOCTURNO (NO INCLUYE FACTOR DE PRESTACIONES)</t>
  </si>
  <si>
    <t>TARIFA HORA - PERSONAL DE OBRA - OFICIAL NOCTURNO (INCLUYE FACTOR DE PRESTACIONES)</t>
  </si>
  <si>
    <t>1. COSTOS MENSUALES DE PERSONAL</t>
  </si>
  <si>
    <t>DEDICACIÓN
MES</t>
  </si>
  <si>
    <t>TOPE SALARIO (MES)</t>
  </si>
  <si>
    <t>PERSONAL PROFESIONAL (Ingenieros y Otros)</t>
  </si>
  <si>
    <t>DIRECTOR DE INTERVENTORIA</t>
  </si>
  <si>
    <t>INGENIERO RESIDENTE DE INTERVENTORIA</t>
  </si>
  <si>
    <t>PERSONAL TÉCNICO Y PERSONAL AUXILIAR</t>
  </si>
  <si>
    <t>2. GASTOS OPERACIONALES MENSUALES</t>
  </si>
  <si>
    <t>CANT.</t>
  </si>
  <si>
    <t>DEDICACIÓN</t>
  </si>
  <si>
    <t>DEDICACIÓN X ÁREA (M2)</t>
  </si>
  <si>
    <t>SUBTOTAL</t>
  </si>
  <si>
    <t>IVA 19%</t>
  </si>
  <si>
    <t>Gastos directivos no reembolsables</t>
  </si>
  <si>
    <t>Mantenimiento oficina</t>
  </si>
  <si>
    <t>Servicios publicos</t>
  </si>
  <si>
    <t>Personal administrativo</t>
  </si>
  <si>
    <t>Arrendamiento oficina</t>
  </si>
  <si>
    <t>Gastos de oficina (PAPELERIA, FOTOCOPIAS Y OTROS)</t>
  </si>
  <si>
    <t>Gastos legales y bancarios</t>
  </si>
  <si>
    <t>Sistematizacion y administracion</t>
  </si>
  <si>
    <t>seguros- polizas</t>
  </si>
  <si>
    <t>asesoria legal (permanente)</t>
  </si>
  <si>
    <t>HONORARIOS</t>
  </si>
  <si>
    <t>FONDO DE DESARROLLO LOCAL DE LA CANDELARIA</t>
  </si>
  <si>
    <t>CAT.</t>
  </si>
  <si>
    <t>ESPECIALISTA DE REDES HIDROSANITARIAS</t>
  </si>
  <si>
    <t xml:space="preserve">ESPECIALISTA EN PRESUPUESTO Y PROGRAMACIÓN </t>
  </si>
  <si>
    <t>ARQUEOLOGO</t>
  </si>
  <si>
    <t>CODIGO IDU</t>
  </si>
  <si>
    <t>RESIDENTE SOCIAL INTERVENTORIA</t>
  </si>
  <si>
    <t>CANT</t>
  </si>
  <si>
    <t>FM</t>
  </si>
  <si>
    <t>TARIFA MES - EQUIPO DE TOPOGRAFÍA. INCLUYE TRÁNSITO, NIVEL Y ELEMENTOS COMPLEMENTARIOS</t>
  </si>
  <si>
    <t>TARIFA MES - ALQUILER DE VEHICULO: CAMPERO, PICK-UP, CAMIONETA, CAMION O SIMILAR DE 1300cc A 2000cc DE CILINDRADA, MODELO 2014 A 2011. 75% DE LA TARIFA ESTABLECIDA. INCLUYE TODOS LOS COSTOS DE OPERACIÓN Y MANTENIMIENTO EXCEPTO EL SALARIO DEL CONDUCTOR</t>
  </si>
  <si>
    <t xml:space="preserve">TARIFA MES - EQUIPO COMPLETO DE LABORATORIO - INTERVENTORIAS </t>
  </si>
  <si>
    <t>TARIFA MES - EDICIÓN DE INFORME MENSUAL DE INTERVENTORÍA O CONSULTORÍA. Incluye 4 tapas plastificadas tamaño carta color blanco, con 6 tornillos, hojas de papel bond tamaño carta 75 gramos, 170 folios</t>
  </si>
  <si>
    <t>TARIFA MES - ARRIENDO OFICINA INCL. ADMINISTRACIÓN, SERVICIOS PÚBLICOS, COMUNICACIONES</t>
  </si>
  <si>
    <t>TARIFA MES - GASTOS OFICINA (PAPELERIA, FOTOCOPIAS Y OTROS)</t>
  </si>
  <si>
    <t>MES</t>
  </si>
  <si>
    <t>UN/MES</t>
  </si>
  <si>
    <t>M2/MES</t>
  </si>
  <si>
    <t>GLB/MS</t>
  </si>
  <si>
    <t>UND</t>
  </si>
  <si>
    <t>SUBTOTAL B - GASTOS OPERACIONALES MENSUALES</t>
  </si>
  <si>
    <t>SUBTOTAL A - COSTOS MENSUALES DE PERSONAL</t>
  </si>
  <si>
    <t>RESIDENTE AMBIENTAL Y SST INTERVENTORIA</t>
  </si>
  <si>
    <t>HR</t>
  </si>
  <si>
    <t>JR</t>
  </si>
  <si>
    <t>TARIFA MES - PERSONAL DE OBRA - TÉCNICO (PLOMERO_ELECTRICISTA) (INCLUYE FACTOR DE PRESTACIONES)</t>
  </si>
  <si>
    <t>TARIFA MES - PERSONAL TÉCNICO - TOPÓGRAFO INSPECTOR HORARIO NOCTURNO (INCLUYE FACTOR DE PRESTACIONES)</t>
  </si>
  <si>
    <t>TARIFA MES - PERSONAL AUXILIAR TÉCNICO - CADENERO 2 - HORARIO NOCTURNO (INCLUYE FACTOR DE PRESTACIONES)</t>
  </si>
  <si>
    <t>TARIFA MES - PERSONAL DE OBRA - INSPECTOR 1 HORARIO NOCTURNO (INCLUYE FACTOR DE PRESTACIONES)</t>
  </si>
  <si>
    <t>TARIFA MES - PERSONAL AUXILIAR TÉCNICO -  CONDUCTOR O MOTORISTA - HORARIO NOCTURNO (INCLUYE FACTOR DE PRESTACIONES)</t>
  </si>
  <si>
    <t>ESPECIALISTA EN PAVIMENTOS</t>
  </si>
  <si>
    <t>ESPECIALISTA EN GEOTECNICA Y/O SUELOS</t>
  </si>
  <si>
    <t>ESPECIALISTA EN TRANSITO</t>
  </si>
  <si>
    <t>SALARIOS</t>
  </si>
  <si>
    <t>TARIFA MES OPERADOR EQUIPO (INCLUYE FACTOR DE PRESTACIONES)</t>
  </si>
  <si>
    <t>TARIFA HORA - PERSONAL DE OBRA - AYUDANTE - HORARIO NOCTURNO (INCLUYE FACTOR DE PRESTACIONES)</t>
  </si>
  <si>
    <t>TARIFA MES - ALQUILER DE VEHICULO: CAMPERO, PICK-UP, CAMIONETA, CAMION O SIMILAR DE 1300cc A 2000cc DE CILINDRADA, MODELO 2018 A 2015. 75% DE LA TARIFA ESTABLECIDA. INCLUYE TODOS LOS COSTOS DE OPERACIÓN Y MANTENIMIENTO EXCEPTO EL SALARIO DEL CONDUCTOR</t>
  </si>
  <si>
    <t>REALIZAR LA INTERVENTORÍA TÉCNICA, ADMINISTRATIVA, FINANCIERA, JURÍDICA, AMBIENTAL Y SOCIAL AL CONTRATO DE OBRA PUBLICA RESULTANTE DEL PROCESO DE LICITACION PUBLICA CUYO OBJETO ES: EJECUTAR POR EL SISTEMA DE PRECIOS UNITARIOS FIJOS Y A MONTO AGOTABLE, EL DIAGNOSTICO, LAS OBRAS DE CONSERVACIÓN Y ACCIONES DE MOVILIDAD DE LA MALLA VIAL URBANA LOCAL E INTERMEDIA Y SU ESPACIO PUBLICO ASOCIADO, DE LA LOCALIDAD DE CANDELARIA EN BOGOTA D.C. VIGENCIA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</si>
</sst>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#,##0.0000"/>
    <numFmt numFmtId="166" formatCode="_(* #,##0.00_);_(* \(#,##0.00\);_(* &quot;-&quot;??_);_(@_)"/>
    <numFmt numFmtId="167" formatCode="0.000"/>
    <numFmt numFmtId="168" formatCode="[$$-240A]#,##0.00;[Red]\([$$-240A]#,##0.00\)"/>
    <numFmt numFmtId="169" formatCode="_(&quot;$&quot;\ * #,##0_);_(&quot;$&quot;\ * \(#,##0\);_(&quot;$&quot;\ * &quot;-&quot;??_);_(@_)"/>
    <numFmt numFmtId="170" formatCode="0.0%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indexed="8"/>
      <name val="Arial"/>
      <family val="2"/>
    </font>
    <font>
      <b/>
      <sz val="10"/>
      <color indexed="10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Arial"/>
      <family val="2"/>
      <charset val="1"/>
    </font>
    <font>
      <b/>
      <sz val="10"/>
      <name val="Arial"/>
      <family val="2"/>
      <charset val="1"/>
    </font>
    <font>
      <sz val="10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</borders>
  <cellStyleXfs count="1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0" fontId="2" fillId="0" borderId="0"/>
    <xf numFmtId="9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9" fontId="2" fillId="0" borderId="0" applyFill="0" applyBorder="0" applyAlignment="0" applyProtection="0"/>
    <xf numFmtId="0" fontId="2" fillId="0" borderId="0"/>
  </cellStyleXfs>
  <cellXfs count="210">
    <xf numFmtId="0" fontId="0" fillId="0" borderId="0" xfId="0"/>
    <xf numFmtId="0" fontId="0" fillId="0" borderId="7" xfId="0" applyBorder="1"/>
    <xf numFmtId="0" fontId="0" fillId="0" borderId="8" xfId="0" applyBorder="1"/>
    <xf numFmtId="0" fontId="0" fillId="0" borderId="5" xfId="0" applyBorder="1"/>
    <xf numFmtId="0" fontId="3" fillId="0" borderId="1" xfId="7" applyFont="1" applyBorder="1" applyAlignment="1">
      <alignment horizontal="center" vertical="center" wrapText="1"/>
    </xf>
    <xf numFmtId="0" fontId="3" fillId="0" borderId="2" xfId="7" applyFont="1" applyBorder="1" applyAlignment="1">
      <alignment horizontal="center" vertical="center" wrapText="1"/>
    </xf>
    <xf numFmtId="0" fontId="6" fillId="0" borderId="2" xfId="7" applyFont="1" applyBorder="1" applyAlignment="1">
      <alignment horizontal="center" vertical="center" wrapText="1"/>
    </xf>
    <xf numFmtId="0" fontId="3" fillId="0" borderId="3" xfId="7" applyFont="1" applyBorder="1" applyAlignment="1">
      <alignment horizontal="center" vertical="center" wrapText="1"/>
    </xf>
    <xf numFmtId="0" fontId="7" fillId="0" borderId="7" xfId="0" applyFont="1" applyBorder="1"/>
    <xf numFmtId="10" fontId="7" fillId="0" borderId="8" xfId="8" applyNumberFormat="1" applyFont="1" applyBorder="1"/>
    <xf numFmtId="9" fontId="0" fillId="0" borderId="0" xfId="0" applyNumberFormat="1"/>
    <xf numFmtId="10" fontId="7" fillId="0" borderId="11" xfId="0" applyNumberFormat="1" applyFont="1" applyBorder="1"/>
    <xf numFmtId="0" fontId="7" fillId="0" borderId="2" xfId="0" applyFont="1" applyBorder="1"/>
    <xf numFmtId="9" fontId="7" fillId="0" borderId="2" xfId="0" applyNumberFormat="1" applyFont="1" applyBorder="1"/>
    <xf numFmtId="10" fontId="7" fillId="0" borderId="3" xfId="0" applyNumberFormat="1" applyFont="1" applyBorder="1"/>
    <xf numFmtId="0" fontId="8" fillId="2" borderId="16" xfId="0" applyFont="1" applyFill="1" applyBorder="1"/>
    <xf numFmtId="9" fontId="8" fillId="2" borderId="18" xfId="3" applyFont="1" applyFill="1" applyBorder="1"/>
    <xf numFmtId="0" fontId="0" fillId="0" borderId="19" xfId="0" applyBorder="1"/>
    <xf numFmtId="10" fontId="8" fillId="0" borderId="20" xfId="8" applyNumberFormat="1" applyFont="1" applyBorder="1"/>
    <xf numFmtId="9" fontId="1" fillId="0" borderId="20" xfId="8" applyFont="1" applyBorder="1"/>
    <xf numFmtId="0" fontId="0" fillId="0" borderId="21" xfId="0" applyBorder="1"/>
    <xf numFmtId="10" fontId="8" fillId="0" borderId="23" xfId="8" applyNumberFormat="1" applyFont="1" applyBorder="1"/>
    <xf numFmtId="0" fontId="7" fillId="0" borderId="32" xfId="0" applyFont="1" applyBorder="1"/>
    <xf numFmtId="0" fontId="7" fillId="0" borderId="34" xfId="0" applyFont="1" applyBorder="1"/>
    <xf numFmtId="10" fontId="7" fillId="0" borderId="33" xfId="8" applyNumberFormat="1" applyFont="1" applyBorder="1"/>
    <xf numFmtId="0" fontId="7" fillId="0" borderId="9" xfId="0" applyFont="1" applyBorder="1"/>
    <xf numFmtId="10" fontId="7" fillId="0" borderId="11" xfId="8" applyNumberFormat="1" applyFont="1" applyBorder="1"/>
    <xf numFmtId="0" fontId="0" fillId="0" borderId="16" xfId="0" applyBorder="1"/>
    <xf numFmtId="9" fontId="0" fillId="0" borderId="18" xfId="0" applyNumberFormat="1" applyBorder="1"/>
    <xf numFmtId="9" fontId="0" fillId="0" borderId="20" xfId="0" applyNumberFormat="1" applyBorder="1"/>
    <xf numFmtId="9" fontId="0" fillId="0" borderId="23" xfId="0" applyNumberFormat="1" applyBorder="1"/>
    <xf numFmtId="9" fontId="7" fillId="0" borderId="11" xfId="0" applyNumberFormat="1" applyFont="1" applyBorder="1"/>
    <xf numFmtId="0" fontId="7" fillId="3" borderId="26" xfId="0" applyFont="1" applyFill="1" applyBorder="1" applyAlignment="1">
      <alignment horizontal="center"/>
    </xf>
    <xf numFmtId="0" fontId="7" fillId="3" borderId="27" xfId="0" applyFont="1" applyFill="1" applyBorder="1" applyAlignment="1">
      <alignment horizontal="center"/>
    </xf>
    <xf numFmtId="0" fontId="7" fillId="3" borderId="28" xfId="0" applyFont="1" applyFill="1" applyBorder="1" applyAlignment="1">
      <alignment horizontal="center"/>
    </xf>
    <xf numFmtId="166" fontId="7" fillId="3" borderId="11" xfId="9" applyFont="1" applyFill="1" applyBorder="1"/>
    <xf numFmtId="0" fontId="11" fillId="0" borderId="0" xfId="13" applyFont="1" applyAlignment="1">
      <alignment vertical="center"/>
    </xf>
    <xf numFmtId="0" fontId="3" fillId="0" borderId="0" xfId="5" applyFont="1" applyAlignment="1">
      <alignment horizontal="center" vertical="center"/>
    </xf>
    <xf numFmtId="44" fontId="10" fillId="0" borderId="18" xfId="2" applyFont="1" applyFill="1" applyBorder="1" applyAlignment="1" applyProtection="1">
      <alignment vertical="center"/>
    </xf>
    <xf numFmtId="44" fontId="10" fillId="0" borderId="20" xfId="2" applyFont="1" applyFill="1" applyBorder="1" applyAlignment="1" applyProtection="1">
      <alignment vertical="center"/>
    </xf>
    <xf numFmtId="44" fontId="10" fillId="0" borderId="23" xfId="2" applyFont="1" applyFill="1" applyBorder="1" applyAlignment="1" applyProtection="1">
      <alignment vertical="center"/>
    </xf>
    <xf numFmtId="44" fontId="9" fillId="0" borderId="33" xfId="2" applyFont="1" applyFill="1" applyBorder="1" applyAlignment="1" applyProtection="1">
      <alignment horizontal="center" vertical="center"/>
    </xf>
    <xf numFmtId="43" fontId="12" fillId="0" borderId="33" xfId="1" applyFont="1" applyFill="1" applyBorder="1" applyAlignment="1" applyProtection="1">
      <alignment vertical="center"/>
    </xf>
    <xf numFmtId="0" fontId="9" fillId="0" borderId="25" xfId="13" applyFont="1" applyBorder="1" applyAlignment="1">
      <alignment horizontal="center" vertical="center" wrapText="1"/>
    </xf>
    <xf numFmtId="0" fontId="9" fillId="0" borderId="36" xfId="13" applyFont="1" applyBorder="1" applyAlignment="1">
      <alignment vertical="center"/>
    </xf>
    <xf numFmtId="167" fontId="11" fillId="0" borderId="16" xfId="13" applyNumberFormat="1" applyFont="1" applyBorder="1" applyAlignment="1">
      <alignment horizontal="center" vertical="center"/>
    </xf>
    <xf numFmtId="0" fontId="10" fillId="0" borderId="17" xfId="13" applyFont="1" applyBorder="1" applyAlignment="1">
      <alignment horizontal="center" vertical="center"/>
    </xf>
    <xf numFmtId="164" fontId="10" fillId="0" borderId="17" xfId="13" applyNumberFormat="1" applyFont="1" applyBorder="1" applyAlignment="1">
      <alignment vertical="center"/>
    </xf>
    <xf numFmtId="165" fontId="10" fillId="0" borderId="17" xfId="13" applyNumberFormat="1" applyFont="1" applyBorder="1" applyAlignment="1">
      <alignment horizontal="center" vertical="center"/>
    </xf>
    <xf numFmtId="167" fontId="11" fillId="0" borderId="19" xfId="13" applyNumberFormat="1" applyFont="1" applyBorder="1" applyAlignment="1">
      <alignment horizontal="center" vertical="center"/>
    </xf>
    <xf numFmtId="0" fontId="10" fillId="0" borderId="12" xfId="13" applyFont="1" applyBorder="1" applyAlignment="1">
      <alignment horizontal="center" vertical="center"/>
    </xf>
    <xf numFmtId="165" fontId="10" fillId="0" borderId="12" xfId="13" applyNumberFormat="1" applyFont="1" applyBorder="1" applyAlignment="1">
      <alignment horizontal="center" vertical="center"/>
    </xf>
    <xf numFmtId="167" fontId="11" fillId="0" borderId="21" xfId="13" applyNumberFormat="1" applyFont="1" applyBorder="1" applyAlignment="1">
      <alignment horizontal="center" vertical="center"/>
    </xf>
    <xf numFmtId="0" fontId="10" fillId="0" borderId="22" xfId="13" applyFont="1" applyBorder="1" applyAlignment="1">
      <alignment horizontal="center" vertical="center"/>
    </xf>
    <xf numFmtId="165" fontId="10" fillId="0" borderId="22" xfId="13" applyNumberFormat="1" applyFont="1" applyBorder="1" applyAlignment="1">
      <alignment horizontal="center" vertical="center"/>
    </xf>
    <xf numFmtId="168" fontId="9" fillId="0" borderId="35" xfId="13" applyNumberFormat="1" applyFont="1" applyBorder="1" applyAlignment="1">
      <alignment vertical="center"/>
    </xf>
    <xf numFmtId="0" fontId="9" fillId="3" borderId="17" xfId="13" applyFont="1" applyFill="1" applyBorder="1" applyAlignment="1">
      <alignment horizontal="center" vertical="center" wrapText="1"/>
    </xf>
    <xf numFmtId="0" fontId="9" fillId="3" borderId="18" xfId="13" applyFont="1" applyFill="1" applyBorder="1" applyAlignment="1">
      <alignment horizontal="center" vertical="center" wrapText="1"/>
    </xf>
    <xf numFmtId="0" fontId="11" fillId="0" borderId="21" xfId="13" applyFont="1" applyBorder="1" applyAlignment="1">
      <alignment horizontal="center" vertical="center"/>
    </xf>
    <xf numFmtId="0" fontId="10" fillId="0" borderId="22" xfId="13" applyFont="1" applyBorder="1" applyAlignment="1">
      <alignment horizontal="center" vertical="center" wrapText="1"/>
    </xf>
    <xf numFmtId="0" fontId="11" fillId="0" borderId="0" xfId="13" applyFont="1" applyAlignment="1">
      <alignment horizontal="center" vertical="center"/>
    </xf>
    <xf numFmtId="0" fontId="12" fillId="0" borderId="0" xfId="13" applyFont="1" applyAlignment="1">
      <alignment horizontal="left" vertical="center"/>
    </xf>
    <xf numFmtId="0" fontId="12" fillId="0" borderId="0" xfId="13" applyFont="1" applyAlignment="1">
      <alignment vertical="center"/>
    </xf>
    <xf numFmtId="9" fontId="7" fillId="0" borderId="8" xfId="0" applyNumberFormat="1" applyFont="1" applyBorder="1"/>
    <xf numFmtId="0" fontId="7" fillId="0" borderId="10" xfId="0" applyFont="1" applyBorder="1"/>
    <xf numFmtId="9" fontId="7" fillId="0" borderId="10" xfId="0" applyNumberFormat="1" applyFont="1" applyBorder="1"/>
    <xf numFmtId="9" fontId="0" fillId="0" borderId="5" xfId="0" applyNumberFormat="1" applyBorder="1"/>
    <xf numFmtId="1" fontId="9" fillId="0" borderId="17" xfId="3" applyNumberFormat="1" applyFont="1" applyFill="1" applyBorder="1" applyAlignment="1" applyProtection="1">
      <alignment horizontal="center" vertical="center"/>
    </xf>
    <xf numFmtId="1" fontId="9" fillId="0" borderId="12" xfId="3" applyNumberFormat="1" applyFont="1" applyFill="1" applyBorder="1" applyAlignment="1" applyProtection="1">
      <alignment horizontal="center" vertical="center"/>
    </xf>
    <xf numFmtId="1" fontId="9" fillId="0" borderId="22" xfId="3" applyNumberFormat="1" applyFont="1" applyFill="1" applyBorder="1" applyAlignment="1" applyProtection="1">
      <alignment horizontal="center" vertical="center"/>
    </xf>
    <xf numFmtId="9" fontId="9" fillId="0" borderId="17" xfId="10" applyFont="1" applyFill="1" applyBorder="1" applyAlignment="1" applyProtection="1">
      <alignment horizontal="center" vertical="center"/>
    </xf>
    <xf numFmtId="9" fontId="9" fillId="0" borderId="12" xfId="10" applyFont="1" applyFill="1" applyBorder="1" applyAlignment="1" applyProtection="1">
      <alignment horizontal="center" vertical="center"/>
    </xf>
    <xf numFmtId="9" fontId="9" fillId="0" borderId="22" xfId="10" applyFont="1" applyFill="1" applyBorder="1" applyAlignment="1" applyProtection="1">
      <alignment horizontal="center" vertical="center"/>
    </xf>
    <xf numFmtId="0" fontId="9" fillId="0" borderId="38" xfId="13" applyFont="1" applyBorder="1" applyAlignment="1">
      <alignment horizontal="center" vertical="center" wrapText="1"/>
    </xf>
    <xf numFmtId="0" fontId="9" fillId="0" borderId="0" xfId="13" applyFont="1" applyAlignment="1">
      <alignment vertical="center"/>
    </xf>
    <xf numFmtId="0" fontId="9" fillId="0" borderId="0" xfId="13" applyFont="1" applyAlignment="1">
      <alignment horizontal="center" vertical="center"/>
    </xf>
    <xf numFmtId="0" fontId="9" fillId="0" borderId="8" xfId="13" applyFont="1" applyBorder="1" applyAlignment="1">
      <alignment vertical="center"/>
    </xf>
    <xf numFmtId="164" fontId="10" fillId="0" borderId="12" xfId="13" applyNumberFormat="1" applyFont="1" applyBorder="1" applyAlignment="1">
      <alignment vertical="center"/>
    </xf>
    <xf numFmtId="164" fontId="10" fillId="0" borderId="22" xfId="13" applyNumberFormat="1" applyFont="1" applyBorder="1" applyAlignment="1">
      <alignment vertical="center"/>
    </xf>
    <xf numFmtId="44" fontId="0" fillId="0" borderId="0" xfId="0" applyNumberFormat="1"/>
    <xf numFmtId="0" fontId="10" fillId="0" borderId="12" xfId="15" applyFont="1" applyBorder="1" applyAlignment="1">
      <alignment horizontal="left" vertical="center" wrapText="1"/>
    </xf>
    <xf numFmtId="0" fontId="10" fillId="0" borderId="12" xfId="15" applyFont="1" applyBorder="1" applyAlignment="1">
      <alignment horizontal="left" vertical="top" wrapText="1"/>
    </xf>
    <xf numFmtId="0" fontId="10" fillId="0" borderId="17" xfId="15" applyFont="1" applyBorder="1" applyAlignment="1">
      <alignment horizontal="left" vertical="center" wrapText="1"/>
    </xf>
    <xf numFmtId="0" fontId="9" fillId="0" borderId="0" xfId="13" applyFont="1" applyAlignment="1">
      <alignment horizontal="left" vertical="center"/>
    </xf>
    <xf numFmtId="0" fontId="10" fillId="0" borderId="22" xfId="13" applyFont="1" applyBorder="1" applyAlignment="1">
      <alignment horizontal="justify" vertical="center"/>
    </xf>
    <xf numFmtId="0" fontId="10" fillId="0" borderId="22" xfId="15" applyFont="1" applyBorder="1" applyAlignment="1">
      <alignment horizontal="left" vertical="center" wrapText="1"/>
    </xf>
    <xf numFmtId="0" fontId="12" fillId="0" borderId="32" xfId="13" applyFont="1" applyBorder="1" applyAlignment="1">
      <alignment horizontal="center" vertical="center"/>
    </xf>
    <xf numFmtId="9" fontId="9" fillId="0" borderId="42" xfId="10" applyFont="1" applyFill="1" applyBorder="1" applyAlignment="1" applyProtection="1">
      <alignment horizontal="center" vertical="center"/>
    </xf>
    <xf numFmtId="0" fontId="10" fillId="3" borderId="22" xfId="13" applyFont="1" applyFill="1" applyBorder="1" applyAlignment="1">
      <alignment horizontal="center" vertical="center" wrapText="1"/>
    </xf>
    <xf numFmtId="0" fontId="10" fillId="3" borderId="23" xfId="13" applyFont="1" applyFill="1" applyBorder="1" applyAlignment="1">
      <alignment horizontal="center" vertical="center" wrapText="1"/>
    </xf>
    <xf numFmtId="0" fontId="10" fillId="0" borderId="14" xfId="15" applyFont="1" applyBorder="1" applyAlignment="1">
      <alignment horizontal="left" vertical="center" wrapText="1"/>
    </xf>
    <xf numFmtId="0" fontId="10" fillId="0" borderId="14" xfId="13" applyFont="1" applyBorder="1" applyAlignment="1">
      <alignment horizontal="center" vertical="center"/>
    </xf>
    <xf numFmtId="9" fontId="9" fillId="0" borderId="14" xfId="10" applyFont="1" applyFill="1" applyBorder="1" applyAlignment="1" applyProtection="1">
      <alignment horizontal="center" vertical="center"/>
    </xf>
    <xf numFmtId="1" fontId="9" fillId="0" borderId="14" xfId="3" applyNumberFormat="1" applyFont="1" applyFill="1" applyBorder="1" applyAlignment="1" applyProtection="1">
      <alignment horizontal="center" vertical="center"/>
    </xf>
    <xf numFmtId="164" fontId="10" fillId="0" borderId="14" xfId="13" applyNumberFormat="1" applyFont="1" applyBorder="1" applyAlignment="1">
      <alignment vertical="center"/>
    </xf>
    <xf numFmtId="44" fontId="10" fillId="0" borderId="46" xfId="2" applyFont="1" applyFill="1" applyBorder="1" applyAlignment="1" applyProtection="1">
      <alignment vertical="center"/>
    </xf>
    <xf numFmtId="167" fontId="11" fillId="0" borderId="29" xfId="13" applyNumberFormat="1" applyFont="1" applyBorder="1" applyAlignment="1">
      <alignment horizontal="center" vertical="center"/>
    </xf>
    <xf numFmtId="0" fontId="10" fillId="0" borderId="30" xfId="15" applyFont="1" applyBorder="1" applyAlignment="1">
      <alignment horizontal="left" vertical="center" wrapText="1"/>
    </xf>
    <xf numFmtId="0" fontId="10" fillId="0" borderId="30" xfId="13" applyFont="1" applyBorder="1" applyAlignment="1">
      <alignment horizontal="center" vertical="center"/>
    </xf>
    <xf numFmtId="9" fontId="9" fillId="0" borderId="30" xfId="10" applyFont="1" applyFill="1" applyBorder="1" applyAlignment="1" applyProtection="1">
      <alignment horizontal="center" vertical="center"/>
    </xf>
    <xf numFmtId="1" fontId="9" fillId="0" borderId="30" xfId="3" applyNumberFormat="1" applyFont="1" applyFill="1" applyBorder="1" applyAlignment="1" applyProtection="1">
      <alignment horizontal="center" vertical="center"/>
    </xf>
    <xf numFmtId="44" fontId="10" fillId="0" borderId="41" xfId="2" applyFont="1" applyFill="1" applyBorder="1" applyAlignment="1" applyProtection="1">
      <alignment vertical="center"/>
    </xf>
    <xf numFmtId="167" fontId="11" fillId="0" borderId="47" xfId="13" applyNumberFormat="1" applyFont="1" applyBorder="1" applyAlignment="1">
      <alignment horizontal="center" vertical="center"/>
    </xf>
    <xf numFmtId="0" fontId="10" fillId="0" borderId="42" xfId="15" applyFont="1" applyBorder="1" applyAlignment="1">
      <alignment horizontal="left" vertical="center" wrapText="1"/>
    </xf>
    <xf numFmtId="0" fontId="10" fillId="0" borderId="42" xfId="13" applyFont="1" applyBorder="1" applyAlignment="1">
      <alignment horizontal="center" vertical="center"/>
    </xf>
    <xf numFmtId="1" fontId="9" fillId="0" borderId="42" xfId="3" applyNumberFormat="1" applyFont="1" applyFill="1" applyBorder="1" applyAlignment="1" applyProtection="1">
      <alignment horizontal="center" vertical="center"/>
    </xf>
    <xf numFmtId="44" fontId="10" fillId="0" borderId="48" xfId="2" applyFont="1" applyFill="1" applyBorder="1" applyAlignment="1" applyProtection="1">
      <alignment vertical="center"/>
    </xf>
    <xf numFmtId="0" fontId="9" fillId="3" borderId="36" xfId="13" applyFont="1" applyFill="1" applyBorder="1" applyAlignment="1">
      <alignment horizontal="center" vertical="center"/>
    </xf>
    <xf numFmtId="0" fontId="9" fillId="3" borderId="0" xfId="13" applyFont="1" applyFill="1" applyAlignment="1">
      <alignment horizontal="center" vertical="center"/>
    </xf>
    <xf numFmtId="0" fontId="9" fillId="3" borderId="50" xfId="13" applyFont="1" applyFill="1" applyBorder="1" applyAlignment="1">
      <alignment horizontal="center" vertical="center"/>
    </xf>
    <xf numFmtId="44" fontId="9" fillId="0" borderId="35" xfId="2" applyFont="1" applyFill="1" applyBorder="1" applyAlignment="1" applyProtection="1">
      <alignment vertical="center"/>
    </xf>
    <xf numFmtId="0" fontId="10" fillId="0" borderId="12" xfId="13" applyFont="1" applyBorder="1" applyAlignment="1">
      <alignment horizontal="justify" vertical="center"/>
    </xf>
    <xf numFmtId="0" fontId="10" fillId="0" borderId="12" xfId="13" applyFont="1" applyBorder="1" applyAlignment="1">
      <alignment horizontal="center" vertical="center" wrapText="1"/>
    </xf>
    <xf numFmtId="0" fontId="11" fillId="0" borderId="16" xfId="13" applyFont="1" applyBorder="1" applyAlignment="1">
      <alignment horizontal="center" vertical="center"/>
    </xf>
    <xf numFmtId="0" fontId="10" fillId="0" borderId="17" xfId="13" applyFont="1" applyBorder="1" applyAlignment="1">
      <alignment horizontal="justify" vertical="center"/>
    </xf>
    <xf numFmtId="0" fontId="10" fillId="0" borderId="17" xfId="13" applyFont="1" applyBorder="1" applyAlignment="1">
      <alignment horizontal="center" vertical="center" wrapText="1"/>
    </xf>
    <xf numFmtId="0" fontId="11" fillId="0" borderId="19" xfId="13" applyFont="1" applyBorder="1" applyAlignment="1">
      <alignment horizontal="center" vertical="center"/>
    </xf>
    <xf numFmtId="0" fontId="9" fillId="3" borderId="44" xfId="13" applyFont="1" applyFill="1" applyBorder="1" applyAlignment="1">
      <alignment vertical="center" wrapText="1"/>
    </xf>
    <xf numFmtId="0" fontId="9" fillId="3" borderId="50" xfId="13" applyFont="1" applyFill="1" applyBorder="1" applyAlignment="1">
      <alignment vertical="center" wrapText="1"/>
    </xf>
    <xf numFmtId="44" fontId="10" fillId="0" borderId="17" xfId="2" applyFont="1" applyBorder="1" applyAlignment="1">
      <alignment vertical="center" wrapText="1"/>
    </xf>
    <xf numFmtId="44" fontId="10" fillId="0" borderId="12" xfId="2" applyFont="1" applyBorder="1" applyAlignment="1">
      <alignment vertical="center" wrapText="1"/>
    </xf>
    <xf numFmtId="44" fontId="10" fillId="0" borderId="22" xfId="2" applyFont="1" applyBorder="1" applyAlignment="1">
      <alignment vertical="center" wrapText="1"/>
    </xf>
    <xf numFmtId="1" fontId="10" fillId="0" borderId="17" xfId="3" applyNumberFormat="1" applyFont="1" applyFill="1" applyBorder="1" applyAlignment="1" applyProtection="1">
      <alignment horizontal="center" vertical="center"/>
    </xf>
    <xf numFmtId="1" fontId="10" fillId="0" borderId="12" xfId="3" applyNumberFormat="1" applyFont="1" applyFill="1" applyBorder="1" applyAlignment="1" applyProtection="1">
      <alignment horizontal="center" vertical="center"/>
    </xf>
    <xf numFmtId="1" fontId="10" fillId="0" borderId="22" xfId="3" applyNumberFormat="1" applyFont="1" applyFill="1" applyBorder="1" applyAlignment="1" applyProtection="1">
      <alignment horizontal="center" vertical="center"/>
    </xf>
    <xf numFmtId="0" fontId="10" fillId="0" borderId="12" xfId="13" applyFont="1" applyBorder="1" applyAlignment="1">
      <alignment horizontal="justify" vertical="top"/>
    </xf>
    <xf numFmtId="9" fontId="10" fillId="0" borderId="17" xfId="10" applyFont="1" applyFill="1" applyBorder="1" applyAlignment="1" applyProtection="1">
      <alignment horizontal="center" vertical="center"/>
    </xf>
    <xf numFmtId="9" fontId="10" fillId="0" borderId="12" xfId="10" applyFont="1" applyFill="1" applyBorder="1" applyAlignment="1" applyProtection="1">
      <alignment horizontal="center" vertical="center"/>
    </xf>
    <xf numFmtId="9" fontId="10" fillId="0" borderId="22" xfId="10" applyFont="1" applyFill="1" applyBorder="1" applyAlignment="1" applyProtection="1">
      <alignment horizontal="center" vertical="center"/>
    </xf>
    <xf numFmtId="0" fontId="13" fillId="2" borderId="53" xfId="0" applyFont="1" applyFill="1" applyBorder="1" applyAlignment="1">
      <alignment horizontal="center" vertical="center"/>
    </xf>
    <xf numFmtId="0" fontId="13" fillId="2" borderId="53" xfId="0" applyFont="1" applyFill="1" applyBorder="1" applyAlignment="1">
      <alignment horizontal="left" vertical="center"/>
    </xf>
    <xf numFmtId="169" fontId="13" fillId="2" borderId="53" xfId="2" applyNumberFormat="1" applyFont="1" applyFill="1" applyBorder="1" applyAlignment="1">
      <alignment horizontal="right" vertical="center"/>
    </xf>
    <xf numFmtId="170" fontId="0" fillId="0" borderId="20" xfId="0" applyNumberFormat="1" applyBorder="1"/>
    <xf numFmtId="2" fontId="10" fillId="0" borderId="12" xfId="13" applyNumberFormat="1" applyFont="1" applyBorder="1" applyAlignment="1">
      <alignment horizontal="center" vertical="center" wrapText="1"/>
    </xf>
    <xf numFmtId="164" fontId="12" fillId="3" borderId="28" xfId="2" applyNumberFormat="1" applyFont="1" applyFill="1" applyBorder="1" applyAlignment="1" applyProtection="1">
      <alignment horizontal="center" vertical="center"/>
    </xf>
    <xf numFmtId="0" fontId="9" fillId="3" borderId="32" xfId="13" applyFont="1" applyFill="1" applyBorder="1" applyAlignment="1">
      <alignment horizontal="center" vertical="center"/>
    </xf>
    <xf numFmtId="0" fontId="9" fillId="3" borderId="34" xfId="13" applyFont="1" applyFill="1" applyBorder="1" applyAlignment="1">
      <alignment horizontal="center" vertical="center"/>
    </xf>
    <xf numFmtId="0" fontId="9" fillId="3" borderId="27" xfId="13" applyFont="1" applyFill="1" applyBorder="1" applyAlignment="1">
      <alignment horizontal="center" vertical="center"/>
    </xf>
    <xf numFmtId="0" fontId="9" fillId="0" borderId="0" xfId="13" applyFont="1" applyAlignment="1">
      <alignment horizontal="left" vertical="center"/>
    </xf>
    <xf numFmtId="0" fontId="3" fillId="0" borderId="2" xfId="5" applyFont="1" applyBorder="1" applyAlignment="1">
      <alignment horizontal="center" vertical="center" wrapText="1"/>
    </xf>
    <xf numFmtId="0" fontId="3" fillId="0" borderId="3" xfId="5" applyFont="1" applyBorder="1" applyAlignment="1">
      <alignment horizontal="center" vertical="center" wrapText="1"/>
    </xf>
    <xf numFmtId="0" fontId="3" fillId="0" borderId="0" xfId="5" applyFont="1" applyAlignment="1">
      <alignment horizontal="center" vertical="center" wrapText="1"/>
    </xf>
    <xf numFmtId="0" fontId="3" fillId="0" borderId="8" xfId="5" applyFont="1" applyBorder="1" applyAlignment="1">
      <alignment horizontal="center" vertical="center" wrapText="1"/>
    </xf>
    <xf numFmtId="0" fontId="3" fillId="0" borderId="5" xfId="5" applyFont="1" applyBorder="1" applyAlignment="1">
      <alignment horizontal="center" vertical="center" wrapText="1"/>
    </xf>
    <xf numFmtId="0" fontId="3" fillId="0" borderId="6" xfId="5" applyFont="1" applyBorder="1" applyAlignment="1">
      <alignment horizontal="center" vertical="center" wrapText="1"/>
    </xf>
    <xf numFmtId="0" fontId="9" fillId="3" borderId="17" xfId="13" applyFont="1" applyFill="1" applyBorder="1" applyAlignment="1">
      <alignment horizontal="center" vertical="center" wrapText="1"/>
    </xf>
    <xf numFmtId="0" fontId="9" fillId="3" borderId="22" xfId="13" applyFont="1" applyFill="1" applyBorder="1" applyAlignment="1">
      <alignment horizontal="center" vertical="center" wrapText="1"/>
    </xf>
    <xf numFmtId="37" fontId="9" fillId="0" borderId="4" xfId="13" applyNumberFormat="1" applyFont="1" applyBorder="1" applyAlignment="1">
      <alignment horizontal="center" vertical="center"/>
    </xf>
    <xf numFmtId="37" fontId="9" fillId="0" borderId="5" xfId="13" applyNumberFormat="1" applyFont="1" applyBorder="1" applyAlignment="1">
      <alignment horizontal="center" vertical="center"/>
    </xf>
    <xf numFmtId="0" fontId="9" fillId="0" borderId="4" xfId="13" applyFont="1" applyBorder="1" applyAlignment="1">
      <alignment horizontal="center" vertical="center"/>
    </xf>
    <xf numFmtId="0" fontId="9" fillId="0" borderId="5" xfId="13" applyFont="1" applyBorder="1" applyAlignment="1">
      <alignment horizontal="center" vertical="center"/>
    </xf>
    <xf numFmtId="0" fontId="9" fillId="3" borderId="39" xfId="13" applyFont="1" applyFill="1" applyBorder="1" applyAlignment="1">
      <alignment horizontal="center" vertical="center" wrapText="1"/>
    </xf>
    <xf numFmtId="0" fontId="9" fillId="3" borderId="45" xfId="13" applyFont="1" applyFill="1" applyBorder="1" applyAlignment="1">
      <alignment horizontal="center" vertical="center" wrapText="1"/>
    </xf>
    <xf numFmtId="0" fontId="9" fillId="3" borderId="1" xfId="13" applyFont="1" applyFill="1" applyBorder="1" applyAlignment="1">
      <alignment horizontal="left" vertical="center"/>
    </xf>
    <xf numFmtId="0" fontId="9" fillId="3" borderId="2" xfId="13" applyFont="1" applyFill="1" applyBorder="1" applyAlignment="1">
      <alignment horizontal="left" vertical="center"/>
    </xf>
    <xf numFmtId="0" fontId="9" fillId="3" borderId="3" xfId="13" applyFont="1" applyFill="1" applyBorder="1" applyAlignment="1">
      <alignment horizontal="left" vertical="center"/>
    </xf>
    <xf numFmtId="0" fontId="9" fillId="3" borderId="28" xfId="13" applyFont="1" applyFill="1" applyBorder="1" applyAlignment="1">
      <alignment horizontal="center" vertical="center" wrapText="1"/>
    </xf>
    <xf numFmtId="0" fontId="9" fillId="3" borderId="51" xfId="13" applyFont="1" applyFill="1" applyBorder="1" applyAlignment="1">
      <alignment horizontal="center" vertical="center" wrapText="1"/>
    </xf>
    <xf numFmtId="0" fontId="9" fillId="3" borderId="40" xfId="13" applyFont="1" applyFill="1" applyBorder="1" applyAlignment="1">
      <alignment horizontal="center" vertical="center"/>
    </xf>
    <xf numFmtId="0" fontId="9" fillId="3" borderId="43" xfId="13" applyFont="1" applyFill="1" applyBorder="1" applyAlignment="1">
      <alignment horizontal="center" vertical="center" wrapText="1"/>
    </xf>
    <xf numFmtId="0" fontId="9" fillId="3" borderId="52" xfId="13" applyFont="1" applyFill="1" applyBorder="1" applyAlignment="1">
      <alignment horizontal="center" vertical="center" wrapText="1"/>
    </xf>
    <xf numFmtId="0" fontId="9" fillId="3" borderId="24" xfId="13" applyFont="1" applyFill="1" applyBorder="1" applyAlignment="1">
      <alignment horizontal="center" vertical="center"/>
    </xf>
    <xf numFmtId="0" fontId="9" fillId="3" borderId="37" xfId="13" applyFont="1" applyFill="1" applyBorder="1" applyAlignment="1">
      <alignment horizontal="center" vertical="center"/>
    </xf>
    <xf numFmtId="0" fontId="9" fillId="3" borderId="49" xfId="13" applyFont="1" applyFill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4" fillId="0" borderId="29" xfId="5" applyFont="1" applyBorder="1" applyAlignment="1">
      <alignment horizontal="center" vertical="center"/>
    </xf>
    <xf numFmtId="0" fontId="4" fillId="0" borderId="30" xfId="5" applyFont="1" applyBorder="1" applyAlignment="1">
      <alignment horizontal="center" vertical="center"/>
    </xf>
    <xf numFmtId="0" fontId="4" fillId="0" borderId="15" xfId="5" applyFont="1" applyBorder="1" applyAlignment="1">
      <alignment horizontal="center" vertical="center"/>
    </xf>
    <xf numFmtId="0" fontId="4" fillId="0" borderId="19" xfId="5" applyFont="1" applyBorder="1" applyAlignment="1">
      <alignment horizontal="center" vertical="center"/>
    </xf>
    <xf numFmtId="0" fontId="4" fillId="0" borderId="12" xfId="5" applyFont="1" applyBorder="1" applyAlignment="1">
      <alignment horizontal="center" vertical="center"/>
    </xf>
    <xf numFmtId="0" fontId="4" fillId="0" borderId="13" xfId="5" applyFont="1" applyBorder="1" applyAlignment="1">
      <alignment horizontal="center" vertical="center"/>
    </xf>
    <xf numFmtId="0" fontId="4" fillId="0" borderId="25" xfId="5" applyFont="1" applyBorder="1" applyAlignment="1">
      <alignment horizontal="center" vertical="center"/>
    </xf>
    <xf numFmtId="0" fontId="4" fillId="0" borderId="14" xfId="5" applyFont="1" applyBorder="1" applyAlignment="1">
      <alignment horizontal="center" vertical="center"/>
    </xf>
    <xf numFmtId="0" fontId="4" fillId="0" borderId="31" xfId="5" applyFont="1" applyBorder="1" applyAlignment="1">
      <alignment horizontal="center" vertical="center"/>
    </xf>
    <xf numFmtId="0" fontId="3" fillId="0" borderId="17" xfId="5" applyFont="1" applyBorder="1" applyAlignment="1">
      <alignment horizontal="center" vertical="center"/>
    </xf>
    <xf numFmtId="0" fontId="3" fillId="0" borderId="18" xfId="5" applyFont="1" applyBorder="1" applyAlignment="1">
      <alignment horizontal="center" vertical="center"/>
    </xf>
    <xf numFmtId="0" fontId="3" fillId="0" borderId="22" xfId="5" applyFont="1" applyBorder="1" applyAlignment="1">
      <alignment horizontal="center" vertical="center"/>
    </xf>
    <xf numFmtId="0" fontId="3" fillId="0" borderId="23" xfId="5" applyFont="1" applyBorder="1" applyAlignment="1">
      <alignment horizontal="center" vertical="center"/>
    </xf>
    <xf numFmtId="0" fontId="9" fillId="3" borderId="27" xfId="13" applyFont="1" applyFill="1" applyBorder="1" applyAlignment="1">
      <alignment horizontal="center" vertical="center" wrapText="1"/>
    </xf>
    <xf numFmtId="0" fontId="9" fillId="3" borderId="42" xfId="13" applyFont="1" applyFill="1" applyBorder="1" applyAlignment="1">
      <alignment horizontal="center" vertical="center" wrapText="1"/>
    </xf>
    <xf numFmtId="0" fontId="2" fillId="0" borderId="21" xfId="5" applyBorder="1" applyAlignment="1">
      <alignment horizontal="center" vertical="center"/>
    </xf>
    <xf numFmtId="0" fontId="2" fillId="0" borderId="22" xfId="5" applyBorder="1" applyAlignment="1">
      <alignment horizontal="center" vertical="center"/>
    </xf>
    <xf numFmtId="0" fontId="3" fillId="0" borderId="16" xfId="5" applyFont="1" applyBorder="1" applyAlignment="1">
      <alignment horizontal="center" vertical="center"/>
    </xf>
    <xf numFmtId="0" fontId="9" fillId="3" borderId="26" xfId="13" applyFont="1" applyFill="1" applyBorder="1" applyAlignment="1">
      <alignment horizontal="center" vertical="center" wrapText="1"/>
    </xf>
    <xf numFmtId="0" fontId="9" fillId="3" borderId="38" xfId="13" applyFont="1" applyFill="1" applyBorder="1" applyAlignment="1">
      <alignment horizontal="center" vertical="center" wrapText="1"/>
    </xf>
    <xf numFmtId="0" fontId="9" fillId="3" borderId="40" xfId="13" applyFont="1" applyFill="1" applyBorder="1" applyAlignment="1">
      <alignment horizontal="center" vertical="center" wrapText="1"/>
    </xf>
    <xf numFmtId="0" fontId="3" fillId="0" borderId="32" xfId="5" applyFont="1" applyBorder="1" applyAlignment="1">
      <alignment horizontal="center" vertical="center"/>
    </xf>
    <xf numFmtId="0" fontId="3" fillId="0" borderId="34" xfId="5" applyFont="1" applyBorder="1" applyAlignment="1">
      <alignment horizontal="center" vertical="center"/>
    </xf>
    <xf numFmtId="0" fontId="3" fillId="0" borderId="33" xfId="5" applyFont="1" applyBorder="1" applyAlignment="1">
      <alignment horizontal="center" vertical="center"/>
    </xf>
    <xf numFmtId="0" fontId="9" fillId="3" borderId="16" xfId="13" applyFont="1" applyFill="1" applyBorder="1" applyAlignment="1">
      <alignment horizontal="center" vertical="center" wrapText="1"/>
    </xf>
    <xf numFmtId="0" fontId="9" fillId="3" borderId="21" xfId="13" applyFont="1" applyFill="1" applyBorder="1" applyAlignment="1">
      <alignment horizontal="center" vertical="center" wrapText="1"/>
    </xf>
    <xf numFmtId="0" fontId="3" fillId="0" borderId="19" xfId="5" applyFont="1" applyBorder="1" applyAlignment="1">
      <alignment horizontal="center" vertical="center"/>
    </xf>
    <xf numFmtId="0" fontId="3" fillId="0" borderId="20" xfId="5" applyFont="1" applyBorder="1" applyAlignment="1">
      <alignment horizontal="center" vertical="center"/>
    </xf>
    <xf numFmtId="0" fontId="3" fillId="0" borderId="21" xfId="5" applyFont="1" applyBorder="1" applyAlignment="1">
      <alignment horizontal="center" vertical="center"/>
    </xf>
    <xf numFmtId="0" fontId="5" fillId="0" borderId="9" xfId="7" applyFont="1" applyBorder="1" applyAlignment="1">
      <alignment horizontal="center" vertical="center" wrapText="1"/>
    </xf>
    <xf numFmtId="0" fontId="5" fillId="0" borderId="10" xfId="7" applyFont="1" applyBorder="1" applyAlignment="1">
      <alignment horizontal="center" vertical="center" wrapText="1"/>
    </xf>
    <xf numFmtId="0" fontId="5" fillId="0" borderId="11" xfId="7" applyFont="1" applyBorder="1" applyAlignment="1">
      <alignment horizontal="center" vertical="center" wrapText="1"/>
    </xf>
    <xf numFmtId="0" fontId="3" fillId="3" borderId="9" xfId="7" applyFont="1" applyFill="1" applyBorder="1" applyAlignment="1">
      <alignment horizontal="center" vertical="center" wrapText="1"/>
    </xf>
    <xf numFmtId="0" fontId="3" fillId="3" borderId="10" xfId="7" applyFont="1" applyFill="1" applyBorder="1" applyAlignment="1">
      <alignment horizontal="center" vertical="center" wrapText="1"/>
    </xf>
    <xf numFmtId="0" fontId="3" fillId="3" borderId="11" xfId="7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right"/>
    </xf>
    <xf numFmtId="0" fontId="7" fillId="3" borderId="10" xfId="0" applyFont="1" applyFill="1" applyBorder="1" applyAlignment="1">
      <alignment horizontal="right"/>
    </xf>
    <xf numFmtId="0" fontId="7" fillId="0" borderId="9" xfId="0" applyFont="1" applyBorder="1" applyAlignment="1">
      <alignment horizontal="right"/>
    </xf>
    <xf numFmtId="0" fontId="7" fillId="0" borderId="10" xfId="0" applyFont="1" applyBorder="1" applyAlignment="1">
      <alignment horizontal="right"/>
    </xf>
    <xf numFmtId="0" fontId="0" fillId="0" borderId="54" xfId="0" applyBorder="1" applyAlignment="1">
      <alignment horizontal="center"/>
    </xf>
  </cellXfs>
  <cellStyles count="16">
    <cellStyle name="Millares" xfId="1" builtinId="3"/>
    <cellStyle name="Millares 13 2 5" xfId="11" xr:uid="{00000000-0005-0000-0000-000001000000}"/>
    <cellStyle name="Millares 2" xfId="9" xr:uid="{00000000-0005-0000-0000-000002000000}"/>
    <cellStyle name="Moneda" xfId="2" builtinId="4"/>
    <cellStyle name="Moneda [0] 2" xfId="4" xr:uid="{00000000-0005-0000-0000-000006000000}"/>
    <cellStyle name="Moneda 2" xfId="6" xr:uid="{00000000-0005-0000-0000-000007000000}"/>
    <cellStyle name="Normal" xfId="0" builtinId="0"/>
    <cellStyle name="Normal 10" xfId="5" xr:uid="{00000000-0005-0000-0000-000009000000}"/>
    <cellStyle name="Normal 3" xfId="7" xr:uid="{00000000-0005-0000-0000-00000A000000}"/>
    <cellStyle name="Normal_CALCULO DEL AIU 2011" xfId="15" xr:uid="{FE227C15-5D99-414E-92DF-1FAAAD7E1BA2}"/>
    <cellStyle name="Normal_PPTO-ETAPA- I-07-SEPTIEMBRE-12" xfId="13" xr:uid="{00000000-0005-0000-0000-00000C000000}"/>
    <cellStyle name="Porcentaje" xfId="3" builtinId="5"/>
    <cellStyle name="Porcentaje 2" xfId="8" xr:uid="{00000000-0005-0000-0000-000010000000}"/>
    <cellStyle name="Porcentaje 2 2" xfId="10" xr:uid="{00000000-0005-0000-0000-000011000000}"/>
    <cellStyle name="Porcentaje 2 4 2" xfId="12" xr:uid="{00000000-0005-0000-0000-000012000000}"/>
    <cellStyle name="Porcentual_CALCULO DEL AIU-2012" xfId="14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526677</xdr:colOff>
      <xdr:row>1</xdr:row>
      <xdr:rowOff>45558</xdr:rowOff>
    </xdr:from>
    <xdr:to>
      <xdr:col>15</xdr:col>
      <xdr:colOff>840441</xdr:colOff>
      <xdr:row>6</xdr:row>
      <xdr:rowOff>183441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FCB6CE0-B8BA-48D7-8FA6-40D9DD68B3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42059" y="336911"/>
          <a:ext cx="1120588" cy="1101589"/>
        </a:xfrm>
        <a:prstGeom prst="rect">
          <a:avLst/>
        </a:prstGeom>
        <a:solidFill>
          <a:srgbClr val="FFFFFF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1:Q56"/>
  <sheetViews>
    <sheetView showGridLines="0" tabSelected="1" zoomScale="85" zoomScaleNormal="85" workbookViewId="0">
      <selection activeCell="D9" sqref="D9:P12"/>
    </sheetView>
  </sheetViews>
  <sheetFormatPr baseColWidth="10" defaultColWidth="11.42578125" defaultRowHeight="15" x14ac:dyDescent="0.25"/>
  <cols>
    <col min="1" max="1" width="2.7109375" customWidth="1"/>
    <col min="2" max="2" width="6.42578125" customWidth="1"/>
    <col min="3" max="3" width="64" customWidth="1"/>
    <col min="4" max="4" width="7.7109375" customWidth="1"/>
    <col min="5" max="5" width="7.28515625" customWidth="1"/>
    <col min="6" max="12" width="7.7109375" customWidth="1"/>
    <col min="13" max="13" width="10.7109375" customWidth="1"/>
    <col min="14" max="14" width="14" customWidth="1"/>
    <col min="15" max="15" width="13" bestFit="1" customWidth="1"/>
    <col min="16" max="16" width="20.7109375" customWidth="1"/>
    <col min="17" max="17" width="16.7109375" bestFit="1" customWidth="1"/>
  </cols>
  <sheetData>
    <row r="1" spans="2:16" ht="22.5" customHeight="1" thickBot="1" x14ac:dyDescent="0.3"/>
    <row r="2" spans="2:16" x14ac:dyDescent="0.25">
      <c r="B2" s="187" t="s">
        <v>0</v>
      </c>
      <c r="C2" s="179"/>
      <c r="D2" s="179" t="s">
        <v>1</v>
      </c>
      <c r="E2" s="179"/>
      <c r="F2" s="179"/>
      <c r="G2" s="179"/>
      <c r="H2" s="179"/>
      <c r="I2" s="179"/>
      <c r="J2" s="179"/>
      <c r="K2" s="179"/>
      <c r="L2" s="179"/>
      <c r="M2" s="179"/>
      <c r="N2" s="180"/>
      <c r="O2" s="164"/>
      <c r="P2" s="165"/>
    </row>
    <row r="3" spans="2:16" ht="15.75" thickBot="1" x14ac:dyDescent="0.3">
      <c r="B3" s="185"/>
      <c r="C3" s="186"/>
      <c r="D3" s="186" t="s">
        <v>2</v>
      </c>
      <c r="E3" s="186"/>
      <c r="F3" s="181"/>
      <c r="G3" s="181"/>
      <c r="H3" s="181"/>
      <c r="I3" s="181"/>
      <c r="J3" s="181"/>
      <c r="K3" s="181"/>
      <c r="L3" s="181"/>
      <c r="M3" s="181"/>
      <c r="N3" s="182"/>
      <c r="O3" s="166"/>
      <c r="P3" s="167"/>
    </row>
    <row r="4" spans="2:16" ht="15" customHeight="1" x14ac:dyDescent="0.25">
      <c r="B4" s="170" t="s">
        <v>220</v>
      </c>
      <c r="C4" s="171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2"/>
      <c r="O4" s="166"/>
      <c r="P4" s="167"/>
    </row>
    <row r="5" spans="2:16" ht="15" customHeight="1" x14ac:dyDescent="0.25">
      <c r="B5" s="173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5"/>
      <c r="O5" s="166"/>
      <c r="P5" s="167"/>
    </row>
    <row r="6" spans="2:16" ht="15" customHeight="1" thickBot="1" x14ac:dyDescent="0.3">
      <c r="B6" s="176"/>
      <c r="C6" s="177"/>
      <c r="D6" s="177"/>
      <c r="E6" s="177"/>
      <c r="F6" s="177"/>
      <c r="G6" s="177"/>
      <c r="H6" s="177"/>
      <c r="I6" s="177"/>
      <c r="J6" s="177"/>
      <c r="K6" s="177"/>
      <c r="L6" s="177"/>
      <c r="M6" s="177"/>
      <c r="N6" s="178"/>
      <c r="O6" s="166"/>
      <c r="P6" s="167"/>
    </row>
    <row r="7" spans="2:16" ht="15.75" thickBot="1" x14ac:dyDescent="0.3">
      <c r="B7" s="191" t="s">
        <v>6</v>
      </c>
      <c r="C7" s="192"/>
      <c r="D7" s="192"/>
      <c r="E7" s="192"/>
      <c r="F7" s="192"/>
      <c r="G7" s="192"/>
      <c r="H7" s="192"/>
      <c r="I7" s="192"/>
      <c r="J7" s="192"/>
      <c r="K7" s="192"/>
      <c r="L7" s="192"/>
      <c r="M7" s="192"/>
      <c r="N7" s="193"/>
      <c r="O7" s="168"/>
      <c r="P7" s="169"/>
    </row>
    <row r="8" spans="2:16" ht="9.9499999999999993" customHeight="1" thickBot="1" x14ac:dyDescent="0.3"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</row>
    <row r="9" spans="2:16" ht="15.75" customHeight="1" x14ac:dyDescent="0.25">
      <c r="B9" s="187" t="s">
        <v>3</v>
      </c>
      <c r="C9" s="180"/>
      <c r="D9" s="139" t="s">
        <v>257</v>
      </c>
      <c r="E9" s="139"/>
      <c r="F9" s="139"/>
      <c r="G9" s="139"/>
      <c r="H9" s="139"/>
      <c r="I9" s="139"/>
      <c r="J9" s="139"/>
      <c r="K9" s="139"/>
      <c r="L9" s="139"/>
      <c r="M9" s="139"/>
      <c r="N9" s="139"/>
      <c r="O9" s="139"/>
      <c r="P9" s="140"/>
    </row>
    <row r="10" spans="2:16" x14ac:dyDescent="0.25">
      <c r="B10" s="196"/>
      <c r="C10" s="197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2"/>
    </row>
    <row r="11" spans="2:16" x14ac:dyDescent="0.25">
      <c r="B11" s="196"/>
      <c r="C11" s="197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2"/>
    </row>
    <row r="12" spans="2:16" ht="15.75" thickBot="1" x14ac:dyDescent="0.3">
      <c r="B12" s="198"/>
      <c r="C12" s="182"/>
      <c r="D12" s="143"/>
      <c r="E12" s="143"/>
      <c r="F12" s="143"/>
      <c r="G12" s="143"/>
      <c r="H12" s="143"/>
      <c r="I12" s="143"/>
      <c r="J12" s="143"/>
      <c r="K12" s="143"/>
      <c r="L12" s="143"/>
      <c r="M12" s="143"/>
      <c r="N12" s="143"/>
      <c r="O12" s="143"/>
      <c r="P12" s="144"/>
    </row>
    <row r="13" spans="2:16" ht="9.9499999999999993" customHeight="1" thickBot="1" x14ac:dyDescent="0.3"/>
    <row r="14" spans="2:16" ht="15.75" thickBot="1" x14ac:dyDescent="0.3">
      <c r="B14" s="151">
        <v>1</v>
      </c>
      <c r="C14" s="153" t="s">
        <v>196</v>
      </c>
      <c r="D14" s="154"/>
      <c r="E14" s="154"/>
      <c r="F14" s="154"/>
      <c r="G14" s="154"/>
      <c r="H14" s="154"/>
      <c r="I14" s="154"/>
      <c r="J14" s="154"/>
      <c r="K14" s="154"/>
      <c r="L14" s="154"/>
      <c r="M14" s="154"/>
      <c r="N14" s="154"/>
      <c r="O14" s="154"/>
      <c r="P14" s="155"/>
    </row>
    <row r="15" spans="2:16" ht="22.5" x14ac:dyDescent="0.25">
      <c r="B15" s="152"/>
      <c r="C15" s="194" t="s">
        <v>9</v>
      </c>
      <c r="D15" s="183" t="s">
        <v>227</v>
      </c>
      <c r="E15" s="145" t="s">
        <v>221</v>
      </c>
      <c r="F15" s="145" t="s">
        <v>197</v>
      </c>
      <c r="G15" s="145"/>
      <c r="H15" s="145"/>
      <c r="I15" s="145"/>
      <c r="J15" s="145"/>
      <c r="K15" s="145"/>
      <c r="L15" s="145"/>
      <c r="M15" s="145" t="s">
        <v>225</v>
      </c>
      <c r="N15" s="56" t="s">
        <v>198</v>
      </c>
      <c r="O15" s="56" t="s">
        <v>228</v>
      </c>
      <c r="P15" s="57" t="s">
        <v>10</v>
      </c>
    </row>
    <row r="16" spans="2:16" ht="15.95" customHeight="1" thickBot="1" x14ac:dyDescent="0.3">
      <c r="B16" s="152"/>
      <c r="C16" s="195"/>
      <c r="D16" s="184"/>
      <c r="E16" s="146"/>
      <c r="F16" s="88">
        <v>1</v>
      </c>
      <c r="G16" s="88">
        <v>2</v>
      </c>
      <c r="H16" s="88">
        <v>3</v>
      </c>
      <c r="I16" s="88">
        <v>4</v>
      </c>
      <c r="J16" s="88">
        <v>5</v>
      </c>
      <c r="K16" s="88">
        <v>6</v>
      </c>
      <c r="L16" s="88">
        <v>7</v>
      </c>
      <c r="M16" s="146"/>
      <c r="N16" s="88" t="s">
        <v>11</v>
      </c>
      <c r="O16" s="88" t="s">
        <v>12</v>
      </c>
      <c r="P16" s="89" t="s">
        <v>13</v>
      </c>
    </row>
    <row r="17" spans="2:17" ht="15.95" customHeight="1" thickBot="1" x14ac:dyDescent="0.3">
      <c r="B17" s="43">
        <v>1.1000000000000001</v>
      </c>
      <c r="C17" s="44" t="s">
        <v>199</v>
      </c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6"/>
    </row>
    <row r="18" spans="2:17" ht="15.95" customHeight="1" x14ac:dyDescent="0.25">
      <c r="B18" s="45">
        <v>1.101</v>
      </c>
      <c r="C18" s="82" t="s">
        <v>200</v>
      </c>
      <c r="D18" s="46">
        <v>1</v>
      </c>
      <c r="E18" s="46">
        <v>4</v>
      </c>
      <c r="F18" s="70">
        <v>0.5</v>
      </c>
      <c r="G18" s="70">
        <v>0.25</v>
      </c>
      <c r="H18" s="70">
        <v>0.25</v>
      </c>
      <c r="I18" s="70">
        <v>0.25</v>
      </c>
      <c r="J18" s="70">
        <v>0.25</v>
      </c>
      <c r="K18" s="70">
        <v>0.25</v>
      </c>
      <c r="L18" s="70">
        <v>0.25</v>
      </c>
      <c r="M18" s="67">
        <v>9110</v>
      </c>
      <c r="N18" s="47">
        <f>VLOOKUP(M18,PRECIOS!$B$2:$E$167,4,0)</f>
        <v>9522000</v>
      </c>
      <c r="O18" s="48">
        <f>'F.M.'!E40</f>
        <v>1.99</v>
      </c>
      <c r="P18" s="38">
        <f>D18*(F18+G18+H18+I18+J18+L18+K18)*N18*O18</f>
        <v>37897560</v>
      </c>
      <c r="Q18" s="10"/>
    </row>
    <row r="19" spans="2:17" ht="15.95" customHeight="1" x14ac:dyDescent="0.25">
      <c r="B19" s="49">
        <v>1.1019999999999999</v>
      </c>
      <c r="C19" s="80" t="s">
        <v>201</v>
      </c>
      <c r="D19" s="50">
        <v>1</v>
      </c>
      <c r="E19" s="50">
        <v>6</v>
      </c>
      <c r="F19" s="71">
        <v>1</v>
      </c>
      <c r="G19" s="71">
        <v>1</v>
      </c>
      <c r="H19" s="71">
        <v>1</v>
      </c>
      <c r="I19" s="71">
        <v>1</v>
      </c>
      <c r="J19" s="71">
        <v>1</v>
      </c>
      <c r="K19" s="71">
        <v>1</v>
      </c>
      <c r="L19" s="71">
        <v>1</v>
      </c>
      <c r="M19" s="68">
        <v>9112</v>
      </c>
      <c r="N19" s="77">
        <f>VLOOKUP(M19,PRECIOS!$B$2:$E$167,4,0)</f>
        <v>7659000</v>
      </c>
      <c r="O19" s="51">
        <f>+O18</f>
        <v>1.99</v>
      </c>
      <c r="P19" s="39">
        <f t="shared" ref="P19:P27" si="0">D19*(F19+G19+H19+I19+J19+L19+K19)*N19*O19</f>
        <v>106689870</v>
      </c>
      <c r="Q19" s="10"/>
    </row>
    <row r="20" spans="2:17" ht="15.95" customHeight="1" x14ac:dyDescent="0.25">
      <c r="B20" s="49">
        <v>1.103</v>
      </c>
      <c r="C20" s="80" t="s">
        <v>222</v>
      </c>
      <c r="D20" s="50">
        <v>1</v>
      </c>
      <c r="E20" s="50">
        <v>6</v>
      </c>
      <c r="F20" s="71">
        <v>0.4</v>
      </c>
      <c r="G20" s="71">
        <v>0.3</v>
      </c>
      <c r="H20" s="71">
        <v>0.2</v>
      </c>
      <c r="I20" s="71">
        <v>0.2</v>
      </c>
      <c r="J20" s="71">
        <v>0.2</v>
      </c>
      <c r="K20" s="71">
        <v>0.1</v>
      </c>
      <c r="L20" s="71">
        <v>0.1</v>
      </c>
      <c r="M20" s="68">
        <v>9112</v>
      </c>
      <c r="N20" s="77">
        <f>VLOOKUP(M20,PRECIOS!$B$2:$E$167,4,0)</f>
        <v>7659000</v>
      </c>
      <c r="O20" s="51">
        <f t="shared" ref="O20:O27" si="1">+O19</f>
        <v>1.99</v>
      </c>
      <c r="P20" s="39">
        <f t="shared" si="0"/>
        <v>22862115</v>
      </c>
      <c r="Q20" s="10"/>
    </row>
    <row r="21" spans="2:17" ht="15.95" customHeight="1" x14ac:dyDescent="0.25">
      <c r="B21" s="49">
        <v>1.1040000000000001</v>
      </c>
      <c r="C21" s="80" t="s">
        <v>223</v>
      </c>
      <c r="D21" s="50">
        <v>1</v>
      </c>
      <c r="E21" s="50">
        <v>6</v>
      </c>
      <c r="F21" s="71">
        <v>0.4</v>
      </c>
      <c r="G21" s="71">
        <v>0.3</v>
      </c>
      <c r="H21" s="71">
        <v>0.2</v>
      </c>
      <c r="I21" s="71">
        <v>0.2</v>
      </c>
      <c r="J21" s="71">
        <v>0.2</v>
      </c>
      <c r="K21" s="71">
        <v>0.1</v>
      </c>
      <c r="L21" s="71">
        <v>0.1</v>
      </c>
      <c r="M21" s="68">
        <v>9112</v>
      </c>
      <c r="N21" s="77">
        <f>VLOOKUP(M21,PRECIOS!$B$2:$E$167,4,0)</f>
        <v>7659000</v>
      </c>
      <c r="O21" s="51">
        <f t="shared" si="1"/>
        <v>1.99</v>
      </c>
      <c r="P21" s="39">
        <f t="shared" si="0"/>
        <v>22862115</v>
      </c>
      <c r="Q21" s="10"/>
    </row>
    <row r="22" spans="2:17" ht="15.95" customHeight="1" x14ac:dyDescent="0.25">
      <c r="B22" s="49">
        <v>1.105</v>
      </c>
      <c r="C22" s="80" t="s">
        <v>250</v>
      </c>
      <c r="D22" s="50">
        <v>1</v>
      </c>
      <c r="E22" s="50">
        <v>6</v>
      </c>
      <c r="F22" s="71">
        <v>0.4</v>
      </c>
      <c r="G22" s="71">
        <v>0.3</v>
      </c>
      <c r="H22" s="71">
        <v>0.2</v>
      </c>
      <c r="I22" s="71">
        <v>0.2</v>
      </c>
      <c r="J22" s="71">
        <v>0.2</v>
      </c>
      <c r="K22" s="71">
        <v>0.1</v>
      </c>
      <c r="L22" s="71">
        <v>0.1</v>
      </c>
      <c r="M22" s="68">
        <v>9112</v>
      </c>
      <c r="N22" s="77">
        <f>VLOOKUP(M22,PRECIOS!$B$2:$E$167,4,0)</f>
        <v>7659000</v>
      </c>
      <c r="O22" s="51">
        <f t="shared" si="1"/>
        <v>1.99</v>
      </c>
      <c r="P22" s="39">
        <f t="shared" si="0"/>
        <v>22862115</v>
      </c>
      <c r="Q22" s="10"/>
    </row>
    <row r="23" spans="2:17" ht="15.95" customHeight="1" x14ac:dyDescent="0.25">
      <c r="B23" s="49">
        <v>1.1060000000000001</v>
      </c>
      <c r="C23" s="81" t="s">
        <v>251</v>
      </c>
      <c r="D23" s="50">
        <v>1</v>
      </c>
      <c r="E23" s="50">
        <v>6</v>
      </c>
      <c r="F23" s="71">
        <v>0.4</v>
      </c>
      <c r="G23" s="71">
        <v>0.3</v>
      </c>
      <c r="H23" s="71">
        <v>0.2</v>
      </c>
      <c r="I23" s="71">
        <v>0.2</v>
      </c>
      <c r="J23" s="71">
        <v>0.2</v>
      </c>
      <c r="K23" s="71">
        <v>0.1</v>
      </c>
      <c r="L23" s="71">
        <v>0.1</v>
      </c>
      <c r="M23" s="68">
        <v>9112</v>
      </c>
      <c r="N23" s="77">
        <f>VLOOKUP(M23,PRECIOS!$B$2:$E$167,4,0)</f>
        <v>7659000</v>
      </c>
      <c r="O23" s="51">
        <f t="shared" si="1"/>
        <v>1.99</v>
      </c>
      <c r="P23" s="39">
        <f t="shared" si="0"/>
        <v>22862115</v>
      </c>
      <c r="Q23" s="10"/>
    </row>
    <row r="24" spans="2:17" ht="15.95" customHeight="1" x14ac:dyDescent="0.25">
      <c r="B24" s="49">
        <v>1.107</v>
      </c>
      <c r="C24" s="80" t="s">
        <v>224</v>
      </c>
      <c r="D24" s="50">
        <v>1</v>
      </c>
      <c r="E24" s="50">
        <v>6</v>
      </c>
      <c r="F24" s="71">
        <v>0.4</v>
      </c>
      <c r="G24" s="71">
        <v>0.3</v>
      </c>
      <c r="H24" s="71">
        <v>0.2</v>
      </c>
      <c r="I24" s="71">
        <v>0.2</v>
      </c>
      <c r="J24" s="71">
        <v>0.2</v>
      </c>
      <c r="K24" s="71">
        <v>0.1</v>
      </c>
      <c r="L24" s="71">
        <v>0.1</v>
      </c>
      <c r="M24" s="68">
        <v>9112</v>
      </c>
      <c r="N24" s="77">
        <f>VLOOKUP(M24,PRECIOS!$B$2:$E$167,4,0)</f>
        <v>7659000</v>
      </c>
      <c r="O24" s="51">
        <f t="shared" si="1"/>
        <v>1.99</v>
      </c>
      <c r="P24" s="39">
        <f t="shared" si="0"/>
        <v>22862115</v>
      </c>
      <c r="Q24" s="10"/>
    </row>
    <row r="25" spans="2:17" ht="15.95" customHeight="1" x14ac:dyDescent="0.25">
      <c r="B25" s="49">
        <v>1.1080000000000001</v>
      </c>
      <c r="C25" s="90" t="s">
        <v>252</v>
      </c>
      <c r="D25" s="50">
        <v>1</v>
      </c>
      <c r="E25" s="50">
        <v>6</v>
      </c>
      <c r="F25" s="71">
        <v>0.3</v>
      </c>
      <c r="G25" s="71">
        <v>0.2</v>
      </c>
      <c r="H25" s="71">
        <v>0.2</v>
      </c>
      <c r="I25" s="71">
        <v>0.2</v>
      </c>
      <c r="J25" s="71">
        <v>0.2</v>
      </c>
      <c r="K25" s="71">
        <v>0.1</v>
      </c>
      <c r="L25" s="71">
        <v>0.1</v>
      </c>
      <c r="M25" s="68">
        <v>9112</v>
      </c>
      <c r="N25" s="77">
        <f>VLOOKUP(M25,PRECIOS!$B$2:$E$167,4,0)</f>
        <v>7659000</v>
      </c>
      <c r="O25" s="51">
        <f t="shared" si="1"/>
        <v>1.99</v>
      </c>
      <c r="P25" s="39">
        <f t="shared" si="0"/>
        <v>19813833</v>
      </c>
      <c r="Q25" s="10"/>
    </row>
    <row r="26" spans="2:17" ht="15.95" customHeight="1" x14ac:dyDescent="0.25">
      <c r="B26" s="49">
        <v>1.109</v>
      </c>
      <c r="C26" s="90" t="s">
        <v>242</v>
      </c>
      <c r="D26" s="91">
        <v>1</v>
      </c>
      <c r="E26" s="91">
        <v>7</v>
      </c>
      <c r="F26" s="92">
        <v>0.3</v>
      </c>
      <c r="G26" s="92">
        <v>0.3</v>
      </c>
      <c r="H26" s="92">
        <v>0.3</v>
      </c>
      <c r="I26" s="92">
        <v>0.3</v>
      </c>
      <c r="J26" s="92">
        <v>0.3</v>
      </c>
      <c r="K26" s="92">
        <v>0.3</v>
      </c>
      <c r="L26" s="92">
        <v>0.3</v>
      </c>
      <c r="M26" s="93">
        <v>9113</v>
      </c>
      <c r="N26" s="94">
        <f>VLOOKUP(M26,PRECIOS!$B$2:$E$167,4,0)</f>
        <v>5791000</v>
      </c>
      <c r="O26" s="51">
        <f>+O24</f>
        <v>1.99</v>
      </c>
      <c r="P26" s="95">
        <f t="shared" si="0"/>
        <v>24200589</v>
      </c>
      <c r="Q26" s="10"/>
    </row>
    <row r="27" spans="2:17" ht="15.95" customHeight="1" thickBot="1" x14ac:dyDescent="0.3">
      <c r="B27" s="52">
        <v>1.1100000000000001</v>
      </c>
      <c r="C27" s="85" t="s">
        <v>226</v>
      </c>
      <c r="D27" s="53">
        <v>1</v>
      </c>
      <c r="E27" s="53">
        <v>7</v>
      </c>
      <c r="F27" s="72">
        <v>0.3</v>
      </c>
      <c r="G27" s="72">
        <v>0.2</v>
      </c>
      <c r="H27" s="72">
        <v>0.2</v>
      </c>
      <c r="I27" s="72">
        <v>0.2</v>
      </c>
      <c r="J27" s="72">
        <v>0.2</v>
      </c>
      <c r="K27" s="72">
        <v>0.2</v>
      </c>
      <c r="L27" s="72">
        <v>0.2</v>
      </c>
      <c r="M27" s="69">
        <v>9113</v>
      </c>
      <c r="N27" s="78">
        <f>VLOOKUP(M27,PRECIOS!$B$2:$E$167,4,0)</f>
        <v>5791000</v>
      </c>
      <c r="O27" s="54">
        <f t="shared" si="1"/>
        <v>1.99</v>
      </c>
      <c r="P27" s="40">
        <f t="shared" si="0"/>
        <v>17286134.999999996</v>
      </c>
      <c r="Q27" s="10"/>
    </row>
    <row r="28" spans="2:17" ht="15.95" customHeight="1" thickBot="1" x14ac:dyDescent="0.3">
      <c r="B28" s="73">
        <v>1.2</v>
      </c>
      <c r="C28" s="44" t="s">
        <v>202</v>
      </c>
      <c r="D28" s="74"/>
      <c r="E28" s="74"/>
      <c r="F28" s="75"/>
      <c r="G28" s="75"/>
      <c r="H28" s="75"/>
      <c r="I28" s="75"/>
      <c r="J28" s="75"/>
      <c r="K28" s="75"/>
      <c r="L28" s="75"/>
      <c r="M28" s="75"/>
      <c r="N28" s="74"/>
      <c r="O28" s="74"/>
      <c r="P28" s="76"/>
    </row>
    <row r="29" spans="2:17" ht="30" customHeight="1" x14ac:dyDescent="0.25">
      <c r="B29" s="45">
        <v>1.202</v>
      </c>
      <c r="C29" s="82" t="s">
        <v>57</v>
      </c>
      <c r="D29" s="46">
        <v>1</v>
      </c>
      <c r="E29" s="46">
        <v>1</v>
      </c>
      <c r="F29" s="70">
        <v>0.25</v>
      </c>
      <c r="G29" s="70">
        <v>0.25</v>
      </c>
      <c r="H29" s="70">
        <v>0.25</v>
      </c>
      <c r="I29" s="70">
        <v>0.25</v>
      </c>
      <c r="J29" s="70">
        <v>0.25</v>
      </c>
      <c r="K29" s="70">
        <v>0.25</v>
      </c>
      <c r="L29" s="70">
        <v>0.25</v>
      </c>
      <c r="M29" s="67">
        <v>9085</v>
      </c>
      <c r="N29" s="47">
        <f>VLOOKUP(M29,PRECIOS!$B$2:$E$167,4,0)</f>
        <v>3150000</v>
      </c>
      <c r="O29" s="48">
        <f>O27</f>
        <v>1.99</v>
      </c>
      <c r="P29" s="38">
        <f>D29*(F29+G29+H29+I29+J29+L29+K29)*N29*O29</f>
        <v>10969875</v>
      </c>
      <c r="Q29" s="10"/>
    </row>
    <row r="30" spans="2:17" ht="30" customHeight="1" x14ac:dyDescent="0.25">
      <c r="B30" s="96">
        <v>1.2030000000000001</v>
      </c>
      <c r="C30" s="97" t="s">
        <v>72</v>
      </c>
      <c r="D30" s="98">
        <v>1</v>
      </c>
      <c r="E30" s="98">
        <v>1</v>
      </c>
      <c r="F30" s="99">
        <v>0.1</v>
      </c>
      <c r="G30" s="99">
        <v>0.1</v>
      </c>
      <c r="H30" s="99">
        <v>0.1</v>
      </c>
      <c r="I30" s="99">
        <v>0.1</v>
      </c>
      <c r="J30" s="99">
        <v>0.1</v>
      </c>
      <c r="K30" s="99">
        <v>0.1</v>
      </c>
      <c r="L30" s="99">
        <v>0.1</v>
      </c>
      <c r="M30" s="100">
        <v>9105</v>
      </c>
      <c r="N30" s="77">
        <f>VLOOKUP(M30,PRECIOS!$B$2:$E$167,4,0)</f>
        <v>1750905</v>
      </c>
      <c r="O30" s="51">
        <f t="shared" ref="O30:O32" si="2">+O29</f>
        <v>1.99</v>
      </c>
      <c r="P30" s="101">
        <f>ROUND(D30*(F30+G30+H30+I30+J30+L30+K30)*N30*O30,0)</f>
        <v>2439011</v>
      </c>
      <c r="Q30" s="10"/>
    </row>
    <row r="31" spans="2:17" ht="30" customHeight="1" x14ac:dyDescent="0.25">
      <c r="B31" s="96">
        <v>1.204</v>
      </c>
      <c r="C31" s="97" t="s">
        <v>60</v>
      </c>
      <c r="D31" s="98">
        <v>1</v>
      </c>
      <c r="E31" s="98">
        <v>1</v>
      </c>
      <c r="F31" s="99">
        <v>0.15</v>
      </c>
      <c r="G31" s="99">
        <v>0.15</v>
      </c>
      <c r="H31" s="99">
        <v>0.15</v>
      </c>
      <c r="I31" s="99">
        <v>0.15</v>
      </c>
      <c r="J31" s="99">
        <v>0.15</v>
      </c>
      <c r="K31" s="99">
        <v>0.15</v>
      </c>
      <c r="L31" s="99">
        <v>0.15</v>
      </c>
      <c r="M31" s="100">
        <v>9088</v>
      </c>
      <c r="N31" s="77">
        <f>VLOOKUP(M31,PRECIOS!$B$2:$E$167,4,0)</f>
        <v>3736000</v>
      </c>
      <c r="O31" s="51">
        <f t="shared" si="2"/>
        <v>1.99</v>
      </c>
      <c r="P31" s="101">
        <f t="shared" ref="P31:P32" si="3">D31*(F31+G31+H31+I31+J31+L31+K31)*N31*O31</f>
        <v>7806372</v>
      </c>
      <c r="Q31" s="10"/>
    </row>
    <row r="32" spans="2:17" ht="30" customHeight="1" thickBot="1" x14ac:dyDescent="0.3">
      <c r="B32" s="102">
        <v>1.2050000000000001</v>
      </c>
      <c r="C32" s="103" t="s">
        <v>70</v>
      </c>
      <c r="D32" s="104">
        <v>1</v>
      </c>
      <c r="E32" s="104">
        <v>1</v>
      </c>
      <c r="F32" s="87">
        <v>0.15</v>
      </c>
      <c r="G32" s="87">
        <v>0.15</v>
      </c>
      <c r="H32" s="87">
        <v>0.15</v>
      </c>
      <c r="I32" s="87">
        <v>0.15</v>
      </c>
      <c r="J32" s="87">
        <v>0.15</v>
      </c>
      <c r="K32" s="87">
        <v>0.15</v>
      </c>
      <c r="L32" s="87">
        <v>0.15</v>
      </c>
      <c r="M32" s="105">
        <v>9098</v>
      </c>
      <c r="N32" s="78">
        <f>VLOOKUP(M32,PRECIOS!$B$2:$E$167,4,0)</f>
        <v>2316000</v>
      </c>
      <c r="O32" s="54">
        <f t="shared" si="2"/>
        <v>1.99</v>
      </c>
      <c r="P32" s="106">
        <f t="shared" si="3"/>
        <v>4839282</v>
      </c>
      <c r="Q32" s="10"/>
    </row>
    <row r="33" spans="2:17" ht="15.95" customHeight="1" thickBot="1" x14ac:dyDescent="0.3">
      <c r="B33" s="147" t="s">
        <v>241</v>
      </c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/>
      <c r="P33" s="55">
        <f>SUM(P18:P32)</f>
        <v>346253102</v>
      </c>
    </row>
    <row r="34" spans="2:17" ht="9.9499999999999993" customHeight="1" thickBot="1" x14ac:dyDescent="0.3">
      <c r="B34" s="36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</row>
    <row r="35" spans="2:17" ht="23.25" customHeight="1" x14ac:dyDescent="0.25">
      <c r="B35" s="188">
        <v>2</v>
      </c>
      <c r="C35" s="137" t="s">
        <v>203</v>
      </c>
      <c r="D35" s="137" t="s">
        <v>204</v>
      </c>
      <c r="E35" s="183" t="s">
        <v>239</v>
      </c>
      <c r="F35" s="161" t="s">
        <v>205</v>
      </c>
      <c r="G35" s="162"/>
      <c r="H35" s="162"/>
      <c r="I35" s="162"/>
      <c r="J35" s="162"/>
      <c r="K35" s="162"/>
      <c r="L35" s="163"/>
      <c r="M35" s="137" t="s">
        <v>7</v>
      </c>
      <c r="N35" s="159" t="s">
        <v>206</v>
      </c>
      <c r="O35" s="117"/>
      <c r="P35" s="156" t="s">
        <v>14</v>
      </c>
    </row>
    <row r="36" spans="2:17" ht="15.75" thickBot="1" x14ac:dyDescent="0.3">
      <c r="B36" s="189"/>
      <c r="C36" s="158"/>
      <c r="D36" s="158"/>
      <c r="E36" s="190"/>
      <c r="F36" s="107">
        <v>1</v>
      </c>
      <c r="G36" s="108">
        <v>2</v>
      </c>
      <c r="H36" s="108">
        <v>3</v>
      </c>
      <c r="I36" s="108">
        <v>4</v>
      </c>
      <c r="J36" s="108">
        <v>5</v>
      </c>
      <c r="K36" s="108">
        <v>6</v>
      </c>
      <c r="L36" s="109">
        <v>7</v>
      </c>
      <c r="M36" s="158"/>
      <c r="N36" s="160"/>
      <c r="O36" s="118"/>
      <c r="P36" s="157"/>
    </row>
    <row r="37" spans="2:17" ht="30" customHeight="1" x14ac:dyDescent="0.25">
      <c r="B37" s="113">
        <v>2.1</v>
      </c>
      <c r="C37" s="114" t="s">
        <v>229</v>
      </c>
      <c r="D37" s="46">
        <v>1</v>
      </c>
      <c r="E37" s="115" t="s">
        <v>235</v>
      </c>
      <c r="F37" s="126">
        <v>0.5</v>
      </c>
      <c r="G37" s="126">
        <v>0.5</v>
      </c>
      <c r="H37" s="126">
        <v>0.5</v>
      </c>
      <c r="I37" s="126">
        <v>0.1</v>
      </c>
      <c r="J37" s="126">
        <v>0.1</v>
      </c>
      <c r="K37" s="126">
        <v>0.1</v>
      </c>
      <c r="L37" s="126">
        <v>0.1</v>
      </c>
      <c r="M37" s="122">
        <v>13418</v>
      </c>
      <c r="N37" s="115" t="s">
        <v>15</v>
      </c>
      <c r="O37" s="119">
        <v>1673189.3333333456</v>
      </c>
      <c r="P37" s="38">
        <f>ROUND(D37*(F37+G37+H37+I37+J37+L37+K37)*O37,0)</f>
        <v>3179060</v>
      </c>
      <c r="Q37" s="10"/>
    </row>
    <row r="38" spans="2:17" ht="45" x14ac:dyDescent="0.25">
      <c r="B38" s="116">
        <v>2.2000000000000002</v>
      </c>
      <c r="C38" s="125" t="s">
        <v>230</v>
      </c>
      <c r="D38" s="50">
        <v>1</v>
      </c>
      <c r="E38" s="112" t="s">
        <v>235</v>
      </c>
      <c r="F38" s="127">
        <v>0.1</v>
      </c>
      <c r="G38" s="127">
        <v>0.1</v>
      </c>
      <c r="H38" s="127">
        <v>0.1</v>
      </c>
      <c r="I38" s="127">
        <v>0.1</v>
      </c>
      <c r="J38" s="127">
        <v>0.1</v>
      </c>
      <c r="K38" s="127">
        <v>0.1</v>
      </c>
      <c r="L38" s="127">
        <v>0.1</v>
      </c>
      <c r="M38" s="123">
        <v>9456</v>
      </c>
      <c r="N38" s="112" t="s">
        <v>15</v>
      </c>
      <c r="O38" s="120">
        <v>6583500</v>
      </c>
      <c r="P38" s="39">
        <f>D38*(F38+G38+H38+I38+J38+L38+K38)*O38</f>
        <v>4608450</v>
      </c>
      <c r="Q38" s="10"/>
    </row>
    <row r="39" spans="2:17" ht="30" customHeight="1" x14ac:dyDescent="0.25">
      <c r="B39" s="116">
        <v>2.2999999999999998</v>
      </c>
      <c r="C39" s="111" t="s">
        <v>231</v>
      </c>
      <c r="D39" s="50">
        <v>1</v>
      </c>
      <c r="E39" s="112" t="s">
        <v>235</v>
      </c>
      <c r="F39" s="127">
        <v>0.1</v>
      </c>
      <c r="G39" s="127">
        <v>0.1</v>
      </c>
      <c r="H39" s="127">
        <v>0.1</v>
      </c>
      <c r="I39" s="127">
        <v>0.1</v>
      </c>
      <c r="J39" s="127">
        <v>0.1</v>
      </c>
      <c r="K39" s="127">
        <v>0.1</v>
      </c>
      <c r="L39" s="127">
        <v>0.1</v>
      </c>
      <c r="M39" s="123">
        <v>9119</v>
      </c>
      <c r="N39" s="112" t="s">
        <v>15</v>
      </c>
      <c r="O39" s="120">
        <v>13668000</v>
      </c>
      <c r="P39" s="39">
        <f t="shared" ref="P39:P40" si="4">D39*(F39+G39+H39+I39+J39+L39+K39)*O39</f>
        <v>9567600</v>
      </c>
      <c r="Q39" s="10"/>
    </row>
    <row r="40" spans="2:17" ht="46.5" customHeight="1" x14ac:dyDescent="0.25">
      <c r="B40" s="116">
        <v>2.4</v>
      </c>
      <c r="C40" s="111" t="s">
        <v>232</v>
      </c>
      <c r="D40" s="50">
        <v>1</v>
      </c>
      <c r="E40" s="112" t="s">
        <v>236</v>
      </c>
      <c r="F40" s="127">
        <v>1</v>
      </c>
      <c r="G40" s="127">
        <v>1</v>
      </c>
      <c r="H40" s="127">
        <v>1</v>
      </c>
      <c r="I40" s="127">
        <v>1</v>
      </c>
      <c r="J40" s="127">
        <v>1</v>
      </c>
      <c r="K40" s="127">
        <v>1</v>
      </c>
      <c r="L40" s="127">
        <v>1</v>
      </c>
      <c r="M40" s="123">
        <v>9840</v>
      </c>
      <c r="N40" s="112" t="s">
        <v>15</v>
      </c>
      <c r="O40" s="120">
        <v>264000</v>
      </c>
      <c r="P40" s="39">
        <f t="shared" si="4"/>
        <v>1848000</v>
      </c>
      <c r="Q40" s="10"/>
    </row>
    <row r="41" spans="2:17" ht="30" customHeight="1" x14ac:dyDescent="0.25">
      <c r="B41" s="116">
        <v>2.5</v>
      </c>
      <c r="C41" s="111" t="s">
        <v>233</v>
      </c>
      <c r="D41" s="50">
        <v>1</v>
      </c>
      <c r="E41" s="112" t="s">
        <v>237</v>
      </c>
      <c r="F41" s="127">
        <v>0.3</v>
      </c>
      <c r="G41" s="127">
        <v>0.3</v>
      </c>
      <c r="H41" s="127">
        <v>0.3</v>
      </c>
      <c r="I41" s="127">
        <v>0.3</v>
      </c>
      <c r="J41" s="127">
        <v>0.3</v>
      </c>
      <c r="K41" s="127">
        <v>0.3</v>
      </c>
      <c r="L41" s="127">
        <v>0.3</v>
      </c>
      <c r="M41" s="123">
        <v>9576</v>
      </c>
      <c r="N41" s="133">
        <v>37.08464062013141</v>
      </c>
      <c r="O41" s="120">
        <v>55270</v>
      </c>
      <c r="P41" s="39">
        <f>ROUND(D41*(F41+G41+H41+I41+J41+L41+K41)*O41*N41,0)</f>
        <v>4304303</v>
      </c>
      <c r="Q41" s="10"/>
    </row>
    <row r="42" spans="2:17" ht="30" customHeight="1" thickBot="1" x14ac:dyDescent="0.3">
      <c r="B42" s="58">
        <v>2.6</v>
      </c>
      <c r="C42" s="84" t="s">
        <v>234</v>
      </c>
      <c r="D42" s="53">
        <v>1</v>
      </c>
      <c r="E42" s="59" t="s">
        <v>238</v>
      </c>
      <c r="F42" s="128">
        <v>0.1</v>
      </c>
      <c r="G42" s="128">
        <v>0.1</v>
      </c>
      <c r="H42" s="128">
        <v>0.1</v>
      </c>
      <c r="I42" s="128">
        <v>0.1</v>
      </c>
      <c r="J42" s="128">
        <v>0.1</v>
      </c>
      <c r="K42" s="128">
        <v>0.1</v>
      </c>
      <c r="L42" s="128">
        <v>0.1</v>
      </c>
      <c r="M42" s="124">
        <v>9578</v>
      </c>
      <c r="N42" s="59" t="s">
        <v>15</v>
      </c>
      <c r="O42" s="121">
        <v>1260967</v>
      </c>
      <c r="P42" s="40">
        <f>ROUND(D42*(F42+G42+H42+I42+J42+L42+K42)*O42,0)</f>
        <v>882677</v>
      </c>
      <c r="Q42" s="10"/>
    </row>
    <row r="43" spans="2:17" ht="15.95" customHeight="1" thickBot="1" x14ac:dyDescent="0.3">
      <c r="B43" s="149" t="s">
        <v>240</v>
      </c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10">
        <f>SUM(P37:P42)</f>
        <v>24390090</v>
      </c>
    </row>
    <row r="44" spans="2:17" ht="9.9499999999999993" customHeight="1" thickBot="1" x14ac:dyDescent="0.3">
      <c r="B44" s="60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</row>
    <row r="45" spans="2:17" ht="15.75" thickBot="1" x14ac:dyDescent="0.3">
      <c r="B45" s="135" t="s">
        <v>207</v>
      </c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41">
        <f>P43+P33</f>
        <v>370643192</v>
      </c>
    </row>
    <row r="46" spans="2:17" ht="9.9499999999999993" customHeight="1" thickBot="1" x14ac:dyDescent="0.3">
      <c r="B46" s="60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</row>
    <row r="47" spans="2:17" ht="15.75" thickBot="1" x14ac:dyDescent="0.3">
      <c r="B47" s="135" t="s">
        <v>208</v>
      </c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41">
        <f>ROUND(P45*0.19,0)</f>
        <v>70422206</v>
      </c>
    </row>
    <row r="48" spans="2:17" ht="9.9499999999999993" customHeight="1" thickBot="1" x14ac:dyDescent="0.3">
      <c r="B48" s="60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</row>
    <row r="49" spans="2:17" ht="15.75" thickBot="1" x14ac:dyDescent="0.3">
      <c r="B49" s="135" t="s">
        <v>36</v>
      </c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7"/>
      <c r="P49" s="134">
        <f>+P47+P45</f>
        <v>441065398</v>
      </c>
      <c r="Q49" s="79"/>
    </row>
    <row r="50" spans="2:17" ht="15.75" thickBot="1" x14ac:dyDescent="0.3">
      <c r="B50" s="60"/>
      <c r="C50" s="61"/>
      <c r="D50" s="61"/>
      <c r="E50" s="61"/>
      <c r="F50" s="62"/>
      <c r="G50" s="62"/>
      <c r="H50" s="62"/>
      <c r="I50" s="62"/>
      <c r="J50" s="62"/>
      <c r="K50" s="62"/>
      <c r="L50" s="62"/>
      <c r="M50" s="62"/>
      <c r="N50" s="62"/>
      <c r="O50" s="86" t="s">
        <v>8</v>
      </c>
      <c r="P50" s="42">
        <f>+P49/1750905</f>
        <v>251.90709832914979</v>
      </c>
    </row>
    <row r="53" spans="2:17" x14ac:dyDescent="0.25">
      <c r="P53" s="79"/>
    </row>
    <row r="55" spans="2:17" x14ac:dyDescent="0.25">
      <c r="P55" s="79"/>
    </row>
    <row r="56" spans="2:17" x14ac:dyDescent="0.25">
      <c r="P56" s="79"/>
    </row>
  </sheetData>
  <mergeCells count="34">
    <mergeCell ref="B35:B36"/>
    <mergeCell ref="C35:C36"/>
    <mergeCell ref="D35:D36"/>
    <mergeCell ref="E35:E36"/>
    <mergeCell ref="B7:N7"/>
    <mergeCell ref="C15:C16"/>
    <mergeCell ref="E15:E16"/>
    <mergeCell ref="B9:C12"/>
    <mergeCell ref="O2:P7"/>
    <mergeCell ref="B4:N6"/>
    <mergeCell ref="F2:N2"/>
    <mergeCell ref="F3:N3"/>
    <mergeCell ref="F15:L15"/>
    <mergeCell ref="D15:D16"/>
    <mergeCell ref="B3:C3"/>
    <mergeCell ref="D3:E3"/>
    <mergeCell ref="D2:E2"/>
    <mergeCell ref="B2:C2"/>
    <mergeCell ref="B49:O49"/>
    <mergeCell ref="C34:P34"/>
    <mergeCell ref="C46:P46"/>
    <mergeCell ref="C48:P48"/>
    <mergeCell ref="D9:P12"/>
    <mergeCell ref="M15:M16"/>
    <mergeCell ref="B33:O33"/>
    <mergeCell ref="B43:O43"/>
    <mergeCell ref="B47:O47"/>
    <mergeCell ref="B45:O45"/>
    <mergeCell ref="B14:B16"/>
    <mergeCell ref="C14:P14"/>
    <mergeCell ref="P35:P36"/>
    <mergeCell ref="M35:M36"/>
    <mergeCell ref="N35:N36"/>
    <mergeCell ref="F35:L35"/>
  </mergeCells>
  <pageMargins left="0.7" right="0.7" top="0.75" bottom="0.75" header="0.3" footer="0.3"/>
  <pageSetup orientation="portrait" r:id="rId1"/>
  <ignoredErrors>
    <ignoredError sqref="O26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4"/>
  <dimension ref="B1:E40"/>
  <sheetViews>
    <sheetView zoomScale="115" zoomScaleNormal="115" workbookViewId="0">
      <selection activeCell="B2" sqref="B2:E2"/>
    </sheetView>
  </sheetViews>
  <sheetFormatPr baseColWidth="10" defaultColWidth="11.42578125" defaultRowHeight="15" x14ac:dyDescent="0.25"/>
  <cols>
    <col min="1" max="1" width="2" customWidth="1"/>
    <col min="2" max="5" width="30.7109375" customWidth="1"/>
  </cols>
  <sheetData>
    <row r="1" spans="2:5" ht="10.5" customHeight="1" thickBot="1" x14ac:dyDescent="0.3"/>
    <row r="2" spans="2:5" ht="69.95" customHeight="1" thickBot="1" x14ac:dyDescent="0.3">
      <c r="B2" s="199" t="s">
        <v>257</v>
      </c>
      <c r="C2" s="200"/>
      <c r="D2" s="200"/>
      <c r="E2" s="201"/>
    </row>
    <row r="3" spans="2:5" ht="9.9499999999999993" customHeight="1" thickBot="1" x14ac:dyDescent="0.3">
      <c r="B3" s="4"/>
      <c r="C3" s="5"/>
      <c r="D3" s="6"/>
      <c r="E3" s="7"/>
    </row>
    <row r="4" spans="2:5" ht="15.75" thickBot="1" x14ac:dyDescent="0.3">
      <c r="B4" s="202" t="s">
        <v>17</v>
      </c>
      <c r="C4" s="203"/>
      <c r="D4" s="203"/>
      <c r="E4" s="204"/>
    </row>
    <row r="5" spans="2:5" ht="9.9499999999999993" customHeight="1" thickBot="1" x14ac:dyDescent="0.3">
      <c r="B5" s="1"/>
      <c r="E5" s="2"/>
    </row>
    <row r="6" spans="2:5" ht="15.75" thickBot="1" x14ac:dyDescent="0.3">
      <c r="B6" s="32" t="s">
        <v>4</v>
      </c>
      <c r="C6" s="33" t="s">
        <v>16</v>
      </c>
      <c r="D6" s="33" t="s">
        <v>18</v>
      </c>
      <c r="E6" s="34" t="s">
        <v>19</v>
      </c>
    </row>
    <row r="7" spans="2:5" ht="15.75" thickBot="1" x14ac:dyDescent="0.3">
      <c r="B7" s="22">
        <v>1</v>
      </c>
      <c r="C7" s="23" t="s">
        <v>20</v>
      </c>
      <c r="D7" s="23"/>
      <c r="E7" s="24">
        <f>SUM(D7:D13)</f>
        <v>1.2183333333333333</v>
      </c>
    </row>
    <row r="8" spans="2:5" x14ac:dyDescent="0.25">
      <c r="B8" s="8"/>
      <c r="C8" s="15" t="s">
        <v>21</v>
      </c>
      <c r="D8" s="16">
        <v>1</v>
      </c>
      <c r="E8" s="9"/>
    </row>
    <row r="9" spans="2:5" x14ac:dyDescent="0.25">
      <c r="B9" s="8"/>
      <c r="C9" s="17" t="s">
        <v>22</v>
      </c>
      <c r="D9" s="18">
        <f>1/12</f>
        <v>8.3333333333333329E-2</v>
      </c>
      <c r="E9" s="9"/>
    </row>
    <row r="10" spans="2:5" x14ac:dyDescent="0.25">
      <c r="B10" s="1"/>
      <c r="C10" s="17" t="s">
        <v>23</v>
      </c>
      <c r="D10" s="19">
        <v>0.01</v>
      </c>
      <c r="E10" s="2"/>
    </row>
    <row r="11" spans="2:5" x14ac:dyDescent="0.25">
      <c r="B11" s="1"/>
      <c r="C11" s="17" t="s">
        <v>24</v>
      </c>
      <c r="D11" s="18">
        <f>1/12</f>
        <v>8.3333333333333329E-2</v>
      </c>
      <c r="E11" s="2"/>
    </row>
    <row r="12" spans="2:5" ht="15.75" thickBot="1" x14ac:dyDescent="0.3">
      <c r="B12" s="1"/>
      <c r="C12" s="20" t="s">
        <v>25</v>
      </c>
      <c r="D12" s="21">
        <f>0.5/12</f>
        <v>4.1666666666666664E-2</v>
      </c>
      <c r="E12" s="2"/>
    </row>
    <row r="13" spans="2:5" ht="9.9499999999999993" customHeight="1" thickBot="1" x14ac:dyDescent="0.3">
      <c r="B13" s="1"/>
      <c r="E13" s="2"/>
    </row>
    <row r="14" spans="2:5" ht="15.75" thickBot="1" x14ac:dyDescent="0.3">
      <c r="B14" s="25">
        <v>2</v>
      </c>
      <c r="C14" s="12" t="s">
        <v>26</v>
      </c>
      <c r="D14" s="12"/>
      <c r="E14" s="26">
        <f>SUM(D14:D18)</f>
        <v>0.26500000000000001</v>
      </c>
    </row>
    <row r="15" spans="2:5" x14ac:dyDescent="0.25">
      <c r="B15" s="1"/>
      <c r="C15" s="27" t="s">
        <v>27</v>
      </c>
      <c r="D15" s="28">
        <v>0.12</v>
      </c>
      <c r="E15" s="2"/>
    </row>
    <row r="16" spans="2:5" x14ac:dyDescent="0.25">
      <c r="B16" s="1"/>
      <c r="C16" s="17" t="s">
        <v>28</v>
      </c>
      <c r="D16" s="132">
        <v>8.5000000000000006E-2</v>
      </c>
      <c r="E16" s="2"/>
    </row>
    <row r="17" spans="2:5" ht="15.75" thickBot="1" x14ac:dyDescent="0.3">
      <c r="B17" s="1"/>
      <c r="C17" s="20" t="s">
        <v>29</v>
      </c>
      <c r="D17" s="30">
        <v>0.06</v>
      </c>
      <c r="E17" s="2"/>
    </row>
    <row r="18" spans="2:5" ht="9.9499999999999993" customHeight="1" thickBot="1" x14ac:dyDescent="0.3">
      <c r="B18" s="1"/>
      <c r="D18" s="10"/>
      <c r="E18" s="2"/>
    </row>
    <row r="19" spans="2:5" ht="15.75" thickBot="1" x14ac:dyDescent="0.3">
      <c r="B19" s="25">
        <v>3</v>
      </c>
      <c r="C19" s="12" t="s">
        <v>30</v>
      </c>
      <c r="D19" s="12"/>
      <c r="E19" s="11">
        <f>SUM(D20:D22)</f>
        <v>9.0000000000000011E-2</v>
      </c>
    </row>
    <row r="20" spans="2:5" x14ac:dyDescent="0.25">
      <c r="B20" s="1"/>
      <c r="C20" s="27" t="s">
        <v>31</v>
      </c>
      <c r="D20" s="28">
        <v>0.04</v>
      </c>
      <c r="E20" s="2"/>
    </row>
    <row r="21" spans="2:5" x14ac:dyDescent="0.25">
      <c r="B21" s="1"/>
      <c r="C21" s="17" t="s">
        <v>32</v>
      </c>
      <c r="D21" s="29">
        <v>0.03</v>
      </c>
      <c r="E21" s="2"/>
    </row>
    <row r="22" spans="2:5" ht="15.75" thickBot="1" x14ac:dyDescent="0.3">
      <c r="B22" s="1"/>
      <c r="C22" s="20" t="s">
        <v>33</v>
      </c>
      <c r="D22" s="30">
        <v>0.02</v>
      </c>
      <c r="E22" s="2"/>
    </row>
    <row r="23" spans="2:5" ht="9.9499999999999993" customHeight="1" thickBot="1" x14ac:dyDescent="0.3">
      <c r="B23" s="1"/>
      <c r="D23" s="10"/>
      <c r="E23" s="2"/>
    </row>
    <row r="24" spans="2:5" ht="15.75" thickBot="1" x14ac:dyDescent="0.3">
      <c r="B24" s="25">
        <v>4</v>
      </c>
      <c r="C24" s="12" t="s">
        <v>34</v>
      </c>
      <c r="D24" s="13"/>
      <c r="E24" s="31">
        <f>SUM(D25:D34)</f>
        <v>0.22</v>
      </c>
    </row>
    <row r="25" spans="2:5" x14ac:dyDescent="0.25">
      <c r="B25" s="8"/>
      <c r="C25" s="27" t="s">
        <v>209</v>
      </c>
      <c r="D25" s="28">
        <v>0.03</v>
      </c>
      <c r="E25" s="63"/>
    </row>
    <row r="26" spans="2:5" x14ac:dyDescent="0.25">
      <c r="B26" s="8"/>
      <c r="C26" s="17" t="s">
        <v>210</v>
      </c>
      <c r="D26" s="29">
        <v>0.02</v>
      </c>
      <c r="E26" s="63"/>
    </row>
    <row r="27" spans="2:5" x14ac:dyDescent="0.25">
      <c r="B27" s="8"/>
      <c r="C27" s="17" t="s">
        <v>211</v>
      </c>
      <c r="D27" s="29">
        <v>0.03</v>
      </c>
      <c r="E27" s="63"/>
    </row>
    <row r="28" spans="2:5" x14ac:dyDescent="0.25">
      <c r="B28" s="8"/>
      <c r="C28" s="17" t="s">
        <v>212</v>
      </c>
      <c r="D28" s="29">
        <v>0.03</v>
      </c>
      <c r="E28" s="63"/>
    </row>
    <row r="29" spans="2:5" x14ac:dyDescent="0.25">
      <c r="B29" s="8"/>
      <c r="C29" s="17" t="s">
        <v>213</v>
      </c>
      <c r="D29" s="29">
        <v>0.03</v>
      </c>
      <c r="E29" s="63"/>
    </row>
    <row r="30" spans="2:5" x14ac:dyDescent="0.25">
      <c r="B30" s="8"/>
      <c r="C30" s="17" t="s">
        <v>214</v>
      </c>
      <c r="D30" s="29">
        <v>0.01</v>
      </c>
      <c r="E30" s="63"/>
    </row>
    <row r="31" spans="2:5" x14ac:dyDescent="0.25">
      <c r="B31" s="8"/>
      <c r="C31" s="17" t="s">
        <v>215</v>
      </c>
      <c r="D31" s="29">
        <v>0.02</v>
      </c>
      <c r="E31" s="63"/>
    </row>
    <row r="32" spans="2:5" x14ac:dyDescent="0.25">
      <c r="B32" s="8"/>
      <c r="C32" s="17" t="s">
        <v>216</v>
      </c>
      <c r="D32" s="29">
        <v>0.02</v>
      </c>
      <c r="E32" s="63"/>
    </row>
    <row r="33" spans="2:5" x14ac:dyDescent="0.25">
      <c r="B33" s="8"/>
      <c r="C33" s="17" t="s">
        <v>217</v>
      </c>
      <c r="D33" s="29">
        <v>0.02</v>
      </c>
      <c r="E33" s="63"/>
    </row>
    <row r="34" spans="2:5" ht="15.75" thickBot="1" x14ac:dyDescent="0.3">
      <c r="B34" s="8"/>
      <c r="C34" s="20" t="s">
        <v>218</v>
      </c>
      <c r="D34" s="30">
        <v>0.01</v>
      </c>
      <c r="E34" s="63"/>
    </row>
    <row r="35" spans="2:5" ht="9.9499999999999993" customHeight="1" thickBot="1" x14ac:dyDescent="0.3">
      <c r="B35" s="8"/>
      <c r="C35" s="3"/>
      <c r="D35" s="66"/>
      <c r="E35" s="63"/>
    </row>
    <row r="36" spans="2:5" ht="15" customHeight="1" thickBot="1" x14ac:dyDescent="0.3">
      <c r="B36" s="25">
        <v>5</v>
      </c>
      <c r="C36" s="64" t="s">
        <v>219</v>
      </c>
      <c r="D36" s="65"/>
      <c r="E36" s="31">
        <v>0.2</v>
      </c>
    </row>
    <row r="37" spans="2:5" ht="9.9499999999999993" customHeight="1" thickBot="1" x14ac:dyDescent="0.3">
      <c r="B37" s="1"/>
      <c r="D37" s="10"/>
      <c r="E37" s="2"/>
    </row>
    <row r="38" spans="2:5" ht="15.75" thickBot="1" x14ac:dyDescent="0.3">
      <c r="B38" s="207" t="s">
        <v>5</v>
      </c>
      <c r="C38" s="208"/>
      <c r="D38" s="208"/>
      <c r="E38" s="11">
        <f>SUM(E7:E36)</f>
        <v>1.9933333333333334</v>
      </c>
    </row>
    <row r="39" spans="2:5" ht="9.9499999999999993" customHeight="1" thickBot="1" x14ac:dyDescent="0.3">
      <c r="B39" s="1"/>
      <c r="C39" s="12"/>
      <c r="D39" s="13"/>
      <c r="E39" s="14"/>
    </row>
    <row r="40" spans="2:5" ht="15.75" thickBot="1" x14ac:dyDescent="0.3">
      <c r="B40" s="205" t="s">
        <v>35</v>
      </c>
      <c r="C40" s="206"/>
      <c r="D40" s="206"/>
      <c r="E40" s="35">
        <f>ROUND((E38),2)</f>
        <v>1.99</v>
      </c>
    </row>
  </sheetData>
  <mergeCells count="4">
    <mergeCell ref="B2:E2"/>
    <mergeCell ref="B4:E4"/>
    <mergeCell ref="B40:D40"/>
    <mergeCell ref="B38:D3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6"/>
  <dimension ref="B1:E168"/>
  <sheetViews>
    <sheetView topLeftCell="A156" workbookViewId="0">
      <selection activeCell="E168" sqref="E168"/>
    </sheetView>
  </sheetViews>
  <sheetFormatPr baseColWidth="10" defaultColWidth="11.42578125" defaultRowHeight="15" x14ac:dyDescent="0.25"/>
  <cols>
    <col min="1" max="1" width="4.28515625" customWidth="1"/>
    <col min="3" max="3" width="149.5703125" bestFit="1" customWidth="1"/>
    <col min="5" max="5" width="12.5703125" bestFit="1" customWidth="1"/>
  </cols>
  <sheetData>
    <row r="1" spans="2:5" x14ac:dyDescent="0.25">
      <c r="B1" s="209" t="s">
        <v>253</v>
      </c>
      <c r="C1" s="209"/>
      <c r="D1" s="209"/>
      <c r="E1" s="209"/>
    </row>
    <row r="2" spans="2:5" x14ac:dyDescent="0.25">
      <c r="B2" s="129">
        <v>6087</v>
      </c>
      <c r="C2" s="130" t="s">
        <v>37</v>
      </c>
      <c r="D2" s="129" t="s">
        <v>244</v>
      </c>
      <c r="E2" s="131">
        <v>97414</v>
      </c>
    </row>
    <row r="3" spans="2:5" x14ac:dyDescent="0.25">
      <c r="B3" s="129">
        <v>6088</v>
      </c>
      <c r="C3" s="130" t="s">
        <v>38</v>
      </c>
      <c r="D3" s="129" t="s">
        <v>244</v>
      </c>
      <c r="E3" s="131">
        <v>121212</v>
      </c>
    </row>
    <row r="4" spans="2:5" x14ac:dyDescent="0.25">
      <c r="B4" s="129">
        <v>7050</v>
      </c>
      <c r="C4" s="130" t="s">
        <v>39</v>
      </c>
      <c r="D4" s="129" t="s">
        <v>243</v>
      </c>
      <c r="E4" s="131">
        <v>16529</v>
      </c>
    </row>
    <row r="5" spans="2:5" x14ac:dyDescent="0.25">
      <c r="B5" s="129">
        <v>7057</v>
      </c>
      <c r="C5" s="130" t="s">
        <v>40</v>
      </c>
      <c r="D5" s="129" t="s">
        <v>243</v>
      </c>
      <c r="E5" s="131">
        <v>13284</v>
      </c>
    </row>
    <row r="6" spans="2:5" x14ac:dyDescent="0.25">
      <c r="B6" s="129">
        <v>7246</v>
      </c>
      <c r="C6" s="130" t="s">
        <v>41</v>
      </c>
      <c r="D6" s="129" t="s">
        <v>244</v>
      </c>
      <c r="E6" s="131">
        <v>139262</v>
      </c>
    </row>
    <row r="7" spans="2:5" x14ac:dyDescent="0.25">
      <c r="B7" s="129">
        <v>7247</v>
      </c>
      <c r="C7" s="130" t="s">
        <v>42</v>
      </c>
      <c r="D7" s="129" t="s">
        <v>243</v>
      </c>
      <c r="E7" s="131">
        <v>18990</v>
      </c>
    </row>
    <row r="8" spans="2:5" x14ac:dyDescent="0.25">
      <c r="B8" s="129">
        <v>7248</v>
      </c>
      <c r="C8" s="130" t="s">
        <v>43</v>
      </c>
      <c r="D8" s="129" t="s">
        <v>244</v>
      </c>
      <c r="E8" s="131">
        <v>139262</v>
      </c>
    </row>
    <row r="9" spans="2:5" x14ac:dyDescent="0.25">
      <c r="B9" s="129">
        <v>7249</v>
      </c>
      <c r="C9" s="130" t="s">
        <v>44</v>
      </c>
      <c r="D9" s="129" t="s">
        <v>243</v>
      </c>
      <c r="E9" s="131">
        <v>18990</v>
      </c>
    </row>
    <row r="10" spans="2:5" x14ac:dyDescent="0.25">
      <c r="B10" s="129">
        <v>7308</v>
      </c>
      <c r="C10" s="130" t="s">
        <v>45</v>
      </c>
      <c r="D10" s="129" t="s">
        <v>235</v>
      </c>
      <c r="E10" s="131">
        <v>1750905</v>
      </c>
    </row>
    <row r="11" spans="2:5" x14ac:dyDescent="0.25">
      <c r="B11" s="129">
        <v>7418</v>
      </c>
      <c r="C11" s="130" t="s">
        <v>46</v>
      </c>
      <c r="D11" s="129" t="s">
        <v>235</v>
      </c>
      <c r="E11" s="131">
        <v>249095</v>
      </c>
    </row>
    <row r="12" spans="2:5" x14ac:dyDescent="0.25">
      <c r="B12" s="129">
        <v>8102</v>
      </c>
      <c r="C12" s="130" t="s">
        <v>254</v>
      </c>
      <c r="D12" s="129" t="s">
        <v>235</v>
      </c>
      <c r="E12" s="131">
        <v>3309125</v>
      </c>
    </row>
    <row r="13" spans="2:5" x14ac:dyDescent="0.25">
      <c r="B13" s="129">
        <v>8256</v>
      </c>
      <c r="C13" s="130" t="s">
        <v>47</v>
      </c>
      <c r="D13" s="129" t="s">
        <v>244</v>
      </c>
      <c r="E13" s="131">
        <v>121212</v>
      </c>
    </row>
    <row r="14" spans="2:5" x14ac:dyDescent="0.25">
      <c r="B14" s="129">
        <v>8299</v>
      </c>
      <c r="C14" s="130" t="s">
        <v>48</v>
      </c>
      <c r="D14" s="129" t="s">
        <v>244</v>
      </c>
      <c r="E14" s="131">
        <v>131508</v>
      </c>
    </row>
    <row r="15" spans="2:5" x14ac:dyDescent="0.25">
      <c r="B15" s="129">
        <v>8300</v>
      </c>
      <c r="C15" s="130" t="s">
        <v>49</v>
      </c>
      <c r="D15" s="129" t="s">
        <v>244</v>
      </c>
      <c r="E15" s="131">
        <v>163636</v>
      </c>
    </row>
    <row r="16" spans="2:5" x14ac:dyDescent="0.25">
      <c r="B16" s="129">
        <v>8320</v>
      </c>
      <c r="C16" s="130" t="s">
        <v>50</v>
      </c>
      <c r="D16" s="129" t="s">
        <v>235</v>
      </c>
      <c r="E16" s="131">
        <v>3636357</v>
      </c>
    </row>
    <row r="17" spans="2:5" x14ac:dyDescent="0.25">
      <c r="B17" s="129">
        <v>8321</v>
      </c>
      <c r="C17" s="130" t="s">
        <v>51</v>
      </c>
      <c r="D17" s="129" t="s">
        <v>244</v>
      </c>
      <c r="E17" s="131">
        <v>121212</v>
      </c>
    </row>
    <row r="18" spans="2:5" x14ac:dyDescent="0.25">
      <c r="B18" s="129">
        <v>8689</v>
      </c>
      <c r="C18" s="130" t="s">
        <v>52</v>
      </c>
      <c r="D18" s="129" t="s">
        <v>244</v>
      </c>
      <c r="E18" s="131">
        <v>139262</v>
      </c>
    </row>
    <row r="19" spans="2:5" x14ac:dyDescent="0.25">
      <c r="B19" s="129">
        <v>8690</v>
      </c>
      <c r="C19" s="130" t="s">
        <v>53</v>
      </c>
      <c r="D19" s="129" t="s">
        <v>244</v>
      </c>
      <c r="E19" s="131">
        <v>139262</v>
      </c>
    </row>
    <row r="20" spans="2:5" x14ac:dyDescent="0.25">
      <c r="B20" s="129">
        <v>8845</v>
      </c>
      <c r="C20" s="130" t="s">
        <v>54</v>
      </c>
      <c r="D20" s="129" t="s">
        <v>244</v>
      </c>
      <c r="E20" s="131">
        <v>139262</v>
      </c>
    </row>
    <row r="21" spans="2:5" x14ac:dyDescent="0.25">
      <c r="B21" s="129">
        <v>8911</v>
      </c>
      <c r="C21" s="130" t="s">
        <v>55</v>
      </c>
      <c r="D21" s="129" t="s">
        <v>244</v>
      </c>
      <c r="E21" s="131">
        <v>163636</v>
      </c>
    </row>
    <row r="22" spans="2:5" x14ac:dyDescent="0.25">
      <c r="B22" s="129">
        <v>9084</v>
      </c>
      <c r="C22" s="130" t="s">
        <v>56</v>
      </c>
      <c r="D22" s="129" t="s">
        <v>235</v>
      </c>
      <c r="E22" s="131">
        <v>3584000</v>
      </c>
    </row>
    <row r="23" spans="2:5" x14ac:dyDescent="0.25">
      <c r="B23" s="129">
        <v>9085</v>
      </c>
      <c r="C23" s="130" t="s">
        <v>57</v>
      </c>
      <c r="D23" s="129" t="s">
        <v>235</v>
      </c>
      <c r="E23" s="131">
        <v>3150000</v>
      </c>
    </row>
    <row r="24" spans="2:5" x14ac:dyDescent="0.25">
      <c r="B24" s="129">
        <v>9086</v>
      </c>
      <c r="C24" s="130" t="s">
        <v>58</v>
      </c>
      <c r="D24" s="129" t="s">
        <v>235</v>
      </c>
      <c r="E24" s="131">
        <v>3303000</v>
      </c>
    </row>
    <row r="25" spans="2:5" x14ac:dyDescent="0.25">
      <c r="B25" s="129">
        <v>9087</v>
      </c>
      <c r="C25" s="130" t="s">
        <v>59</v>
      </c>
      <c r="D25" s="129" t="s">
        <v>235</v>
      </c>
      <c r="E25" s="131">
        <v>2670000</v>
      </c>
    </row>
    <row r="26" spans="2:5" x14ac:dyDescent="0.25">
      <c r="B26" s="129">
        <v>9088</v>
      </c>
      <c r="C26" s="130" t="s">
        <v>60</v>
      </c>
      <c r="D26" s="129" t="s">
        <v>235</v>
      </c>
      <c r="E26" s="131">
        <v>3736000</v>
      </c>
    </row>
    <row r="27" spans="2:5" x14ac:dyDescent="0.25">
      <c r="B27" s="129">
        <v>9089</v>
      </c>
      <c r="C27" s="130" t="s">
        <v>61</v>
      </c>
      <c r="D27" s="129" t="s">
        <v>235</v>
      </c>
      <c r="E27" s="131">
        <v>3310000</v>
      </c>
    </row>
    <row r="28" spans="2:5" x14ac:dyDescent="0.25">
      <c r="B28" s="129">
        <v>9090</v>
      </c>
      <c r="C28" s="130" t="s">
        <v>62</v>
      </c>
      <c r="D28" s="129" t="s">
        <v>235</v>
      </c>
      <c r="E28" s="131">
        <v>2316000</v>
      </c>
    </row>
    <row r="29" spans="2:5" x14ac:dyDescent="0.25">
      <c r="B29" s="129">
        <v>9091</v>
      </c>
      <c r="C29" s="130" t="s">
        <v>63</v>
      </c>
      <c r="D29" s="129" t="s">
        <v>235</v>
      </c>
      <c r="E29" s="131">
        <v>4690453</v>
      </c>
    </row>
    <row r="30" spans="2:5" x14ac:dyDescent="0.25">
      <c r="B30" s="129">
        <v>9092</v>
      </c>
      <c r="C30" s="130" t="s">
        <v>64</v>
      </c>
      <c r="D30" s="129" t="s">
        <v>235</v>
      </c>
      <c r="E30" s="131">
        <v>3264239</v>
      </c>
    </row>
    <row r="31" spans="2:5" x14ac:dyDescent="0.25">
      <c r="B31" s="129">
        <v>9093</v>
      </c>
      <c r="C31" s="130" t="s">
        <v>65</v>
      </c>
      <c r="D31" s="129" t="s">
        <v>235</v>
      </c>
      <c r="E31" s="131">
        <v>2718000</v>
      </c>
    </row>
    <row r="32" spans="2:5" x14ac:dyDescent="0.25">
      <c r="B32" s="129">
        <v>9094</v>
      </c>
      <c r="C32" s="130" t="s">
        <v>66</v>
      </c>
      <c r="D32" s="129" t="s">
        <v>235</v>
      </c>
      <c r="E32" s="131">
        <v>2447000</v>
      </c>
    </row>
    <row r="33" spans="2:5" x14ac:dyDescent="0.25">
      <c r="B33" s="129">
        <v>9095</v>
      </c>
      <c r="C33" s="130" t="s">
        <v>67</v>
      </c>
      <c r="D33" s="129" t="s">
        <v>235</v>
      </c>
      <c r="E33" s="131">
        <v>3064000</v>
      </c>
    </row>
    <row r="34" spans="2:5" x14ac:dyDescent="0.25">
      <c r="B34" s="129">
        <v>9096</v>
      </c>
      <c r="C34" s="130" t="s">
        <v>68</v>
      </c>
      <c r="D34" s="129" t="s">
        <v>235</v>
      </c>
      <c r="E34" s="131">
        <v>3736000</v>
      </c>
    </row>
    <row r="35" spans="2:5" x14ac:dyDescent="0.25">
      <c r="B35" s="129">
        <v>9097</v>
      </c>
      <c r="C35" s="130" t="s">
        <v>69</v>
      </c>
      <c r="D35" s="129" t="s">
        <v>235</v>
      </c>
      <c r="E35" s="131">
        <v>3064000</v>
      </c>
    </row>
    <row r="36" spans="2:5" x14ac:dyDescent="0.25">
      <c r="B36" s="129">
        <v>9098</v>
      </c>
      <c r="C36" s="130" t="s">
        <v>70</v>
      </c>
      <c r="D36" s="129" t="s">
        <v>235</v>
      </c>
      <c r="E36" s="131">
        <v>2316000</v>
      </c>
    </row>
    <row r="37" spans="2:5" x14ac:dyDescent="0.25">
      <c r="B37" s="129">
        <v>9099</v>
      </c>
      <c r="C37" s="130" t="s">
        <v>71</v>
      </c>
      <c r="D37" s="129" t="s">
        <v>235</v>
      </c>
      <c r="E37" s="131">
        <v>2018000</v>
      </c>
    </row>
    <row r="38" spans="2:5" x14ac:dyDescent="0.25">
      <c r="B38" s="129">
        <v>9100</v>
      </c>
      <c r="C38" s="130" t="s">
        <v>72</v>
      </c>
      <c r="D38" s="129" t="s">
        <v>235</v>
      </c>
      <c r="E38" s="131">
        <v>1750905</v>
      </c>
    </row>
    <row r="39" spans="2:5" x14ac:dyDescent="0.25">
      <c r="B39" s="129">
        <v>9101</v>
      </c>
      <c r="C39" s="130" t="s">
        <v>73</v>
      </c>
      <c r="D39" s="129" t="s">
        <v>235</v>
      </c>
      <c r="E39" s="131">
        <v>4488000</v>
      </c>
    </row>
    <row r="40" spans="2:5" x14ac:dyDescent="0.25">
      <c r="B40" s="129">
        <v>9102</v>
      </c>
      <c r="C40" s="130" t="s">
        <v>74</v>
      </c>
      <c r="D40" s="129" t="s">
        <v>235</v>
      </c>
      <c r="E40" s="131">
        <v>3479000</v>
      </c>
    </row>
    <row r="41" spans="2:5" x14ac:dyDescent="0.25">
      <c r="B41" s="129">
        <v>9103</v>
      </c>
      <c r="C41" s="130" t="s">
        <v>75</v>
      </c>
      <c r="D41" s="129" t="s">
        <v>235</v>
      </c>
      <c r="E41" s="131">
        <v>2481000</v>
      </c>
    </row>
    <row r="42" spans="2:5" x14ac:dyDescent="0.25">
      <c r="B42" s="129">
        <v>9104</v>
      </c>
      <c r="C42" s="130" t="s">
        <v>76</v>
      </c>
      <c r="D42" s="129" t="s">
        <v>235</v>
      </c>
      <c r="E42" s="131">
        <v>2018000</v>
      </c>
    </row>
    <row r="43" spans="2:5" x14ac:dyDescent="0.25">
      <c r="B43" s="129">
        <v>9105</v>
      </c>
      <c r="C43" s="130" t="s">
        <v>77</v>
      </c>
      <c r="D43" s="129" t="s">
        <v>235</v>
      </c>
      <c r="E43" s="131">
        <v>1750905</v>
      </c>
    </row>
    <row r="44" spans="2:5" x14ac:dyDescent="0.25">
      <c r="B44" s="129">
        <v>9107</v>
      </c>
      <c r="C44" s="130" t="s">
        <v>78</v>
      </c>
      <c r="D44" s="129" t="s">
        <v>235</v>
      </c>
      <c r="E44" s="131">
        <v>17387000</v>
      </c>
    </row>
    <row r="45" spans="2:5" x14ac:dyDescent="0.25">
      <c r="B45" s="129">
        <v>9108</v>
      </c>
      <c r="C45" s="130" t="s">
        <v>79</v>
      </c>
      <c r="D45" s="129" t="s">
        <v>235</v>
      </c>
      <c r="E45" s="131">
        <v>13251000</v>
      </c>
    </row>
    <row r="46" spans="2:5" x14ac:dyDescent="0.25">
      <c r="B46" s="129">
        <v>9109</v>
      </c>
      <c r="C46" s="130" t="s">
        <v>80</v>
      </c>
      <c r="D46" s="129" t="s">
        <v>235</v>
      </c>
      <c r="E46" s="131">
        <v>11183000</v>
      </c>
    </row>
    <row r="47" spans="2:5" x14ac:dyDescent="0.25">
      <c r="B47" s="129">
        <v>9110</v>
      </c>
      <c r="C47" s="130" t="s">
        <v>81</v>
      </c>
      <c r="D47" s="129" t="s">
        <v>235</v>
      </c>
      <c r="E47" s="131">
        <v>9522000</v>
      </c>
    </row>
    <row r="48" spans="2:5" x14ac:dyDescent="0.25">
      <c r="B48" s="129">
        <v>9111</v>
      </c>
      <c r="C48" s="130" t="s">
        <v>82</v>
      </c>
      <c r="D48" s="129" t="s">
        <v>235</v>
      </c>
      <c r="E48" s="131">
        <v>8589000</v>
      </c>
    </row>
    <row r="49" spans="2:5" x14ac:dyDescent="0.25">
      <c r="B49" s="129">
        <v>9112</v>
      </c>
      <c r="C49" s="130" t="s">
        <v>83</v>
      </c>
      <c r="D49" s="129" t="s">
        <v>235</v>
      </c>
      <c r="E49" s="131">
        <v>7659000</v>
      </c>
    </row>
    <row r="50" spans="2:5" x14ac:dyDescent="0.25">
      <c r="B50" s="129">
        <v>9113</v>
      </c>
      <c r="C50" s="130" t="s">
        <v>84</v>
      </c>
      <c r="D50" s="129" t="s">
        <v>235</v>
      </c>
      <c r="E50" s="131">
        <v>5791000</v>
      </c>
    </row>
    <row r="51" spans="2:5" x14ac:dyDescent="0.25">
      <c r="B51" s="129">
        <v>9254</v>
      </c>
      <c r="C51" s="130" t="s">
        <v>85</v>
      </c>
      <c r="D51" s="129" t="s">
        <v>244</v>
      </c>
      <c r="E51" s="131">
        <v>255300</v>
      </c>
    </row>
    <row r="52" spans="2:5" x14ac:dyDescent="0.25">
      <c r="B52" s="129">
        <v>9314</v>
      </c>
      <c r="C52" s="130" t="s">
        <v>86</v>
      </c>
      <c r="D52" s="129" t="s">
        <v>244</v>
      </c>
      <c r="E52" s="131">
        <v>139262</v>
      </c>
    </row>
    <row r="53" spans="2:5" x14ac:dyDescent="0.25">
      <c r="B53" s="129">
        <v>9317</v>
      </c>
      <c r="C53" s="130" t="s">
        <v>87</v>
      </c>
      <c r="D53" s="129" t="s">
        <v>244</v>
      </c>
      <c r="E53" s="131">
        <v>157314</v>
      </c>
    </row>
    <row r="54" spans="2:5" x14ac:dyDescent="0.25">
      <c r="B54" s="129">
        <v>9318</v>
      </c>
      <c r="C54" s="130" t="s">
        <v>88</v>
      </c>
      <c r="D54" s="129" t="s">
        <v>243</v>
      </c>
      <c r="E54" s="131">
        <v>21451</v>
      </c>
    </row>
    <row r="55" spans="2:5" x14ac:dyDescent="0.25">
      <c r="B55" s="129">
        <v>9319</v>
      </c>
      <c r="C55" s="130" t="s">
        <v>89</v>
      </c>
      <c r="D55" s="129" t="s">
        <v>244</v>
      </c>
      <c r="E55" s="131">
        <v>214862</v>
      </c>
    </row>
    <row r="56" spans="2:5" x14ac:dyDescent="0.25">
      <c r="B56" s="129">
        <v>9320</v>
      </c>
      <c r="C56" s="130" t="s">
        <v>90</v>
      </c>
      <c r="D56" s="129" t="s">
        <v>244</v>
      </c>
      <c r="E56" s="131">
        <v>131010</v>
      </c>
    </row>
    <row r="57" spans="2:5" x14ac:dyDescent="0.25">
      <c r="B57" s="129">
        <v>9321</v>
      </c>
      <c r="C57" s="130" t="s">
        <v>91</v>
      </c>
      <c r="D57" s="129" t="s">
        <v>244</v>
      </c>
      <c r="E57" s="131">
        <v>144089</v>
      </c>
    </row>
    <row r="58" spans="2:5" x14ac:dyDescent="0.25">
      <c r="B58" s="129">
        <v>9323</v>
      </c>
      <c r="C58" s="130" t="s">
        <v>92</v>
      </c>
      <c r="D58" s="129" t="s">
        <v>244</v>
      </c>
      <c r="E58" s="131">
        <v>181776</v>
      </c>
    </row>
    <row r="59" spans="2:5" x14ac:dyDescent="0.25">
      <c r="B59" s="129">
        <v>9324</v>
      </c>
      <c r="C59" s="130" t="s">
        <v>93</v>
      </c>
      <c r="D59" s="129" t="s">
        <v>244</v>
      </c>
      <c r="E59" s="131">
        <v>110304</v>
      </c>
    </row>
    <row r="60" spans="2:5" x14ac:dyDescent="0.25">
      <c r="B60" s="129">
        <v>9423</v>
      </c>
      <c r="C60" s="130" t="s">
        <v>245</v>
      </c>
      <c r="D60" s="129" t="s">
        <v>235</v>
      </c>
      <c r="E60" s="131">
        <v>4177884</v>
      </c>
    </row>
    <row r="61" spans="2:5" x14ac:dyDescent="0.25">
      <c r="B61" s="129">
        <v>9424</v>
      </c>
      <c r="C61" s="130" t="s">
        <v>94</v>
      </c>
      <c r="D61" s="129" t="s">
        <v>235</v>
      </c>
      <c r="E61" s="131">
        <v>2922389</v>
      </c>
    </row>
    <row r="62" spans="2:5" x14ac:dyDescent="0.25">
      <c r="B62" s="129">
        <v>9455</v>
      </c>
      <c r="C62" s="130" t="s">
        <v>95</v>
      </c>
      <c r="D62" s="129" t="s">
        <v>235</v>
      </c>
      <c r="E62" s="131">
        <v>1750905</v>
      </c>
    </row>
    <row r="63" spans="2:5" x14ac:dyDescent="0.25">
      <c r="B63" s="129">
        <v>9457</v>
      </c>
      <c r="C63" s="130" t="s">
        <v>96</v>
      </c>
      <c r="D63" s="129" t="s">
        <v>235</v>
      </c>
      <c r="E63" s="131">
        <v>3669300</v>
      </c>
    </row>
    <row r="64" spans="2:5" x14ac:dyDescent="0.25">
      <c r="B64" s="129">
        <v>9459</v>
      </c>
      <c r="C64" s="130" t="s">
        <v>97</v>
      </c>
      <c r="D64" s="129" t="s">
        <v>235</v>
      </c>
      <c r="E64" s="131">
        <v>2972000</v>
      </c>
    </row>
    <row r="65" spans="2:5" x14ac:dyDescent="0.25">
      <c r="B65" s="129">
        <v>9460</v>
      </c>
      <c r="C65" s="130" t="s">
        <v>98</v>
      </c>
      <c r="D65" s="129" t="s">
        <v>235</v>
      </c>
      <c r="E65" s="131">
        <v>1987000</v>
      </c>
    </row>
    <row r="66" spans="2:5" x14ac:dyDescent="0.25">
      <c r="B66" s="129">
        <v>9461</v>
      </c>
      <c r="C66" s="130" t="s">
        <v>99</v>
      </c>
      <c r="D66" s="129" t="s">
        <v>235</v>
      </c>
      <c r="E66" s="131">
        <v>2244000</v>
      </c>
    </row>
    <row r="67" spans="2:5" x14ac:dyDescent="0.25">
      <c r="B67" s="129">
        <v>9462</v>
      </c>
      <c r="C67" s="130" t="s">
        <v>100</v>
      </c>
      <c r="D67" s="129" t="s">
        <v>235</v>
      </c>
      <c r="E67" s="131">
        <v>2618000</v>
      </c>
    </row>
    <row r="68" spans="2:5" x14ac:dyDescent="0.25">
      <c r="B68" s="129">
        <v>9463</v>
      </c>
      <c r="C68" s="130" t="s">
        <v>101</v>
      </c>
      <c r="D68" s="129" t="s">
        <v>235</v>
      </c>
      <c r="E68" s="131">
        <v>2618000</v>
      </c>
    </row>
    <row r="69" spans="2:5" x14ac:dyDescent="0.25">
      <c r="B69" s="129">
        <v>9464</v>
      </c>
      <c r="C69" s="130" t="s">
        <v>102</v>
      </c>
      <c r="D69" s="129" t="s">
        <v>235</v>
      </c>
      <c r="E69" s="131">
        <v>2992000</v>
      </c>
    </row>
    <row r="70" spans="2:5" x14ac:dyDescent="0.25">
      <c r="B70" s="129">
        <v>9465</v>
      </c>
      <c r="C70" s="130" t="s">
        <v>103</v>
      </c>
      <c r="D70" s="129" t="s">
        <v>235</v>
      </c>
      <c r="E70" s="131">
        <v>25218989</v>
      </c>
    </row>
    <row r="71" spans="2:5" x14ac:dyDescent="0.25">
      <c r="B71" s="129">
        <v>9466</v>
      </c>
      <c r="C71" s="130" t="s">
        <v>104</v>
      </c>
      <c r="D71" s="129" t="s">
        <v>235</v>
      </c>
      <c r="E71" s="131">
        <v>19230337</v>
      </c>
    </row>
    <row r="72" spans="2:5" x14ac:dyDescent="0.25">
      <c r="B72" s="129">
        <v>9467</v>
      </c>
      <c r="C72" s="130" t="s">
        <v>105</v>
      </c>
      <c r="D72" s="129" t="s">
        <v>235</v>
      </c>
      <c r="E72" s="131">
        <v>16236011</v>
      </c>
    </row>
    <row r="73" spans="2:5" x14ac:dyDescent="0.25">
      <c r="B73" s="129">
        <v>9468</v>
      </c>
      <c r="C73" s="130" t="s">
        <v>106</v>
      </c>
      <c r="D73" s="129" t="s">
        <v>235</v>
      </c>
      <c r="E73" s="131">
        <v>13830994</v>
      </c>
    </row>
    <row r="74" spans="2:5" x14ac:dyDescent="0.25">
      <c r="B74" s="129">
        <v>9469</v>
      </c>
      <c r="C74" s="130" t="s">
        <v>107</v>
      </c>
      <c r="D74" s="129" t="s">
        <v>235</v>
      </c>
      <c r="E74" s="131">
        <v>12480071</v>
      </c>
    </row>
    <row r="75" spans="2:5" x14ac:dyDescent="0.25">
      <c r="B75" s="129">
        <v>9470</v>
      </c>
      <c r="C75" s="130" t="s">
        <v>108</v>
      </c>
      <c r="D75" s="129" t="s">
        <v>235</v>
      </c>
      <c r="E75" s="131">
        <v>11133493</v>
      </c>
    </row>
    <row r="76" spans="2:5" x14ac:dyDescent="0.25">
      <c r="B76" s="129">
        <v>9471</v>
      </c>
      <c r="C76" s="130" t="s">
        <v>109</v>
      </c>
      <c r="D76" s="129" t="s">
        <v>235</v>
      </c>
      <c r="E76" s="131">
        <v>8428754</v>
      </c>
    </row>
    <row r="77" spans="2:5" x14ac:dyDescent="0.25">
      <c r="B77" s="129">
        <v>9473</v>
      </c>
      <c r="C77" s="130" t="s">
        <v>110</v>
      </c>
      <c r="D77" s="129" t="s">
        <v>235</v>
      </c>
      <c r="E77" s="131">
        <v>5233165</v>
      </c>
    </row>
    <row r="78" spans="2:5" x14ac:dyDescent="0.25">
      <c r="B78" s="129">
        <v>9474</v>
      </c>
      <c r="C78" s="130" t="s">
        <v>111</v>
      </c>
      <c r="D78" s="129" t="s">
        <v>235</v>
      </c>
      <c r="E78" s="131">
        <v>4948184</v>
      </c>
    </row>
    <row r="79" spans="2:5" x14ac:dyDescent="0.25">
      <c r="B79" s="129">
        <v>9475</v>
      </c>
      <c r="C79" s="130" t="s">
        <v>112</v>
      </c>
      <c r="D79" s="129" t="s">
        <v>235</v>
      </c>
      <c r="E79" s="131">
        <v>5169718</v>
      </c>
    </row>
    <row r="80" spans="2:5" x14ac:dyDescent="0.25">
      <c r="B80" s="129">
        <v>9476</v>
      </c>
      <c r="C80" s="130" t="s">
        <v>113</v>
      </c>
      <c r="D80" s="129" t="s">
        <v>235</v>
      </c>
      <c r="E80" s="131">
        <v>4253177</v>
      </c>
    </row>
    <row r="81" spans="2:5" x14ac:dyDescent="0.25">
      <c r="B81" s="129">
        <v>9477</v>
      </c>
      <c r="C81" s="130" t="s">
        <v>114</v>
      </c>
      <c r="D81" s="129" t="s">
        <v>235</v>
      </c>
      <c r="E81" s="131">
        <v>5453251</v>
      </c>
    </row>
    <row r="82" spans="2:5" x14ac:dyDescent="0.25">
      <c r="B82" s="129">
        <v>9478</v>
      </c>
      <c r="C82" s="130" t="s">
        <v>115</v>
      </c>
      <c r="D82" s="129" t="s">
        <v>235</v>
      </c>
      <c r="E82" s="131">
        <v>4823661</v>
      </c>
    </row>
    <row r="83" spans="2:5" x14ac:dyDescent="0.25">
      <c r="B83" s="129">
        <v>9479</v>
      </c>
      <c r="C83" s="130" t="s">
        <v>116</v>
      </c>
      <c r="D83" s="129" t="s">
        <v>235</v>
      </c>
      <c r="E83" s="131">
        <v>5453251</v>
      </c>
    </row>
    <row r="84" spans="2:5" x14ac:dyDescent="0.25">
      <c r="B84" s="129">
        <v>9480</v>
      </c>
      <c r="C84" s="130" t="s">
        <v>117</v>
      </c>
      <c r="D84" s="129" t="s">
        <v>235</v>
      </c>
      <c r="E84" s="131">
        <v>4823661</v>
      </c>
    </row>
    <row r="85" spans="2:5" x14ac:dyDescent="0.25">
      <c r="B85" s="129">
        <v>9481</v>
      </c>
      <c r="C85" s="130" t="s">
        <v>118</v>
      </c>
      <c r="D85" s="129" t="s">
        <v>235</v>
      </c>
      <c r="E85" s="131">
        <v>5179853</v>
      </c>
    </row>
    <row r="86" spans="2:5" x14ac:dyDescent="0.25">
      <c r="B86" s="129">
        <v>9482</v>
      </c>
      <c r="C86" s="130" t="s">
        <v>119</v>
      </c>
      <c r="D86" s="129" t="s">
        <v>235</v>
      </c>
      <c r="E86" s="131">
        <v>3740609</v>
      </c>
    </row>
    <row r="87" spans="2:5" x14ac:dyDescent="0.25">
      <c r="B87" s="129">
        <v>9483</v>
      </c>
      <c r="C87" s="130" t="s">
        <v>120</v>
      </c>
      <c r="D87" s="129" t="s">
        <v>235</v>
      </c>
      <c r="E87" s="131">
        <v>4322677</v>
      </c>
    </row>
    <row r="88" spans="2:5" x14ac:dyDescent="0.25">
      <c r="B88" s="129">
        <v>9484</v>
      </c>
      <c r="C88" s="130" t="s">
        <v>121</v>
      </c>
      <c r="D88" s="129" t="s">
        <v>235</v>
      </c>
      <c r="E88" s="131">
        <v>3930288</v>
      </c>
    </row>
    <row r="89" spans="2:5" x14ac:dyDescent="0.25">
      <c r="B89" s="129">
        <v>9485</v>
      </c>
      <c r="C89" s="130" t="s">
        <v>122</v>
      </c>
      <c r="D89" s="129" t="s">
        <v>235</v>
      </c>
      <c r="E89" s="131">
        <v>5424555</v>
      </c>
    </row>
    <row r="90" spans="2:5" x14ac:dyDescent="0.25">
      <c r="B90" s="129">
        <v>9486</v>
      </c>
      <c r="C90" s="130" t="s">
        <v>123</v>
      </c>
      <c r="D90" s="129" t="s">
        <v>235</v>
      </c>
      <c r="E90" s="131">
        <v>3979518</v>
      </c>
    </row>
    <row r="91" spans="2:5" x14ac:dyDescent="0.25">
      <c r="B91" s="129">
        <v>9487</v>
      </c>
      <c r="C91" s="130" t="s">
        <v>124</v>
      </c>
      <c r="D91" s="129" t="s">
        <v>235</v>
      </c>
      <c r="E91" s="131">
        <v>3309125</v>
      </c>
    </row>
    <row r="92" spans="2:5" x14ac:dyDescent="0.25">
      <c r="B92" s="129">
        <v>9488</v>
      </c>
      <c r="C92" s="130" t="s">
        <v>125</v>
      </c>
      <c r="D92" s="129" t="s">
        <v>235</v>
      </c>
      <c r="E92" s="131">
        <v>2922389</v>
      </c>
    </row>
    <row r="93" spans="2:5" x14ac:dyDescent="0.25">
      <c r="B93" s="129">
        <v>9489</v>
      </c>
      <c r="C93" s="130" t="s">
        <v>126</v>
      </c>
      <c r="D93" s="129" t="s">
        <v>235</v>
      </c>
      <c r="E93" s="131">
        <v>3740609</v>
      </c>
    </row>
    <row r="94" spans="2:5" x14ac:dyDescent="0.25">
      <c r="B94" s="129">
        <v>9490</v>
      </c>
      <c r="C94" s="130" t="s">
        <v>127</v>
      </c>
      <c r="D94" s="129" t="s">
        <v>235</v>
      </c>
      <c r="E94" s="131">
        <v>3309125</v>
      </c>
    </row>
    <row r="95" spans="2:5" x14ac:dyDescent="0.25">
      <c r="B95" s="129">
        <v>9491</v>
      </c>
      <c r="C95" s="130" t="s">
        <v>128</v>
      </c>
      <c r="D95" s="129" t="s">
        <v>235</v>
      </c>
      <c r="E95" s="131">
        <v>2922389</v>
      </c>
    </row>
    <row r="96" spans="2:5" x14ac:dyDescent="0.25">
      <c r="B96" s="129">
        <v>9492</v>
      </c>
      <c r="C96" s="130" t="s">
        <v>129</v>
      </c>
      <c r="D96" s="129" t="s">
        <v>235</v>
      </c>
      <c r="E96" s="131">
        <v>6542098</v>
      </c>
    </row>
    <row r="97" spans="2:5" x14ac:dyDescent="0.25">
      <c r="B97" s="129">
        <v>9493</v>
      </c>
      <c r="C97" s="130" t="s">
        <v>130</v>
      </c>
      <c r="D97" s="129" t="s">
        <v>235</v>
      </c>
      <c r="E97" s="131">
        <v>3636357</v>
      </c>
    </row>
    <row r="98" spans="2:5" x14ac:dyDescent="0.25">
      <c r="B98" s="129">
        <v>9494</v>
      </c>
      <c r="C98" s="130" t="s">
        <v>131</v>
      </c>
      <c r="D98" s="129" t="s">
        <v>235</v>
      </c>
      <c r="E98" s="131">
        <v>4719411</v>
      </c>
    </row>
    <row r="99" spans="2:5" x14ac:dyDescent="0.25">
      <c r="B99" s="129">
        <v>9497</v>
      </c>
      <c r="C99" s="130" t="s">
        <v>255</v>
      </c>
      <c r="D99" s="129" t="s">
        <v>243</v>
      </c>
      <c r="E99" s="131">
        <v>16439</v>
      </c>
    </row>
    <row r="100" spans="2:5" x14ac:dyDescent="0.25">
      <c r="B100" s="129">
        <v>9505</v>
      </c>
      <c r="C100" s="130" t="s">
        <v>132</v>
      </c>
      <c r="D100" s="129" t="s">
        <v>244</v>
      </c>
      <c r="E100" s="131">
        <v>840633</v>
      </c>
    </row>
    <row r="101" spans="2:5" x14ac:dyDescent="0.25">
      <c r="B101" s="129">
        <v>9506</v>
      </c>
      <c r="C101" s="130" t="s">
        <v>133</v>
      </c>
      <c r="D101" s="129" t="s">
        <v>244</v>
      </c>
      <c r="E101" s="131">
        <v>641011</v>
      </c>
    </row>
    <row r="102" spans="2:5" x14ac:dyDescent="0.25">
      <c r="B102" s="129">
        <v>9507</v>
      </c>
      <c r="C102" s="130" t="s">
        <v>134</v>
      </c>
      <c r="D102" s="129" t="s">
        <v>244</v>
      </c>
      <c r="E102" s="131">
        <v>541201</v>
      </c>
    </row>
    <row r="103" spans="2:5" x14ac:dyDescent="0.25">
      <c r="B103" s="129">
        <v>9508</v>
      </c>
      <c r="C103" s="130" t="s">
        <v>135</v>
      </c>
      <c r="D103" s="129" t="s">
        <v>244</v>
      </c>
      <c r="E103" s="131">
        <v>461034</v>
      </c>
    </row>
    <row r="104" spans="2:5" x14ac:dyDescent="0.25">
      <c r="B104" s="129">
        <v>9509</v>
      </c>
      <c r="C104" s="130" t="s">
        <v>136</v>
      </c>
      <c r="D104" s="129" t="s">
        <v>244</v>
      </c>
      <c r="E104" s="131">
        <v>416003</v>
      </c>
    </row>
    <row r="105" spans="2:5" x14ac:dyDescent="0.25">
      <c r="B105" s="129">
        <v>9510</v>
      </c>
      <c r="C105" s="130" t="s">
        <v>137</v>
      </c>
      <c r="D105" s="129" t="s">
        <v>244</v>
      </c>
      <c r="E105" s="131">
        <v>371117</v>
      </c>
    </row>
    <row r="106" spans="2:5" x14ac:dyDescent="0.25">
      <c r="B106" s="129">
        <v>9511</v>
      </c>
      <c r="C106" s="130" t="s">
        <v>138</v>
      </c>
      <c r="D106" s="129" t="s">
        <v>244</v>
      </c>
      <c r="E106" s="131">
        <v>280958</v>
      </c>
    </row>
    <row r="107" spans="2:5" x14ac:dyDescent="0.25">
      <c r="B107" s="129">
        <v>9512</v>
      </c>
      <c r="C107" s="130" t="s">
        <v>139</v>
      </c>
      <c r="D107" s="129" t="s">
        <v>244</v>
      </c>
      <c r="E107" s="131">
        <v>174438</v>
      </c>
    </row>
    <row r="108" spans="2:5" x14ac:dyDescent="0.25">
      <c r="B108" s="129">
        <v>9513</v>
      </c>
      <c r="C108" s="130" t="s">
        <v>140</v>
      </c>
      <c r="D108" s="129" t="s">
        <v>244</v>
      </c>
      <c r="E108" s="131">
        <v>164940</v>
      </c>
    </row>
    <row r="109" spans="2:5" x14ac:dyDescent="0.25">
      <c r="B109" s="129">
        <v>9514</v>
      </c>
      <c r="C109" s="130" t="s">
        <v>141</v>
      </c>
      <c r="D109" s="129" t="s">
        <v>244</v>
      </c>
      <c r="E109" s="131">
        <v>172324</v>
      </c>
    </row>
    <row r="110" spans="2:5" x14ac:dyDescent="0.25">
      <c r="B110" s="129">
        <v>9515</v>
      </c>
      <c r="C110" s="130" t="s">
        <v>142</v>
      </c>
      <c r="D110" s="129" t="s">
        <v>244</v>
      </c>
      <c r="E110" s="131">
        <v>141773</v>
      </c>
    </row>
    <row r="111" spans="2:5" x14ac:dyDescent="0.25">
      <c r="B111" s="129">
        <v>9516</v>
      </c>
      <c r="C111" s="130" t="s">
        <v>143</v>
      </c>
      <c r="D111" s="129" t="s">
        <v>244</v>
      </c>
      <c r="E111" s="131">
        <v>160788</v>
      </c>
    </row>
    <row r="112" spans="2:5" x14ac:dyDescent="0.25">
      <c r="B112" s="129">
        <v>9517</v>
      </c>
      <c r="C112" s="130" t="s">
        <v>144</v>
      </c>
      <c r="D112" s="129" t="s">
        <v>244</v>
      </c>
      <c r="E112" s="131">
        <v>181776</v>
      </c>
    </row>
    <row r="113" spans="2:5" x14ac:dyDescent="0.25">
      <c r="B113" s="129">
        <v>9518</v>
      </c>
      <c r="C113" s="130" t="s">
        <v>145</v>
      </c>
      <c r="D113" s="129" t="s">
        <v>244</v>
      </c>
      <c r="E113" s="131">
        <v>160788</v>
      </c>
    </row>
    <row r="114" spans="2:5" x14ac:dyDescent="0.25">
      <c r="B114" s="129">
        <v>9519</v>
      </c>
      <c r="C114" s="130" t="s">
        <v>146</v>
      </c>
      <c r="D114" s="129" t="s">
        <v>244</v>
      </c>
      <c r="E114" s="131">
        <v>172662</v>
      </c>
    </row>
    <row r="115" spans="2:5" x14ac:dyDescent="0.25">
      <c r="B115" s="129">
        <v>9520</v>
      </c>
      <c r="C115" s="130" t="s">
        <v>147</v>
      </c>
      <c r="D115" s="129" t="s">
        <v>244</v>
      </c>
      <c r="E115" s="131">
        <v>124687</v>
      </c>
    </row>
    <row r="116" spans="2:5" x14ac:dyDescent="0.25">
      <c r="B116" s="129">
        <v>9521</v>
      </c>
      <c r="C116" s="130" t="s">
        <v>148</v>
      </c>
      <c r="D116" s="129" t="s">
        <v>244</v>
      </c>
      <c r="E116" s="131">
        <v>156349</v>
      </c>
    </row>
    <row r="117" spans="2:5" x14ac:dyDescent="0.25">
      <c r="B117" s="129">
        <v>9522</v>
      </c>
      <c r="C117" s="130" t="s">
        <v>149</v>
      </c>
      <c r="D117" s="129" t="s">
        <v>244</v>
      </c>
      <c r="E117" s="131">
        <v>108808</v>
      </c>
    </row>
    <row r="118" spans="2:5" x14ac:dyDescent="0.25">
      <c r="B118" s="129">
        <v>9523</v>
      </c>
      <c r="C118" s="130" t="s">
        <v>150</v>
      </c>
      <c r="D118" s="129" t="s">
        <v>244</v>
      </c>
      <c r="E118" s="131">
        <v>180819</v>
      </c>
    </row>
    <row r="119" spans="2:5" x14ac:dyDescent="0.25">
      <c r="B119" s="129">
        <v>9524</v>
      </c>
      <c r="C119" s="130" t="s">
        <v>151</v>
      </c>
      <c r="D119" s="129" t="s">
        <v>244</v>
      </c>
      <c r="E119" s="131">
        <v>132651</v>
      </c>
    </row>
    <row r="120" spans="2:5" x14ac:dyDescent="0.25">
      <c r="B120" s="129">
        <v>9525</v>
      </c>
      <c r="C120" s="130" t="s">
        <v>152</v>
      </c>
      <c r="D120" s="129" t="s">
        <v>244</v>
      </c>
      <c r="E120" s="131">
        <v>110304</v>
      </c>
    </row>
    <row r="121" spans="2:5" x14ac:dyDescent="0.25">
      <c r="B121" s="129">
        <v>9526</v>
      </c>
      <c r="C121" s="130" t="s">
        <v>153</v>
      </c>
      <c r="D121" s="129" t="s">
        <v>244</v>
      </c>
      <c r="E121" s="131">
        <v>97414</v>
      </c>
    </row>
    <row r="122" spans="2:5" x14ac:dyDescent="0.25">
      <c r="B122" s="129">
        <v>9527</v>
      </c>
      <c r="C122" s="130" t="s">
        <v>154</v>
      </c>
      <c r="D122" s="129" t="s">
        <v>244</v>
      </c>
      <c r="E122" s="131">
        <v>124687</v>
      </c>
    </row>
    <row r="123" spans="2:5" x14ac:dyDescent="0.25">
      <c r="B123" s="129">
        <v>9528</v>
      </c>
      <c r="C123" s="130" t="s">
        <v>155</v>
      </c>
      <c r="D123" s="129" t="s">
        <v>244</v>
      </c>
      <c r="E123" s="131">
        <v>97414</v>
      </c>
    </row>
    <row r="124" spans="2:5" x14ac:dyDescent="0.25">
      <c r="B124" s="129">
        <v>9529</v>
      </c>
      <c r="C124" s="130" t="s">
        <v>156</v>
      </c>
      <c r="D124" s="129" t="s">
        <v>244</v>
      </c>
      <c r="E124" s="131">
        <v>218070</v>
      </c>
    </row>
    <row r="125" spans="2:5" x14ac:dyDescent="0.25">
      <c r="B125" s="129">
        <v>9530</v>
      </c>
      <c r="C125" s="130" t="s">
        <v>157</v>
      </c>
      <c r="D125" s="129" t="s">
        <v>235</v>
      </c>
      <c r="E125" s="131">
        <v>4177884</v>
      </c>
    </row>
    <row r="126" spans="2:5" x14ac:dyDescent="0.25">
      <c r="B126" s="129">
        <v>9531</v>
      </c>
      <c r="C126" s="130" t="s">
        <v>158</v>
      </c>
      <c r="D126" s="129" t="s">
        <v>243</v>
      </c>
      <c r="E126" s="131">
        <v>114632</v>
      </c>
    </row>
    <row r="127" spans="2:5" x14ac:dyDescent="0.25">
      <c r="B127" s="129">
        <v>9532</v>
      </c>
      <c r="C127" s="130" t="s">
        <v>159</v>
      </c>
      <c r="D127" s="129" t="s">
        <v>243</v>
      </c>
      <c r="E127" s="131">
        <v>87410</v>
      </c>
    </row>
    <row r="128" spans="2:5" x14ac:dyDescent="0.25">
      <c r="B128" s="129">
        <v>9533</v>
      </c>
      <c r="C128" s="130" t="s">
        <v>160</v>
      </c>
      <c r="D128" s="129" t="s">
        <v>243</v>
      </c>
      <c r="E128" s="131">
        <v>73799</v>
      </c>
    </row>
    <row r="129" spans="2:5" x14ac:dyDescent="0.25">
      <c r="B129" s="129">
        <v>9534</v>
      </c>
      <c r="C129" s="130" t="s">
        <v>161</v>
      </c>
      <c r="D129" s="129" t="s">
        <v>243</v>
      </c>
      <c r="E129" s="131">
        <v>62869</v>
      </c>
    </row>
    <row r="130" spans="2:5" x14ac:dyDescent="0.25">
      <c r="B130" s="129">
        <v>9535</v>
      </c>
      <c r="C130" s="130" t="s">
        <v>162</v>
      </c>
      <c r="D130" s="129" t="s">
        <v>243</v>
      </c>
      <c r="E130" s="131">
        <v>56728</v>
      </c>
    </row>
    <row r="131" spans="2:5" x14ac:dyDescent="0.25">
      <c r="B131" s="129">
        <v>9536</v>
      </c>
      <c r="C131" s="130" t="s">
        <v>163</v>
      </c>
      <c r="D131" s="129" t="s">
        <v>243</v>
      </c>
      <c r="E131" s="131">
        <v>50607</v>
      </c>
    </row>
    <row r="132" spans="2:5" x14ac:dyDescent="0.25">
      <c r="B132" s="129">
        <v>9537</v>
      </c>
      <c r="C132" s="130" t="s">
        <v>164</v>
      </c>
      <c r="D132" s="129" t="s">
        <v>243</v>
      </c>
      <c r="E132" s="131">
        <v>38313</v>
      </c>
    </row>
    <row r="133" spans="2:5" x14ac:dyDescent="0.25">
      <c r="B133" s="129">
        <v>9539</v>
      </c>
      <c r="C133" s="130" t="s">
        <v>165</v>
      </c>
      <c r="D133" s="129" t="s">
        <v>243</v>
      </c>
      <c r="E133" s="131">
        <v>23786</v>
      </c>
    </row>
    <row r="134" spans="2:5" x14ac:dyDescent="0.25">
      <c r="B134" s="129">
        <v>9540</v>
      </c>
      <c r="C134" s="130" t="s">
        <v>166</v>
      </c>
      <c r="D134" s="129" t="s">
        <v>243</v>
      </c>
      <c r="E134" s="131">
        <v>22492</v>
      </c>
    </row>
    <row r="135" spans="2:5" x14ac:dyDescent="0.25">
      <c r="B135" s="129">
        <v>9541</v>
      </c>
      <c r="C135" s="130" t="s">
        <v>167</v>
      </c>
      <c r="D135" s="129" t="s">
        <v>243</v>
      </c>
      <c r="E135" s="131">
        <v>23498</v>
      </c>
    </row>
    <row r="136" spans="2:5" x14ac:dyDescent="0.25">
      <c r="B136" s="129">
        <v>9542</v>
      </c>
      <c r="C136" s="130" t="s">
        <v>168</v>
      </c>
      <c r="D136" s="129" t="s">
        <v>243</v>
      </c>
      <c r="E136" s="131">
        <v>19333</v>
      </c>
    </row>
    <row r="137" spans="2:5" x14ac:dyDescent="0.25">
      <c r="B137" s="129">
        <v>9543</v>
      </c>
      <c r="C137" s="130" t="s">
        <v>169</v>
      </c>
      <c r="D137" s="129" t="s">
        <v>243</v>
      </c>
      <c r="E137" s="131">
        <v>24787</v>
      </c>
    </row>
    <row r="138" spans="2:5" x14ac:dyDescent="0.25">
      <c r="B138" s="129">
        <v>9544</v>
      </c>
      <c r="C138" s="130" t="s">
        <v>170</v>
      </c>
      <c r="D138" s="129" t="s">
        <v>243</v>
      </c>
      <c r="E138" s="131">
        <v>21925</v>
      </c>
    </row>
    <row r="139" spans="2:5" x14ac:dyDescent="0.25">
      <c r="B139" s="129">
        <v>9545</v>
      </c>
      <c r="C139" s="130" t="s">
        <v>171</v>
      </c>
      <c r="D139" s="129" t="s">
        <v>243</v>
      </c>
      <c r="E139" s="131">
        <v>24787</v>
      </c>
    </row>
    <row r="140" spans="2:5" x14ac:dyDescent="0.25">
      <c r="B140" s="129">
        <v>9546</v>
      </c>
      <c r="C140" s="130" t="s">
        <v>172</v>
      </c>
      <c r="D140" s="129" t="s">
        <v>243</v>
      </c>
      <c r="E140" s="131">
        <v>21925</v>
      </c>
    </row>
    <row r="141" spans="2:5" x14ac:dyDescent="0.25">
      <c r="B141" s="129">
        <v>9547</v>
      </c>
      <c r="C141" s="130" t="s">
        <v>173</v>
      </c>
      <c r="D141" s="129" t="s">
        <v>243</v>
      </c>
      <c r="E141" s="131">
        <v>23545</v>
      </c>
    </row>
    <row r="142" spans="2:5" x14ac:dyDescent="0.25">
      <c r="B142" s="129">
        <v>9548</v>
      </c>
      <c r="C142" s="130" t="s">
        <v>174</v>
      </c>
      <c r="D142" s="129" t="s">
        <v>243</v>
      </c>
      <c r="E142" s="131">
        <v>17002</v>
      </c>
    </row>
    <row r="143" spans="2:5" x14ac:dyDescent="0.25">
      <c r="B143" s="129">
        <v>9549</v>
      </c>
      <c r="C143" s="130" t="s">
        <v>175</v>
      </c>
      <c r="D143" s="129" t="s">
        <v>243</v>
      </c>
      <c r="E143" s="131">
        <v>21320</v>
      </c>
    </row>
    <row r="144" spans="2:5" x14ac:dyDescent="0.25">
      <c r="B144" s="129">
        <v>9550</v>
      </c>
      <c r="C144" s="130" t="s">
        <v>176</v>
      </c>
      <c r="D144" s="129" t="s">
        <v>243</v>
      </c>
      <c r="E144" s="131">
        <v>14838</v>
      </c>
    </row>
    <row r="145" spans="2:5" x14ac:dyDescent="0.25">
      <c r="B145" s="129">
        <v>9551</v>
      </c>
      <c r="C145" s="130" t="s">
        <v>177</v>
      </c>
      <c r="D145" s="129" t="s">
        <v>243</v>
      </c>
      <c r="E145" s="131">
        <v>19648</v>
      </c>
    </row>
    <row r="146" spans="2:5" x14ac:dyDescent="0.25">
      <c r="B146" s="129">
        <v>9552</v>
      </c>
      <c r="C146" s="130" t="s">
        <v>178</v>
      </c>
      <c r="D146" s="129" t="s">
        <v>243</v>
      </c>
      <c r="E146" s="131">
        <v>17864</v>
      </c>
    </row>
    <row r="147" spans="2:5" x14ac:dyDescent="0.25">
      <c r="B147" s="129">
        <v>9553</v>
      </c>
      <c r="C147" s="130" t="s">
        <v>179</v>
      </c>
      <c r="D147" s="129" t="s">
        <v>243</v>
      </c>
      <c r="E147" s="131">
        <v>24657</v>
      </c>
    </row>
    <row r="148" spans="2:5" x14ac:dyDescent="0.25">
      <c r="B148" s="129">
        <v>9554</v>
      </c>
      <c r="C148" s="130" t="s">
        <v>180</v>
      </c>
      <c r="D148" s="129" t="s">
        <v>243</v>
      </c>
      <c r="E148" s="131">
        <v>18088</v>
      </c>
    </row>
    <row r="149" spans="2:5" x14ac:dyDescent="0.25">
      <c r="B149" s="129">
        <v>9555</v>
      </c>
      <c r="C149" s="130" t="s">
        <v>181</v>
      </c>
      <c r="D149" s="129" t="s">
        <v>243</v>
      </c>
      <c r="E149" s="131">
        <v>15042</v>
      </c>
    </row>
    <row r="150" spans="2:5" x14ac:dyDescent="0.25">
      <c r="B150" s="129">
        <v>9556</v>
      </c>
      <c r="C150" s="130" t="s">
        <v>182</v>
      </c>
      <c r="D150" s="129" t="s">
        <v>243</v>
      </c>
      <c r="E150" s="131">
        <v>13284</v>
      </c>
    </row>
    <row r="151" spans="2:5" x14ac:dyDescent="0.25">
      <c r="B151" s="129">
        <v>9557</v>
      </c>
      <c r="C151" s="130" t="s">
        <v>183</v>
      </c>
      <c r="D151" s="129" t="s">
        <v>243</v>
      </c>
      <c r="E151" s="131">
        <v>17002</v>
      </c>
    </row>
    <row r="152" spans="2:5" x14ac:dyDescent="0.25">
      <c r="B152" s="129">
        <v>9558</v>
      </c>
      <c r="C152" s="130" t="s">
        <v>184</v>
      </c>
      <c r="D152" s="129" t="s">
        <v>243</v>
      </c>
      <c r="E152" s="131">
        <v>15042</v>
      </c>
    </row>
    <row r="153" spans="2:5" x14ac:dyDescent="0.25">
      <c r="B153" s="129">
        <v>9559</v>
      </c>
      <c r="C153" s="130" t="s">
        <v>185</v>
      </c>
      <c r="D153" s="129" t="s">
        <v>243</v>
      </c>
      <c r="E153" s="131">
        <v>13284</v>
      </c>
    </row>
    <row r="154" spans="2:5" x14ac:dyDescent="0.25">
      <c r="B154" s="129">
        <v>9560</v>
      </c>
      <c r="C154" s="130" t="s">
        <v>186</v>
      </c>
      <c r="D154" s="129" t="s">
        <v>243</v>
      </c>
      <c r="E154" s="131">
        <v>29737</v>
      </c>
    </row>
    <row r="155" spans="2:5" x14ac:dyDescent="0.25">
      <c r="B155" s="129">
        <v>9575</v>
      </c>
      <c r="C155" s="130" t="s">
        <v>187</v>
      </c>
      <c r="D155" s="129" t="s">
        <v>235</v>
      </c>
      <c r="E155" s="131">
        <v>18832062</v>
      </c>
    </row>
    <row r="156" spans="2:5" x14ac:dyDescent="0.25">
      <c r="B156" s="129">
        <v>9709</v>
      </c>
      <c r="C156" s="130" t="s">
        <v>188</v>
      </c>
      <c r="D156" s="129" t="s">
        <v>235</v>
      </c>
      <c r="E156" s="131">
        <v>5043600</v>
      </c>
    </row>
    <row r="157" spans="2:5" x14ac:dyDescent="0.25">
      <c r="B157" s="129">
        <v>9710</v>
      </c>
      <c r="C157" s="130" t="s">
        <v>189</v>
      </c>
      <c r="D157" s="129" t="s">
        <v>235</v>
      </c>
      <c r="E157" s="131">
        <v>4468500</v>
      </c>
    </row>
    <row r="158" spans="2:5" x14ac:dyDescent="0.25">
      <c r="B158" s="129">
        <v>9711</v>
      </c>
      <c r="C158" s="130" t="s">
        <v>190</v>
      </c>
      <c r="D158" s="129" t="s">
        <v>235</v>
      </c>
      <c r="E158" s="131">
        <v>3303450</v>
      </c>
    </row>
    <row r="159" spans="2:5" x14ac:dyDescent="0.25">
      <c r="B159" s="129">
        <v>9712</v>
      </c>
      <c r="C159" s="130" t="s">
        <v>191</v>
      </c>
      <c r="D159" s="129" t="s">
        <v>235</v>
      </c>
      <c r="E159" s="131">
        <v>3126600</v>
      </c>
    </row>
    <row r="160" spans="2:5" x14ac:dyDescent="0.25">
      <c r="B160" s="129">
        <v>9713</v>
      </c>
      <c r="C160" s="130" t="s">
        <v>192</v>
      </c>
      <c r="D160" s="129" t="s">
        <v>235</v>
      </c>
      <c r="E160" s="131">
        <v>2724300</v>
      </c>
    </row>
    <row r="161" spans="2:5" x14ac:dyDescent="0.25">
      <c r="B161" s="129">
        <v>9714</v>
      </c>
      <c r="C161" s="130" t="s">
        <v>193</v>
      </c>
      <c r="D161" s="129" t="s">
        <v>235</v>
      </c>
      <c r="E161" s="131">
        <v>2363722</v>
      </c>
    </row>
    <row r="162" spans="2:5" x14ac:dyDescent="0.25">
      <c r="B162" s="129">
        <v>9715</v>
      </c>
      <c r="C162" s="130" t="s">
        <v>194</v>
      </c>
      <c r="D162" s="129" t="s">
        <v>235</v>
      </c>
      <c r="E162" s="131">
        <v>6058800</v>
      </c>
    </row>
    <row r="163" spans="2:5" x14ac:dyDescent="0.25">
      <c r="B163" s="129">
        <v>9833</v>
      </c>
      <c r="C163" s="130" t="s">
        <v>195</v>
      </c>
      <c r="D163" s="129" t="s">
        <v>243</v>
      </c>
      <c r="E163" s="131">
        <v>20454</v>
      </c>
    </row>
    <row r="164" spans="2:5" x14ac:dyDescent="0.25">
      <c r="B164" s="129">
        <v>13442</v>
      </c>
      <c r="C164" s="130" t="s">
        <v>246</v>
      </c>
      <c r="D164" s="129" t="s">
        <v>235</v>
      </c>
      <c r="E164" s="131">
        <v>7361890</v>
      </c>
    </row>
    <row r="165" spans="2:5" x14ac:dyDescent="0.25">
      <c r="B165" s="129">
        <v>13443</v>
      </c>
      <c r="C165" s="130" t="s">
        <v>247</v>
      </c>
      <c r="D165" s="129" t="s">
        <v>235</v>
      </c>
      <c r="E165" s="131">
        <v>4467317</v>
      </c>
    </row>
    <row r="166" spans="2:5" x14ac:dyDescent="0.25">
      <c r="B166" s="129">
        <v>13444</v>
      </c>
      <c r="C166" s="130" t="s">
        <v>248</v>
      </c>
      <c r="D166" s="129" t="s">
        <v>235</v>
      </c>
      <c r="E166" s="131">
        <v>5835615</v>
      </c>
    </row>
    <row r="167" spans="2:5" x14ac:dyDescent="0.25">
      <c r="B167" s="129">
        <v>13445</v>
      </c>
      <c r="C167" s="130" t="s">
        <v>249</v>
      </c>
      <c r="D167" s="129" t="s">
        <v>235</v>
      </c>
      <c r="E167" s="131">
        <v>3945223</v>
      </c>
    </row>
    <row r="168" spans="2:5" x14ac:dyDescent="0.25">
      <c r="B168">
        <v>9456</v>
      </c>
      <c r="C168" t="s">
        <v>256</v>
      </c>
      <c r="D168" t="s">
        <v>235</v>
      </c>
      <c r="E168">
        <v>6583500</v>
      </c>
    </row>
  </sheetData>
  <mergeCells count="1">
    <mergeCell ref="B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 OFICIAL</vt:lpstr>
      <vt:lpstr>F.M.</vt:lpstr>
      <vt:lpstr>PRECIOS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 Daniel Alarcon Coronado</dc:creator>
  <cp:keywords/>
  <dc:description/>
  <cp:lastModifiedBy>HP</cp:lastModifiedBy>
  <cp:revision/>
  <dcterms:created xsi:type="dcterms:W3CDTF">2023-02-28T16:16:45Z</dcterms:created>
  <dcterms:modified xsi:type="dcterms:W3CDTF">2026-05-04T17:11:57Z</dcterms:modified>
  <cp:category/>
  <cp:contentStatus/>
</cp:coreProperties>
</file>