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iver\Documents\04-Documentos-Transversales-Interventoria-Version-No-2\Documentos Transversales Interventoria Versión No 2\"/>
    </mc:Choice>
  </mc:AlternateContent>
  <xr:revisionPtr revIDLastSave="0" documentId="8_{2FE70138-3EC9-4127-BFDA-CA11D05E8B84}" xr6:coauthVersionLast="47" xr6:coauthVersionMax="47" xr10:uidLastSave="{00000000-0000-0000-0000-000000000000}"/>
  <bookViews>
    <workbookView xWindow="-108" yWindow="-108" windowWidth="23256" windowHeight="12456" xr2:uid="{F91E496C-A567-4A19-829A-CFB7EEC7EAC6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0" i="1" l="1"/>
  <c r="G30" i="1" s="1"/>
  <c r="C29" i="1"/>
  <c r="G29" i="1" s="1"/>
  <c r="G28" i="1"/>
  <c r="G31" i="1" s="1"/>
  <c r="C28" i="1"/>
  <c r="G24" i="1"/>
  <c r="C22" i="1"/>
  <c r="G22" i="1" s="1"/>
  <c r="G21" i="1"/>
  <c r="C21" i="1"/>
  <c r="G18" i="1"/>
  <c r="C16" i="1"/>
  <c r="G16" i="1" s="1"/>
  <c r="G15" i="1"/>
  <c r="C15" i="1"/>
  <c r="C14" i="1"/>
  <c r="G14" i="1" s="1"/>
  <c r="C13" i="1"/>
  <c r="G13" i="1" s="1"/>
  <c r="B13" i="1"/>
  <c r="C12" i="1"/>
  <c r="G12" i="1" s="1"/>
  <c r="B12" i="1"/>
  <c r="C11" i="1"/>
  <c r="G11" i="1" s="1"/>
  <c r="C10" i="1"/>
  <c r="G10" i="1" s="1"/>
  <c r="G23" i="1" l="1"/>
  <c r="G25" i="1" s="1"/>
  <c r="G17" i="1"/>
  <c r="G19" i="1" s="1"/>
  <c r="G26" i="1" s="1"/>
  <c r="G32" i="1" s="1"/>
  <c r="G33" i="1" l="1"/>
  <c r="G34" i="1" s="1"/>
</calcChain>
</file>

<file path=xl/sharedStrings.xml><?xml version="1.0" encoding="utf-8"?>
<sst xmlns="http://schemas.openxmlformats.org/spreadsheetml/2006/main" count="52" uniqueCount="47">
  <si>
    <t>Alcaldía Mayor De Riohacha</t>
  </si>
  <si>
    <t>Secretaria de Infraestructura y Servicios Públicos Distrital</t>
  </si>
  <si>
    <t xml:space="preserve">PRESUPUESTO DE INTERVENTORIA </t>
  </si>
  <si>
    <r>
      <t xml:space="preserve">OBJETO: </t>
    </r>
    <r>
      <rPr>
        <sz val="12"/>
        <color rgb="FF000000"/>
        <rFont val="Arial Narrow"/>
        <family val="2"/>
      </rPr>
      <t>ADECUACION Y MEJORAMIENTO DEL AUDITORIO ROMUALDO BRITO LÓPEZ DE LA INSTITUCION EDUCATIVA LICEO PADILLA EN EL DISTRITO DE RIOHACHA, DEPARTAMENTO DE LA GUAJIRA</t>
    </r>
  </si>
  <si>
    <t>ITEMS</t>
  </si>
  <si>
    <t>CARGO /OFICIO</t>
  </si>
  <si>
    <t>SUELDO</t>
  </si>
  <si>
    <t>DURACION</t>
  </si>
  <si>
    <t>CANTIDAD</t>
  </si>
  <si>
    <t>DEDICACION</t>
  </si>
  <si>
    <t>VALOR 
PARCIAL</t>
  </si>
  <si>
    <t>COSTO PERSONAL ADMINISTRATIVO</t>
  </si>
  <si>
    <t>1.1</t>
  </si>
  <si>
    <t>Director de interventoria (Arq-ING. Civil)</t>
  </si>
  <si>
    <t>1.2</t>
  </si>
  <si>
    <t>Residente de interventoria (Arq-ING. Civil)</t>
  </si>
  <si>
    <t>1.3</t>
  </si>
  <si>
    <t>1.4</t>
  </si>
  <si>
    <t>1.5</t>
  </si>
  <si>
    <t>Residente Siso</t>
  </si>
  <si>
    <t>1.6</t>
  </si>
  <si>
    <t>Profesional Social</t>
  </si>
  <si>
    <t>1.7</t>
  </si>
  <si>
    <t>Profesional en ingenieria ambiental</t>
  </si>
  <si>
    <t>SUB TOTAL</t>
  </si>
  <si>
    <t>FACTOR MULTIPLICADOR</t>
  </si>
  <si>
    <t>SUB TOTAL PERSONAL ADMINISTRATIVO</t>
  </si>
  <si>
    <t>COSTO PERSONAL TECNICO AUXILIAR</t>
  </si>
  <si>
    <t>Conductor</t>
  </si>
  <si>
    <t>Vigilante</t>
  </si>
  <si>
    <t>SUB TOTAL PERSONAL TECNICO AUXILIAR</t>
  </si>
  <si>
    <t>TOTAL COSTOS PERSONAL ADMINISTRATIVO +  TECNICO AUXILIAR (A)</t>
  </si>
  <si>
    <t>COSTOS OPERATIVOS</t>
  </si>
  <si>
    <t>2.1</t>
  </si>
  <si>
    <t>Alquiler de oficina</t>
  </si>
  <si>
    <t>2.2</t>
  </si>
  <si>
    <t>Alquiler de vehículo tipo pick up &gt; 2,000 cc</t>
  </si>
  <si>
    <t>2.3</t>
  </si>
  <si>
    <t>Papeleria ,tintas,copias ,material fotografico y demas elementos para informes</t>
  </si>
  <si>
    <t>TOTAL COSTOS OPERATIVOS (B)</t>
  </si>
  <si>
    <t>SUB TOTAL DEL PROYECTO (A + B) = C</t>
  </si>
  <si>
    <t>I.V.A  ( 19%) APLICADO A (C)</t>
  </si>
  <si>
    <t xml:space="preserve">COSTO TOTAL INTERVENTORIA </t>
  </si>
  <si>
    <t>SON: Trescientos ocho millones cuatrocientos veinticuatro mil ochenta y ocho  Pesos M/L.</t>
  </si>
  <si>
    <t>__________________________________________</t>
  </si>
  <si>
    <t>ARQ. JAIME ORLANDO BRUGES MORENO</t>
  </si>
  <si>
    <t xml:space="preserve">Secretario de Infraestructura y Servicios Públicos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</si>
</sst>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164" formatCode="\$\ #,##0.00"/>
    <numFmt numFmtId="165" formatCode="_ [$€-2]\ * #,##0.00_ ;_ [$€-2]\ * \-#,##0.00_ ;_ [$€-2]\ * &quot;-&quot;??_ "/>
    <numFmt numFmtId="166" formatCode="&quot;$&quot;\ #,##0.00"/>
    <numFmt numFmtId="167" formatCode="_(&quot;$&quot;\ * #,##0.00_);_(&quot;$&quot;\ * \(#,##0.00\);_(&quot;$&quot;\ * &quot;-&quot;??_);_(@_)"/>
    <numFmt numFmtId="168" formatCode="&quot;$&quot;\ #,##0"/>
    <numFmt numFmtId="169" formatCode="\$\ #,##0"/>
    <numFmt numFmtId="170" formatCode="_-&quot;$&quot;* #,##0.00_-;\-&quot;$&quot;* #,##0.00_-;_-&quot;$&quot;* &quot;-&quot;??_-;_-@_-"/>
    <numFmt numFmtId="171" formatCode="_-&quot;$&quot;* #,##0_-;\-&quot;$&quot;* #,##0_-;_-&quot;$&quot;* &quot;-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3"/>
      <color rgb="FF000000"/>
      <name val="Arial"/>
      <family val="2"/>
    </font>
    <font>
      <sz val="10"/>
      <name val="Arial"/>
      <family val="2"/>
    </font>
    <font>
      <b/>
      <sz val="14"/>
      <name val="Monotype Corsiva"/>
      <family val="4"/>
    </font>
    <font>
      <b/>
      <sz val="14"/>
      <color rgb="FF000000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sz val="11"/>
      <color indexed="8"/>
      <name val="Arial Narrow"/>
      <family val="2"/>
    </font>
    <font>
      <sz val="11"/>
      <color theme="1"/>
      <name val="Arial Narrow"/>
      <family val="2"/>
    </font>
    <font>
      <sz val="10"/>
      <color indexed="8"/>
      <name val="MS Sans Serif"/>
      <family val="2"/>
    </font>
    <font>
      <b/>
      <sz val="13"/>
      <name val="Arial Narrow"/>
      <family val="2"/>
    </font>
    <font>
      <b/>
      <sz val="13"/>
      <color rgb="FF000000"/>
      <name val="Arial Narrow"/>
      <family val="2"/>
    </font>
    <font>
      <sz val="13"/>
      <color rgb="FF000000"/>
      <name val="Arial Narrow"/>
      <family val="2"/>
    </font>
    <font>
      <b/>
      <sz val="10"/>
      <name val="Arial Narrow"/>
      <family val="2"/>
    </font>
    <font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4" fillId="0" borderId="0"/>
    <xf numFmtId="165" fontId="1" fillId="0" borderId="0"/>
    <xf numFmtId="167" fontId="15" fillId="0" borderId="0" applyFont="0" applyFill="0" applyBorder="0" applyAlignment="0" applyProtection="0"/>
    <xf numFmtId="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1" fillId="0" borderId="0"/>
    <xf numFmtId="0" fontId="4" fillId="0" borderId="0"/>
  </cellStyleXfs>
  <cellXfs count="44">
    <xf numFmtId="0" fontId="0" fillId="0" borderId="0" xfId="0"/>
    <xf numFmtId="0" fontId="3" fillId="0" borderId="0" xfId="2" applyFont="1" applyAlignment="1">
      <alignment horizontal="left" vertical="top"/>
    </xf>
    <xf numFmtId="0" fontId="5" fillId="0" borderId="0" xfId="3" applyFont="1" applyAlignment="1">
      <alignment horizontal="center" vertical="center"/>
    </xf>
    <xf numFmtId="0" fontId="6" fillId="0" borderId="0" xfId="2" applyFont="1" applyAlignment="1">
      <alignment horizontal="center" vertical="top"/>
    </xf>
    <xf numFmtId="0" fontId="7" fillId="0" borderId="0" xfId="2" applyFont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1" fontId="10" fillId="2" borderId="1" xfId="2" applyNumberFormat="1" applyFont="1" applyFill="1" applyBorder="1" applyAlignment="1">
      <alignment horizontal="center" vertical="top" wrapText="1"/>
    </xf>
    <xf numFmtId="0" fontId="9" fillId="2" borderId="1" xfId="2" applyFont="1" applyFill="1" applyBorder="1" applyAlignment="1">
      <alignment horizontal="center" vertical="top" wrapText="1"/>
    </xf>
    <xf numFmtId="0" fontId="11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left" vertical="center" wrapText="1"/>
    </xf>
    <xf numFmtId="164" fontId="12" fillId="0" borderId="1" xfId="2" applyNumberFormat="1" applyFont="1" applyBorder="1" applyAlignment="1">
      <alignment horizontal="center" vertical="center" wrapText="1"/>
    </xf>
    <xf numFmtId="1" fontId="12" fillId="0" borderId="1" xfId="2" applyNumberFormat="1" applyFont="1" applyBorder="1" applyAlignment="1">
      <alignment horizontal="center" vertical="center" wrapText="1"/>
    </xf>
    <xf numFmtId="9" fontId="12" fillId="0" borderId="1" xfId="2" applyNumberFormat="1" applyFont="1" applyBorder="1" applyAlignment="1">
      <alignment horizontal="center" vertical="center" wrapText="1"/>
    </xf>
    <xf numFmtId="165" fontId="13" fillId="0" borderId="1" xfId="4" applyFont="1" applyBorder="1" applyAlignment="1">
      <alignment vertical="center" wrapText="1"/>
    </xf>
    <xf numFmtId="166" fontId="14" fillId="0" borderId="1" xfId="4" applyNumberFormat="1" applyFont="1" applyBorder="1" applyAlignment="1">
      <alignment horizontal="center" vertical="center" wrapText="1"/>
    </xf>
    <xf numFmtId="1" fontId="13" fillId="0" borderId="1" xfId="4" applyNumberFormat="1" applyFont="1" applyBorder="1" applyAlignment="1">
      <alignment horizontal="center" vertical="center"/>
    </xf>
    <xf numFmtId="168" fontId="13" fillId="0" borderId="1" xfId="5" applyNumberFormat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top" wrapText="1"/>
    </xf>
    <xf numFmtId="164" fontId="10" fillId="0" borderId="1" xfId="2" applyNumberFormat="1" applyFont="1" applyBorder="1" applyAlignment="1">
      <alignment horizontal="center" vertical="top" wrapText="1"/>
    </xf>
    <xf numFmtId="2" fontId="10" fillId="0" borderId="1" xfId="6" applyNumberFormat="1" applyFont="1" applyFill="1" applyBorder="1" applyAlignment="1">
      <alignment horizontal="center" vertical="top" wrapText="1"/>
    </xf>
    <xf numFmtId="44" fontId="3" fillId="0" borderId="0" xfId="1" applyFont="1" applyAlignment="1">
      <alignment horizontal="left" vertical="top"/>
    </xf>
    <xf numFmtId="0" fontId="12" fillId="2" borderId="1" xfId="2" applyFont="1" applyFill="1" applyBorder="1" applyAlignment="1">
      <alignment horizontal="center" vertical="top" wrapText="1"/>
    </xf>
    <xf numFmtId="169" fontId="12" fillId="0" borderId="1" xfId="2" applyNumberFormat="1" applyFont="1" applyBorder="1" applyAlignment="1">
      <alignment horizontal="center" vertical="center" wrapText="1"/>
    </xf>
    <xf numFmtId="9" fontId="12" fillId="0" borderId="1" xfId="6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164" fontId="10" fillId="2" borderId="1" xfId="2" applyNumberFormat="1" applyFont="1" applyFill="1" applyBorder="1" applyAlignment="1">
      <alignment horizontal="center" vertical="center" wrapText="1"/>
    </xf>
    <xf numFmtId="170" fontId="3" fillId="0" borderId="0" xfId="7" applyFont="1" applyFill="1" applyBorder="1" applyAlignment="1">
      <alignment horizontal="left" vertical="top"/>
    </xf>
    <xf numFmtId="169" fontId="3" fillId="0" borderId="0" xfId="2" applyNumberFormat="1" applyFont="1" applyAlignment="1">
      <alignment horizontal="left" vertical="top"/>
    </xf>
    <xf numFmtId="0" fontId="16" fillId="0" borderId="0" xfId="2" applyFont="1" applyAlignment="1">
      <alignment horizontal="center" vertical="top" wrapText="1"/>
    </xf>
    <xf numFmtId="164" fontId="17" fillId="0" borderId="0" xfId="2" applyNumberFormat="1" applyFont="1" applyAlignment="1">
      <alignment horizontal="center" vertical="center" wrapText="1"/>
    </xf>
    <xf numFmtId="0" fontId="11" fillId="0" borderId="0" xfId="2" applyFont="1" applyAlignment="1">
      <alignment horizontal="left" vertical="top"/>
    </xf>
    <xf numFmtId="0" fontId="18" fillId="0" borderId="0" xfId="2" applyFont="1" applyAlignment="1">
      <alignment horizontal="left" vertical="top"/>
    </xf>
    <xf numFmtId="171" fontId="17" fillId="0" borderId="0" xfId="8" applyFont="1" applyFill="1" applyBorder="1" applyAlignment="1">
      <alignment horizontal="left" vertical="top"/>
    </xf>
    <xf numFmtId="164" fontId="18" fillId="0" borderId="0" xfId="2" applyNumberFormat="1" applyFont="1" applyAlignment="1">
      <alignment horizontal="left" vertical="top"/>
    </xf>
    <xf numFmtId="4" fontId="18" fillId="0" borderId="0" xfId="2" applyNumberFormat="1" applyFont="1" applyAlignment="1">
      <alignment horizontal="left" vertical="top"/>
    </xf>
    <xf numFmtId="171" fontId="3" fillId="0" borderId="0" xfId="8" applyFont="1" applyFill="1" applyBorder="1" applyAlignment="1">
      <alignment horizontal="left" vertical="top"/>
    </xf>
    <xf numFmtId="171" fontId="3" fillId="0" borderId="0" xfId="2" applyNumberFormat="1" applyFont="1" applyAlignment="1">
      <alignment horizontal="left" vertical="top"/>
    </xf>
    <xf numFmtId="0" fontId="18" fillId="0" borderId="0" xfId="2" applyFont="1" applyAlignment="1">
      <alignment horizontal="center" vertical="top"/>
    </xf>
    <xf numFmtId="0" fontId="17" fillId="0" borderId="0" xfId="2" applyFont="1" applyAlignment="1">
      <alignment horizontal="center" vertical="top"/>
    </xf>
    <xf numFmtId="0" fontId="17" fillId="0" borderId="0" xfId="2" applyFont="1" applyAlignment="1">
      <alignment horizontal="left" vertical="top"/>
    </xf>
    <xf numFmtId="0" fontId="19" fillId="0" borderId="0" xfId="9" applyFont="1" applyAlignment="1">
      <alignment horizontal="center" vertical="center" wrapText="1"/>
    </xf>
    <xf numFmtId="0" fontId="20" fillId="0" borderId="0" xfId="9" applyFont="1" applyAlignment="1">
      <alignment horizontal="center" vertical="center" wrapText="1"/>
    </xf>
    <xf numFmtId="0" fontId="20" fillId="0" borderId="0" xfId="10" applyFont="1" applyAlignment="1">
      <alignment horizontal="center" vertical="center"/>
    </xf>
  </cellXfs>
  <cellStyles count="11">
    <cellStyle name="Moneda" xfId="1" builtinId="4"/>
    <cellStyle name="Moneda [0] 2" xfId="8" xr:uid="{E6C90D96-9C65-425D-BA0E-5807B247404C}"/>
    <cellStyle name="Moneda 3" xfId="7" xr:uid="{67EB98C5-FA1C-440D-8715-7BE0D47B416A}"/>
    <cellStyle name="Moneda 4 2 6" xfId="5" xr:uid="{66030450-6F23-4A40-8286-87C17E29A095}"/>
    <cellStyle name="Normal" xfId="0" builtinId="0"/>
    <cellStyle name="Normal 2 2" xfId="3" xr:uid="{9D8ADA5F-CF69-4CFA-A15D-87D86C9B6FF9}"/>
    <cellStyle name="Normal 2 4 2 2 4 2" xfId="4" xr:uid="{507A5F92-B215-4E39-9161-F5EC713785C2}"/>
    <cellStyle name="Normal 3 2" xfId="10" xr:uid="{F0221D8A-B96F-4396-A51F-F898ECB95F04}"/>
    <cellStyle name="Normal 3 4" xfId="2" xr:uid="{1A6CEAE1-0626-417F-ABE7-0A2CD9C97C8E}"/>
    <cellStyle name="Normal 4 3 2" xfId="9" xr:uid="{E756ED51-9533-487C-8E15-1CDC90AAA6CC}"/>
    <cellStyle name="Porcentaje 2 2" xfId="6" xr:uid="{4E44C882-F017-4C42-931B-63DE66800C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330200</xdr:colOff>
      <xdr:row>0</xdr:row>
      <xdr:rowOff>25400</xdr:rowOff>
    </xdr:from>
    <xdr:to>
      <xdr:col>4</xdr:col>
      <xdr:colOff>378461</xdr:colOff>
      <xdr:row>4</xdr:row>
      <xdr:rowOff>10294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A8448F2-DDBF-4F41-B6D6-606725EA2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" y="25400"/>
          <a:ext cx="7698741" cy="7773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222250</xdr:colOff>
      <xdr:row>36</xdr:row>
      <xdr:rowOff>105834</xdr:rowOff>
    </xdr:from>
    <xdr:to>
      <xdr:col>2</xdr:col>
      <xdr:colOff>1214120</xdr:colOff>
      <xdr:row>40</xdr:row>
      <xdr:rowOff>141235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2FC5162-D246-4311-ABA8-3D6DE4FCE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9830" y="8602134"/>
          <a:ext cx="1388110" cy="76692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iver/Documents/PRESUPUESTO%20DEL%20COLISE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"/>
      <sheetName val="A.I.U"/>
      <sheetName val="F.P"/>
      <sheetName val="RETIE - RETILAP"/>
      <sheetName val="GESTION"/>
      <sheetName val="PMT"/>
      <sheetName val="SST"/>
      <sheetName val="PMA"/>
      <sheetName val="PRES INTERVENTORIA"/>
      <sheetName val="FM"/>
      <sheetName val="CRONOGRAMA Y FLUJO"/>
      <sheetName val="MEMORIA DE CANTIDADES"/>
      <sheetName val="ESTUDIO DE MERCADO"/>
      <sheetName val="1.1.1"/>
      <sheetName val="1.1.2"/>
      <sheetName val="1.1.3"/>
      <sheetName val="1.1.4"/>
      <sheetName val="1.1.5"/>
      <sheetName val="1.1.6"/>
      <sheetName val="1.1.7"/>
      <sheetName val="1.1.8"/>
      <sheetName val="1.1.9"/>
      <sheetName val="1.1.10"/>
      <sheetName val="2.1.1"/>
      <sheetName val="2.1.2"/>
      <sheetName val="2.1.3"/>
      <sheetName val="2.2.1"/>
      <sheetName val="2.2.2"/>
      <sheetName val="2.2.3"/>
      <sheetName val="2.2.4"/>
      <sheetName val="2.3.1"/>
      <sheetName val="2.3.2"/>
      <sheetName val="2.3.3"/>
      <sheetName val="2.3.4"/>
      <sheetName val="3.1.1"/>
      <sheetName val="3.1.2"/>
      <sheetName val="3.2.1"/>
      <sheetName val="3.2.2"/>
      <sheetName val="3.2.3"/>
      <sheetName val="4.1"/>
      <sheetName val="5.1"/>
      <sheetName val="5.2"/>
      <sheetName val="5.3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3"/>
      <sheetName val="6.1.1"/>
      <sheetName val="6.1.2"/>
      <sheetName val="6.1.3"/>
      <sheetName val="6.1.4"/>
      <sheetName val="6.2.1"/>
      <sheetName val="6.2.2"/>
      <sheetName val="6.2.3"/>
      <sheetName val="6.2.4"/>
      <sheetName val="7.1"/>
      <sheetName val="7.2"/>
      <sheetName val="7.3"/>
    </sheetNames>
    <sheetDataSet>
      <sheetData sheetId="0"/>
      <sheetData sheetId="1">
        <row r="13">
          <cell r="B13">
            <v>7000000</v>
          </cell>
        </row>
        <row r="14">
          <cell r="B14">
            <v>5000000</v>
          </cell>
        </row>
        <row r="15">
          <cell r="A15" t="str">
            <v>Profesional en ingenieria hidrosanitario</v>
          </cell>
          <cell r="B15">
            <v>4000000</v>
          </cell>
        </row>
        <row r="16">
          <cell r="A16" t="str">
            <v xml:space="preserve">Ingeniero electrico </v>
          </cell>
          <cell r="B16">
            <v>4000000</v>
          </cell>
        </row>
        <row r="17">
          <cell r="B17">
            <v>4000000</v>
          </cell>
        </row>
        <row r="18">
          <cell r="B18">
            <v>4000000</v>
          </cell>
        </row>
        <row r="19">
          <cell r="B19">
            <v>4000000</v>
          </cell>
        </row>
        <row r="21">
          <cell r="B21">
            <v>2200000</v>
          </cell>
        </row>
        <row r="22">
          <cell r="B22">
            <v>2200000</v>
          </cell>
        </row>
        <row r="24">
          <cell r="B24">
            <v>1400000</v>
          </cell>
        </row>
        <row r="26">
          <cell r="B26">
            <v>200000</v>
          </cell>
        </row>
        <row r="27">
          <cell r="B27">
            <v>9000000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40">
          <cell r="D40">
            <v>2.3526038666666662</v>
          </cell>
          <cell r="H40">
            <v>1.9486008666666663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65BF9-5000-429F-92C5-388DCF251EC7}">
  <dimension ref="A3:J48"/>
  <sheetViews>
    <sheetView tabSelected="1" topLeftCell="A25" workbookViewId="0">
      <selection activeCell="A5" sqref="A5:G5"/>
    </sheetView>
  </sheetViews>
  <sheetFormatPr baseColWidth="10" defaultColWidth="8.6640625" defaultRowHeight="16.8" x14ac:dyDescent="0.3"/>
  <cols>
    <col min="1" max="1" width="7.6640625" style="1" customWidth="1"/>
    <col min="2" max="2" width="43.33203125" style="1" customWidth="1"/>
    <col min="3" max="3" width="18.109375" style="1" customWidth="1"/>
    <col min="4" max="4" width="13.5546875" style="1" customWidth="1"/>
    <col min="5" max="5" width="10.6640625" style="1" customWidth="1"/>
    <col min="6" max="6" width="14.109375" style="1" customWidth="1"/>
    <col min="7" max="7" width="18.6640625" style="1" customWidth="1"/>
    <col min="8" max="8" width="26.109375" style="1" bestFit="1" customWidth="1"/>
    <col min="9" max="9" width="22.33203125" style="1" bestFit="1" customWidth="1"/>
    <col min="10" max="10" width="11.33203125" style="1" bestFit="1" customWidth="1"/>
    <col min="11" max="16384" width="8.6640625" style="1"/>
  </cols>
  <sheetData>
    <row r="3" spans="1:8" ht="28.2" customHeight="1" x14ac:dyDescent="0.3"/>
    <row r="4" spans="1:8" ht="18" x14ac:dyDescent="0.3">
      <c r="A4" s="2" t="s">
        <v>0</v>
      </c>
      <c r="B4" s="2"/>
      <c r="C4" s="2"/>
      <c r="D4" s="2"/>
      <c r="E4" s="2"/>
      <c r="F4" s="2"/>
      <c r="G4" s="2"/>
    </row>
    <row r="5" spans="1:8" ht="18" x14ac:dyDescent="0.3">
      <c r="A5" s="2" t="s">
        <v>1</v>
      </c>
      <c r="B5" s="2"/>
      <c r="C5" s="2"/>
      <c r="D5" s="2"/>
      <c r="E5" s="2"/>
      <c r="F5" s="2"/>
      <c r="G5" s="2"/>
    </row>
    <row r="6" spans="1:8" ht="18" x14ac:dyDescent="0.3">
      <c r="A6" s="3" t="s">
        <v>2</v>
      </c>
      <c r="B6" s="3"/>
      <c r="C6" s="3"/>
      <c r="D6" s="3"/>
      <c r="E6" s="3"/>
      <c r="F6" s="3"/>
      <c r="G6" s="3"/>
    </row>
    <row r="7" spans="1:8" ht="48.6" customHeight="1" x14ac:dyDescent="0.3">
      <c r="A7" s="4" t="s">
        <v>3</v>
      </c>
      <c r="B7" s="4"/>
      <c r="C7" s="4"/>
      <c r="D7" s="4"/>
      <c r="E7" s="4"/>
      <c r="F7" s="4"/>
      <c r="G7" s="4"/>
    </row>
    <row r="8" spans="1:8" ht="27.6" x14ac:dyDescent="0.3">
      <c r="A8" s="5" t="s">
        <v>4</v>
      </c>
      <c r="B8" s="5" t="s">
        <v>5</v>
      </c>
      <c r="C8" s="5" t="s">
        <v>6</v>
      </c>
      <c r="D8" s="5" t="s">
        <v>7</v>
      </c>
      <c r="E8" s="5" t="s">
        <v>8</v>
      </c>
      <c r="F8" s="5" t="s">
        <v>9</v>
      </c>
      <c r="G8" s="5" t="s">
        <v>10</v>
      </c>
    </row>
    <row r="9" spans="1:8" x14ac:dyDescent="0.3">
      <c r="A9" s="6">
        <v>1</v>
      </c>
      <c r="B9" s="7" t="s">
        <v>11</v>
      </c>
      <c r="C9" s="7"/>
      <c r="D9" s="7"/>
      <c r="E9" s="7"/>
      <c r="F9" s="7"/>
      <c r="G9" s="7"/>
    </row>
    <row r="10" spans="1:8" x14ac:dyDescent="0.3">
      <c r="A10" s="8" t="s">
        <v>12</v>
      </c>
      <c r="B10" s="9" t="s">
        <v>13</v>
      </c>
      <c r="C10" s="10">
        <f>+'[1]A.I.U'!B13</f>
        <v>7000000</v>
      </c>
      <c r="D10" s="11">
        <v>4</v>
      </c>
      <c r="E10" s="11">
        <v>1</v>
      </c>
      <c r="F10" s="12">
        <v>0.5</v>
      </c>
      <c r="G10" s="10">
        <f>C10*D10*E10*F10</f>
        <v>14000000</v>
      </c>
    </row>
    <row r="11" spans="1:8" ht="16.2" customHeight="1" x14ac:dyDescent="0.3">
      <c r="A11" s="8" t="s">
        <v>14</v>
      </c>
      <c r="B11" s="9" t="s">
        <v>15</v>
      </c>
      <c r="C11" s="10">
        <f>+'[1]A.I.U'!B14</f>
        <v>5000000</v>
      </c>
      <c r="D11" s="11">
        <v>4</v>
      </c>
      <c r="E11" s="11">
        <v>1</v>
      </c>
      <c r="F11" s="12">
        <v>1</v>
      </c>
      <c r="G11" s="10">
        <f>C11*D11*E11*F11</f>
        <v>20000000</v>
      </c>
    </row>
    <row r="12" spans="1:8" x14ac:dyDescent="0.3">
      <c r="A12" s="8" t="s">
        <v>16</v>
      </c>
      <c r="B12" s="9" t="str">
        <f>+'[1]A.I.U'!A16</f>
        <v xml:space="preserve">Ingeniero electrico </v>
      </c>
      <c r="C12" s="10">
        <f>+'[1]A.I.U'!B16</f>
        <v>4000000</v>
      </c>
      <c r="D12" s="11">
        <v>4</v>
      </c>
      <c r="E12" s="11">
        <v>1</v>
      </c>
      <c r="F12" s="12">
        <v>0.5</v>
      </c>
      <c r="G12" s="10">
        <f>C12*D12*E12*F12</f>
        <v>8000000</v>
      </c>
    </row>
    <row r="13" spans="1:8" x14ac:dyDescent="0.3">
      <c r="A13" s="8" t="s">
        <v>17</v>
      </c>
      <c r="B13" s="9" t="str">
        <f>+'[1]A.I.U'!A15</f>
        <v>Profesional en ingenieria hidrosanitario</v>
      </c>
      <c r="C13" s="10">
        <f>+'[1]A.I.U'!B15</f>
        <v>4000000</v>
      </c>
      <c r="D13" s="11">
        <v>4</v>
      </c>
      <c r="E13" s="11">
        <v>1</v>
      </c>
      <c r="F13" s="12">
        <v>0.5</v>
      </c>
      <c r="G13" s="10">
        <f>C13*D13*E13*F13</f>
        <v>8000000</v>
      </c>
    </row>
    <row r="14" spans="1:8" x14ac:dyDescent="0.3">
      <c r="A14" s="8" t="s">
        <v>18</v>
      </c>
      <c r="B14" s="13" t="s">
        <v>19</v>
      </c>
      <c r="C14" s="14">
        <f>+'[1]A.I.U'!B19</f>
        <v>4000000</v>
      </c>
      <c r="D14" s="15">
        <v>4</v>
      </c>
      <c r="E14" s="11">
        <v>1</v>
      </c>
      <c r="F14" s="12">
        <v>0.6</v>
      </c>
      <c r="G14" s="16">
        <f t="shared" ref="G14:G16" si="0">+F14*E14*D14*C14</f>
        <v>9600000</v>
      </c>
      <c r="H14"/>
    </row>
    <row r="15" spans="1:8" x14ac:dyDescent="0.3">
      <c r="A15" s="8" t="s">
        <v>20</v>
      </c>
      <c r="B15" s="13" t="s">
        <v>21</v>
      </c>
      <c r="C15" s="14">
        <f>+'[1]A.I.U'!B18</f>
        <v>4000000</v>
      </c>
      <c r="D15" s="15">
        <v>4</v>
      </c>
      <c r="E15" s="11">
        <v>1</v>
      </c>
      <c r="F15" s="12">
        <v>0.6</v>
      </c>
      <c r="G15" s="16">
        <f t="shared" si="0"/>
        <v>9600000</v>
      </c>
      <c r="H15"/>
    </row>
    <row r="16" spans="1:8" ht="15" customHeight="1" x14ac:dyDescent="0.3">
      <c r="A16" s="8" t="s">
        <v>22</v>
      </c>
      <c r="B16" s="9" t="s">
        <v>23</v>
      </c>
      <c r="C16" s="10">
        <f>+'[1]A.I.U'!B17</f>
        <v>4000000</v>
      </c>
      <c r="D16" s="15">
        <v>4</v>
      </c>
      <c r="E16" s="11">
        <v>1</v>
      </c>
      <c r="F16" s="12">
        <v>0.6</v>
      </c>
      <c r="G16" s="16">
        <f t="shared" si="0"/>
        <v>9600000</v>
      </c>
    </row>
    <row r="17" spans="1:9" x14ac:dyDescent="0.3">
      <c r="A17" s="17" t="s">
        <v>24</v>
      </c>
      <c r="B17" s="17"/>
      <c r="C17" s="17"/>
      <c r="D17" s="17"/>
      <c r="E17" s="17"/>
      <c r="F17" s="17"/>
      <c r="G17" s="18">
        <f>SUM(G10:G16)</f>
        <v>78800000</v>
      </c>
    </row>
    <row r="18" spans="1:9" x14ac:dyDescent="0.3">
      <c r="A18" s="17" t="s">
        <v>25</v>
      </c>
      <c r="B18" s="17"/>
      <c r="C18" s="17"/>
      <c r="D18" s="17"/>
      <c r="E18" s="17"/>
      <c r="F18" s="17"/>
      <c r="G18" s="19">
        <f>+[1]FM!H40</f>
        <v>1.9486008666666663</v>
      </c>
    </row>
    <row r="19" spans="1:9" x14ac:dyDescent="0.3">
      <c r="A19" s="17" t="s">
        <v>26</v>
      </c>
      <c r="B19" s="17"/>
      <c r="C19" s="17"/>
      <c r="D19" s="17"/>
      <c r="E19" s="17"/>
      <c r="F19" s="17"/>
      <c r="G19" s="18">
        <f>ROUND(G17*G18,0)</f>
        <v>153549748</v>
      </c>
      <c r="I19" s="20"/>
    </row>
    <row r="20" spans="1:9" x14ac:dyDescent="0.3">
      <c r="A20" s="6">
        <v>1</v>
      </c>
      <c r="B20" s="7" t="s">
        <v>27</v>
      </c>
      <c r="C20" s="7"/>
      <c r="D20" s="7"/>
      <c r="E20" s="7"/>
      <c r="F20" s="7"/>
      <c r="G20" s="7"/>
    </row>
    <row r="21" spans="1:9" x14ac:dyDescent="0.3">
      <c r="A21" s="8" t="s">
        <v>14</v>
      </c>
      <c r="B21" s="9" t="s">
        <v>28</v>
      </c>
      <c r="C21" s="10">
        <f>+'[1]A.I.U'!B21</f>
        <v>2200000</v>
      </c>
      <c r="D21" s="11">
        <v>4</v>
      </c>
      <c r="E21" s="11">
        <v>1</v>
      </c>
      <c r="F21" s="12">
        <v>1</v>
      </c>
      <c r="G21" s="10">
        <f>C21*D21*E21*F21</f>
        <v>8800000</v>
      </c>
    </row>
    <row r="22" spans="1:9" ht="16.2" customHeight="1" x14ac:dyDescent="0.3">
      <c r="A22" s="8" t="s">
        <v>16</v>
      </c>
      <c r="B22" s="9" t="s">
        <v>29</v>
      </c>
      <c r="C22" s="10">
        <f>+'[1]A.I.U'!B22</f>
        <v>2200000</v>
      </c>
      <c r="D22" s="11">
        <v>4</v>
      </c>
      <c r="E22" s="11">
        <v>1</v>
      </c>
      <c r="F22" s="12">
        <v>1</v>
      </c>
      <c r="G22" s="10">
        <f>C22*D22*E22*F22</f>
        <v>8800000</v>
      </c>
    </row>
    <row r="23" spans="1:9" x14ac:dyDescent="0.3">
      <c r="A23" s="17" t="s">
        <v>24</v>
      </c>
      <c r="B23" s="17"/>
      <c r="C23" s="17"/>
      <c r="D23" s="17"/>
      <c r="E23" s="17"/>
      <c r="F23" s="17"/>
      <c r="G23" s="18">
        <f>SUM(G21:G22)</f>
        <v>17600000</v>
      </c>
    </row>
    <row r="24" spans="1:9" x14ac:dyDescent="0.3">
      <c r="A24" s="17" t="s">
        <v>25</v>
      </c>
      <c r="B24" s="17"/>
      <c r="C24" s="17"/>
      <c r="D24" s="17"/>
      <c r="E24" s="17"/>
      <c r="F24" s="17"/>
      <c r="G24" s="19">
        <f>+[1]FM!D40</f>
        <v>2.3526038666666662</v>
      </c>
    </row>
    <row r="25" spans="1:9" x14ac:dyDescent="0.3">
      <c r="A25" s="17" t="s">
        <v>30</v>
      </c>
      <c r="B25" s="17"/>
      <c r="C25" s="17"/>
      <c r="D25" s="17"/>
      <c r="E25" s="17"/>
      <c r="F25" s="17"/>
      <c r="G25" s="18">
        <f>ROUND(G23*G24,0)</f>
        <v>41405828</v>
      </c>
      <c r="I25" s="20"/>
    </row>
    <row r="26" spans="1:9" x14ac:dyDescent="0.3">
      <c r="A26" s="17" t="s">
        <v>31</v>
      </c>
      <c r="B26" s="17"/>
      <c r="C26" s="17"/>
      <c r="D26" s="17"/>
      <c r="E26" s="17"/>
      <c r="F26" s="17"/>
      <c r="G26" s="18">
        <f>+G19+G25</f>
        <v>194955576</v>
      </c>
      <c r="I26" s="20"/>
    </row>
    <row r="27" spans="1:9" x14ac:dyDescent="0.3">
      <c r="A27" s="6">
        <v>2</v>
      </c>
      <c r="B27" s="7" t="s">
        <v>32</v>
      </c>
      <c r="C27" s="7"/>
      <c r="D27" s="7"/>
      <c r="E27" s="7"/>
      <c r="F27" s="7"/>
      <c r="G27" s="21"/>
    </row>
    <row r="28" spans="1:9" x14ac:dyDescent="0.3">
      <c r="A28" s="8" t="s">
        <v>33</v>
      </c>
      <c r="B28" s="9" t="s">
        <v>34</v>
      </c>
      <c r="C28" s="22">
        <f>+'[1]A.I.U'!B24</f>
        <v>1400000</v>
      </c>
      <c r="D28" s="11">
        <v>4</v>
      </c>
      <c r="E28" s="11">
        <v>1</v>
      </c>
      <c r="F28" s="23"/>
      <c r="G28" s="10">
        <f>C28*D28*E28</f>
        <v>5600000</v>
      </c>
    </row>
    <row r="29" spans="1:9" x14ac:dyDescent="0.3">
      <c r="A29" s="8" t="s">
        <v>35</v>
      </c>
      <c r="B29" s="9" t="s">
        <v>36</v>
      </c>
      <c r="C29" s="22">
        <f>+'[1]A.I.U'!B27</f>
        <v>9000000</v>
      </c>
      <c r="D29" s="11">
        <v>4</v>
      </c>
      <c r="E29" s="11">
        <v>1</v>
      </c>
      <c r="F29" s="23"/>
      <c r="G29" s="10">
        <f t="shared" ref="G29:G30" si="1">C29*D29*E29</f>
        <v>36000000</v>
      </c>
    </row>
    <row r="30" spans="1:9" ht="27.6" x14ac:dyDescent="0.3">
      <c r="A30" s="8" t="s">
        <v>37</v>
      </c>
      <c r="B30" s="9" t="s">
        <v>38</v>
      </c>
      <c r="C30" s="22">
        <f>+'[1]A.I.U'!B26</f>
        <v>200000</v>
      </c>
      <c r="D30" s="11">
        <v>4</v>
      </c>
      <c r="E30" s="11">
        <v>1</v>
      </c>
      <c r="F30" s="23"/>
      <c r="G30" s="10">
        <f t="shared" si="1"/>
        <v>800000</v>
      </c>
    </row>
    <row r="31" spans="1:9" ht="15.75" customHeight="1" x14ac:dyDescent="0.3">
      <c r="A31" s="24" t="s">
        <v>39</v>
      </c>
      <c r="B31" s="24" t="s">
        <v>39</v>
      </c>
      <c r="C31" s="24"/>
      <c r="D31" s="24"/>
      <c r="E31" s="24"/>
      <c r="F31" s="24"/>
      <c r="G31" s="25">
        <f>SUM(G28:G30)</f>
        <v>42400000</v>
      </c>
    </row>
    <row r="32" spans="1:9" x14ac:dyDescent="0.3">
      <c r="A32" s="7" t="s">
        <v>40</v>
      </c>
      <c r="B32" s="7"/>
      <c r="C32" s="7"/>
      <c r="D32" s="7"/>
      <c r="E32" s="7"/>
      <c r="F32" s="7"/>
      <c r="G32" s="26">
        <f>G26+G31</f>
        <v>237355576</v>
      </c>
    </row>
    <row r="33" spans="1:10" x14ac:dyDescent="0.3">
      <c r="A33" s="7" t="s">
        <v>41</v>
      </c>
      <c r="B33" s="7"/>
      <c r="C33" s="7"/>
      <c r="D33" s="7"/>
      <c r="E33" s="7"/>
      <c r="F33" s="7"/>
      <c r="G33" s="26">
        <f>+G32*19%</f>
        <v>45097559.439999998</v>
      </c>
    </row>
    <row r="34" spans="1:10" x14ac:dyDescent="0.3">
      <c r="A34" s="7" t="s">
        <v>42</v>
      </c>
      <c r="B34" s="7"/>
      <c r="C34" s="7"/>
      <c r="D34" s="7"/>
      <c r="E34" s="7"/>
      <c r="F34" s="7"/>
      <c r="G34" s="26">
        <f>ROUND(G32+G33,0)</f>
        <v>282453135</v>
      </c>
      <c r="H34" s="27"/>
      <c r="I34" s="28"/>
      <c r="J34" s="28"/>
    </row>
    <row r="35" spans="1:10" x14ac:dyDescent="0.3">
      <c r="A35" s="29"/>
      <c r="B35" s="29"/>
      <c r="C35" s="29"/>
      <c r="D35" s="29"/>
      <c r="E35" s="29"/>
      <c r="F35" s="29"/>
      <c r="G35" s="30"/>
      <c r="H35" s="27"/>
      <c r="I35" s="28"/>
      <c r="J35" s="28"/>
    </row>
    <row r="36" spans="1:10" x14ac:dyDescent="0.3">
      <c r="A36" s="31" t="s">
        <v>43</v>
      </c>
      <c r="B36" s="31"/>
      <c r="C36" s="31"/>
      <c r="D36" s="31"/>
      <c r="E36" s="31"/>
      <c r="F36" s="31"/>
      <c r="G36" s="31"/>
    </row>
    <row r="37" spans="1:10" x14ac:dyDescent="0.3">
      <c r="A37" s="32"/>
      <c r="B37" s="32"/>
      <c r="C37" s="32"/>
      <c r="D37" s="32"/>
      <c r="E37" s="32"/>
      <c r="F37" s="32"/>
      <c r="G37" s="33"/>
    </row>
    <row r="38" spans="1:10" x14ac:dyDescent="0.3">
      <c r="A38" s="32"/>
      <c r="B38" s="34"/>
      <c r="C38" s="32"/>
      <c r="D38" s="32"/>
      <c r="E38" s="32"/>
      <c r="F38" s="32"/>
      <c r="G38" s="35"/>
      <c r="H38" s="36"/>
      <c r="I38" s="37"/>
    </row>
    <row r="39" spans="1:10" x14ac:dyDescent="0.3">
      <c r="A39" s="38" t="s">
        <v>44</v>
      </c>
      <c r="B39" s="38"/>
      <c r="C39" s="38"/>
      <c r="D39" s="38"/>
      <c r="E39" s="38"/>
      <c r="F39" s="38"/>
      <c r="G39" s="38"/>
    </row>
    <row r="40" spans="1:10" x14ac:dyDescent="0.3">
      <c r="A40" s="39" t="s">
        <v>45</v>
      </c>
      <c r="B40" s="38"/>
      <c r="C40" s="38"/>
      <c r="D40" s="38"/>
      <c r="E40" s="38"/>
      <c r="F40" s="38"/>
      <c r="G40" s="38"/>
    </row>
    <row r="41" spans="1:10" x14ac:dyDescent="0.3">
      <c r="A41" s="38" t="s">
        <v>46</v>
      </c>
      <c r="B41" s="39"/>
      <c r="C41" s="39"/>
      <c r="D41" s="39"/>
      <c r="E41" s="39"/>
      <c r="F41" s="39"/>
      <c r="G41" s="39"/>
    </row>
    <row r="42" spans="1:10" x14ac:dyDescent="0.3">
      <c r="A42" s="32"/>
      <c r="B42" s="40"/>
      <c r="C42" s="32"/>
      <c r="D42" s="32"/>
      <c r="E42" s="32"/>
      <c r="F42" s="32"/>
      <c r="G42" s="32"/>
    </row>
    <row r="43" spans="1:10" x14ac:dyDescent="0.3">
      <c r="A43" s="32"/>
      <c r="B43" s="40"/>
      <c r="C43" s="32"/>
      <c r="D43" s="32"/>
      <c r="E43" s="32"/>
      <c r="F43" s="32"/>
      <c r="G43" s="32"/>
    </row>
    <row r="44" spans="1:10" x14ac:dyDescent="0.3">
      <c r="A44" s="32"/>
      <c r="B44" s="32"/>
      <c r="C44" s="32"/>
      <c r="D44" s="32"/>
      <c r="E44" s="32"/>
      <c r="F44" s="32"/>
      <c r="G44" s="32"/>
    </row>
    <row r="45" spans="1:10" customFormat="1" ht="15.6" customHeight="1" x14ac:dyDescent="0.3">
      <c r="A45" s="41"/>
      <c r="B45" s="41"/>
      <c r="C45" s="1"/>
      <c r="D45" s="41"/>
      <c r="E45" s="41"/>
      <c r="F45" s="41"/>
      <c r="G45" s="41"/>
    </row>
    <row r="46" spans="1:10" customFormat="1" ht="15.6" customHeight="1" x14ac:dyDescent="0.3">
      <c r="A46" s="42"/>
      <c r="B46" s="42"/>
      <c r="C46" s="1"/>
      <c r="D46" s="43"/>
      <c r="E46" s="43"/>
      <c r="F46" s="43"/>
      <c r="G46" s="43"/>
    </row>
    <row r="47" spans="1:10" customFormat="1" x14ac:dyDescent="0.3">
      <c r="A47" s="42"/>
      <c r="B47" s="42"/>
      <c r="C47" s="1"/>
      <c r="D47" s="43"/>
      <c r="E47" s="43"/>
      <c r="F47" s="43"/>
      <c r="G47" s="43"/>
    </row>
    <row r="48" spans="1:10" x14ac:dyDescent="0.3">
      <c r="A48" s="32"/>
      <c r="B48" s="32"/>
      <c r="C48" s="32"/>
      <c r="D48" s="32"/>
      <c r="E48" s="32"/>
      <c r="F48" s="32"/>
      <c r="G48" s="32"/>
    </row>
  </sheetData>
  <mergeCells count="28">
    <mergeCell ref="A46:B46"/>
    <mergeCell ref="D46:G46"/>
    <mergeCell ref="A47:B47"/>
    <mergeCell ref="D47:G47"/>
    <mergeCell ref="A36:G36"/>
    <mergeCell ref="A39:G39"/>
    <mergeCell ref="A40:G40"/>
    <mergeCell ref="A41:G41"/>
    <mergeCell ref="A45:B45"/>
    <mergeCell ref="D45:G45"/>
    <mergeCell ref="A26:F26"/>
    <mergeCell ref="B27:F27"/>
    <mergeCell ref="A31:F31"/>
    <mergeCell ref="A32:F32"/>
    <mergeCell ref="A33:F33"/>
    <mergeCell ref="A34:F34"/>
    <mergeCell ref="A18:F18"/>
    <mergeCell ref="A19:F19"/>
    <mergeCell ref="B20:G20"/>
    <mergeCell ref="A23:F23"/>
    <mergeCell ref="A24:F24"/>
    <mergeCell ref="A25:F25"/>
    <mergeCell ref="A4:G4"/>
    <mergeCell ref="A5:G5"/>
    <mergeCell ref="A6:G6"/>
    <mergeCell ref="A7:G7"/>
    <mergeCell ref="B9:G9"/>
    <mergeCell ref="A17:F17"/>
  </mergeCells>
  <dataValidations count="1">
    <dataValidation allowBlank="1" showInputMessage="1" showErrorMessage="1" errorTitle="Error" error="Estas celdas contienen formulas que no se pueden modificar." sqref="D45:D46 A45:B46" xr:uid="{EF3DC468-1FDD-4B0F-A764-B4159F9C4CBF}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Jaiver Javier Suarez Bonilla</dc:creator>
  <cp:lastModifiedBy>Jaiver Javier Suarez Bonilla</cp:lastModifiedBy>
  <dcterms:created xsi:type="dcterms:W3CDTF">2026-08-08T21:01:43Z</dcterms:created>
  <dcterms:modified xsi:type="dcterms:W3CDTF">2026-08-08T21:02:14Z</dcterms:modified>
</cp:coreProperties>
</file>