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úl Pérez\Nextcloud2\Gestion Contratos\2026\5 LP\LP-006-ICFE-2026 MTTO CUBIERTAS ZONA CENTRO\8 CONTRATO\"/>
    </mc:Choice>
  </mc:AlternateContent>
  <xr:revisionPtr revIDLastSave="0" documentId="13_ncr:1_{62C4FE9D-AF21-4578-A590-AE975A8403A5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PRESUPUESTO OFICIAL (Entidad)" sheetId="1" state="hidden" r:id="rId1"/>
    <sheet name="ANEXO ECONOMICO" sheetId="2" r:id="rId2"/>
  </sheets>
  <definedNames>
    <definedName name="_xlnm.Print_Area" localSheetId="1">'ANEXO ECONOMICO'!$A$1:$M$252</definedName>
    <definedName name="_xlnm.Print_Area" localSheetId="0">'PRESUPUESTO OFICIAL (Entidad)'!$A$1:$M$254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9" i="2" l="1"/>
  <c r="K239" i="2" s="1"/>
  <c r="K240" i="2" s="1"/>
  <c r="J232" i="2"/>
  <c r="K232" i="2" s="1"/>
  <c r="J233" i="2"/>
  <c r="K233" i="2" s="1"/>
  <c r="J234" i="2"/>
  <c r="K234" i="2" s="1"/>
  <c r="J235" i="2"/>
  <c r="K235" i="2" s="1"/>
  <c r="J236" i="2"/>
  <c r="K236" i="2" s="1"/>
  <c r="J231" i="2"/>
  <c r="K231" i="2" s="1"/>
  <c r="J225" i="2"/>
  <c r="K225" i="2" s="1"/>
  <c r="J226" i="2"/>
  <c r="K226" i="2" s="1"/>
  <c r="J227" i="2"/>
  <c r="K227" i="2" s="1"/>
  <c r="J228" i="2"/>
  <c r="K228" i="2" s="1"/>
  <c r="J224" i="2"/>
  <c r="K224" i="2" s="1"/>
  <c r="J221" i="2"/>
  <c r="K221" i="2" s="1"/>
  <c r="K222" i="2" s="1"/>
  <c r="J211" i="2"/>
  <c r="K211" i="2" s="1"/>
  <c r="J212" i="2"/>
  <c r="K212" i="2" s="1"/>
  <c r="J213" i="2"/>
  <c r="K213" i="2" s="1"/>
  <c r="J214" i="2"/>
  <c r="K214" i="2" s="1"/>
  <c r="J215" i="2"/>
  <c r="K215" i="2" s="1"/>
  <c r="J216" i="2"/>
  <c r="K216" i="2" s="1"/>
  <c r="J217" i="2"/>
  <c r="K217" i="2" s="1"/>
  <c r="J218" i="2"/>
  <c r="K218" i="2" s="1"/>
  <c r="J210" i="2"/>
  <c r="K210" i="2" s="1"/>
  <c r="J205" i="2"/>
  <c r="K205" i="2" s="1"/>
  <c r="J206" i="2"/>
  <c r="K206" i="2" s="1"/>
  <c r="J207" i="2"/>
  <c r="K207" i="2" s="1"/>
  <c r="J204" i="2"/>
  <c r="K204" i="2" s="1"/>
  <c r="J201" i="2"/>
  <c r="K201" i="2" s="1"/>
  <c r="K202" i="2" s="1"/>
  <c r="J198" i="2"/>
  <c r="K198" i="2" s="1"/>
  <c r="J197" i="2"/>
  <c r="K197" i="2" s="1"/>
  <c r="J188" i="2"/>
  <c r="K188" i="2" s="1"/>
  <c r="J189" i="2"/>
  <c r="K189" i="2" s="1"/>
  <c r="J190" i="2"/>
  <c r="K190" i="2" s="1"/>
  <c r="J191" i="2"/>
  <c r="K191" i="2" s="1"/>
  <c r="J192" i="2"/>
  <c r="K192" i="2" s="1"/>
  <c r="J193" i="2"/>
  <c r="K193" i="2" s="1"/>
  <c r="J194" i="2"/>
  <c r="K194" i="2" s="1"/>
  <c r="J187" i="2"/>
  <c r="K187" i="2" s="1"/>
  <c r="J180" i="2"/>
  <c r="K180" i="2" s="1"/>
  <c r="J181" i="2"/>
  <c r="K181" i="2" s="1"/>
  <c r="J182" i="2"/>
  <c r="K182" i="2" s="1"/>
  <c r="J183" i="2"/>
  <c r="K183" i="2" s="1"/>
  <c r="J184" i="2"/>
  <c r="K184" i="2" s="1"/>
  <c r="J179" i="2"/>
  <c r="K179" i="2" s="1"/>
  <c r="J172" i="2"/>
  <c r="K172" i="2" s="1"/>
  <c r="J173" i="2"/>
  <c r="K173" i="2" s="1"/>
  <c r="J174" i="2"/>
  <c r="K174" i="2" s="1"/>
  <c r="J175" i="2"/>
  <c r="K175" i="2" s="1"/>
  <c r="J176" i="2"/>
  <c r="K176" i="2" s="1"/>
  <c r="J171" i="2"/>
  <c r="K171" i="2" s="1"/>
  <c r="J159" i="2"/>
  <c r="K159" i="2" s="1"/>
  <c r="J160" i="2"/>
  <c r="K160" i="2" s="1"/>
  <c r="J161" i="2"/>
  <c r="K161" i="2" s="1"/>
  <c r="J162" i="2"/>
  <c r="K162" i="2" s="1"/>
  <c r="J163" i="2"/>
  <c r="K163" i="2" s="1"/>
  <c r="J164" i="2"/>
  <c r="K164" i="2" s="1"/>
  <c r="J165" i="2"/>
  <c r="K165" i="2" s="1"/>
  <c r="J166" i="2"/>
  <c r="K166" i="2" s="1"/>
  <c r="J167" i="2"/>
  <c r="K167" i="2" s="1"/>
  <c r="J168" i="2"/>
  <c r="K168" i="2" s="1"/>
  <c r="J158" i="2"/>
  <c r="K158" i="2" s="1"/>
  <c r="J149" i="2"/>
  <c r="K149" i="2" s="1"/>
  <c r="K150" i="2" s="1"/>
  <c r="J146" i="2"/>
  <c r="K146" i="2" s="1"/>
  <c r="K147" i="2" s="1"/>
  <c r="J141" i="2"/>
  <c r="K141" i="2" s="1"/>
  <c r="J142" i="2"/>
  <c r="K142" i="2" s="1"/>
  <c r="J143" i="2"/>
  <c r="K143" i="2" s="1"/>
  <c r="J140" i="2"/>
  <c r="K140" i="2" s="1"/>
  <c r="J137" i="2"/>
  <c r="K137" i="2" s="1"/>
  <c r="J136" i="2"/>
  <c r="K136" i="2" s="1"/>
  <c r="J133" i="2"/>
  <c r="K133" i="2" s="1"/>
  <c r="K134" i="2" s="1"/>
  <c r="J124" i="2"/>
  <c r="K124" i="2" s="1"/>
  <c r="J125" i="2"/>
  <c r="K125" i="2" s="1"/>
  <c r="J126" i="2"/>
  <c r="K126" i="2" s="1"/>
  <c r="J127" i="2"/>
  <c r="K127" i="2" s="1"/>
  <c r="J128" i="2"/>
  <c r="K128" i="2" s="1"/>
  <c r="J129" i="2"/>
  <c r="K129" i="2" s="1"/>
  <c r="J130" i="2"/>
  <c r="K130" i="2" s="1"/>
  <c r="J123" i="2"/>
  <c r="K123" i="2" s="1"/>
  <c r="J120" i="2"/>
  <c r="K120" i="2" s="1"/>
  <c r="K121" i="2" s="1"/>
  <c r="J117" i="2"/>
  <c r="K117" i="2" s="1"/>
  <c r="J116" i="2"/>
  <c r="K116" i="2" s="1"/>
  <c r="J113" i="2"/>
  <c r="K113" i="2" s="1"/>
  <c r="J112" i="2"/>
  <c r="K112" i="2" s="1"/>
  <c r="J104" i="2"/>
  <c r="K104" i="2" s="1"/>
  <c r="J105" i="2"/>
  <c r="K105" i="2" s="1"/>
  <c r="J106" i="2"/>
  <c r="K106" i="2" s="1"/>
  <c r="J107" i="2"/>
  <c r="K107" i="2" s="1"/>
  <c r="J108" i="2"/>
  <c r="K108" i="2" s="1"/>
  <c r="J109" i="2"/>
  <c r="K109" i="2" s="1"/>
  <c r="J103" i="2"/>
  <c r="K103" i="2" s="1"/>
  <c r="J97" i="2"/>
  <c r="K97" i="2" s="1"/>
  <c r="J98" i="2"/>
  <c r="K98" i="2" s="1"/>
  <c r="J99" i="2"/>
  <c r="K99" i="2" s="1"/>
  <c r="J100" i="2"/>
  <c r="K100" i="2" s="1"/>
  <c r="J96" i="2"/>
  <c r="K96" i="2" s="1"/>
  <c r="J93" i="2"/>
  <c r="K93" i="2" s="1"/>
  <c r="K94" i="2" s="1"/>
  <c r="J82" i="2"/>
  <c r="K82" i="2" s="1"/>
  <c r="J83" i="2"/>
  <c r="K83" i="2" s="1"/>
  <c r="J84" i="2"/>
  <c r="K84" i="2" s="1"/>
  <c r="J85" i="2"/>
  <c r="K85" i="2" s="1"/>
  <c r="J86" i="2"/>
  <c r="K86" i="2" s="1"/>
  <c r="J87" i="2"/>
  <c r="K87" i="2" s="1"/>
  <c r="J88" i="2"/>
  <c r="K88" i="2" s="1"/>
  <c r="J89" i="2"/>
  <c r="K89" i="2" s="1"/>
  <c r="J90" i="2"/>
  <c r="K90" i="2" s="1"/>
  <c r="J81" i="2"/>
  <c r="K81" i="2" s="1"/>
  <c r="J71" i="2"/>
  <c r="K71" i="2" s="1"/>
  <c r="K72" i="2" s="1"/>
  <c r="J65" i="2"/>
  <c r="K65" i="2" s="1"/>
  <c r="J66" i="2"/>
  <c r="K66" i="2" s="1"/>
  <c r="J67" i="2"/>
  <c r="K67" i="2" s="1"/>
  <c r="J68" i="2"/>
  <c r="K68" i="2" s="1"/>
  <c r="J64" i="2"/>
  <c r="K64" i="2" s="1"/>
  <c r="J61" i="2"/>
  <c r="K61" i="2" s="1"/>
  <c r="K62" i="2" s="1"/>
  <c r="J58" i="2"/>
  <c r="K58" i="2" s="1"/>
  <c r="K59" i="2" s="1"/>
  <c r="J46" i="2"/>
  <c r="K46" i="2" s="1"/>
  <c r="J47" i="2"/>
  <c r="K47" i="2" s="1"/>
  <c r="J48" i="2"/>
  <c r="K48" i="2" s="1"/>
  <c r="J49" i="2"/>
  <c r="K49" i="2" s="1"/>
  <c r="J50" i="2"/>
  <c r="K50" i="2" s="1"/>
  <c r="J51" i="2"/>
  <c r="K51" i="2" s="1"/>
  <c r="J52" i="2"/>
  <c r="K52" i="2" s="1"/>
  <c r="J53" i="2"/>
  <c r="K53" i="2" s="1"/>
  <c r="J54" i="2"/>
  <c r="K54" i="2" s="1"/>
  <c r="J55" i="2"/>
  <c r="K55" i="2" s="1"/>
  <c r="J45" i="2"/>
  <c r="K45" i="2" s="1"/>
  <c r="J42" i="2"/>
  <c r="K42" i="2" s="1"/>
  <c r="J41" i="2"/>
  <c r="K41" i="2" s="1"/>
  <c r="K43" i="2" s="1"/>
  <c r="J38" i="2"/>
  <c r="K38" i="2" s="1"/>
  <c r="J37" i="2"/>
  <c r="K37" i="2" s="1"/>
  <c r="J34" i="2"/>
  <c r="K34" i="2" s="1"/>
  <c r="J33" i="2"/>
  <c r="K33" i="2" s="1"/>
  <c r="J25" i="2"/>
  <c r="K25" i="2" s="1"/>
  <c r="J26" i="2"/>
  <c r="K26" i="2" s="1"/>
  <c r="J27" i="2"/>
  <c r="K27" i="2" s="1"/>
  <c r="J28" i="2"/>
  <c r="K28" i="2" s="1"/>
  <c r="J29" i="2"/>
  <c r="K29" i="2" s="1"/>
  <c r="J30" i="2"/>
  <c r="K30" i="2" s="1"/>
  <c r="J24" i="2"/>
  <c r="K24" i="2" s="1"/>
  <c r="J19" i="2"/>
  <c r="K19" i="2" s="1"/>
  <c r="J20" i="2"/>
  <c r="K20" i="2" s="1"/>
  <c r="J21" i="2"/>
  <c r="K21" i="2" s="1"/>
  <c r="J18" i="2"/>
  <c r="K18" i="2" s="1"/>
  <c r="J8" i="2"/>
  <c r="K8" i="2" s="1"/>
  <c r="J9" i="2"/>
  <c r="K9" i="2" s="1"/>
  <c r="J10" i="2"/>
  <c r="K10" i="2" s="1"/>
  <c r="J11" i="2"/>
  <c r="K11" i="2" s="1"/>
  <c r="J12" i="2"/>
  <c r="K12" i="2" s="1"/>
  <c r="J13" i="2"/>
  <c r="K13" i="2" s="1"/>
  <c r="J14" i="2"/>
  <c r="K14" i="2" s="1"/>
  <c r="J15" i="2"/>
  <c r="K15" i="2" s="1"/>
  <c r="J7" i="2"/>
  <c r="K7" i="2" s="1"/>
  <c r="K138" i="2" l="1"/>
  <c r="K31" i="2"/>
  <c r="K39" i="2"/>
  <c r="K118" i="2"/>
  <c r="K199" i="2"/>
  <c r="K69" i="2"/>
  <c r="K114" i="2"/>
  <c r="K35" i="2"/>
  <c r="K208" i="2"/>
  <c r="K101" i="2"/>
  <c r="K144" i="2"/>
  <c r="K16" i="2"/>
  <c r="K177" i="2"/>
  <c r="K22" i="2"/>
  <c r="K91" i="2"/>
  <c r="K219" i="2"/>
  <c r="K131" i="2"/>
  <c r="K195" i="2"/>
  <c r="K229" i="2"/>
  <c r="K56" i="2"/>
  <c r="K169" i="2"/>
  <c r="K237" i="2"/>
  <c r="K110" i="2"/>
  <c r="K185" i="2"/>
  <c r="K151" i="2" l="1"/>
  <c r="K73" i="2"/>
  <c r="K241" i="2"/>
  <c r="K244" i="2" s="1"/>
  <c r="K245" i="2" s="1"/>
  <c r="K247" i="2" l="1"/>
  <c r="K248" i="2" s="1"/>
  <c r="K246" i="2"/>
  <c r="K250" i="2" l="1"/>
</calcChain>
</file>

<file path=xl/sharedStrings.xml><?xml version="1.0" encoding="utf-8"?>
<sst xmlns="http://schemas.openxmlformats.org/spreadsheetml/2006/main" count="1315" uniqueCount="255">
  <si>
    <t xml:space="preserve">Formulario 1 - Propuesta económica  -  Licitación de obra pública de infraestructura social </t>
  </si>
  <si>
    <t xml:space="preserve">version 2 del 21 de agosto de 2025 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</si>
  <si>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</si>
  <si>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</si>
  <si>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PRESUPUESTO CISNEROS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</si>
  <si>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</si>
  <si>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</si>
  <si>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</si>
  <si>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</si>
  <si>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</si>
  <si>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</si>
  <si>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</si>
  <si>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</si>
  <si>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</si>
  <si>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</si>
  <si>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CODIGO</t>
  </si>
  <si>
    <t>PRELIMINARES</t>
  </si>
  <si>
    <t>001.14</t>
  </si>
  <si>
    <t>001.15</t>
  </si>
  <si>
    <t>001.17</t>
  </si>
  <si>
    <t>001.20</t>
  </si>
  <si>
    <t>001.26</t>
  </si>
  <si>
    <t>001.29</t>
  </si>
  <si>
    <t>001.41</t>
  </si>
  <si>
    <t>001.43</t>
  </si>
  <si>
    <t>001.63</t>
  </si>
  <si>
    <t>Subtotal</t>
  </si>
  <si>
    <t xml:space="preserve">INSTALACIONES DE AGUAS LLUVIAS </t>
  </si>
  <si>
    <t>008.01</t>
  </si>
  <si>
    <t>008.05</t>
  </si>
  <si>
    <t>008.11</t>
  </si>
  <si>
    <t>008.24</t>
  </si>
  <si>
    <t xml:space="preserve">INSTALACIONES ELECTRICAS Y ALUMBRADO </t>
  </si>
  <si>
    <t>012.01</t>
  </si>
  <si>
    <t>012.03</t>
  </si>
  <si>
    <t>012.04</t>
  </si>
  <si>
    <t>012.05</t>
  </si>
  <si>
    <t>012.10</t>
  </si>
  <si>
    <t>012.11</t>
  </si>
  <si>
    <t>012.13</t>
  </si>
  <si>
    <t>LUMINARIAS</t>
  </si>
  <si>
    <t>014.02</t>
  </si>
  <si>
    <t>014.03</t>
  </si>
  <si>
    <t>MAMPOSTERIA</t>
  </si>
  <si>
    <t>017.08</t>
  </si>
  <si>
    <t>017.13</t>
  </si>
  <si>
    <t>MORTEROS PAÑETES Y RESANES</t>
  </si>
  <si>
    <t>018.02</t>
  </si>
  <si>
    <t>018.12</t>
  </si>
  <si>
    <t>IMPERMEABILIZACION Y CUBIERTA</t>
  </si>
  <si>
    <t>019.01</t>
  </si>
  <si>
    <t>019.33</t>
  </si>
  <si>
    <t>019.07</t>
  </si>
  <si>
    <t>019.11</t>
  </si>
  <si>
    <t>019.13</t>
  </si>
  <si>
    <t>019.14</t>
  </si>
  <si>
    <t>019.15</t>
  </si>
  <si>
    <t>019.20</t>
  </si>
  <si>
    <t>019.31</t>
  </si>
  <si>
    <t>019.32</t>
  </si>
  <si>
    <t>019.36</t>
  </si>
  <si>
    <t xml:space="preserve">MUROS Y CIELO RASO </t>
  </si>
  <si>
    <t>020.01</t>
  </si>
  <si>
    <t>CARPINTERIA METALICA</t>
  </si>
  <si>
    <t>025.24</t>
  </si>
  <si>
    <t>ESTUCO Y PINTURA</t>
  </si>
  <si>
    <t>027.02</t>
  </si>
  <si>
    <t>027.03</t>
  </si>
  <si>
    <t>27.03</t>
  </si>
  <si>
    <t>027.05</t>
  </si>
  <si>
    <t>27.04</t>
  </si>
  <si>
    <t>027.09</t>
  </si>
  <si>
    <t>27.05</t>
  </si>
  <si>
    <t>027.12</t>
  </si>
  <si>
    <t xml:space="preserve">ASEO GENERAL </t>
  </si>
  <si>
    <t>031.02</t>
  </si>
  <si>
    <t>TOTAL COSTOS DIRECTOS</t>
  </si>
  <si>
    <t>PRESUPUESTO VERGARA</t>
  </si>
  <si>
    <t>VERGARA</t>
  </si>
  <si>
    <t>001.07</t>
  </si>
  <si>
    <t>001.16</t>
  </si>
  <si>
    <t>001.52</t>
  </si>
  <si>
    <t>001.73</t>
  </si>
  <si>
    <t>007.30</t>
  </si>
  <si>
    <t>008.02</t>
  </si>
  <si>
    <t>008.03</t>
  </si>
  <si>
    <t>008.12</t>
  </si>
  <si>
    <t>008.20</t>
  </si>
  <si>
    <t>012.02</t>
  </si>
  <si>
    <t>019.19</t>
  </si>
  <si>
    <t>025.29</t>
  </si>
  <si>
    <t>027.01</t>
  </si>
  <si>
    <t>URBANISMO</t>
  </si>
  <si>
    <t>028.09</t>
  </si>
  <si>
    <t>PRESUPUESTO BLOQUE A</t>
  </si>
  <si>
    <t>BLOQUE A</t>
  </si>
  <si>
    <t>}</t>
  </si>
  <si>
    <t>001.10</t>
  </si>
  <si>
    <t>001.12</t>
  </si>
  <si>
    <t>001.24</t>
  </si>
  <si>
    <t>001.54</t>
  </si>
  <si>
    <t xml:space="preserve">INSTALACIONES HIDRAULICAS </t>
  </si>
  <si>
    <t>006.15</t>
  </si>
  <si>
    <t>006.31</t>
  </si>
  <si>
    <t>006.41</t>
  </si>
  <si>
    <t>006.47</t>
  </si>
  <si>
    <t>006.49</t>
  </si>
  <si>
    <t>006.63</t>
  </si>
  <si>
    <t>008.07</t>
  </si>
  <si>
    <t>008.25</t>
  </si>
  <si>
    <t>012.06</t>
  </si>
  <si>
    <t>018.01</t>
  </si>
  <si>
    <t>018.10</t>
  </si>
  <si>
    <t>025.04</t>
  </si>
  <si>
    <t>025.06</t>
  </si>
  <si>
    <t>025.19</t>
  </si>
  <si>
    <t>027.06</t>
  </si>
  <si>
    <t>027.08</t>
  </si>
  <si>
    <t>TOTAL COSTO DIRECTO CISNEROS + VERGARA + BLOQUE A</t>
  </si>
  <si>
    <t>ADMINISTRACIÓN</t>
  </si>
  <si>
    <t>IMPREVISTOS</t>
  </si>
  <si>
    <t>UTILIDAD</t>
  </si>
  <si>
    <t>IVA UTILIDAD</t>
  </si>
  <si>
    <t>VALOR TOTAL OBRA + SERVICIOS</t>
  </si>
  <si>
    <t>1.01</t>
  </si>
  <si>
    <t>DEMOLICIÓN PAÑETE FACHADAS (humedades) espesor variable. Incluye filos, lineales, dilataciones, T.A (andamios, epps y señalización), trasiego, cargue y retiro de material a botadero autorizado</t>
  </si>
  <si>
    <t>m²</t>
  </si>
  <si>
    <t>1.02</t>
  </si>
  <si>
    <t>DESMONTE CIELO RASO. Incluye desmonte de estructura (perfilería), elementos de fijación, T.A (andamios, epps y señalización), trasiego, cargue y retiro de material a botadero autorizado</t>
  </si>
  <si>
    <t>1.03</t>
  </si>
  <si>
    <t>DESMONTE DE SALIDAS ELÉCTRICAS EXISTENTES. Comprende el desmonte y retiro de cableado y aparatos tales como tomacorrientes, interruptores, luminarias, etc., en muros, placas y demás sitios necesarios. Incluye trasiego, cargue y retiro de material a botadero autorizado.</t>
  </si>
  <si>
    <t>und</t>
  </si>
  <si>
    <t>1.04</t>
  </si>
  <si>
    <t>DESMONTE Y/O RETIRO DE TUBERÍA EXISTENTE REDES HIDROSANITARIAS-GAS (tubería en placa, enterrada, techo, bajantes, rejilla y accesorios). Incluye herramientas y elementos necesarios para su correcta ejecución cargue, retiro y disposición a botadero autorizado.</t>
  </si>
  <si>
    <t>m</t>
  </si>
  <si>
    <t>1.05</t>
  </si>
  <si>
    <t>DESMONTE DE BARANDA EXISTENTE. Incluye herramientas necesarias para su ejecución, trasiego, cargue y retiro de material a botadero autorizado</t>
  </si>
  <si>
    <t>1.06</t>
  </si>
  <si>
    <t>RETIRO CARRAPLAST y/o GRANIPLAST. Incluye cargue y retiro de material a botadero autorizado</t>
  </si>
  <si>
    <t>1.07</t>
  </si>
  <si>
    <t>DESMONTE TAPA JUNTAS EN FLANCHE Y/O FLANCHE. Incluye trasiego, cargue y retiro de residuos a botadero autorizado</t>
  </si>
  <si>
    <t>1.08</t>
  </si>
  <si>
    <t>DEMOLICIÓN DE MANTO Y ALISTADO EXISTENTES EN CUBIERTA Y CANALES DE DESAGÜE CON ESPESOR VARIABLE ENTRE 0.03 cm Y 0.10 cm. Incluye lineales, filos, dilataciones, desmonte de rejillas, herramientas necesarias para su ejecución, trasiego, cargue y retiro de material a botadero autorizado</t>
  </si>
  <si>
    <t>1.09</t>
  </si>
  <si>
    <t>DESMONTE CUBIERTA. Incluye herramientas necesarias para su ejecución, T.A (andamios, epps y señalización), trasiego, cargue y retiro de material a botadero autorizado</t>
  </si>
  <si>
    <t>8.01</t>
  </si>
  <si>
    <t>SUMINISTRO E INSTALACIÓN DE BAJANTE AGUAS LLUVIAS PVC-S 3". Incluye accesorios, junta de expansión y soportes tipo abrazadera para fijación a muro</t>
  </si>
  <si>
    <t>8.02</t>
  </si>
  <si>
    <t>SUMINISTRO E INSTALACIÓN DE REJILLA TRAGANTE EN ALUMINIO DE 4" X 3" CON SOSCO</t>
  </si>
  <si>
    <t>8.03</t>
  </si>
  <si>
    <t>SUMINISTRO E INSTALACIÓN DE TUBERIA AGUAS LLUVIAS PVC-S 3”. Incluye accesorios y abrazaderas de soporte</t>
  </si>
  <si>
    <t>8.04</t>
  </si>
  <si>
    <t>SUMINISTRO E INSTALACIÓN DE TEE  3" SANITARIA PARA INSPECCIÒN DE BAJANTE PLUVIAL - INCLUYE TODOS LOS ACCESORIOS Y EQUIPOS NECESARIOS PARA SU INTALACION</t>
  </si>
  <si>
    <t>12.01</t>
  </si>
  <si>
    <t>SUM. E INST. DE SALIDA DE ILUMINACIÓN EN TUBO CONDUIT PVC PLUS+SCH 40 DE 1/2", 7m APROX CON CONDUCTORES DE COBRE 2No12 + 1No12 DESNUDO HFFRLS. Incluye soportes, cajas y accesorios necesarios para completar la salida</t>
  </si>
  <si>
    <t>12.02</t>
  </si>
  <si>
    <t>SUM. E INST. DE SALIDA PARA INTERRUPTOR SENCILLO DE ILUMINACIÓN EN TUBO CONDUIT EMT DE 1/2", 7m APROX CON CONDUCTORES DE COBRE 2No12 + 1No12 HFFRLS. Incluye aparato, soportes, cajas y accesorios necesarios para completar la salida</t>
  </si>
  <si>
    <t>12.03</t>
  </si>
  <si>
    <t>SUM. E INST. DE SALIDA PARA INTERRUPTOR DOBLE DE ILUMINACIÓN EN TUBO CONDUIT PVC SCH-40 DE 1/2", 7m APROX CON CONDUCTORES DE COBRE 2No12 + 1No12 DESNUDO. HFFRLS. Incluye aparato, soportes, cajas y accesorios necesarios para completar la salida</t>
  </si>
  <si>
    <t>12.04</t>
  </si>
  <si>
    <t>SUM. E INST. DE SALIDA PARA INTERRUPTOR SENCILLO DE ILUMINACIÓN EN TUBO CONDUIT PVC SCH-40 DE 1/2", 7m APROX CON CONDUCTORES DE COBRE 2No12 + 1No12 HFFRLS. Incluye aparato, soportes, cajas y accesorios necesarios para completar la salida</t>
  </si>
  <si>
    <t>12.05</t>
  </si>
  <si>
    <t>SUM. E INST. DE SALIDA PARA EXTRACTOR EN BAÑO, 7m APROX CON CONDUCTORES DE COBRE 2No12 + 1No12 DESNUDO. HFFRLS. Incluye aparato extractor 20 x 20 cm, tubo Conduit SCH-40 1/2", soportes, cajas y accesorios necesarios para completar la salida</t>
  </si>
  <si>
    <t>12.06</t>
  </si>
  <si>
    <t>SUM. E INST. DE SALIDA PARA SENSOR DE MOVIMIENTO PARA TECHO EN TUBO CONDUIT PVC SCH-40 de 1/2", 7m APROX CON CONDUCTORES DE COBRE 2No12 + 1No12 DESNUDO HFFRLS. Incluye aparato,soportes,cajas y accesorios necesarios para completar la salida</t>
  </si>
  <si>
    <t>12.07</t>
  </si>
  <si>
    <t>SUM. E INST. DE SALIDA PARA ILUMINACIÓN EN TUBO CONDUIT EMT DE 1/2", 6m APROX CON CONDUCTORES DE COBRE 2No12 + 1No12 desnudo. Incluye soportes, caja rawelt y accesorios necesarios para completar la salida</t>
  </si>
  <si>
    <t>14.01</t>
  </si>
  <si>
    <t>SUM E INST LUMINARIA PANEL LED REDONDO DE INCRUSTAR/SOBREPONER DE 12 W;T Color 3000K,4000K o 6000K; FL 750lm (±10%);V 100/277 VAC;Vida Útil 30.000 Hrs o superior; Garantía de 5 años .INCLUYE ACCESORIOS DE FIJACIÓN/TODO LO NECESARIO PARA SU FUNCIONAMIENTO.</t>
  </si>
  <si>
    <t>14.02</t>
  </si>
  <si>
    <t>SUMINISTRO, MONTAJE Y CONEXIÓN DE LÁMPARA DE EMERGENCIA 2w DE TECHO. Incluye toma doble polo a tierra y accesorios de conexión</t>
  </si>
  <si>
    <t>17.01</t>
  </si>
  <si>
    <t xml:space="preserve">MURO EN LADRILLO ESTRUCTURAL DE PERFORACION VERTICAL 0.12x0.245x0.06cm TIPO SANTAFE O SIMILAR, CON DOVELAS Y RELLENO EN MORTERO 1:3 (60% MORTERO, 40% GRAVA 3/8), GRAFIL Y ANCHALES. Ver detalle, color en planos. Acabado a la vista </t>
  </si>
  <si>
    <t>17.02</t>
  </si>
  <si>
    <t>PASE POR PLACA, MURO O VIGA DE 3 1/2", ESPESOR ENTRE 0.15m Y 0.21m. Incluye equipo eléctrico - operario, transporte, broca y resane con Sikadur</t>
  </si>
  <si>
    <t>18.01</t>
  </si>
  <si>
    <t>PAÑETE FACHADAS ESPESOR VARIABLE, CON MORTERO 1:3 IMPERMEABILIZADO FABRICADO EN OBRA. Incluye filos, lineales, dilataciones, T.A (andamios, epps y señalización), trasiego, cargue y retiro de material a botadero autorizado</t>
  </si>
  <si>
    <t>18.02</t>
  </si>
  <si>
    <t xml:space="preserve">REGATAS (incluye corte en muro o placa, resane, retiro de escombro y/o material proveniente de la demoliciòn, trabajo en alturas, epp) </t>
  </si>
  <si>
    <t>19.01</t>
  </si>
  <si>
    <t>IMPERMEABILIZACIÓN EN MANTO FOIL ALUMINIO 3mm(CUBIERTA, VIGA CANAL, PLACAS, ENTRE OTROS). Incluye preparación de superficie, equipos como soplete, imprimación, trabajo en alturas, pintura bituminosa de protección en juntas, traslapos, bordes y todo lo necesario para su correcta instalación y funcionamiento</t>
  </si>
  <si>
    <t>19.02</t>
  </si>
  <si>
    <t>SUMINISTRO E INSTALACIÓN DE TEJA TERMOACUSTICA  UPVC 2.00 MM VERDE O SIMILAR. CON ESTRUCTURA .Incluye tornillos de sujeción T.A (andamios, epps y señalización) y todos los elementos para su correcta instalación y funcionamiento</t>
  </si>
  <si>
    <t>19.03</t>
  </si>
  <si>
    <t>SUMINISTRO E INSTALACIÓN DE CABALLETE  UPVC 2.00 MM VERDE O SIMILAR. Incluye tornillos de sujeción T.A (andamios, epps y señalización) y todos los elementos para su correcta instalación y funcionamiento</t>
  </si>
  <si>
    <t>19.04</t>
  </si>
  <si>
    <t xml:space="preserve">SUM. E INST. FLANCHE EN LAMINA GALVANIZADA CAL.20 DESARROLLO 0.50 m. Incluye wash primer + esmalte + anclaje a muro y fijación a muro + Sika Flex 1A o similar + todos los elementos para la correcta instalación y funcionamiento y T.A (andamios, epps y señalización) </t>
  </si>
  <si>
    <t>19.05</t>
  </si>
  <si>
    <t>MEDIA CAÑA EN MORTERO 1:3 h=20 cm. Incluye dilatación superior en V, para remate de impermeabilización (terminado allanado en cemento)</t>
  </si>
  <si>
    <t>19.06</t>
  </si>
  <si>
    <t>SUMINISTRO E INSTALACIÓN DE MORTERO 1:4 PERIMETRAL QUE CUBRE LAS ONDULACIONES DE LA TEJA. Incluye trabajo y seguridad en alturas</t>
  </si>
  <si>
    <t>19.07</t>
  </si>
  <si>
    <t>ALISTADO PLACA DE CUBIERTA Y/O TANQUE EN MORTERO 1:4 IMPERMEABILIZADO ESPESOR VARIABLE. Incluye desarrollo de viga canal, lineales, cortes, media caña, dilataciones para sello de impermeabilización, pendiente mínimo 3%, T.A (andamios, epps y señalización)</t>
  </si>
  <si>
    <t>19.08</t>
  </si>
  <si>
    <t>SUM. E INST. PUNTOS DE ANCLAJE CERTIFICADO CONFORME LA RESOLUCIÓN 4272 (5000 psi). Incluye epóxico, certificado de la ARL, M.O calificada para su instalación y todos los elementos para su funcionamiento</t>
  </si>
  <si>
    <t>19.09</t>
  </si>
  <si>
    <t>SUMINISTRO E INSTALACIÓN Teja de Policarbonato AJONIT 2.44X0.92m No. 8, con Protección UV O SIMILAR. Incluye T.A (andamios, epps y señalización), lineales, ganchos, amarres y todos lo necesario para su correcta instalación y funcionamiento</t>
  </si>
  <si>
    <t>19.10</t>
  </si>
  <si>
    <t>SUMINISTRO E INSTALACIÓN DE CABALLETE  PLASTICO TIPO P7. Incluye tornillos de sujeción T.A (andamios, epps y señalización) y todos los elementos para su correcta instalación y funcionamiento</t>
  </si>
  <si>
    <t>DISPOSICIÓN FINAL DE MANTO FOIL EXISTENTE. Incluye certificado de disposición y transporte</t>
  </si>
  <si>
    <t>20.01</t>
  </si>
  <si>
    <t>CIELO RASO SUSPENDIDO DRYWALL R.H. JUNTA PERDIDA. (Perfilería metálica Cal.26. Estructura cada 40cm). Incluye 3 manos de pintura antihumedad, filos, dilatación plástica perimetral en "z", perforaciones, lineales y remates. Según diseño</t>
  </si>
  <si>
    <t>25.01</t>
  </si>
  <si>
    <t>SUMINISTRO E INSTALACIÓN ESCALERA DE GATO EXTENSIBLE ANCLAJE A PLACA O MURO.Ancho 45 cm aprox.Parales en tubería metálica A.N. de Ø2"x2,5mm, Pasos en tubería metálica A.N de Ø1"x2,5mm C/27 cm. Platinas de acero A-36 de 2"x3/16"- 1"x3/16"- 4"x4"x1/4",  Incluye anclajes, soldadura, pintura anticrrosiva+ pitulux 3 en 1 color negro mate. T.A, trasiego y demás elementos para garantizar su instalación. Ver detalle ICFE</t>
  </si>
  <si>
    <t>27.01</t>
  </si>
  <si>
    <t>DETALLADA RESANE DE ESTUCO AL 30% DONDE SE PRESENTEN EVIDENTES DAÑOS BAJO PLACA. Incluye mochetas, antepechos, dinteles, filos, lineales y dilataciones</t>
  </si>
  <si>
    <t>27.02</t>
  </si>
  <si>
    <t>VINILO TIPO 2 KOLOR O SIMILAR, SOBRE MURO INTERIOR. Incluye 2 manos en pintura tipo 2, filos, lineales y dilataciones.</t>
  </si>
  <si>
    <t>PINTURA ACRILICA ANTI HONGO PINTUCO O SIMILAR, BAJO PLACA MUROS, TECHO Y ZONAS HÚMEDAS. Incluye filos, lineales y dilataciones, color según diseño.</t>
  </si>
  <si>
    <t>GRANIPLAST (ESGRAFIADO) FACHADAS - COLOR SEGÚN DISEÑO. TIPO PINTUCO O SIMILAR. Incluye T.A (andamios, epps y señalización), pintura de: filos, dilataciones y lineales</t>
  </si>
  <si>
    <t xml:space="preserve">ESTUCO SOBRE MURO INTERIOR. Incluye mochetas, antepechos, dinteles, filos, lineales y dilataciones, tranajo en alturas, epp </t>
  </si>
  <si>
    <t>31.01</t>
  </si>
  <si>
    <t xml:space="preserve">ASEO FINAL GENERAL OBRA.  (enchape muros y pisos, tomas corriente, interruptores, apliques, ventaneria, bateria de baño, divisiones en vidrio, espejos, barandas, puertas, closet, muebles de cocina y demas elementos correspondientes al edificio. Incluye dos manos, insumos de aseo, trasiego, cargue y retiro de material a botadero autorizado del material resultante del aseo </t>
  </si>
  <si>
    <t>DEMOLICIÓN DE MURO EN MAMPOSTERÍA ESPESOR VARIABLE. Incluye lineales, cortes, retiro de refuerzos, demolición de dovelas/columnetas/viguetas (si aplica), revestimientos y cualquier tipo de acabado existente, trasiego, cargue y retiro de material a botadero autorizado.</t>
  </si>
  <si>
    <t>DEMOLICIÓN ANDEN EN CONCRETO. Diferentes espesores, Incluye filos, lineales, cortes, dilataciones, trasiego, cargue y retiro de material a botadero autorizado</t>
  </si>
  <si>
    <t>RETIRO GRANIPLAST INTERIOR. Donde se requiera. Incluye cargue y retiro de material a botadero autorizado</t>
  </si>
  <si>
    <t>DEMOLICION, CAJA SANITARIA EXISTENTE. DIMENSIONES VARIABLES Incluye herramientas necesarias para su ejecución, cargue y retiro de material a botadero autorizado</t>
  </si>
  <si>
    <t>CAJA DE INSPECCION 1x1x1m. Incluye excavación,recebo común compactado,placa y tapa en concreto reforzado,ladrillo común,pañete impermeabilizado,media caña,marco en ángulo 2 1/2x2 1/2x3/16",manija en varilla 1/2", pase en tubo 3/4". Ver diseño</t>
  </si>
  <si>
    <t>SUMINISTRO E INSTALACIÓN DE BAJANTE AGUAS LLUVIAS PVC-S 4". Incluye accesorios, junta de expansión y soportes tipo abrazadera para fijación a muro</t>
  </si>
  <si>
    <t>SUMINISTRO E INSTALACIÓN DE REJILLA TRAGANTE EN ALUMINIO DE 5" X 4" CON SOSCO</t>
  </si>
  <si>
    <t>SUMINISTRO E INSTALACIÓN DE TUBERIA PVC-S 4” (Aguas lluvias). Incluye excavación manual en material heterogéneo, relleno inicial en base granular B-200 o arena, compactación, instalación y accesorios</t>
  </si>
  <si>
    <t>SUMINISTRO E INSTALACIÓN DE SALIDA DESAGÜE PVC-S 4". Incluye tubería (Promedio 0,60m), accesorios, codo 45° y codo 90°</t>
  </si>
  <si>
    <t>SUM. E INST. DE SALIDA PARA INTERRUPTOR SENCILLO CONMUTABLE DE ILUMINACIÓN EN TUBO CONDUIT PVC SCH-40 DE 1/2", 7m APROX CON CONDUCTORES DE COBRE 2No12 + 1No12 DESNUDO HFFRLS. Incluye aparato,soportes,cajas y accesorios necesarios para completar la salida</t>
  </si>
  <si>
    <t>LAVADO HIDRÓFUGO CON ÁCIDO NÍTRICO O SIMILAR E IMPERMEABILIZACIÓN CON SIKA TRANSPARENTE 10 AÑOS O SIMILAR, FACHADA</t>
  </si>
  <si>
    <t>ESCOTILLA DE ACCESO, en lámina de alfajor 1/8, Incluye anclajes, marco en ángulo de 1/8" x 2", tirantes, bisagras, falleba y candado, trabajo y seguridad en alturas. Acabado en anticorrosivo y esmalte negro tipo Pintuco o similar.</t>
  </si>
  <si>
    <t>DETALLADA RESANE DE ESTUCO AL 30% DONDE SE PRESENTEN EVIDENTES DAÑOS SOBRE MURO INTERIOR. Incluye mochetas, antepechos, dinteles, filos, lineales y dilataciones</t>
  </si>
  <si>
    <t>ELABORACIÓN DE ANDEN EN CONCRETO ESCOBEADO DE 3000 psi IMPERMEABILIZADO, e=0.10m. Incluye formaleta, malla 6 mm, polipropileno, junta de dilatación y juntas de construcción.</t>
  </si>
  <si>
    <t>DESMONTE PUERTAS INTERIORES Y EXTERIORES (madera o metal). Incluye desmonte de marco, trasiego, cargue y retiro de material a botadero autorizado</t>
  </si>
  <si>
    <t>DESMONTE DE VENTANERIA INTERNA Y DE FACHADA (Madera o metal). Incluye vidrio, rejas, soportes y demás elementos existentes en la ventana, T.A (andamios, epps y señalización), trasiego, cargue y retiro de material a botadero autorizado</t>
  </si>
  <si>
    <t>DEMOLICIÓN DE CANAL EN CONCRETO. Incluye cargue y retiro de material a botadero autorizado</t>
  </si>
  <si>
    <t>m³</t>
  </si>
  <si>
    <t>DESMONTE TANQUE AGUA POT. ETERNIT O SIMILAR de 2000 a 5000 l, Incluye retiro de tubería, accesorios y demás elementos que lo conforman, T.A (andamios, epps y señalización), trasiego, cargue y retiro de material a botadero autorizado</t>
  </si>
  <si>
    <t>6.01</t>
  </si>
  <si>
    <t>SUMINISTRO E INSTALACIÓN DE TUBERIA PVC-P RDE 13.5 1" Agua fría (Red de suministro). Incluye accesorios</t>
  </si>
  <si>
    <t>6.02</t>
  </si>
  <si>
    <t xml:space="preserve">SUMINISTRO E INSTALACIÓN DE COLUMNA TUBERIA PVC-P RDE 21 2 1/2" Agua fría (Red de suministro). Incluye accesorios, soportes de fijación y lo necesario para su funcionamiento. </t>
  </si>
  <si>
    <t>6.03</t>
  </si>
  <si>
    <t xml:space="preserve">SUMINISTRO E INSTALACIÓN DE CHEQUE ROSCADO RED WHITE O SIMILAR DE 2 1/2". Incluye universal y demás elementos necesarios para su correcta instalación. </t>
  </si>
  <si>
    <t>6.04</t>
  </si>
  <si>
    <t xml:space="preserve">SUMINISTRO E INSTALACIÓN DE REGISTRO RED WHITE O SIMILAR DE 2 1/2". Incluye accesorios (adaptadores), universal y demás elementos necesarios para su correcta instalación. </t>
  </si>
  <si>
    <t>6.05</t>
  </si>
  <si>
    <t xml:space="preserve">SUMINISTRO E INSTALACIÓN DE REGISTRO RED WHITE O SIMILAR DE 1". Incluye accesorios (adaptadores), universal y demás elementos necesarios para su correcta instalación. </t>
  </si>
  <si>
    <t>6.06</t>
  </si>
  <si>
    <t xml:space="preserve">SUMINISTRO E INSTALACION TANQUE AGUA POTABLE PLASTICO capacidad 2.000 litros. Incluye: transporte, válvula flotadora de 1" cobre, tapa, accesorios y manguera flexible. A todo costo, </t>
  </si>
  <si>
    <t>SUMINISTRO E INSTALACIÓN DE SALIDA DESAGÜE PVC-S 3". Incluye tubería (Promedio 0,60m), sifón, accesorios y codo 45°</t>
  </si>
  <si>
    <t>CAÑUELA PREFABRICADA EN CONCRETO  TIPO IDU A-120 h=22,5cm, b=30 cm y L=80 cm. Incluye motero 1:4 y todos los elementos necesarios para su correcta instalacion y funcionamiento.</t>
  </si>
  <si>
    <t>SUM. E INST. DE SALIDA PARA BOTÓN Y CAMPANA DE TIMBRE EN TUBO CONDUIT PVC SCH-40 DE 1/2", 8m APROX CON CONDUCTORES DE COBRE 2No12 + 1No12 DESNUDO. HFFRLS. Incluye botón timbre,campana timbre,soportes,cajas y accesorios necesarios para completar la salida</t>
  </si>
  <si>
    <t>CINTAS DE NIVELACIÓN EN MORTERO 1:3 FABRICADO EN OBRA, e=2 a 5cm CON MEJORADOR DE ADHERENCIA PARA VANOS (CARA INTERNA Y EXTERNA) DE VENTANAS, PUERTAS Y DEMÁS. Incluye todas las caras, filos y dilataciones</t>
  </si>
  <si>
    <t>REPARACIÓN DE ALBARDILLA EN CONCRETO. Incluye filos y dilataciones, mortero 1:3 con sikalatex o similar,T.A (andamios,epps y señalización), formaleta y 2 manos de pintura Koraza Pintuco o similar, (ver diseño ICFE)</t>
  </si>
  <si>
    <t>SUM. E INST. DE VENTANA CORREDIZA EN ALUM. vidrio 5mm. Incluye marco en perfilería 5020 o similar,alfajia, accesorios, herrajes y sello en silicona antihongos para garantizar su instalación y funcionamiento, T.A, trasiego. Ver diseño ICFE</t>
  </si>
  <si>
    <t>SUM. E INST VENTANA CORREDIZA EN ALUM+PERSIANA(REF.315)+ SANDBLASTING.vidrio 5mm. Incluye marco en perfilería 5020 o similar, alfajia, accesorios, herrajes y sello en silicona antihongos para garantizar su instalación y funcionamiento, T.A.Ver diseño ICFE</t>
  </si>
  <si>
    <t>SUM. E INST. PUERTA ACCESO METALICA ENTAMBORADA CAL.18 CON DINTEL EN VIDRIO+SANDBLASTING. Vidrio5 mm. Incluye dilataciones, marco metálico, acabado (ver detalle en planos) y todos los elementos para su instalación y funcionamiento. Ver diseño ICFE</t>
  </si>
  <si>
    <t>PINTURA TIPO KORAZA PINTUCO O SIMILAR. Incluye 1 mano en pintura tipo 2 y 2 manos en pintura Koraza, T.A (andamios, epps y señalización), filos, dilataciones y lineales. COLOR SEGÚN DISEÑO</t>
  </si>
  <si>
    <t>PINTURA PARA BAJANTES DE AGUAS LLUVIAS 3" (Ver detalle color segun diseño)</t>
  </si>
  <si>
    <t>27.06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</si>
</sst>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_-;_-@_-"/>
    <numFmt numFmtId="166" formatCode="_-&quot;$&quot;\ * #,##0.00_-;\-&quot;$&quot;\ * #,##0.00_-;_-&quot;$&quot;\ * &quot;-&quot;??_-;_-@"/>
    <numFmt numFmtId="167" formatCode="_ &quot;$&quot;\ * #,##0_ ;_ &quot;$&quot;\ * \-#,##0_ ;_ &quot;$&quot;\ * &quot;-&quot;_ ;_ @_ "/>
    <numFmt numFmtId="168" formatCode="&quot;$&quot;\ #,##0.00;[Red]&quot;$&quot;\ \-#,##0.00"/>
    <numFmt numFmtId="169" formatCode="&quot;$&quot;\ #,##0.00_);\(&quot;$&quot;\ #,##0.00\)"/>
    <numFmt numFmtId="170" formatCode="&quot;$&quot;\ #,##0.00"/>
    <numFmt numFmtId="171" formatCode="_-[$$-240A]* #,##0.00_-;\-[$$-240A]* #,##0.00_-;_-[$$-240A]* &quot;-&quot;??_-;_-@_-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_ * #,##0.00_ ;_ * \-#,##0.00_ ;_ * &quot;-&quot;??_ ;_ @_ "/>
    <numFmt numFmtId="175" formatCode="_ * #,##0_ ;_ * \-#,##0_ ;_ * &quot;-&quot;??_ ;_ @_ "/>
    <numFmt numFmtId="176" formatCode="0.000"/>
    <numFmt numFmtId="177" formatCode="_-* #,##0.00\ &quot;€&quot;_-;\-* #,##0.00\ &quot;€&quot;_-;_-* &quot;-&quot;??\ &quot;€&quot;_-;_-@_-"/>
    <numFmt numFmtId="178" formatCode="_-&quot;$&quot;* #,##0.00_-;\-&quot;$&quot;* #,##0.00_-;_-&quot;$&quot;* &quot;-&quot;??_-;_-@_-"/>
    <numFmt numFmtId="179" formatCode="_(&quot;$&quot;\ * #,##0.00_);_(&quot;$&quot;\ * \(#,##0.00\);_(&quot;$&quot;\ * &quot;-&quot;??_);_(@_)"/>
    <numFmt numFmtId="180" formatCode="_ &quot;$&quot;\ * #,##0.00_ ;_ &quot;$&quot;\ * \-#,##0.00_ ;_ &quot;$&quot;\ * &quot;-&quot;??_ ;_ @_ "/>
    <numFmt numFmtId="181" formatCode="#,##0.000"/>
    <numFmt numFmtId="182" formatCode="#,##0.0"/>
    <numFmt numFmtId="183" formatCode="#,##0.0000"/>
    <numFmt numFmtId="184" formatCode="_-* #,##0.00\ [$€]_-;\-* #,##0.00\ [$€]_-;_-* &quot;-&quot;??\ [$€]_-;_-@_-"/>
    <numFmt numFmtId="185" formatCode="##0"/>
    <numFmt numFmtId="186" formatCode="0.0000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</numFmts>
  <fonts count="5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Verdana"/>
      <family val="2"/>
    </font>
    <font>
      <sz val="8"/>
      <name val="Arial"/>
      <family val="2"/>
    </font>
    <font>
      <sz val="9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  <font>
      <b/>
      <sz val="8"/>
      <name val="Arial"/>
      <family val="2"/>
    </font>
    <font>
      <b/>
      <u/>
      <sz val="11"/>
      <name val="Verdana"/>
      <family val="2"/>
    </font>
    <font>
      <sz val="12"/>
      <color theme="1"/>
      <name val="Aptos Narrow"/>
      <family val="2"/>
      <scheme val="minor"/>
    </font>
    <font>
      <sz val="11"/>
      <color theme="1"/>
      <name val="Verdana"/>
      <family val="2"/>
    </font>
    <font>
      <b/>
      <sz val="14"/>
      <name val="Verdana"/>
      <family val="2"/>
    </font>
    <font>
      <sz val="11"/>
      <color theme="1"/>
      <name val="Vendana"/>
    </font>
    <font>
      <sz val="12"/>
      <name val="Arial Narrow"/>
      <family val="2"/>
    </font>
    <font>
      <sz val="11"/>
      <name val="Arial"/>
      <family val="2"/>
    </font>
    <font>
      <sz val="8"/>
      <name val="Arial Narrow"/>
      <family val="2"/>
    </font>
    <font>
      <sz val="8"/>
      <name val="Verdana"/>
      <family val="2"/>
    </font>
    <font>
      <sz val="11"/>
      <name val="Arial Narrow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name val="Arial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  <font>
      <sz val="11"/>
      <color theme="0" tint="-0.34998626667073579"/>
      <name val="Arial Narrow"/>
      <family val="2"/>
    </font>
    <font>
      <sz val="11"/>
      <color theme="0" tint="-0.34998626667073579"/>
      <name val="Verdana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65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500">
    <xf numFmtId="0" fontId="0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0" fillId="0" borderId="0"/>
    <xf numFmtId="164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/>
    <xf numFmtId="9" fontId="7" fillId="0" borderId="0" applyFont="0" applyFill="0" applyBorder="0" applyAlignment="0" applyProtection="0"/>
    <xf numFmtId="0" fontId="22" fillId="0" borderId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4" fillId="10" borderId="0" applyNumberFormat="0" applyBorder="0" applyAlignment="0" applyProtection="0"/>
    <xf numFmtId="0" fontId="25" fillId="22" borderId="54" applyNumberFormat="0" applyAlignment="0" applyProtection="0"/>
    <xf numFmtId="0" fontId="26" fillId="23" borderId="55" applyNumberFormat="0" applyAlignment="0" applyProtection="0"/>
    <xf numFmtId="0" fontId="27" fillId="0" borderId="56" applyNumberFormat="0" applyFill="0" applyAlignment="0" applyProtection="0"/>
    <xf numFmtId="0" fontId="28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7" borderId="0" applyNumberFormat="0" applyBorder="0" applyAlignment="0" applyProtection="0"/>
    <xf numFmtId="0" fontId="29" fillId="13" borderId="54" applyNumberFormat="0" applyAlignment="0" applyProtection="0"/>
    <xf numFmtId="0" fontId="39" fillId="0" borderId="0">
      <alignment vertical="top"/>
    </xf>
    <xf numFmtId="184" fontId="7" fillId="0" borderId="0" applyFont="0" applyFill="0" applyBorder="0" applyAlignment="0" applyProtection="0"/>
    <xf numFmtId="0" fontId="30" fillId="9" borderId="0" applyNumberFormat="0" applyBorder="0" applyAlignment="0" applyProtection="0"/>
    <xf numFmtId="2" fontId="3" fillId="0" borderId="57" applyFont="0" applyBorder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9" fontId="21" fillId="0" borderId="0" applyFont="0" applyFill="0" applyBorder="0" applyAlignment="0" applyProtection="0"/>
    <xf numFmtId="168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31" fillId="28" borderId="0" applyNumberFormat="0" applyBorder="0" applyAlignment="0" applyProtection="0"/>
    <xf numFmtId="0" fontId="31" fillId="28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29" borderId="58" applyNumberFormat="0" applyFont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2" fillId="22" borderId="59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60" applyNumberFormat="0" applyFill="0" applyAlignment="0" applyProtection="0"/>
    <xf numFmtId="0" fontId="37" fillId="0" borderId="61" applyNumberFormat="0" applyFill="0" applyAlignment="0" applyProtection="0"/>
    <xf numFmtId="0" fontId="28" fillId="0" borderId="62" applyNumberFormat="0" applyFill="0" applyAlignment="0" applyProtection="0"/>
    <xf numFmtId="0" fontId="35" fillId="0" borderId="0" applyNumberFormat="0" applyFill="0" applyBorder="0" applyAlignment="0" applyProtection="0"/>
    <xf numFmtId="0" fontId="38" fillId="0" borderId="63" applyNumberFormat="0" applyFill="0" applyAlignment="0" applyProtection="0"/>
    <xf numFmtId="0" fontId="38" fillId="0" borderId="63" applyNumberFormat="0" applyFill="0" applyAlignment="0" applyProtection="0"/>
    <xf numFmtId="17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21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4" fillId="10" borderId="0" applyNumberFormat="0" applyBorder="0" applyAlignment="0" applyProtection="0"/>
    <xf numFmtId="0" fontId="25" fillId="22" borderId="54" applyNumberFormat="0" applyAlignment="0" applyProtection="0"/>
    <xf numFmtId="0" fontId="7" fillId="0" borderId="0"/>
    <xf numFmtId="0" fontId="26" fillId="23" borderId="55" applyNumberFormat="0" applyAlignment="0" applyProtection="0"/>
    <xf numFmtId="0" fontId="27" fillId="0" borderId="56" applyNumberFormat="0" applyFill="0" applyAlignment="0" applyProtection="0"/>
    <xf numFmtId="185" fontId="3" fillId="0" borderId="53">
      <alignment horizontal="right"/>
    </xf>
    <xf numFmtId="185" fontId="3" fillId="0" borderId="53">
      <alignment horizontal="right"/>
    </xf>
    <xf numFmtId="2" fontId="3" fillId="0" borderId="0"/>
    <xf numFmtId="2" fontId="3" fillId="0" borderId="0"/>
    <xf numFmtId="2" fontId="3" fillId="0" borderId="0"/>
    <xf numFmtId="176" fontId="3" fillId="0" borderId="0"/>
    <xf numFmtId="176" fontId="3" fillId="0" borderId="0"/>
    <xf numFmtId="176" fontId="3" fillId="0" borderId="0"/>
    <xf numFmtId="186" fontId="8" fillId="0" borderId="0"/>
    <xf numFmtId="186" fontId="8" fillId="0" borderId="0"/>
    <xf numFmtId="186" fontId="8" fillId="0" borderId="0"/>
    <xf numFmtId="185" fontId="3" fillId="0" borderId="53">
      <alignment horizontal="right"/>
    </xf>
    <xf numFmtId="3" fontId="40" fillId="0" borderId="0" applyFont="0" applyFill="0" applyBorder="0" applyAlignment="0" applyProtection="0"/>
    <xf numFmtId="187" fontId="7" fillId="0" borderId="0">
      <protection locked="0"/>
    </xf>
    <xf numFmtId="188" fontId="40" fillId="0" borderId="0" applyFont="0" applyFill="0" applyBorder="0" applyAlignment="0" applyProtection="0"/>
    <xf numFmtId="189" fontId="7" fillId="0" borderId="0">
      <protection locked="0"/>
    </xf>
    <xf numFmtId="0" fontId="28" fillId="0" borderId="0" applyNumberFormat="0" applyFill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7" borderId="0" applyNumberFormat="0" applyBorder="0" applyAlignment="0" applyProtection="0"/>
    <xf numFmtId="0" fontId="29" fillId="13" borderId="54" applyNumberFormat="0" applyAlignment="0" applyProtection="0"/>
    <xf numFmtId="190" fontId="41" fillId="0" borderId="0">
      <protection locked="0"/>
    </xf>
    <xf numFmtId="190" fontId="41" fillId="0" borderId="0">
      <protection locked="0"/>
    </xf>
    <xf numFmtId="190" fontId="41" fillId="0" borderId="0">
      <protection locked="0"/>
    </xf>
    <xf numFmtId="190" fontId="41" fillId="0" borderId="0">
      <protection locked="0"/>
    </xf>
    <xf numFmtId="190" fontId="41" fillId="0" borderId="0">
      <protection locked="0"/>
    </xf>
    <xf numFmtId="190" fontId="41" fillId="0" borderId="0">
      <protection locked="0"/>
    </xf>
    <xf numFmtId="190" fontId="41" fillId="0" borderId="0">
      <protection locked="0"/>
    </xf>
    <xf numFmtId="191" fontId="7" fillId="0" borderId="0">
      <protection locked="0"/>
    </xf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92" fontId="7" fillId="0" borderId="0">
      <protection locked="0"/>
    </xf>
    <xf numFmtId="192" fontId="7" fillId="0" borderId="0">
      <protection locked="0"/>
    </xf>
    <xf numFmtId="0" fontId="30" fillId="9" borderId="0" applyNumberFormat="0" applyBorder="0" applyAlignment="0" applyProtection="0"/>
    <xf numFmtId="193" fontId="3" fillId="0" borderId="0">
      <alignment horizontal="right"/>
    </xf>
    <xf numFmtId="193" fontId="3" fillId="0" borderId="0">
      <alignment horizontal="right"/>
    </xf>
    <xf numFmtId="193" fontId="3" fillId="0" borderId="0">
      <alignment horizontal="right"/>
    </xf>
    <xf numFmtId="194" fontId="3" fillId="0" borderId="0" applyFont="0" applyFill="0" applyBorder="0" applyAlignment="0">
      <alignment horizontal="center"/>
    </xf>
    <xf numFmtId="194" fontId="3" fillId="0" borderId="0" applyFont="0" applyFill="0" applyBorder="0" applyAlignment="0">
      <alignment horizontal="center"/>
    </xf>
    <xf numFmtId="2" fontId="3" fillId="0" borderId="57" applyFont="0" applyBorder="0"/>
    <xf numFmtId="43" fontId="21" fillId="0" borderId="0" applyFont="0" applyFill="0" applyBorder="0" applyAlignment="0" applyProtection="0"/>
    <xf numFmtId="17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95" fontId="3" fillId="0" borderId="0">
      <alignment horizontal="right"/>
    </xf>
    <xf numFmtId="195" fontId="3" fillId="0" borderId="0">
      <alignment horizontal="right"/>
    </xf>
    <xf numFmtId="195" fontId="3" fillId="0" borderId="0">
      <alignment horizontal="right"/>
    </xf>
    <xf numFmtId="196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21" fillId="0" borderId="0" applyFont="0" applyFill="0" applyBorder="0" applyAlignment="0" applyProtection="0"/>
    <xf numFmtId="188" fontId="45" fillId="0" borderId="0" applyFont="0" applyFill="0" applyBorder="0" applyAlignment="0" applyProtection="0"/>
    <xf numFmtId="0" fontId="31" fillId="28" borderId="0" applyNumberFormat="0" applyBorder="0" applyAlignment="0" applyProtection="0"/>
    <xf numFmtId="197" fontId="3" fillId="0" borderId="0" applyFont="0" applyFill="0" applyBorder="0" applyAlignment="0">
      <alignment horizontal="center"/>
    </xf>
    <xf numFmtId="197" fontId="3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44" fillId="0" borderId="0"/>
    <xf numFmtId="0" fontId="1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6" fillId="0" borderId="0"/>
    <xf numFmtId="0" fontId="7" fillId="0" borderId="0"/>
    <xf numFmtId="0" fontId="7" fillId="29" borderId="58" applyNumberFormat="0" applyFon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7" fillId="0" borderId="0">
      <alignment vertical="top"/>
    </xf>
    <xf numFmtId="0" fontId="32" fillId="22" borderId="59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60" applyNumberFormat="0" applyFill="0" applyAlignment="0" applyProtection="0"/>
    <xf numFmtId="0" fontId="37" fillId="0" borderId="61" applyNumberFormat="0" applyFill="0" applyAlignment="0" applyProtection="0"/>
    <xf numFmtId="0" fontId="28" fillId="0" borderId="62" applyNumberFormat="0" applyFill="0" applyAlignment="0" applyProtection="0"/>
    <xf numFmtId="0" fontId="35" fillId="0" borderId="0" applyNumberFormat="0" applyFill="0" applyBorder="0" applyAlignment="0" applyProtection="0"/>
    <xf numFmtId="192" fontId="7" fillId="0" borderId="64">
      <protection locked="0"/>
    </xf>
    <xf numFmtId="0" fontId="1" fillId="0" borderId="0"/>
    <xf numFmtId="44" fontId="1" fillId="0" borderId="0" applyFont="0" applyFill="0" applyBorder="0" applyAlignment="0" applyProtection="0"/>
    <xf numFmtId="18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29" borderId="58" applyNumberFormat="0" applyFon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8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29" borderId="58" applyNumberFormat="0" applyFon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8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18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29" borderId="58" applyNumberFormat="0" applyFon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1" fillId="0" borderId="0"/>
    <xf numFmtId="179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ill="0" applyBorder="0" applyAlignment="0" applyProtection="0"/>
    <xf numFmtId="44" fontId="1" fillId="0" borderId="0" applyFont="0" applyFill="0" applyBorder="0" applyAlignment="0" applyProtection="0"/>
    <xf numFmtId="0" fontId="48" fillId="0" borderId="0"/>
    <xf numFmtId="0" fontId="1" fillId="0" borderId="0"/>
  </cellStyleXfs>
  <cellXfs count="150">
    <xf numFmtId="0" fontId="0" fillId="0" borderId="0" xfId="0"/>
    <xf numFmtId="0" fontId="2" fillId="0" borderId="0" xfId="1" applyFont="1"/>
    <xf numFmtId="0" fontId="2" fillId="0" borderId="1" xfId="1" applyFont="1" applyBorder="1"/>
    <xf numFmtId="0" fontId="5" fillId="0" borderId="0" xfId="2" applyFont="1" applyAlignment="1">
      <alignment horizontal="center" vertical="top"/>
    </xf>
    <xf numFmtId="0" fontId="2" fillId="0" borderId="3" xfId="1" applyFont="1" applyBorder="1"/>
    <xf numFmtId="0" fontId="6" fillId="0" borderId="0" xfId="1" applyFont="1"/>
    <xf numFmtId="0" fontId="8" fillId="0" borderId="4" xfId="3" applyFont="1" applyBorder="1" applyAlignment="1">
      <alignment horizontal="left" vertical="center"/>
    </xf>
    <xf numFmtId="0" fontId="3" fillId="0" borderId="4" xfId="3" applyFont="1" applyBorder="1" applyAlignment="1">
      <alignment horizontal="left" vertical="center"/>
    </xf>
    <xf numFmtId="0" fontId="5" fillId="0" borderId="0" xfId="2" applyFont="1" applyAlignment="1">
      <alignment horizontal="center"/>
    </xf>
    <xf numFmtId="0" fontId="2" fillId="2" borderId="0" xfId="1" applyFont="1" applyFill="1"/>
    <xf numFmtId="0" fontId="2" fillId="2" borderId="1" xfId="1" applyFont="1" applyFill="1" applyBorder="1"/>
    <xf numFmtId="0" fontId="2" fillId="2" borderId="3" xfId="1" applyFont="1" applyFill="1" applyBorder="1"/>
    <xf numFmtId="0" fontId="6" fillId="2" borderId="0" xfId="1" applyFont="1" applyFill="1"/>
    <xf numFmtId="0" fontId="5" fillId="0" borderId="18" xfId="5" applyFont="1" applyBorder="1" applyAlignment="1">
      <alignment horizontal="center" vertical="center" wrapText="1"/>
    </xf>
    <xf numFmtId="0" fontId="5" fillId="5" borderId="20" xfId="4" applyFont="1" applyFill="1" applyBorder="1" applyAlignment="1">
      <alignment vertical="center"/>
    </xf>
    <xf numFmtId="0" fontId="5" fillId="5" borderId="21" xfId="4" applyFont="1" applyFill="1" applyBorder="1" applyAlignment="1">
      <alignment horizontal="center" vertical="center"/>
    </xf>
    <xf numFmtId="0" fontId="5" fillId="5" borderId="21" xfId="4" applyFont="1" applyFill="1" applyBorder="1" applyAlignment="1">
      <alignment vertical="center"/>
    </xf>
    <xf numFmtId="0" fontId="5" fillId="5" borderId="22" xfId="4" applyFont="1" applyFill="1" applyBorder="1" applyAlignment="1">
      <alignment vertical="center"/>
    </xf>
    <xf numFmtId="0" fontId="6" fillId="0" borderId="23" xfId="4" applyFont="1" applyBorder="1" applyAlignment="1">
      <alignment horizontal="center" vertical="center"/>
    </xf>
    <xf numFmtId="0" fontId="11" fillId="6" borderId="9" xfId="6" applyFont="1" applyFill="1" applyBorder="1" applyAlignment="1">
      <alignment horizontal="center" vertical="center"/>
    </xf>
    <xf numFmtId="0" fontId="6" fillId="0" borderId="9" xfId="4" applyFont="1" applyBorder="1" applyAlignment="1">
      <alignment horizontal="center" vertical="center"/>
    </xf>
    <xf numFmtId="0" fontId="11" fillId="0" borderId="24" xfId="6" applyFont="1" applyBorder="1" applyAlignment="1">
      <alignment vertical="center" wrapText="1"/>
    </xf>
    <xf numFmtId="0" fontId="11" fillId="0" borderId="9" xfId="6" applyFont="1" applyBorder="1" applyAlignment="1">
      <alignment horizontal="center" vertical="center"/>
    </xf>
    <xf numFmtId="165" fontId="11" fillId="0" borderId="9" xfId="7" applyNumberFormat="1" applyFont="1" applyBorder="1" applyAlignment="1">
      <alignment vertical="center"/>
    </xf>
    <xf numFmtId="166" fontId="6" fillId="0" borderId="25" xfId="6" applyNumberFormat="1" applyFont="1" applyBorder="1" applyAlignment="1">
      <alignment vertical="center" wrapText="1"/>
    </xf>
    <xf numFmtId="0" fontId="6" fillId="0" borderId="26" xfId="4" applyFont="1" applyBorder="1" applyAlignment="1">
      <alignment horizontal="left" vertical="center"/>
    </xf>
    <xf numFmtId="0" fontId="6" fillId="0" borderId="15" xfId="4" applyFont="1" applyBorder="1" applyAlignment="1">
      <alignment horizontal="center" vertical="center"/>
    </xf>
    <xf numFmtId="0" fontId="6" fillId="0" borderId="15" xfId="4" applyFont="1" applyBorder="1" applyAlignment="1">
      <alignment horizontal="left" vertical="center" wrapText="1"/>
    </xf>
    <xf numFmtId="4" fontId="6" fillId="0" borderId="9" xfId="8" applyNumberFormat="1" applyFont="1" applyBorder="1" applyAlignment="1">
      <alignment vertical="center" wrapText="1"/>
    </xf>
    <xf numFmtId="169" fontId="6" fillId="0" borderId="27" xfId="9" applyNumberFormat="1" applyFont="1" applyBorder="1" applyAlignment="1">
      <alignment horizontal="right" vertical="center" wrapText="1"/>
    </xf>
    <xf numFmtId="170" fontId="5" fillId="0" borderId="28" xfId="8" applyNumberFormat="1" applyFont="1" applyBorder="1" applyAlignment="1">
      <alignment horizontal="right" vertical="center"/>
    </xf>
    <xf numFmtId="0" fontId="5" fillId="5" borderId="29" xfId="4" applyFont="1" applyFill="1" applyBorder="1" applyAlignment="1">
      <alignment vertical="center"/>
    </xf>
    <xf numFmtId="0" fontId="5" fillId="5" borderId="30" xfId="4" applyFont="1" applyFill="1" applyBorder="1" applyAlignment="1">
      <alignment vertical="center"/>
    </xf>
    <xf numFmtId="0" fontId="5" fillId="5" borderId="31" xfId="4" applyFont="1" applyFill="1" applyBorder="1" applyAlignment="1">
      <alignment vertical="center"/>
    </xf>
    <xf numFmtId="2" fontId="6" fillId="0" borderId="15" xfId="4" applyNumberFormat="1" applyFont="1" applyBorder="1" applyAlignment="1">
      <alignment horizontal="center" vertical="center"/>
    </xf>
    <xf numFmtId="0" fontId="6" fillId="0" borderId="15" xfId="4" applyFont="1" applyBorder="1" applyAlignment="1">
      <alignment horizontal="left" vertical="center"/>
    </xf>
    <xf numFmtId="171" fontId="5" fillId="5" borderId="35" xfId="4" applyNumberFormat="1" applyFont="1" applyFill="1" applyBorder="1" applyAlignment="1">
      <alignment vertical="center"/>
    </xf>
    <xf numFmtId="0" fontId="5" fillId="2" borderId="0" xfId="4" applyFont="1" applyFill="1" applyAlignment="1">
      <alignment horizontal="right" vertical="center"/>
    </xf>
    <xf numFmtId="171" fontId="5" fillId="2" borderId="0" xfId="4" applyNumberFormat="1" applyFont="1" applyFill="1" applyAlignment="1">
      <alignment vertical="center"/>
    </xf>
    <xf numFmtId="0" fontId="5" fillId="2" borderId="36" xfId="4" applyFont="1" applyFill="1" applyBorder="1" applyAlignment="1">
      <alignment horizontal="right" vertical="center"/>
    </xf>
    <xf numFmtId="0" fontId="5" fillId="2" borderId="37" xfId="4" applyFont="1" applyFill="1" applyBorder="1" applyAlignment="1">
      <alignment horizontal="right" vertical="center"/>
    </xf>
    <xf numFmtId="171" fontId="5" fillId="2" borderId="36" xfId="4" applyNumberFormat="1" applyFont="1" applyFill="1" applyBorder="1" applyAlignment="1">
      <alignment vertical="center"/>
    </xf>
    <xf numFmtId="0" fontId="5" fillId="5" borderId="0" xfId="4" applyFont="1" applyFill="1" applyAlignment="1">
      <alignment horizontal="right" vertical="center"/>
    </xf>
    <xf numFmtId="0" fontId="12" fillId="5" borderId="0" xfId="4" applyFont="1" applyFill="1" applyAlignment="1">
      <alignment horizontal="right" vertical="center"/>
    </xf>
    <xf numFmtId="171" fontId="5" fillId="5" borderId="0" xfId="4" applyNumberFormat="1" applyFont="1" applyFill="1" applyAlignment="1">
      <alignment vertical="center"/>
    </xf>
    <xf numFmtId="0" fontId="6" fillId="7" borderId="0" xfId="1" applyFont="1" applyFill="1"/>
    <xf numFmtId="0" fontId="6" fillId="0" borderId="0" xfId="4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6" fillId="0" borderId="38" xfId="4" applyFont="1" applyBorder="1" applyAlignment="1">
      <alignment horizontal="center" vertical="center"/>
    </xf>
    <xf numFmtId="4" fontId="6" fillId="0" borderId="15" xfId="8" applyNumberFormat="1" applyFont="1" applyBorder="1" applyAlignment="1">
      <alignment vertical="center" wrapText="1"/>
    </xf>
    <xf numFmtId="169" fontId="6" fillId="0" borderId="15" xfId="9" applyNumberFormat="1" applyFont="1" applyBorder="1" applyAlignment="1">
      <alignment horizontal="right" vertical="center" wrapText="1"/>
    </xf>
    <xf numFmtId="49" fontId="11" fillId="6" borderId="9" xfId="6" applyNumberFormat="1" applyFont="1" applyFill="1" applyBorder="1" applyAlignment="1">
      <alignment horizontal="center" vertical="center"/>
    </xf>
    <xf numFmtId="0" fontId="5" fillId="5" borderId="36" xfId="4" applyFont="1" applyFill="1" applyBorder="1" applyAlignment="1">
      <alignment horizontal="right" vertical="center"/>
    </xf>
    <xf numFmtId="0" fontId="5" fillId="5" borderId="37" xfId="4" applyFont="1" applyFill="1" applyBorder="1" applyAlignment="1">
      <alignment horizontal="right" vertical="center"/>
    </xf>
    <xf numFmtId="171" fontId="5" fillId="5" borderId="36" xfId="4" applyNumberFormat="1" applyFont="1" applyFill="1" applyBorder="1" applyAlignment="1">
      <alignment vertical="center"/>
    </xf>
    <xf numFmtId="0" fontId="14" fillId="0" borderId="0" xfId="10" applyFont="1"/>
    <xf numFmtId="0" fontId="14" fillId="0" borderId="1" xfId="10" applyFont="1" applyBorder="1"/>
    <xf numFmtId="0" fontId="15" fillId="0" borderId="0" xfId="10" applyFont="1"/>
    <xf numFmtId="0" fontId="15" fillId="0" borderId="0" xfId="10" applyFont="1" applyAlignment="1">
      <alignment horizontal="center"/>
    </xf>
    <xf numFmtId="0" fontId="5" fillId="0" borderId="39" xfId="10" applyFont="1" applyBorder="1" applyAlignment="1">
      <alignment horizontal="right" vertical="center" wrapText="1"/>
    </xf>
    <xf numFmtId="0" fontId="5" fillId="0" borderId="40" xfId="10" applyFont="1" applyBorder="1" applyAlignment="1">
      <alignment horizontal="right" vertical="center" wrapText="1"/>
    </xf>
    <xf numFmtId="9" fontId="5" fillId="0" borderId="6" xfId="11" applyFont="1" applyBorder="1" applyAlignment="1">
      <alignment horizontal="right" vertical="center"/>
    </xf>
    <xf numFmtId="173" fontId="5" fillId="0" borderId="7" xfId="12" applyNumberFormat="1" applyFont="1" applyBorder="1" applyAlignment="1">
      <alignment vertical="center"/>
    </xf>
    <xf numFmtId="0" fontId="14" fillId="0" borderId="3" xfId="10" applyFont="1" applyBorder="1"/>
    <xf numFmtId="0" fontId="16" fillId="0" borderId="0" xfId="10" applyFont="1"/>
    <xf numFmtId="0" fontId="5" fillId="0" borderId="11" xfId="10" applyFont="1" applyBorder="1" applyAlignment="1">
      <alignment horizontal="right" vertical="center"/>
    </xf>
    <xf numFmtId="0" fontId="5" fillId="0" borderId="12" xfId="10" applyFont="1" applyBorder="1" applyAlignment="1">
      <alignment horizontal="right" vertical="center"/>
    </xf>
    <xf numFmtId="0" fontId="5" fillId="0" borderId="41" xfId="10" applyFont="1" applyBorder="1" applyAlignment="1">
      <alignment horizontal="right" vertical="center"/>
    </xf>
    <xf numFmtId="9" fontId="5" fillId="0" borderId="9" xfId="11" applyFont="1" applyBorder="1" applyAlignment="1">
      <alignment horizontal="right" vertical="center"/>
    </xf>
    <xf numFmtId="173" fontId="5" fillId="0" borderId="10" xfId="12" applyNumberFormat="1" applyFont="1" applyBorder="1" applyAlignment="1">
      <alignment vertical="center"/>
    </xf>
    <xf numFmtId="0" fontId="15" fillId="0" borderId="0" xfId="5" applyFont="1" applyAlignment="1">
      <alignment horizontal="center" vertical="center"/>
    </xf>
    <xf numFmtId="0" fontId="5" fillId="0" borderId="42" xfId="10" applyFont="1" applyBorder="1" applyAlignment="1">
      <alignment horizontal="right" vertical="center"/>
    </xf>
    <xf numFmtId="0" fontId="5" fillId="0" borderId="38" xfId="10" applyFont="1" applyBorder="1" applyAlignment="1">
      <alignment horizontal="right" vertical="center"/>
    </xf>
    <xf numFmtId="173" fontId="5" fillId="0" borderId="13" xfId="12" applyNumberFormat="1" applyFont="1" applyBorder="1" applyAlignment="1">
      <alignment vertical="center"/>
    </xf>
    <xf numFmtId="0" fontId="5" fillId="0" borderId="43" xfId="10" applyFont="1" applyBorder="1" applyAlignment="1">
      <alignment horizontal="right" vertical="center"/>
    </xf>
    <xf numFmtId="0" fontId="5" fillId="0" borderId="44" xfId="10" applyFont="1" applyBorder="1" applyAlignment="1">
      <alignment horizontal="right" vertical="center"/>
    </xf>
    <xf numFmtId="0" fontId="5" fillId="0" borderId="45" xfId="10" applyFont="1" applyBorder="1" applyAlignment="1">
      <alignment horizontal="right" vertical="center"/>
    </xf>
    <xf numFmtId="171" fontId="5" fillId="5" borderId="46" xfId="4" applyNumberFormat="1" applyFont="1" applyFill="1" applyBorder="1" applyAlignment="1">
      <alignment vertical="center"/>
    </xf>
    <xf numFmtId="0" fontId="2" fillId="0" borderId="0" xfId="10" applyFont="1"/>
    <xf numFmtId="0" fontId="2" fillId="0" borderId="1" xfId="10" applyFont="1" applyBorder="1"/>
    <xf numFmtId="0" fontId="6" fillId="0" borderId="0" xfId="10" applyFont="1"/>
    <xf numFmtId="0" fontId="6" fillId="0" borderId="0" xfId="10" applyFont="1" applyAlignment="1">
      <alignment horizontal="center"/>
    </xf>
    <xf numFmtId="2" fontId="6" fillId="0" borderId="0" xfId="10" applyNumberFormat="1" applyFont="1"/>
    <xf numFmtId="173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2" fillId="0" borderId="3" xfId="10" applyFont="1" applyBorder="1"/>
    <xf numFmtId="0" fontId="17" fillId="0" borderId="0" xfId="10" applyFont="1"/>
    <xf numFmtId="0" fontId="2" fillId="0" borderId="47" xfId="10" applyFont="1" applyBorder="1"/>
    <xf numFmtId="0" fontId="2" fillId="0" borderId="48" xfId="1" applyFont="1" applyBorder="1"/>
    <xf numFmtId="0" fontId="2" fillId="0" borderId="48" xfId="1" applyFont="1" applyBorder="1" applyAlignment="1">
      <alignment horizontal="center"/>
    </xf>
    <xf numFmtId="175" fontId="2" fillId="0" borderId="48" xfId="13" applyNumberFormat="1" applyFont="1" applyBorder="1"/>
    <xf numFmtId="0" fontId="2" fillId="0" borderId="49" xfId="1" applyFont="1" applyBorder="1"/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8" fillId="0" borderId="0" xfId="2" applyFont="1"/>
    <xf numFmtId="0" fontId="14" fillId="0" borderId="50" xfId="2" applyFont="1" applyBorder="1"/>
    <xf numFmtId="0" fontId="14" fillId="0" borderId="51" xfId="2" applyFont="1" applyBorder="1"/>
    <xf numFmtId="0" fontId="14" fillId="0" borderId="51" xfId="2" applyFont="1" applyBorder="1" applyAlignment="1">
      <alignment horizontal="center"/>
    </xf>
    <xf numFmtId="0" fontId="14" fillId="0" borderId="52" xfId="2" applyFont="1" applyBorder="1"/>
    <xf numFmtId="2" fontId="11" fillId="6" borderId="9" xfId="6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1" xfId="0" applyFont="1" applyBorder="1"/>
    <xf numFmtId="0" fontId="15" fillId="0" borderId="0" xfId="0" applyFont="1" applyAlignment="1">
      <alignment horizontal="center"/>
    </xf>
    <xf numFmtId="0" fontId="15" fillId="0" borderId="0" xfId="0" applyFont="1"/>
    <xf numFmtId="0" fontId="14" fillId="0" borderId="3" xfId="0" applyFont="1" applyBorder="1"/>
    <xf numFmtId="0" fontId="19" fillId="0" borderId="0" xfId="0" applyFont="1" applyAlignment="1">
      <alignment vertical="center"/>
    </xf>
    <xf numFmtId="0" fontId="14" fillId="0" borderId="48" xfId="0" applyFont="1" applyBorder="1"/>
    <xf numFmtId="0" fontId="14" fillId="0" borderId="48" xfId="0" applyFont="1" applyBorder="1" applyAlignment="1">
      <alignment horizontal="center"/>
    </xf>
    <xf numFmtId="0" fontId="14" fillId="0" borderId="49" xfId="0" applyFont="1" applyBorder="1"/>
    <xf numFmtId="0" fontId="14" fillId="0" borderId="0" xfId="0" applyFont="1" applyAlignment="1">
      <alignment horizontal="center"/>
    </xf>
    <xf numFmtId="0" fontId="18" fillId="0" borderId="0" xfId="2" applyFont="1" applyAlignment="1">
      <alignment horizontal="center"/>
    </xf>
    <xf numFmtId="171" fontId="5" fillId="5" borderId="36" xfId="4" applyNumberFormat="1" applyFont="1" applyFill="1" applyBorder="1" applyAlignment="1">
      <alignment horizontal="right" vertical="center"/>
    </xf>
    <xf numFmtId="0" fontId="49" fillId="0" borderId="0" xfId="2" applyFont="1"/>
    <xf numFmtId="0" fontId="50" fillId="0" borderId="0" xfId="1" applyFont="1"/>
    <xf numFmtId="9" fontId="50" fillId="0" borderId="0" xfId="1" applyNumberFormat="1" applyFont="1"/>
    <xf numFmtId="165" fontId="50" fillId="0" borderId="0" xfId="1" applyNumberFormat="1" applyFont="1"/>
    <xf numFmtId="169" fontId="50" fillId="0" borderId="0" xfId="1" applyNumberFormat="1" applyFont="1"/>
    <xf numFmtId="0" fontId="50" fillId="2" borderId="0" xfId="1" applyFont="1" applyFill="1"/>
    <xf numFmtId="0" fontId="5" fillId="5" borderId="14" xfId="4" applyFont="1" applyFill="1" applyBorder="1" applyAlignment="1">
      <alignment horizontal="center" vertical="center"/>
    </xf>
    <xf numFmtId="0" fontId="5" fillId="5" borderId="15" xfId="4" applyFont="1" applyFill="1" applyBorder="1" applyAlignment="1">
      <alignment horizontal="center" vertical="center"/>
    </xf>
    <xf numFmtId="0" fontId="5" fillId="5" borderId="16" xfId="4" applyFont="1" applyFill="1" applyBorder="1" applyAlignment="1">
      <alignment horizontal="center" vertical="center"/>
    </xf>
    <xf numFmtId="4" fontId="5" fillId="2" borderId="6" xfId="4" applyNumberFormat="1" applyFont="1" applyFill="1" applyBorder="1" applyAlignment="1">
      <alignment horizontal="center" vertical="center" wrapText="1"/>
    </xf>
    <xf numFmtId="4" fontId="5" fillId="2" borderId="18" xfId="4" applyNumberFormat="1" applyFont="1" applyFill="1" applyBorder="1" applyAlignment="1">
      <alignment horizontal="center" vertical="center" wrapText="1"/>
    </xf>
    <xf numFmtId="4" fontId="5" fillId="2" borderId="7" xfId="4" applyNumberFormat="1" applyFont="1" applyFill="1" applyBorder="1" applyAlignment="1">
      <alignment horizontal="center" vertical="center" wrapText="1"/>
    </xf>
    <xf numFmtId="4" fontId="5" fillId="2" borderId="19" xfId="4" applyNumberFormat="1" applyFont="1" applyFill="1" applyBorder="1" applyAlignment="1">
      <alignment horizontal="center" vertical="center" wrapText="1"/>
    </xf>
    <xf numFmtId="0" fontId="5" fillId="5" borderId="32" xfId="4" applyFont="1" applyFill="1" applyBorder="1" applyAlignment="1">
      <alignment horizontal="right" vertical="center"/>
    </xf>
    <xf numFmtId="0" fontId="5" fillId="5" borderId="33" xfId="4" applyFont="1" applyFill="1" applyBorder="1" applyAlignment="1">
      <alignment horizontal="right" vertical="center"/>
    </xf>
    <xf numFmtId="0" fontId="5" fillId="5" borderId="34" xfId="4" applyFont="1" applyFill="1" applyBorder="1" applyAlignment="1">
      <alignment horizontal="right" vertical="center"/>
    </xf>
    <xf numFmtId="0" fontId="5" fillId="2" borderId="5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6" xfId="4" applyFont="1" applyFill="1" applyBorder="1" applyAlignment="1">
      <alignment horizontal="center" vertical="center" wrapText="1"/>
    </xf>
    <xf numFmtId="0" fontId="5" fillId="2" borderId="18" xfId="4" applyFont="1" applyFill="1" applyBorder="1" applyAlignment="1">
      <alignment horizontal="center" vertical="center" wrapText="1"/>
    </xf>
    <xf numFmtId="0" fontId="5" fillId="0" borderId="6" xfId="5" applyFont="1" applyBorder="1" applyAlignment="1">
      <alignment horizontal="center" vertical="center" wrapText="1"/>
    </xf>
    <xf numFmtId="0" fontId="14" fillId="0" borderId="0" xfId="0" applyFont="1"/>
    <xf numFmtId="0" fontId="14" fillId="0" borderId="1" xfId="0" applyFont="1" applyBorder="1"/>
    <xf numFmtId="0" fontId="14" fillId="0" borderId="47" xfId="0" applyFont="1" applyBorder="1"/>
    <xf numFmtId="0" fontId="14" fillId="0" borderId="48" xfId="0" applyFont="1" applyBorder="1"/>
    <xf numFmtId="0" fontId="3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3" borderId="5" xfId="1" applyFont="1" applyFill="1" applyBorder="1" applyAlignment="1">
      <alignment horizontal="left" vertical="center" wrapText="1"/>
    </xf>
    <xf numFmtId="0" fontId="6" fillId="3" borderId="6" xfId="1" applyFont="1" applyFill="1" applyBorder="1" applyAlignment="1">
      <alignment horizontal="left" vertical="center" wrapText="1"/>
    </xf>
    <xf numFmtId="0" fontId="6" fillId="3" borderId="7" xfId="1" applyFont="1" applyFill="1" applyBorder="1" applyAlignment="1">
      <alignment horizontal="left" vertical="center" wrapText="1"/>
    </xf>
    <xf numFmtId="0" fontId="6" fillId="3" borderId="8" xfId="1" applyFont="1" applyFill="1" applyBorder="1" applyAlignment="1">
      <alignment horizontal="left" vertical="center" wrapText="1"/>
    </xf>
    <xf numFmtId="0" fontId="6" fillId="3" borderId="9" xfId="1" applyFont="1" applyFill="1" applyBorder="1" applyAlignment="1">
      <alignment horizontal="left" vertical="center" wrapText="1"/>
    </xf>
    <xf numFmtId="0" fontId="6" fillId="3" borderId="10" xfId="1" applyFont="1" applyFill="1" applyBorder="1" applyAlignment="1">
      <alignment horizontal="left" vertical="center" wrapText="1"/>
    </xf>
    <xf numFmtId="0" fontId="6" fillId="4" borderId="11" xfId="1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</cellXfs>
  <cellStyles count="500">
    <cellStyle name="20% - Énfasis1 2" xfId="19" xr:uid="{46D106E8-67C3-4AA4-8682-2B9069D3B5A2}"/>
    <cellStyle name="20% - Énfasis1 3" xfId="145" xr:uid="{C5542C21-9A76-4899-819B-AD7A11D161B8}"/>
    <cellStyle name="20% - Énfasis2 2" xfId="20" xr:uid="{8B266DD0-1DA8-4B91-9E75-B81BF815F588}"/>
    <cellStyle name="20% - Énfasis2 3" xfId="146" xr:uid="{E9579880-5717-419D-A479-EB0D0A9E224E}"/>
    <cellStyle name="20% - Énfasis3 2" xfId="21" xr:uid="{6BB6E346-C0F9-427C-A7B6-29BBAB5A0129}"/>
    <cellStyle name="20% - Énfasis3 3" xfId="147" xr:uid="{2880C3FA-9EFD-4456-BBA4-F498A154A5F3}"/>
    <cellStyle name="20% - Énfasis4 2" xfId="22" xr:uid="{D1239B4B-8CFC-4D0D-AC94-0BFA1DC3E9A6}"/>
    <cellStyle name="20% - Énfasis4 3" xfId="148" xr:uid="{D441DE7D-37EF-4993-B53B-C4AFC40EEE1C}"/>
    <cellStyle name="20% - Énfasis5 2" xfId="23" xr:uid="{CD461B72-B4EA-43DA-8C48-8C20DA90CBE6}"/>
    <cellStyle name="20% - Énfasis5 3" xfId="149" xr:uid="{232246EE-D193-47D4-AEB2-8E2C4CB8A937}"/>
    <cellStyle name="20% - Énfasis6 2" xfId="24" xr:uid="{D20C5FFB-C76B-473F-B262-A1F0DA3DA891}"/>
    <cellStyle name="20% - Énfasis6 3" xfId="150" xr:uid="{01CFB87C-B638-4556-8EB8-6A3E77940668}"/>
    <cellStyle name="40% - Énfasis1 2" xfId="25" xr:uid="{B32FF814-2D15-4F47-B0EF-3626C47B7A7C}"/>
    <cellStyle name="40% - Énfasis1 3" xfId="151" xr:uid="{082573D6-2AEB-4903-90B2-CCFCB318ADFB}"/>
    <cellStyle name="40% - Énfasis2 2" xfId="26" xr:uid="{30DBA612-1444-4BDF-AFB7-632C1CEF66DB}"/>
    <cellStyle name="40% - Énfasis2 3" xfId="152" xr:uid="{D02FFCC6-82EF-476C-9512-781794190648}"/>
    <cellStyle name="40% - Énfasis3 2" xfId="27" xr:uid="{ADA2E381-8A95-45FF-98B2-477B86D6A1F8}"/>
    <cellStyle name="40% - Énfasis3 3" xfId="153" xr:uid="{F0CE394D-C200-4397-943E-D5ED586F020E}"/>
    <cellStyle name="40% - Énfasis4 2" xfId="28" xr:uid="{D7402C1F-4891-4B7A-A731-28D0ECDECEB3}"/>
    <cellStyle name="40% - Énfasis4 3" xfId="154" xr:uid="{7E1CDE95-BDA9-46B1-9E80-84B7A4EDC9C9}"/>
    <cellStyle name="40% - Énfasis5 2" xfId="29" xr:uid="{0C18DCCB-DD81-448C-872F-B0E7A476B21D}"/>
    <cellStyle name="40% - Énfasis5 3" xfId="155" xr:uid="{CD5EF2B7-51C7-4D1B-8EB0-63B188478613}"/>
    <cellStyle name="40% - Énfasis6 2" xfId="30" xr:uid="{3DDDF40A-5DFA-44E2-8FF5-3BF85E88F95C}"/>
    <cellStyle name="40% - Énfasis6 3" xfId="156" xr:uid="{A3447988-A179-472A-A960-4CBB06A421BC}"/>
    <cellStyle name="60% - Énfasis1 2" xfId="31" xr:uid="{FD6E90A5-BA3F-4158-8B4B-305F432A1764}"/>
    <cellStyle name="60% - Énfasis1 3" xfId="157" xr:uid="{88E1427E-9AC6-4B4E-8C47-6A25693A0593}"/>
    <cellStyle name="60% - Énfasis2 2" xfId="32" xr:uid="{D1EF790D-2AB7-45D7-8831-C4F139BFBE4C}"/>
    <cellStyle name="60% - Énfasis2 3" xfId="158" xr:uid="{E9DCB5A1-640F-4E0C-899F-C11BB3DF7854}"/>
    <cellStyle name="60% - Énfasis3 2" xfId="33" xr:uid="{55E58475-7413-4DD0-B72F-963D42C77890}"/>
    <cellStyle name="60% - Énfasis3 3" xfId="159" xr:uid="{EF17A047-0070-47C5-9CED-CD43AB58E9FE}"/>
    <cellStyle name="60% - Énfasis4 2" xfId="34" xr:uid="{32BE1213-DE4D-42DB-A4E7-837D273D950E}"/>
    <cellStyle name="60% - Énfasis4 3" xfId="160" xr:uid="{33553F03-6089-4C97-9A7C-3C023858C346}"/>
    <cellStyle name="60% - Énfasis5 2" xfId="35" xr:uid="{0FDC4324-66DA-4CE1-AC30-8581F6EB831D}"/>
    <cellStyle name="60% - Énfasis5 3" xfId="161" xr:uid="{BB931C58-2EE3-4737-B646-05BA32A1985C}"/>
    <cellStyle name="60% - Énfasis6 2" xfId="36" xr:uid="{806B1E1C-3277-48FA-8C26-DA6D4C32EAAA}"/>
    <cellStyle name="60% - Énfasis6 3" xfId="162" xr:uid="{8101661A-6E57-49CB-826F-64EF4E176096}"/>
    <cellStyle name="Buena 2" xfId="37" xr:uid="{B7454EC2-82AD-4C08-866E-7301FF67C0C9}"/>
    <cellStyle name="Buena 3" xfId="163" xr:uid="{5F6A99B3-C638-4FD1-B053-ABDF6E1D2C69}"/>
    <cellStyle name="Cálculo 2" xfId="38" xr:uid="{F2CEC3A6-B3E6-452C-A4B0-2E2E5B9F4505}"/>
    <cellStyle name="Cálculo 3" xfId="164" xr:uid="{2CCB2136-119A-43E4-A08C-5E65B26D7A39}"/>
    <cellStyle name="Cancel" xfId="165" xr:uid="{BCA953D9-71CD-4B56-9F55-96DE915E8AB8}"/>
    <cellStyle name="Celda de comprobación 2" xfId="39" xr:uid="{65835F25-6360-4208-ACC5-F40BB9E44B87}"/>
    <cellStyle name="Celda de comprobación 3" xfId="166" xr:uid="{0DE7EC51-168F-4FA9-B629-3AFF21CCC3D7}"/>
    <cellStyle name="Celda vinculada 2" xfId="40" xr:uid="{861323DE-CB05-4E1E-B12B-F4BE350E8245}"/>
    <cellStyle name="Celda vinculada 3" xfId="167" xr:uid="{D6350CBC-B193-4029-B135-C6D5D74E27C0}"/>
    <cellStyle name="CIENTOS" xfId="168" xr:uid="{F44DE389-BC9F-4917-9145-EFDBED21F594}"/>
    <cellStyle name="CIENTOS 2" xfId="169" xr:uid="{8ACEA841-C97F-44FE-9D20-F3BFBDD7D5F2}"/>
    <cellStyle name="CIENTOS 2D" xfId="170" xr:uid="{2378CCC1-6DC3-46EC-ADD4-C4EF7BFA9E50}"/>
    <cellStyle name="CIENTOS 2D 2" xfId="171" xr:uid="{395E6765-3C8D-4355-8EF4-93BED62D7B9E}"/>
    <cellStyle name="CIENTOS 2D_PRESUPUESTO FASE III ABR-2015 Rev3" xfId="172" xr:uid="{EFB61005-6B16-4C36-82BA-CCA9EC87FC22}"/>
    <cellStyle name="CIENTOS 3D" xfId="173" xr:uid="{D4C59130-9037-4746-923A-8E8203102D33}"/>
    <cellStyle name="CIENTOS 3D 2" xfId="174" xr:uid="{8306CD84-7613-4925-BA15-0BCBC731F73F}"/>
    <cellStyle name="CIENTOS 3D_PRESUPUESTO FASE III ABR-2015 Rev3" xfId="175" xr:uid="{C43BF692-F9BB-4E9F-AE33-303EE5C57585}"/>
    <cellStyle name="CIENTOS 4D" xfId="176" xr:uid="{11496FCC-724A-4BFD-BE90-9ED0232CABF4}"/>
    <cellStyle name="CIENTOS 4D 2" xfId="177" xr:uid="{D21F68A0-282D-4D7C-BAEF-F5B9E403FE83}"/>
    <cellStyle name="CIENTOS 4D_PRESUPUESTO FASE III ABR-2015 Rev3" xfId="178" xr:uid="{D54DABBC-632C-46FB-AD4E-A4324DA2C839}"/>
    <cellStyle name="CIENTOS_CantidadesGirardota" xfId="179" xr:uid="{931D4B28-08D3-4433-9C92-30F32D42B92F}"/>
    <cellStyle name="Comma" xfId="13" xr:uid="{00000000-0005-0000-0000-000000000000}"/>
    <cellStyle name="Comma0" xfId="180" xr:uid="{87873244-6F72-4937-8923-A3534131AEBF}"/>
    <cellStyle name="Currency" xfId="181" xr:uid="{3811D592-5BBD-4866-A6EC-285CBD22671C}"/>
    <cellStyle name="Currency0" xfId="182" xr:uid="{D160343D-2439-4053-885D-12072D89D6F5}"/>
    <cellStyle name="Date" xfId="183" xr:uid="{4D5A9391-A083-4F6F-A5F0-6B8BA716FBAE}"/>
    <cellStyle name="Encabezado 4 2" xfId="41" xr:uid="{B0707621-4CDA-44CF-A885-E11068B7536C}"/>
    <cellStyle name="Encabezado 4 3" xfId="184" xr:uid="{1D2EA3A4-086C-4E7F-B14B-67AEFF18E482}"/>
    <cellStyle name="Énfasis1 2" xfId="42" xr:uid="{44F00A28-398D-4D5C-BDB3-B45D89EE9D68}"/>
    <cellStyle name="Énfasis1 3" xfId="185" xr:uid="{70E78E78-D1D2-4512-97AE-40D606783D2A}"/>
    <cellStyle name="Énfasis2 2" xfId="43" xr:uid="{C243E009-0735-4479-A083-26B5A86107F9}"/>
    <cellStyle name="Énfasis2 3" xfId="186" xr:uid="{795F28F9-ECB8-45F0-93C4-232D36896435}"/>
    <cellStyle name="Énfasis3 2" xfId="44" xr:uid="{CCFD3569-11DB-4F22-AD95-3E583FA52AD1}"/>
    <cellStyle name="Énfasis3 3" xfId="187" xr:uid="{D0382C88-6841-4F31-A2F1-B0C6E10690E7}"/>
    <cellStyle name="Énfasis4 2" xfId="45" xr:uid="{1783423F-B929-4C19-90CA-B39C046C802F}"/>
    <cellStyle name="Énfasis4 3" xfId="188" xr:uid="{601CCA74-82D8-4026-9C65-206CD4A2599E}"/>
    <cellStyle name="Énfasis5 2" xfId="46" xr:uid="{6A812119-AFE5-4C5E-90E4-892AC3951247}"/>
    <cellStyle name="Énfasis5 3" xfId="189" xr:uid="{919F4971-6B2F-415E-91B6-2DAA484D716D}"/>
    <cellStyle name="Énfasis6 2" xfId="47" xr:uid="{42C2F2D2-DAE4-4BB0-A03F-31693853E420}"/>
    <cellStyle name="Énfasis6 3" xfId="190" xr:uid="{E96AECB6-7F45-4F27-BC84-9A36EF9C9200}"/>
    <cellStyle name="Entrada 2" xfId="48" xr:uid="{2054A7DA-AD08-46DB-AAA9-D916948F8E8D}"/>
    <cellStyle name="Entrada 3" xfId="191" xr:uid="{11781492-AC21-4C8C-948F-B8F3898EC719}"/>
    <cellStyle name="Estilo 1" xfId="49" xr:uid="{223ACAEC-9A63-4A3F-B5E9-BF202DD18B7F}"/>
    <cellStyle name="Euro" xfId="50" xr:uid="{D5DD1847-6A1B-4EAA-B7D1-A91C2EED750E}"/>
    <cellStyle name="Euro 2" xfId="414" xr:uid="{E3A6E38E-6A73-44CC-9343-1657102A03E5}"/>
    <cellStyle name="Euro 3" xfId="339" xr:uid="{797F2FD2-6E33-48A3-A758-1537D2A8CDF4}"/>
    <cellStyle name="Euro 4" xfId="264" xr:uid="{2A57AE88-2B92-425D-8F76-5489A9D6B2C3}"/>
    <cellStyle name="F2" xfId="192" xr:uid="{0DC1A894-D296-4FBC-ABCB-795B227E070E}"/>
    <cellStyle name="F3" xfId="193" xr:uid="{72DF4D4B-8A30-44F7-A111-7CAE83B19757}"/>
    <cellStyle name="F4" xfId="194" xr:uid="{B8B0A943-9A72-4FA6-B278-CBEE4800492B}"/>
    <cellStyle name="F5" xfId="195" xr:uid="{845EE17D-6ECD-4A45-A4D6-BA87A9687C79}"/>
    <cellStyle name="F6" xfId="196" xr:uid="{6EE18B86-3991-47AB-B338-D8D72BBB9EF2}"/>
    <cellStyle name="F7" xfId="197" xr:uid="{A90FAF85-0BF3-4A76-9F15-C41B4F200813}"/>
    <cellStyle name="F8" xfId="198" xr:uid="{5A48B32A-714A-46E1-BB82-0A4C41635A56}"/>
    <cellStyle name="Fixed" xfId="199" xr:uid="{5F54685E-8921-4126-B672-7B4D9F901648}"/>
    <cellStyle name="Heading 1" xfId="200" xr:uid="{65FB60A8-AC18-491E-ADEA-39C32063DCFF}"/>
    <cellStyle name="Heading 2" xfId="201" xr:uid="{9D97DA2E-07FD-468F-8032-6D98092A47DE}"/>
    <cellStyle name="Heading1" xfId="202" xr:uid="{E7578009-8E52-4DA4-8C85-9937E59C15E4}"/>
    <cellStyle name="Heading2" xfId="203" xr:uid="{F3978993-CBA4-4979-AF80-61B8A36D1B61}"/>
    <cellStyle name="Hipervínculo 3" xfId="15" xr:uid="{1EA81945-4F48-4163-BF9F-3DE30FE9A79F}"/>
    <cellStyle name="Incorrecto 2" xfId="51" xr:uid="{F2D75494-219C-462D-BC8E-C492BD82C5DE}"/>
    <cellStyle name="Incorrecto 3" xfId="204" xr:uid="{658DA857-BAB5-4021-9AB2-F097E2B464EE}"/>
    <cellStyle name="MILE DE MILLONES" xfId="205" xr:uid="{77EC2C63-2525-4BEF-8112-8A7A97E20ABC}"/>
    <cellStyle name="MILE DE MILLONES 2" xfId="206" xr:uid="{DCA77F2D-E913-4EA8-BDC1-673DED16D007}"/>
    <cellStyle name="MILE DE MILLONES_PRESUPUESTO FASE III ABR-2015 Rev3" xfId="207" xr:uid="{BDA6429B-4CF7-4CBF-854A-51432F1ACF64}"/>
    <cellStyle name="MILES" xfId="208" xr:uid="{6EAA2064-38F7-46F7-9084-EA4192C1D5DB}"/>
    <cellStyle name="MILES 2" xfId="209" xr:uid="{865268E8-09AD-45D4-8F3C-506E93BBA1CC}"/>
    <cellStyle name="Millares [0] 2" xfId="491" xr:uid="{41EBD344-D2A0-4037-91C6-0B5EC24DB135}"/>
    <cellStyle name="Millares [2]" xfId="52" xr:uid="{21B544EA-2D3D-4052-96E4-429FFF7D035E}"/>
    <cellStyle name="Millares [2] 2" xfId="210" xr:uid="{1E21DFC1-F639-48D9-87E8-5EB524EBFC2A}"/>
    <cellStyle name="Millares 10" xfId="53" xr:uid="{FEC68743-5677-4A20-9F5B-7CF8CF77DD80}"/>
    <cellStyle name="Millares 10 2" xfId="54" xr:uid="{8C4405DB-8389-4F21-812B-4105109B4A6C}"/>
    <cellStyle name="Millares 10 2 2" xfId="416" xr:uid="{46840936-6121-477B-BD24-64167AF7EEC5}"/>
    <cellStyle name="Millares 10 2 3" xfId="341" xr:uid="{B85B39BE-6031-4481-8419-E182E12EAA56}"/>
    <cellStyle name="Millares 10 2 4" xfId="266" xr:uid="{C8B4B899-3176-4251-82ED-022CC4E6E5A6}"/>
    <cellStyle name="Millares 10 3" xfId="415" xr:uid="{9E653836-9DBA-48C4-90B8-78F90B6866B7}"/>
    <cellStyle name="Millares 10 4" xfId="340" xr:uid="{C1E73F48-C920-4F8A-95E3-2916C9367EDB}"/>
    <cellStyle name="Millares 10 5" xfId="265" xr:uid="{4AAB1EE0-46CE-491C-8735-FFE49C6B0227}"/>
    <cellStyle name="Millares 11" xfId="55" xr:uid="{64BC4BB0-D330-40C2-AC5F-FBF9E76C67C1}"/>
    <cellStyle name="Millares 11 2" xfId="211" xr:uid="{47A73C7E-1EDE-484B-B7DD-BCF420B0A604}"/>
    <cellStyle name="Millares 11 2 2" xfId="484" xr:uid="{902E4C12-9EA2-42AC-B546-4B274107B385}"/>
    <cellStyle name="Millares 11 2 3" xfId="408" xr:uid="{10D655C2-EDC5-484A-82D9-890EBFE879C0}"/>
    <cellStyle name="Millares 11 2 4" xfId="333" xr:uid="{87A1A8A5-66A1-496F-9DAA-65D8F4403C16}"/>
    <cellStyle name="Millares 11 3" xfId="417" xr:uid="{EE21C342-5AD2-4A62-8A89-05DDD039D499}"/>
    <cellStyle name="Millares 11 4" xfId="342" xr:uid="{6B8FF637-63A7-45F8-9E68-9B996620D7B4}"/>
    <cellStyle name="Millares 11 5" xfId="267" xr:uid="{838C7922-6039-4EEA-BB06-3F73222FF1BC}"/>
    <cellStyle name="Millares 12" xfId="139" xr:uid="{14D03353-833B-45F5-8337-0663C8DA7F6E}"/>
    <cellStyle name="Millares 12 2" xfId="479" xr:uid="{0AC389BB-E4C5-4E1F-B1CF-E39509D53679}"/>
    <cellStyle name="Millares 12 3" xfId="403" xr:uid="{D03B9E98-3874-43F9-83F5-4E20511A818C}"/>
    <cellStyle name="Millares 12 4" xfId="328" xr:uid="{175A0C70-9349-44FD-9A20-FD3CEF0A39A9}"/>
    <cellStyle name="Millares 13" xfId="143" xr:uid="{D087FBCE-939E-4061-8F10-9CF84FA1F9E5}"/>
    <cellStyle name="Millares 13 2" xfId="483" xr:uid="{EFAC4417-9823-422B-A2AC-05E501B3F39B}"/>
    <cellStyle name="Millares 13 3" xfId="407" xr:uid="{F15CD267-28F1-466A-81BF-276F0C618CCD}"/>
    <cellStyle name="Millares 13 4" xfId="332" xr:uid="{339BF970-63A3-497A-A6C4-4D8366E1D444}"/>
    <cellStyle name="Millares 14" xfId="14" xr:uid="{763E280C-AD45-4899-8419-2771F16D227F}"/>
    <cellStyle name="Millares 2" xfId="56" xr:uid="{3E2CDD98-C8CF-4907-B9BC-E8C356E50012}"/>
    <cellStyle name="Millares 2 2" xfId="57" xr:uid="{7956FE68-1E84-4C2D-8DBB-A9F39AAF6F76}"/>
    <cellStyle name="Millares 2 2 2" xfId="419" xr:uid="{CB9BAC98-D9DB-4DFB-ABEA-75EC10B6BC8C}"/>
    <cellStyle name="Millares 2 2 3" xfId="343" xr:uid="{BC656EA2-731E-441B-B26E-CA28B1969106}"/>
    <cellStyle name="Millares 2 2 4" xfId="269" xr:uid="{5A39416A-7EDC-4C40-8842-A4B0DC20AB96}"/>
    <cellStyle name="Millares 2 3" xfId="58" xr:uid="{407038E2-BC91-485A-A7CF-A25B4A49752E}"/>
    <cellStyle name="Millares 2 3 2" xfId="420" xr:uid="{D1220022-BCC6-4CAE-96A0-18AE79529A58}"/>
    <cellStyle name="Millares 2 3 3" xfId="344" xr:uid="{1AACFDB0-CC8D-4DE4-907F-1DBBC9604D29}"/>
    <cellStyle name="Millares 2 3 4" xfId="270" xr:uid="{FEFC083F-0D1D-4ADF-B9C9-12515906351A}"/>
    <cellStyle name="Millares 2 4" xfId="212" xr:uid="{8FADB984-72EB-4D16-900F-7DABA1902C29}"/>
    <cellStyle name="Millares 2 5" xfId="59" xr:uid="{35424436-E337-4A67-BE1E-A025B09BD8B3}"/>
    <cellStyle name="Millares 2 5 2" xfId="421" xr:uid="{75DCD7CC-4654-4849-8139-6D1C87EDF33A}"/>
    <cellStyle name="Millares 2 5 3" xfId="345" xr:uid="{7D41A02F-20B7-4463-9867-BE8C6932FFB9}"/>
    <cellStyle name="Millares 2 5 4" xfId="271" xr:uid="{38FF80F9-B550-487B-8FB8-F922FAF0EAF2}"/>
    <cellStyle name="Millares 2 6" xfId="418" xr:uid="{19A3C8B9-63B3-4022-A92A-34AED37A4B39}"/>
    <cellStyle name="Millares 2 7" xfId="8" xr:uid="{00000000-0005-0000-0000-000001000000}"/>
    <cellStyle name="Millares 2 8" xfId="268" xr:uid="{B07E43B8-4C10-4C76-9AFC-3EE896C8C036}"/>
    <cellStyle name="Millares 2_APU´S_NO_PREVISTOS (1)" xfId="213" xr:uid="{F2895CB6-6002-4823-8719-247A2FE05607}"/>
    <cellStyle name="Millares 3" xfId="60" xr:uid="{8405868E-7F5E-49F3-BB61-0680E0168FAA}"/>
    <cellStyle name="Millares 3 2" xfId="61" xr:uid="{31871975-E673-43DD-B2FB-8AFE5ADB3C5E}"/>
    <cellStyle name="Millares 3 2 2" xfId="495" xr:uid="{AA790403-57C9-456B-A638-96D4F2768A40}"/>
    <cellStyle name="Millares 3 2 3" xfId="423" xr:uid="{A1E0F1EB-0070-491E-836B-290C84905D40}"/>
    <cellStyle name="Millares 3 2 4" xfId="347" xr:uid="{20A00339-2DAE-4964-AA4E-3E27AD1B7D2D}"/>
    <cellStyle name="Millares 3 2 5" xfId="273" xr:uid="{A2760042-04FF-4161-BEE0-61B5B8CE7844}"/>
    <cellStyle name="Millares 3 3" xfId="62" xr:uid="{B5A4ECD7-240B-413C-B5E1-94B924CF8E22}"/>
    <cellStyle name="Millares 3 3 2" xfId="424" xr:uid="{F47C87AD-9421-4D45-93EC-6528858D5F14}"/>
    <cellStyle name="Millares 3 3 3" xfId="348" xr:uid="{B1FDF9BF-ED23-4818-8EBB-12900DC0697D}"/>
    <cellStyle name="Millares 3 3 4" xfId="274" xr:uid="{22426A22-A1AA-449A-9A62-D1A2638430E3}"/>
    <cellStyle name="Millares 3 4" xfId="63" xr:uid="{A0DC8913-B39E-4120-91DC-459F99E291A6}"/>
    <cellStyle name="Millares 3 4 2" xfId="425" xr:uid="{97923891-33AE-4A65-99AC-534A8A56A751}"/>
    <cellStyle name="Millares 3 4 3" xfId="349" xr:uid="{4650A15A-CB40-4C60-A792-94CF18B4A9DA}"/>
    <cellStyle name="Millares 3 4 4" xfId="275" xr:uid="{EE23363C-489D-4389-BC18-1F445D57C083}"/>
    <cellStyle name="Millares 3 5" xfId="64" xr:uid="{D26E2D76-FD62-492D-9818-41CC9799D1F9}"/>
    <cellStyle name="Millares 3 5 2" xfId="426" xr:uid="{9BC33147-DB6F-4938-B8E8-DF7B0DCEC79F}"/>
    <cellStyle name="Millares 3 5 3" xfId="350" xr:uid="{895567A7-8FF4-47FD-9500-A4DE20943724}"/>
    <cellStyle name="Millares 3 5 4" xfId="276" xr:uid="{9F330F6D-A16B-487F-925C-225154886EDF}"/>
    <cellStyle name="Millares 3 6" xfId="422" xr:uid="{FB648B7E-8C33-4598-B332-CA4CA40C9650}"/>
    <cellStyle name="Millares 3 7" xfId="346" xr:uid="{BBBE610F-BCEA-4F39-BB36-2A3FA43B2BFC}"/>
    <cellStyle name="Millares 3 8" xfId="272" xr:uid="{40AAD02A-CFD9-4F0A-AB84-06D5B0BF2718}"/>
    <cellStyle name="Millares 4" xfId="65" xr:uid="{1431157E-FDD6-447E-ADBA-29A9382CF384}"/>
    <cellStyle name="Millares 4 2" xfId="66" xr:uid="{332FDA18-208E-495D-B95B-5DA0D8BD7022}"/>
    <cellStyle name="Millares 4 2 2" xfId="428" xr:uid="{5872F0BC-31A5-4994-8DF3-FC1D653E9270}"/>
    <cellStyle name="Millares 4 2 3" xfId="352" xr:uid="{174AE5EB-58FF-4CCF-9752-D9020E5BFD88}"/>
    <cellStyle name="Millares 4 2 4" xfId="278" xr:uid="{76FF6963-5115-4251-9E6B-1797EE95FE67}"/>
    <cellStyle name="Millares 4 3" xfId="214" xr:uid="{EBFF699D-6CD8-4717-8392-13FE9DA3231B}"/>
    <cellStyle name="Millares 4 3 2" xfId="485" xr:uid="{0441AC0D-28EF-420F-94FC-1B1DCDAA4CD4}"/>
    <cellStyle name="Millares 4 3 3" xfId="409" xr:uid="{C7319FC9-5926-4C24-A1D9-AE7CC28D7CE7}"/>
    <cellStyle name="Millares 4 3 4" xfId="334" xr:uid="{7D2685FD-B47A-4A27-B5A7-59826C3FB90D}"/>
    <cellStyle name="Millares 4 4" xfId="427" xr:uid="{74C0BC99-F220-477D-99A4-5436FF6A6283}"/>
    <cellStyle name="Millares 4 5" xfId="351" xr:uid="{4CE52217-8176-4F1B-8F20-A05F3C9B8008}"/>
    <cellStyle name="Millares 4 6" xfId="277" xr:uid="{4E6643E6-6FD3-4827-B12F-0EED4955C1D9}"/>
    <cellStyle name="Millares 4_APU´S_NO_PREVISTOS (1)" xfId="215" xr:uid="{B8A736E9-E74A-4ECA-89C9-129441F2257B}"/>
    <cellStyle name="Millares 5" xfId="67" xr:uid="{EADCA1C6-3554-43A7-8392-3984D1196C4F}"/>
    <cellStyle name="Millares 5 2" xfId="216" xr:uid="{566F1984-777D-46D1-B3FA-EE14D3A052E1}"/>
    <cellStyle name="Millares 5 2 2" xfId="486" xr:uid="{118008BA-93E1-4FDD-9AA8-18FD51BC4A76}"/>
    <cellStyle name="Millares 5 2 3" xfId="410" xr:uid="{C5DC4E67-D286-4E6D-A253-500BF802E2B0}"/>
    <cellStyle name="Millares 5 2 4" xfId="335" xr:uid="{8A0C058F-2739-4142-AAD3-5FBE8CAF4CB8}"/>
    <cellStyle name="Millares 5 3" xfId="429" xr:uid="{7BE0F779-4EA6-40A0-A850-3A2BB41EA60D}"/>
    <cellStyle name="Millares 5 4" xfId="353" xr:uid="{A1656C1F-3B20-4F5C-BB46-0E41BBCF2B18}"/>
    <cellStyle name="Millares 5 5" xfId="279" xr:uid="{29763068-A585-4B51-9ED3-8D9F6FECBC38}"/>
    <cellStyle name="Millares 6" xfId="68" xr:uid="{A436435E-FEE7-45B2-9C1F-0F31EBC784E8}"/>
    <cellStyle name="Millares 6 2" xfId="69" xr:uid="{4D447AC2-4051-4754-880E-2EB7EA6B688F}"/>
    <cellStyle name="Millares 6 2 2" xfId="431" xr:uid="{0F363498-A0FD-4790-A6E4-162ACD7B84EC}"/>
    <cellStyle name="Millares 6 2 3" xfId="355" xr:uid="{B161A0AC-759D-4293-BB88-4F6CEB1D56CD}"/>
    <cellStyle name="Millares 6 2 4" xfId="281" xr:uid="{CFF9B6FE-EE8E-439A-96A0-6D557E266962}"/>
    <cellStyle name="Millares 6 3" xfId="430" xr:uid="{377BCF5E-EA45-4781-9A67-51F8554FE28B}"/>
    <cellStyle name="Millares 6 4" xfId="354" xr:uid="{BA540ED5-0DCA-4F2A-978A-E295B2980E56}"/>
    <cellStyle name="Millares 6 5" xfId="280" xr:uid="{15B7A6B2-0D72-4485-9376-32803DAE0D3F}"/>
    <cellStyle name="Millares 7" xfId="70" xr:uid="{FFF422FF-2D53-46D7-8CBD-429C9F19919E}"/>
    <cellStyle name="Millares 7 2" xfId="71" xr:uid="{09149324-4B8C-4397-9119-63B42F367405}"/>
    <cellStyle name="Millares 7 2 2" xfId="72" xr:uid="{7EAA63E2-503D-46E6-AD3D-4DE6F1AE1F13}"/>
    <cellStyle name="Millares 7 2 2 2" xfId="434" xr:uid="{78F43EE7-6121-45BD-8AAD-E962B9B82954}"/>
    <cellStyle name="Millares 7 2 2 3" xfId="358" xr:uid="{B245C837-2BEB-4A10-8BB2-BAB00FB17434}"/>
    <cellStyle name="Millares 7 2 2 4" xfId="284" xr:uid="{BFFE1B57-8A55-467E-B675-DCBE7A3ED576}"/>
    <cellStyle name="Millares 7 2 3" xfId="433" xr:uid="{C9150934-C31C-49FD-85D7-93E3867B00BE}"/>
    <cellStyle name="Millares 7 2 4" xfId="357" xr:uid="{5F8E71DA-4312-4128-AECB-4B28888428C9}"/>
    <cellStyle name="Millares 7 2 5" xfId="283" xr:uid="{A26917C0-A3C0-4422-AFDC-336FC4983F24}"/>
    <cellStyle name="Millares 7 3" xfId="432" xr:uid="{00455CE6-AE5F-4994-8B14-38A69EB83E83}"/>
    <cellStyle name="Millares 7 4" xfId="356" xr:uid="{9447EC1C-0A1D-4ACC-9230-E8B5586AA1D8}"/>
    <cellStyle name="Millares 7 5" xfId="282" xr:uid="{18446A90-C5E6-4151-B104-C760B8376E36}"/>
    <cellStyle name="Millares 8" xfId="73" xr:uid="{0E232F77-42AD-4D54-A031-73225FE18530}"/>
    <cellStyle name="Millares 8 2" xfId="74" xr:uid="{1AFCBEFA-8408-4984-9801-557BC6F9410D}"/>
    <cellStyle name="Millares 8 2 2" xfId="436" xr:uid="{2F262D39-2845-496B-9457-26552361BBB0}"/>
    <cellStyle name="Millares 8 2 3" xfId="360" xr:uid="{CEB95D85-BEEB-4B6A-B41B-9CED3F211D85}"/>
    <cellStyle name="Millares 8 2 4" xfId="286" xr:uid="{4E7D2960-B9A7-4EA5-8008-6D392A7A850D}"/>
    <cellStyle name="Millares 8 3" xfId="435" xr:uid="{D99DD01A-9C82-4C2F-BA0C-452D8FC32963}"/>
    <cellStyle name="Millares 8 4" xfId="359" xr:uid="{CB60D44F-3701-4114-92D4-721FAA70573C}"/>
    <cellStyle name="Millares 8 5" xfId="285" xr:uid="{23186A4F-6874-4278-87FF-6D4461CACA32}"/>
    <cellStyle name="Millares 9" xfId="75" xr:uid="{A158E107-5185-4719-A2F7-AB263A52F0FE}"/>
    <cellStyle name="Millares 9 2" xfId="76" xr:uid="{11F5247C-27A9-4833-BFE5-BF79E1C7D0ED}"/>
    <cellStyle name="Millares 9 2 2" xfId="438" xr:uid="{68A1436E-44D3-4C1B-8B5F-7AE875503B4F}"/>
    <cellStyle name="Millares 9 2 3" xfId="362" xr:uid="{5B6BF165-D6C2-424E-AF57-E757ED2F7E63}"/>
    <cellStyle name="Millares 9 2 4" xfId="288" xr:uid="{491737A2-F7D3-4795-B165-7A7F72EA5918}"/>
    <cellStyle name="Millares 9 3" xfId="437" xr:uid="{21B85BFE-35CA-4A45-AC09-6EC94B395F27}"/>
    <cellStyle name="Millares 9 4" xfId="361" xr:uid="{2F7D395A-0335-4C65-9C3E-66647FFF2C07}"/>
    <cellStyle name="Millares 9 5" xfId="287" xr:uid="{13817366-B547-40B4-BE27-A404C2967B36}"/>
    <cellStyle name="MILLONES" xfId="217" xr:uid="{DBA7FC39-5009-48CE-97AF-4992F5F33876}"/>
    <cellStyle name="MILLONES 2" xfId="218" xr:uid="{D9028E41-0382-4466-A3A4-FFA6C5F39F99}"/>
    <cellStyle name="MILLONES_PRESUPUESTO FASE III ABR-2015 Rev3" xfId="219" xr:uid="{ABF0998A-72B7-43AF-8A0F-162464C9C0F7}"/>
    <cellStyle name="Moneda [0] 2" xfId="7" xr:uid="{00000000-0005-0000-0000-000002000000}"/>
    <cellStyle name="Moneda 10 2" xfId="77" xr:uid="{61A010C6-6CEA-4370-A347-8FCBC3D88BA8}"/>
    <cellStyle name="Moneda 2" xfId="78" xr:uid="{83E5C1B6-2077-412B-B3BF-59FB86BDA82C}"/>
    <cellStyle name="Moneda 2 10" xfId="220" xr:uid="{C589DA95-CA49-4C64-A319-61465886B8E5}"/>
    <cellStyle name="Moneda 2 11" xfId="221" xr:uid="{2744539D-ED46-4342-ABFF-21AF9542120A}"/>
    <cellStyle name="Moneda 2 12" xfId="222" xr:uid="{A2744A1B-68E0-4ADD-A44E-33B1B4778BF9}"/>
    <cellStyle name="Moneda 2 13" xfId="488" xr:uid="{8391D181-FBFB-4B34-9CD5-745E2FF71BE9}"/>
    <cellStyle name="Moneda 2 14" xfId="439" xr:uid="{F028B562-94A8-4409-9B12-2DD3BE444FBE}"/>
    <cellStyle name="Moneda 2 15" xfId="363" xr:uid="{C70F16A5-33ED-439A-868B-4ECEF9EADE35}"/>
    <cellStyle name="Moneda 2 16" xfId="289" xr:uid="{E3FDC9FA-C4AC-400E-92E9-13503A1A700A}"/>
    <cellStyle name="Moneda 2 2" xfId="79" xr:uid="{B5B49C00-34EA-4C24-AB4E-176D87E5E046}"/>
    <cellStyle name="Moneda 2 2 2" xfId="80" xr:uid="{E990DC36-7F8D-4A49-BBA3-7A11430CE0AC}"/>
    <cellStyle name="Moneda 2 2 2 2" xfId="81" xr:uid="{2506A6A8-09F9-4403-B1CF-EBED16828B36}"/>
    <cellStyle name="Moneda 2 2 2 2 2" xfId="12" xr:uid="{00000000-0005-0000-0000-000003000000}"/>
    <cellStyle name="Moneda 2 2 2 3" xfId="440" xr:uid="{B41FB4CB-B674-4EE2-98C3-3A275FABAD4C}"/>
    <cellStyle name="Moneda 2 2 2 4" xfId="364" xr:uid="{77C66711-9C30-4B43-886A-5A3C13CEB40A}"/>
    <cellStyle name="Moneda 2 2 2 5" xfId="290" xr:uid="{BBEEE464-00AB-4023-ADE7-F633F2A4952A}"/>
    <cellStyle name="Moneda 2 2 3" xfId="82" xr:uid="{6E76318B-3424-429C-AC1F-AE81D2EA7538}"/>
    <cellStyle name="Moneda 2 2 3 2" xfId="441" xr:uid="{0375116C-E146-4542-ACDE-0BDF82409FF3}"/>
    <cellStyle name="Moneda 2 2 3 3" xfId="365" xr:uid="{BF56AF89-C118-4E54-8640-8F7BAC703546}"/>
    <cellStyle name="Moneda 2 2 3 4" xfId="291" xr:uid="{771D154B-BD49-4A99-8CF5-CC90B1FAC77E}"/>
    <cellStyle name="Moneda 2 2 4" xfId="83" xr:uid="{C4BA96F7-C9C2-4F31-9617-F9F30F77797C}"/>
    <cellStyle name="Moneda 2 2 4 2" xfId="442" xr:uid="{578AE368-1A21-4389-9B3A-98444386CBC1}"/>
    <cellStyle name="Moneda 2 2 4 3" xfId="366" xr:uid="{2C7215F9-A997-4012-837F-CD724224FE94}"/>
    <cellStyle name="Moneda 2 2 4 4" xfId="292" xr:uid="{4BC1567C-D6E6-4C03-80C4-9091BCF5FA2B}"/>
    <cellStyle name="Moneda 2 2 5" xfId="84" xr:uid="{951C0FA2-2D07-442B-85E0-96027626DEB9}"/>
    <cellStyle name="Moneda 2 2 5 2" xfId="443" xr:uid="{C3A525EE-D016-4E11-9FFE-EC0319CF09A8}"/>
    <cellStyle name="Moneda 2 2 5 3" xfId="367" xr:uid="{0E8CB9AF-08D0-4FC4-8B43-F1554009AA17}"/>
    <cellStyle name="Moneda 2 2 5 4" xfId="293" xr:uid="{6906D886-6215-4252-9842-F58B65EA2ECE}"/>
    <cellStyle name="Moneda 2 2_APU´S_NO_PREVISTOS (1)" xfId="223" xr:uid="{FEAC7A77-6912-4128-AE6E-EFCB847B9866}"/>
    <cellStyle name="Moneda 2 3" xfId="85" xr:uid="{A87EAF99-F9F7-43B5-AA82-F4757505F6E3}"/>
    <cellStyle name="Moneda 2 3 2" xfId="444" xr:uid="{E11B6448-DCF9-4641-AA88-3531FAB90CDF}"/>
    <cellStyle name="Moneda 2 3 3" xfId="368" xr:uid="{0308543F-9248-4F5B-B99A-4B5468ECE5BF}"/>
    <cellStyle name="Moneda 2 3 4" xfId="294" xr:uid="{F7954087-3058-41D4-A8D7-30147D7FA328}"/>
    <cellStyle name="Moneda 2 4" xfId="224" xr:uid="{C087F57C-986D-43DF-BE22-3EDE138C791F}"/>
    <cellStyle name="Moneda 2 5" xfId="225" xr:uid="{BFCD0210-C472-461E-82D2-D877EE5E1806}"/>
    <cellStyle name="Moneda 2 6" xfId="226" xr:uid="{8B558E97-E17B-4E70-8AAE-CCF84A278F3D}"/>
    <cellStyle name="Moneda 2 7" xfId="9" xr:uid="{00000000-0005-0000-0000-000004000000}"/>
    <cellStyle name="Moneda 2 7 2" xfId="227" xr:uid="{FF9CB071-A256-43C0-9997-024E5EE0DFE1}"/>
    <cellStyle name="Moneda 2 8" xfId="228" xr:uid="{549D1B13-D808-49AB-897A-29E257C6A1FB}"/>
    <cellStyle name="Moneda 2 9" xfId="229" xr:uid="{F06D2300-2E5F-4F84-82F0-77FA4DFFE135}"/>
    <cellStyle name="Moneda 2_APU´S_NO_PREVISTOS (1)" xfId="230" xr:uid="{51B66DF3-EA47-40F4-BE81-C23E0FE35F07}"/>
    <cellStyle name="Moneda 3" xfId="86" xr:uid="{C48125DB-BF31-4852-82E9-B57C76F4EE98}"/>
    <cellStyle name="Moneda 3 2" xfId="494" xr:uid="{B2E72953-6DFC-49F7-8BA0-C341CBDDB092}"/>
    <cellStyle name="Moneda 3 3" xfId="445" xr:uid="{3F5B021C-9EFF-4980-B920-59F5FDBC84FC}"/>
    <cellStyle name="Moneda 3 4" xfId="369" xr:uid="{A11405FA-76E4-4AC7-8413-D5E7D9EEBB08}"/>
    <cellStyle name="Moneda 3 5" xfId="295" xr:uid="{BC2030E7-01E0-4587-B8D8-3B03DA1D22AF}"/>
    <cellStyle name="Moneda 4" xfId="231" xr:uid="{67C82700-D881-4658-BCEE-2362A38B5D88}"/>
    <cellStyle name="Moneda 4 2" xfId="489" xr:uid="{2BA61AF6-046C-49E0-A1D4-F72CECB2D20A}"/>
    <cellStyle name="Moneda 5" xfId="263" xr:uid="{FD8DD986-1C88-4422-A327-BD3B2FC61C1F}"/>
    <cellStyle name="Moneda 5 2" xfId="497" xr:uid="{F7752F08-2289-4D54-A344-34A81AA8CE31}"/>
    <cellStyle name="Moneda 5 3" xfId="413" xr:uid="{F2B48265-83AF-4306-930B-09BF644BE279}"/>
    <cellStyle name="Moneda 5 4" xfId="338" xr:uid="{5F15EED8-27C9-48F8-B621-5BCFA251C3BB}"/>
    <cellStyle name="Monetario0" xfId="232" xr:uid="{2224AA54-4C13-4396-8E29-C01DA42EB463}"/>
    <cellStyle name="Neutral 2" xfId="88" xr:uid="{42717D77-177B-49D3-8EB9-B6049D9DA1E5}"/>
    <cellStyle name="Neutral 3" xfId="233" xr:uid="{A776BE52-F7B3-4F6B-8892-9ED5C0547F7B}"/>
    <cellStyle name="Neutral 4" xfId="87" xr:uid="{BA9E7016-5841-4196-98ED-85CA2EDED8BE}"/>
    <cellStyle name="No. punto" xfId="234" xr:uid="{F3840B4B-B73D-4666-A5CF-7FB9103747F8}"/>
    <cellStyle name="No. punto 2" xfId="235" xr:uid="{EE5AE969-FDCB-4485-9E6A-C2D146CC1CE2}"/>
    <cellStyle name="Normal" xfId="0" builtinId="0"/>
    <cellStyle name="Normal 10" xfId="262" xr:uid="{64872B74-1D2C-4F85-8ECA-CC19695E3A3C}"/>
    <cellStyle name="Normal 10 2" xfId="490" xr:uid="{A24746C9-7460-4606-8C25-855A0C9045AE}"/>
    <cellStyle name="Normal 10 3" xfId="412" xr:uid="{479CF0EA-264A-4370-8215-C4135AE7D338}"/>
    <cellStyle name="Normal 10 4" xfId="337" xr:uid="{E6BD6AEE-6B8C-4115-8688-2229444B2235}"/>
    <cellStyle name="Normal 11" xfId="498" xr:uid="{B4A96421-F1F3-4BC2-AC86-6C60CACEFF1D}"/>
    <cellStyle name="Normal 12" xfId="499" xr:uid="{90D21011-0813-489C-BF5B-F51B2705FA52}"/>
    <cellStyle name="Normal 12 2" xfId="3" xr:uid="{00000000-0005-0000-0000-000006000000}"/>
    <cellStyle name="Normal 13" xfId="18" xr:uid="{7A22A64B-6416-4993-A729-5165FC217062}"/>
    <cellStyle name="Normal 2" xfId="6" xr:uid="{00000000-0005-0000-0000-000007000000}"/>
    <cellStyle name="Normal 2 10" xfId="4" xr:uid="{00000000-0005-0000-0000-000008000000}"/>
    <cellStyle name="Normal 2 10 2" xfId="90" xr:uid="{4EEF1DF5-F524-4802-9D9D-EDE59F64B959}"/>
    <cellStyle name="Normal 2 10 2 2" xfId="144" xr:uid="{5D169F59-34A1-4731-BD64-60152BF4E0A0}"/>
    <cellStyle name="Normal 2 10 3" xfId="5" xr:uid="{00000000-0005-0000-0000-000009000000}"/>
    <cellStyle name="Normal 2 11" xfId="91" xr:uid="{99F96B37-3266-4B69-9E89-936FC52F65F1}"/>
    <cellStyle name="Normal 2 11 2" xfId="446" xr:uid="{92817FA4-BF86-4647-8EB8-6592A009F32E}"/>
    <cellStyle name="Normal 2 11 3" xfId="370" xr:uid="{249B0B5C-3C1A-4E8B-BB0A-7A845200C30A}"/>
    <cellStyle name="Normal 2 11 4" xfId="296" xr:uid="{AED465AF-B366-484E-A583-9FAFF5EEDC71}"/>
    <cellStyle name="Normal 2 12" xfId="92" xr:uid="{B7F85783-EA8A-434F-9835-015D54B8ABCD}"/>
    <cellStyle name="Normal 2 12 2" xfId="447" xr:uid="{2AAD6116-EE46-4CFF-A660-05549F1AA402}"/>
    <cellStyle name="Normal 2 12 3" xfId="371" xr:uid="{883F7626-D7E5-4B6B-95F7-552042050B7C}"/>
    <cellStyle name="Normal 2 12 4" xfId="297" xr:uid="{015A04A9-5B51-48B4-8FE5-242AE1BDE689}"/>
    <cellStyle name="Normal 2 13" xfId="93" xr:uid="{555E96B2-5537-468F-B8B2-406EC8098F3C}"/>
    <cellStyle name="Normal 2 13 2" xfId="448" xr:uid="{71B64C11-38A2-4F01-BBAD-386470A3A462}"/>
    <cellStyle name="Normal 2 13 3" xfId="372" xr:uid="{8EAC2F1A-C54D-4FBA-A44A-3FBE611E2CD1}"/>
    <cellStyle name="Normal 2 13 4" xfId="298" xr:uid="{FBB8CC37-765D-4DD9-9D42-6BCBFC613865}"/>
    <cellStyle name="Normal 2 14" xfId="89" xr:uid="{41B3B8F7-374F-4356-9282-91B8AB7EB664}"/>
    <cellStyle name="Normal 2 15" xfId="16" xr:uid="{05786482-E5FE-4285-99B6-81ADF82A52B5}"/>
    <cellStyle name="Normal 2 2" xfId="94" xr:uid="{AC155B6E-13A4-414F-B385-549124DD99CF}"/>
    <cellStyle name="Normal 2 2 2" xfId="236" xr:uid="{4CBE8FBA-B34B-4A00-A3A3-9C75772E43C9}"/>
    <cellStyle name="Normal 2 2 3" xfId="237" xr:uid="{D6ED9B42-C3D5-4DB5-8D69-027F340E8E4F}"/>
    <cellStyle name="Normal 2 3" xfId="95" xr:uid="{12D61C1E-AFF8-4568-BC5C-C612CC285C21}"/>
    <cellStyle name="Normal 2 3 2" xfId="238" xr:uid="{2942F45A-0A6C-458D-AE26-5886CFD14E86}"/>
    <cellStyle name="Normal 2 3 3" xfId="449" xr:uid="{0ABFC1B3-8D4F-4D39-A275-8AF209F576D5}"/>
    <cellStyle name="Normal 2 3 4" xfId="373" xr:uid="{87DE1AC8-2569-49B5-B009-C941A639D09D}"/>
    <cellStyle name="Normal 2 3 5" xfId="299" xr:uid="{206298B6-05DB-472A-9C67-373968BC4342}"/>
    <cellStyle name="Normal 2 4" xfId="96" xr:uid="{2C885620-7737-4673-B118-99960BDE5EC3}"/>
    <cellStyle name="Normal 2 4 2" xfId="450" xr:uid="{6BC26D09-886F-4E33-B61E-6C3D6D11EE3A}"/>
    <cellStyle name="Normal 2 4 3" xfId="374" xr:uid="{B3ABA7B2-28E3-4196-8DCF-CF1F09C0DF60}"/>
    <cellStyle name="Normal 2 4 4" xfId="300" xr:uid="{CFB13E38-61DC-419D-A465-A1A016E13DD3}"/>
    <cellStyle name="Normal 2 5" xfId="97" xr:uid="{185230B9-83D5-4026-9943-451399244F39}"/>
    <cellStyle name="Normal 2 5 2" xfId="451" xr:uid="{138EE53F-3C32-4D42-B35D-3894092B0DE4}"/>
    <cellStyle name="Normal 2 5 3" xfId="375" xr:uid="{4AA8629A-7E80-49A0-807B-AD3922A0AB4F}"/>
    <cellStyle name="Normal 2 5 4" xfId="301" xr:uid="{465CDC36-46BD-4F12-935A-E8EF6C3815BD}"/>
    <cellStyle name="Normal 2 6" xfId="98" xr:uid="{2465792B-7E6F-4CB5-B848-2EDBB804A985}"/>
    <cellStyle name="Normal 2 6 2" xfId="452" xr:uid="{A9AA77CB-E3F8-470B-B5EE-11CE009BBAF1}"/>
    <cellStyle name="Normal 2 6 3" xfId="376" xr:uid="{FEC1C5B2-EBB4-45A0-BFAF-3C0C8F6CBC2E}"/>
    <cellStyle name="Normal 2 6 4" xfId="302" xr:uid="{436BC6BE-C822-468C-8170-FE678F35DFEC}"/>
    <cellStyle name="Normal 2 7" xfId="99" xr:uid="{C7565B75-EC58-4300-BF38-DB17BB48F5E0}"/>
    <cellStyle name="Normal 2 7 2" xfId="453" xr:uid="{AB8B46E2-7838-4522-BCE6-CFBB7D725303}"/>
    <cellStyle name="Normal 2 7 3" xfId="377" xr:uid="{AD309E2A-20AD-45FC-B5B0-250A0BBD7473}"/>
    <cellStyle name="Normal 2 7 4" xfId="303" xr:uid="{D262FF3C-64B6-4E80-8F16-DB849201B685}"/>
    <cellStyle name="Normal 2 8" xfId="100" xr:uid="{57BC5826-0BB8-4C44-9ADD-C19BA1D4E8CB}"/>
    <cellStyle name="Normal 2 8 2" xfId="454" xr:uid="{A8184E73-561D-43CF-BF83-7CBD2A0C537A}"/>
    <cellStyle name="Normal 2 8 3" xfId="378" xr:uid="{B666DF79-F6B3-43C8-91F6-9FCEA5554A76}"/>
    <cellStyle name="Normal 2 8 4" xfId="304" xr:uid="{9AB6347D-8815-4F6C-8446-6FFE2ED6B103}"/>
    <cellStyle name="Normal 2 9" xfId="101" xr:uid="{1CF3C2D6-3E49-409C-BF91-83FC2144CE40}"/>
    <cellStyle name="Normal 2 9 2" xfId="455" xr:uid="{8E1D3B99-76EF-4B69-B92B-5DE8D7B50051}"/>
    <cellStyle name="Normal 2 9 3" xfId="379" xr:uid="{E202FBD9-3893-44A4-8DF6-1861A0E1E788}"/>
    <cellStyle name="Normal 2 9 4" xfId="305" xr:uid="{8B3BDA7E-01A8-48C5-B516-E582716D0845}"/>
    <cellStyle name="Normal 2_APU NO PREVISTOS MTTO" xfId="102" xr:uid="{C1BEE004-3BDD-45AA-BBFC-B423DC8EE437}"/>
    <cellStyle name="Normal 29" xfId="103" xr:uid="{74523C80-12E6-493D-95BC-5F50CB5ABC27}"/>
    <cellStyle name="Normal 29 2" xfId="456" xr:uid="{6AD7FB9E-AD33-4EFD-9522-90F06D852E17}"/>
    <cellStyle name="Normal 29 3" xfId="380" xr:uid="{198F13F2-A089-4B95-B372-8885BA559E62}"/>
    <cellStyle name="Normal 29 4" xfId="306" xr:uid="{8CF6216D-3D33-475E-8F5A-60B8655B39D2}"/>
    <cellStyle name="Normal 3" xfId="104" xr:uid="{75171017-2CDB-4DCF-81BF-B55FB5B3677D}"/>
    <cellStyle name="Normal 3 11" xfId="2" xr:uid="{00000000-0005-0000-0000-00000A000000}"/>
    <cellStyle name="Normal 3 11 2" xfId="481" xr:uid="{066CAFB7-9102-470C-A1C6-E088427975B7}"/>
    <cellStyle name="Normal 3 11 3" xfId="405" xr:uid="{E11D2ED1-967D-4905-848F-58C05884E4A1}"/>
    <cellStyle name="Normal 3 11 4" xfId="330" xr:uid="{280B3178-32C7-4EF0-91BC-D48E5EE11F84}"/>
    <cellStyle name="Normal 3 2" xfId="105" xr:uid="{81802526-382F-4803-98C3-959EC3543650}"/>
    <cellStyle name="Normal 3 2 2" xfId="10" xr:uid="{00000000-0005-0000-0000-00000B000000}"/>
    <cellStyle name="Normal 3 3" xfId="239" xr:uid="{9E3EF7B2-85C3-416C-8FEB-13414200BEB4}"/>
    <cellStyle name="Normal 3 3 2" xfId="487" xr:uid="{54DBE72B-309E-4A29-B875-1E044A5712C8}"/>
    <cellStyle name="Normal 3 3 3" xfId="411" xr:uid="{EB68CED1-1CA2-44C5-8414-F658C2117388}"/>
    <cellStyle name="Normal 3 3 4" xfId="336" xr:uid="{38B20669-9FFC-4B70-95AF-D8A95FF662DC}"/>
    <cellStyle name="Normal 3 4" xfId="457" xr:uid="{DF250C58-D72F-463D-8DDE-5FC7371A484D}"/>
    <cellStyle name="Normal 3 5" xfId="381" xr:uid="{10AD0BDC-9446-4F3D-97F7-28A0EE77C121}"/>
    <cellStyle name="Normal 3 6" xfId="1" xr:uid="{00000000-0005-0000-0000-00000C000000}"/>
    <cellStyle name="Normal 3_APU´S_NO_PREVISTOS (1)" xfId="240" xr:uid="{1D694539-DFF2-42DF-B239-60CFAAD1C409}"/>
    <cellStyle name="Normal 4" xfId="106" xr:uid="{92E79435-E45E-4342-9DB8-F8F9FBC2D4AC}"/>
    <cellStyle name="Normal 4 2" xfId="107" xr:uid="{78B5A2CB-8B64-43D9-8E0D-960E57053D7B}"/>
    <cellStyle name="Normal 4 2 2" xfId="241" xr:uid="{91ED2076-C889-4C60-BB7B-1F3F7E006F4E}"/>
    <cellStyle name="Normal 5" xfId="142" xr:uid="{82F15FB7-FDDA-4A9D-AC4D-3719BD9DCC53}"/>
    <cellStyle name="Normal 5 2" xfId="482" xr:uid="{094619C5-3E20-4929-A028-CB008FEFBBAF}"/>
    <cellStyle name="Normal 5 3" xfId="406" xr:uid="{452942A1-612C-40AF-A9B9-B7C786A3857D}"/>
    <cellStyle name="Normal 5 4" xfId="331" xr:uid="{776F7D6C-81B4-47AA-8FDF-8D8819F419E8}"/>
    <cellStyle name="Normal 6" xfId="242" xr:uid="{B057C876-F895-4073-9F8F-0C57689D5C2E}"/>
    <cellStyle name="Normal 6 2" xfId="243" xr:uid="{53963DE3-8F16-4651-A85B-CE020DB7823B}"/>
    <cellStyle name="Normal 7" xfId="244" xr:uid="{925F8FE2-32E2-47DE-A2B0-204A798ACEE1}"/>
    <cellStyle name="Normal 8" xfId="245" xr:uid="{DA4CF89A-F0AC-4A4B-B6A0-CBDFA920D87F}"/>
    <cellStyle name="Normal 9" xfId="246" xr:uid="{CE3B73E1-B36A-47AA-AFB7-007DBBEB3910}"/>
    <cellStyle name="Normal 9 2" xfId="141" xr:uid="{938ECF79-C215-4603-AF20-E4A5EAA7606E}"/>
    <cellStyle name="Notas 2" xfId="108" xr:uid="{325FDD8B-1BA4-470F-A988-665A86D91B23}"/>
    <cellStyle name="Notas 2 2" xfId="458" xr:uid="{DACE84C7-33BD-4738-B07A-7A4FD3CE51E6}"/>
    <cellStyle name="Notas 2 3" xfId="382" xr:uid="{148943A7-79FB-487E-9874-AC032D4D2EE3}"/>
    <cellStyle name="Notas 2 4" xfId="307" xr:uid="{11349FE6-25D9-4B35-9902-25C9CE5C1621}"/>
    <cellStyle name="Notas 3" xfId="247" xr:uid="{5D4386B5-AF26-4733-8C1A-AC1214DD186F}"/>
    <cellStyle name="Percent" xfId="17" xr:uid="{C381E71E-321D-4E71-BC25-6720D8B3D9D3}"/>
    <cellStyle name="Porcentaje 2" xfId="248" xr:uid="{03A330BB-6941-4ED0-A434-3A055088B5BD}"/>
    <cellStyle name="Porcentaje 2 2" xfId="11" xr:uid="{00000000-0005-0000-0000-00000D000000}"/>
    <cellStyle name="Porcentaje 3" xfId="109" xr:uid="{9727EFD0-03EE-4AF9-856B-062FF7EB8CA7}"/>
    <cellStyle name="Porcentaje 3 2" xfId="492" xr:uid="{8593BDC5-6563-4A64-B65A-5A11EC106FDC}"/>
    <cellStyle name="Porcentaje 4" xfId="249" xr:uid="{CF40EEA5-2E10-4B53-A28B-1B99AFE5D3FC}"/>
    <cellStyle name="Porcentaje 5" xfId="250" xr:uid="{84BF31A7-FC1A-4D54-8510-DB89A698E09A}"/>
    <cellStyle name="Porcentaje 5 2" xfId="251" xr:uid="{3626C495-68D4-4A0F-AA80-6BE0BF7B4CBA}"/>
    <cellStyle name="Porcentaje 6" xfId="493" xr:uid="{5E08C356-692D-4CDF-B677-01D6174C7C5A}"/>
    <cellStyle name="Porcentual 2" xfId="110" xr:uid="{DA9F25E1-9951-4352-871B-864461A4EF44}"/>
    <cellStyle name="Porcentual 2 10" xfId="111" xr:uid="{D4C14911-5A42-4DE5-B4E8-5677E3F83A2C}"/>
    <cellStyle name="Porcentual 2 10 2" xfId="112" xr:uid="{EA641681-EF87-47C2-A763-CF044D9982E4}"/>
    <cellStyle name="Porcentual 2 10 2 2" xfId="461" xr:uid="{F8A7122A-BFB9-4027-B2F2-88724546CDA7}"/>
    <cellStyle name="Porcentual 2 10 2 3" xfId="385" xr:uid="{0344D65B-3E22-409C-A359-B8A99E582F3E}"/>
    <cellStyle name="Porcentual 2 10 2 4" xfId="310" xr:uid="{3B661848-1F88-48F0-AEA1-B904A11A5980}"/>
    <cellStyle name="Porcentual 2 10 3" xfId="460" xr:uid="{36B5C76A-9378-473C-8837-2031419E9B3F}"/>
    <cellStyle name="Porcentual 2 10 4" xfId="384" xr:uid="{833A0D8D-BFD1-480F-A889-AFB4EC748996}"/>
    <cellStyle name="Porcentual 2 10 5" xfId="309" xr:uid="{8EF729AF-F80D-431D-9DB7-27B851518F29}"/>
    <cellStyle name="Porcentual 2 11" xfId="113" xr:uid="{0779F27E-DECF-45B7-8E03-C7AD9D5A1EBC}"/>
    <cellStyle name="Porcentual 2 11 2" xfId="462" xr:uid="{94967BD8-55EC-4746-8F66-BA8F0BC9E7C1}"/>
    <cellStyle name="Porcentual 2 11 3" xfId="386" xr:uid="{DC1503B5-313C-4011-8352-EFA4FB5A9A94}"/>
    <cellStyle name="Porcentual 2 11 4" xfId="311" xr:uid="{89CD32C0-67C5-4110-8F97-D1ABC0AA5134}"/>
    <cellStyle name="Porcentual 2 12" xfId="114" xr:uid="{7719A43F-6816-4FFF-8067-0F872DBA157D}"/>
    <cellStyle name="Porcentual 2 12 2" xfId="463" xr:uid="{78D6A7C8-5EA2-4B53-B6BC-E5E96645D5C4}"/>
    <cellStyle name="Porcentual 2 12 3" xfId="387" xr:uid="{ADEC126B-6A20-4943-A548-A3F9639F5245}"/>
    <cellStyle name="Porcentual 2 12 4" xfId="312" xr:uid="{476A49B0-222A-4A43-AB60-DB1B98F53439}"/>
    <cellStyle name="Porcentual 2 13" xfId="459" xr:uid="{174BEDD7-C581-4779-8E77-BF02F232921F}"/>
    <cellStyle name="Porcentual 2 14" xfId="383" xr:uid="{B866DFE4-A1AF-48CA-A734-DC5F32AAF634}"/>
    <cellStyle name="Porcentual 2 15" xfId="308" xr:uid="{44057D07-D7BB-494E-A854-EB683FAA448E}"/>
    <cellStyle name="Porcentual 2 2" xfId="115" xr:uid="{F3B38301-7612-473E-9FD9-AE04BA8CE272}"/>
    <cellStyle name="Porcentual 2 2 2" xfId="464" xr:uid="{1589A14B-F962-4B43-844C-F4AF80802C21}"/>
    <cellStyle name="Porcentual 2 2 3" xfId="388" xr:uid="{FBA29BE7-D936-408E-B6DA-B6AA740497C0}"/>
    <cellStyle name="Porcentual 2 2 4" xfId="313" xr:uid="{E80141E6-0B25-4FB4-9A6C-F5851571111E}"/>
    <cellStyle name="Porcentual 2 3" xfId="116" xr:uid="{699B0E79-163B-4ABF-B53C-862B72CA6487}"/>
    <cellStyle name="Porcentual 2 3 2" xfId="465" xr:uid="{3485197D-1D4E-404E-98F8-98E20802A2CF}"/>
    <cellStyle name="Porcentual 2 3 3" xfId="389" xr:uid="{FDAD4DED-A5C3-475E-A5DC-1CC47F81A8D1}"/>
    <cellStyle name="Porcentual 2 3 4" xfId="314" xr:uid="{4710B27A-CABB-4EBD-92B9-E087A96E0AAE}"/>
    <cellStyle name="Porcentual 2 4" xfId="117" xr:uid="{65704C8E-56B8-4295-ABF7-F954698C8911}"/>
    <cellStyle name="Porcentual 2 4 2" xfId="466" xr:uid="{C0439FFA-86B1-4541-9D96-68380E3276AC}"/>
    <cellStyle name="Porcentual 2 4 3" xfId="390" xr:uid="{BC7364AB-4282-49D1-B743-B35A88540ECF}"/>
    <cellStyle name="Porcentual 2 4 4" xfId="315" xr:uid="{8FEADCFA-DC50-4D5C-A54E-9ACF9E8EE0F0}"/>
    <cellStyle name="Porcentual 2 5" xfId="118" xr:uid="{28AFF6C3-0358-4BDB-8B5D-10804F7438A5}"/>
    <cellStyle name="Porcentual 2 5 2" xfId="467" xr:uid="{AC8CC052-E8CE-4C5F-92C2-3C59ED5F1C36}"/>
    <cellStyle name="Porcentual 2 5 3" xfId="391" xr:uid="{4F28C198-5E6A-4CCD-BA3C-340139E06B13}"/>
    <cellStyle name="Porcentual 2 5 4" xfId="316" xr:uid="{0A5AF482-8E06-47A7-8D4E-9CE91E3E1803}"/>
    <cellStyle name="Porcentual 2 6" xfId="119" xr:uid="{11CEEDA3-E08E-4977-8B53-1175008DAB3D}"/>
    <cellStyle name="Porcentual 2 6 2" xfId="468" xr:uid="{DEAB3297-7DE8-445C-8BC2-A900120BBF08}"/>
    <cellStyle name="Porcentual 2 6 3" xfId="392" xr:uid="{8468B1BC-00B8-4DDB-A96F-9E962A980CCF}"/>
    <cellStyle name="Porcentual 2 6 4" xfId="317" xr:uid="{745AA3B3-53E6-49FF-993B-A94152013D04}"/>
    <cellStyle name="Porcentual 2 7" xfId="120" xr:uid="{57E4FFAD-1771-4D8E-91DA-113750EB5A6B}"/>
    <cellStyle name="Porcentual 2 7 2" xfId="469" xr:uid="{DDCF2553-370E-4A99-B372-92A94459F28D}"/>
    <cellStyle name="Porcentual 2 7 3" xfId="393" xr:uid="{3199C46B-11D2-47FD-AB2A-55FE942229F1}"/>
    <cellStyle name="Porcentual 2 7 4" xfId="318" xr:uid="{D1133E79-E215-4D91-97C8-A443CC02A841}"/>
    <cellStyle name="Porcentual 2 8" xfId="121" xr:uid="{88DB959E-71F0-4A8B-B5A5-93D89BC52AB6}"/>
    <cellStyle name="Porcentual 2 8 2" xfId="470" xr:uid="{85FF0A59-0978-4941-BB35-888CB469370A}"/>
    <cellStyle name="Porcentual 2 8 3" xfId="394" xr:uid="{2B050492-A868-4CE2-B130-DD6B3AFF0963}"/>
    <cellStyle name="Porcentual 2 8 4" xfId="319" xr:uid="{D59CB207-F98D-4685-897C-DE17B4419B81}"/>
    <cellStyle name="Porcentual 2 9" xfId="122" xr:uid="{80780BB1-2FE8-4AFE-9BC1-31D6D5C21C63}"/>
    <cellStyle name="Porcentual 2 9 2" xfId="471" xr:uid="{8962AD8F-2F9F-4DC2-97B8-E7DD5D29427F}"/>
    <cellStyle name="Porcentual 2 9 3" xfId="395" xr:uid="{6572C4F2-A2D2-4138-A8E9-D69A08BB8BD7}"/>
    <cellStyle name="Porcentual 2 9 4" xfId="320" xr:uid="{1762B96D-8904-4D5B-B9FC-997D352DF6E6}"/>
    <cellStyle name="Porcentual 3" xfId="123" xr:uid="{2754E55D-6904-4E45-BBE4-71E3D8726EAE}"/>
    <cellStyle name="Porcentual 3 2" xfId="472" xr:uid="{153A62BD-D7C8-45AE-9E81-09D77A5A17F1}"/>
    <cellStyle name="Porcentual 3 3" xfId="396" xr:uid="{B5B15DA9-D731-4623-9D7D-B5CECDEF065B}"/>
    <cellStyle name="Porcentual 3 4" xfId="321" xr:uid="{17C503B2-41CD-42B6-8ACD-C7C34ECA41A8}"/>
    <cellStyle name="Porcentual 4" xfId="124" xr:uid="{D81E5053-E583-4B39-8B6E-9A9801C4E064}"/>
    <cellStyle name="Porcentual 4 2" xfId="125" xr:uid="{ED4827FE-7277-4DF3-BF85-CF33C040DF32}"/>
    <cellStyle name="Porcentual 4 2 2" xfId="474" xr:uid="{3E05DDAD-E3D9-4CE8-A7A8-CB8F33DA7732}"/>
    <cellStyle name="Porcentual 4 2 3" xfId="398" xr:uid="{0033AF0A-575E-4242-A47D-DD199C19777E}"/>
    <cellStyle name="Porcentual 4 2 4" xfId="323" xr:uid="{DEDDD91F-F797-45F8-BF96-83FBD2464B3D}"/>
    <cellStyle name="Porcentual 4 3" xfId="473" xr:uid="{E692B8F4-21AD-4461-A068-8D66EC7DCCE3}"/>
    <cellStyle name="Porcentual 4 4" xfId="397" xr:uid="{50B1E22D-BDFD-4984-B03A-4268EB494B60}"/>
    <cellStyle name="Porcentual 4 5" xfId="322" xr:uid="{13CA2F61-52EF-4B31-9E1D-4499367A5159}"/>
    <cellStyle name="Porcentual 5" xfId="126" xr:uid="{1B842C76-3D18-4FD7-8AC2-AF4CC3BAE274}"/>
    <cellStyle name="Porcentual 5 2" xfId="252" xr:uid="{7712003E-7164-4C72-81C1-20D2436D538D}"/>
    <cellStyle name="Porcentual 5 3" xfId="475" xr:uid="{A79C32EB-F539-4F06-BD75-B933DD69247C}"/>
    <cellStyle name="Porcentual 5 4" xfId="399" xr:uid="{DDC972BD-7AC4-4C26-9CDA-1927C1926A5B}"/>
    <cellStyle name="Porcentual 5 5" xfId="324" xr:uid="{06744BDB-D9F8-4697-8368-8E0C936F1211}"/>
    <cellStyle name="Porcentual 6" xfId="127" xr:uid="{BC50ECD2-6192-473A-B0F7-CE750F2CEDFE}"/>
    <cellStyle name="Porcentual 6 2" xfId="128" xr:uid="{84F0DC07-723E-4EB7-B902-F477BD33AF35}"/>
    <cellStyle name="Porcentual 6 2 2" xfId="477" xr:uid="{50F90A00-CF43-4E64-B9D5-6A62E8296314}"/>
    <cellStyle name="Porcentual 6 2 3" xfId="401" xr:uid="{31FDB403-45D5-46CE-BDCB-E47BE6F0BBE2}"/>
    <cellStyle name="Porcentual 6 2 4" xfId="326" xr:uid="{80F94554-758C-4367-A2D8-2BCC99CE7076}"/>
    <cellStyle name="Porcentual 6 3" xfId="476" xr:uid="{58CEB3AC-B9A4-4017-AECE-4846A12E3416}"/>
    <cellStyle name="Porcentual 6 4" xfId="400" xr:uid="{4FDCCE5E-B8B4-4E33-BFFF-B19FB1578406}"/>
    <cellStyle name="Porcentual 6 5" xfId="325" xr:uid="{62C73CA6-E097-4038-9B16-73F13909D9C8}"/>
    <cellStyle name="Porcentual 7" xfId="129" xr:uid="{65DB2997-5889-46E7-B496-CB742852E6BB}"/>
    <cellStyle name="Porcentual 7 2" xfId="478" xr:uid="{97C80365-F141-47EF-8EED-4AEFEF74D5A9}"/>
    <cellStyle name="Porcentual 7 3" xfId="402" xr:uid="{AC4EEBB6-576F-44A8-8822-D8282E5F794B}"/>
    <cellStyle name="Porcentual 7 4" xfId="327" xr:uid="{5C71DC27-8247-4FA8-BBFF-F54281C29E3C}"/>
    <cellStyle name="Porcentual 8" xfId="140" xr:uid="{0576BD1F-BFBE-4AB8-A4B3-6FBFF887430D}"/>
    <cellStyle name="Porcentual 8 2" xfId="480" xr:uid="{68879F9A-FB96-46CC-98F6-010D94C64B10}"/>
    <cellStyle name="Porcentual 8 3" xfId="404" xr:uid="{08F8DFD8-A6F2-44A2-AB03-DEF32EA1ECAD}"/>
    <cellStyle name="Porcentual 8 4" xfId="329" xr:uid="{3380420A-BB55-48BF-B1B3-DA405554F9B6}"/>
    <cellStyle name="Porcentual_CALCULO DEL AIU-2012" xfId="496" xr:uid="{19D4B050-6EBB-4C9D-B09B-85E33F8BC468}"/>
    <cellStyle name="resaltado" xfId="253" xr:uid="{3ACB90BF-6528-46EA-9B84-7233585D6DEF}"/>
    <cellStyle name="Salida 2" xfId="130" xr:uid="{E7DDE782-3E2E-4DCD-A05E-5CE827AC5409}"/>
    <cellStyle name="Salida 3" xfId="254" xr:uid="{C9929B1F-5880-417D-9BE3-1B09EDF34FA4}"/>
    <cellStyle name="Texto de advertencia 2" xfId="131" xr:uid="{C0FCDECC-631B-4487-97DD-FE4D6AB8F0EB}"/>
    <cellStyle name="Texto de advertencia 3" xfId="255" xr:uid="{8B6BFA1F-D3C6-4483-81E9-80FA0572B5C0}"/>
    <cellStyle name="Texto explicativo 2" xfId="132" xr:uid="{36DD5FF0-6668-41CC-A506-4D3EB2B6E685}"/>
    <cellStyle name="Texto explicativo 3" xfId="256" xr:uid="{FBAE4EF1-82DF-4108-B8BD-770EC4F4555A}"/>
    <cellStyle name="Título 1 2" xfId="133" xr:uid="{772BC7DA-C64B-4FEF-B3FB-03C18AEA80FF}"/>
    <cellStyle name="Título 1 3" xfId="257" xr:uid="{52D89997-529A-4A40-87F8-A1F780622CB0}"/>
    <cellStyle name="Título 2 2" xfId="134" xr:uid="{75A9FBD1-CF1F-4939-89AF-4736214F422E}"/>
    <cellStyle name="Título 2 3" xfId="258" xr:uid="{E6984FAD-CF38-419A-8CB1-DC2AAA4197F4}"/>
    <cellStyle name="Título 3 2" xfId="135" xr:uid="{3F56E7EF-3DF6-400E-96FF-084432DBC758}"/>
    <cellStyle name="Título 3 3" xfId="259" xr:uid="{2CDAF17C-4709-473B-8688-052051DB9861}"/>
    <cellStyle name="Título 4" xfId="136" xr:uid="{5C002539-DA0A-4704-BA56-D4FBF405225C}"/>
    <cellStyle name="Título 5" xfId="260" xr:uid="{E30CA214-C0B0-49F3-99C6-C52C4381BD3E}"/>
    <cellStyle name="Total 2" xfId="138" xr:uid="{4A57E84B-CCA3-44B9-BA02-581661CAB0DE}"/>
    <cellStyle name="Total 3" xfId="261" xr:uid="{009ACFEA-3F0E-4006-9CE3-A9F4C2AB2E48}"/>
    <cellStyle name="Total 4" xfId="137" xr:uid="{ACD33772-A996-4922-9E92-6FA483FE73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N255"/>
  <sheetViews>
    <sheetView view="pageBreakPreview" topLeftCell="A235" zoomScale="60" zoomScaleNormal="71" workbookViewId="0">
      <selection activeCell="J250" sqref="J250"/>
    </sheetView>
  </sheetViews>
  <sheetFormatPr baseColWidth="10" defaultColWidth="11.28515625" defaultRowHeight="14.25"/>
  <cols>
    <col min="1" max="2" width="3.42578125" style="5" customWidth="1"/>
    <col min="3" max="3" width="10.28515625" style="5" bestFit="1" customWidth="1"/>
    <col min="4" max="4" width="15.42578125" style="5" customWidth="1"/>
    <col min="5" max="5" width="16.140625" style="93" customWidth="1"/>
    <col min="6" max="6" width="17.42578125" style="5" customWidth="1"/>
    <col min="7" max="7" width="73.42578125" style="5" customWidth="1"/>
    <col min="8" max="8" width="8.42578125" style="5" customWidth="1"/>
    <col min="9" max="9" width="18.42578125" style="5" customWidth="1"/>
    <col min="10" max="10" width="23.42578125" style="5" customWidth="1"/>
    <col min="11" max="11" width="30" style="5" customWidth="1"/>
    <col min="12" max="12" width="3.42578125" style="5" customWidth="1"/>
    <col min="13" max="13" width="2.42578125" style="5" customWidth="1"/>
    <col min="14" max="14" width="12.28515625" style="5" customWidth="1"/>
    <col min="15" max="15" width="11.28515625" style="5" customWidth="1"/>
    <col min="16" max="16384" width="11.28515625" style="5"/>
  </cols>
  <sheetData>
    <row r="1" spans="1:13" ht="28.15" customHeight="1">
      <c r="A1" s="1"/>
      <c r="B1" s="2"/>
      <c r="C1" s="139" t="s">
        <v>0</v>
      </c>
      <c r="D1" s="140"/>
      <c r="E1" s="140"/>
      <c r="F1" s="140"/>
      <c r="G1" s="3"/>
      <c r="H1" s="3"/>
      <c r="I1" s="3"/>
      <c r="J1" s="3"/>
      <c r="K1" s="3"/>
      <c r="L1" s="4"/>
      <c r="M1" s="1"/>
    </row>
    <row r="2" spans="1:13" ht="15.75" customHeight="1" thickBot="1">
      <c r="A2" s="1"/>
      <c r="B2" s="2"/>
      <c r="C2" s="6"/>
      <c r="D2" s="7" t="s">
        <v>1</v>
      </c>
      <c r="E2" s="6"/>
      <c r="F2" s="7"/>
      <c r="G2" s="8"/>
      <c r="H2" s="8"/>
      <c r="I2" s="8"/>
      <c r="J2" s="8"/>
      <c r="K2" s="8"/>
      <c r="L2" s="4"/>
      <c r="M2" s="1"/>
    </row>
    <row r="3" spans="1:13" s="12" customFormat="1" ht="15">
      <c r="A3" s="9"/>
      <c r="B3" s="10"/>
      <c r="C3" s="141" t="s">
        <v>2</v>
      </c>
      <c r="D3" s="142"/>
      <c r="E3" s="142"/>
      <c r="F3" s="142"/>
      <c r="G3" s="142"/>
      <c r="H3" s="142"/>
      <c r="I3" s="142"/>
      <c r="J3" s="142"/>
      <c r="K3" s="143"/>
      <c r="L3" s="11"/>
      <c r="M3" s="9"/>
    </row>
    <row r="4" spans="1:13" ht="43.5" customHeight="1">
      <c r="A4" s="1"/>
      <c r="B4" s="2"/>
      <c r="C4" s="144"/>
      <c r="D4" s="145"/>
      <c r="E4" s="145"/>
      <c r="F4" s="145"/>
      <c r="G4" s="145"/>
      <c r="H4" s="145"/>
      <c r="I4" s="145"/>
      <c r="J4" s="145"/>
      <c r="K4" s="146"/>
      <c r="L4" s="4"/>
      <c r="M4" s="1"/>
    </row>
    <row r="5" spans="1:13" ht="42.75" customHeight="1">
      <c r="A5" s="1"/>
      <c r="B5" s="2"/>
      <c r="C5" s="147" t="s">
        <v>3</v>
      </c>
      <c r="D5" s="148"/>
      <c r="E5" s="148"/>
      <c r="F5" s="148"/>
      <c r="G5" s="148"/>
      <c r="H5" s="148"/>
      <c r="I5" s="148"/>
      <c r="J5" s="148"/>
      <c r="K5" s="149"/>
      <c r="L5" s="4"/>
      <c r="M5" s="1"/>
    </row>
    <row r="6" spans="1:13" ht="30" customHeight="1" thickBot="1">
      <c r="A6" s="1"/>
      <c r="B6" s="2"/>
      <c r="C6" s="120" t="s">
        <v>4</v>
      </c>
      <c r="D6" s="121"/>
      <c r="E6" s="121"/>
      <c r="F6" s="121"/>
      <c r="G6" s="121"/>
      <c r="H6" s="121"/>
      <c r="I6" s="121"/>
      <c r="J6" s="121"/>
      <c r="K6" s="122"/>
      <c r="L6" s="4"/>
      <c r="M6" s="1"/>
    </row>
    <row r="7" spans="1:13" ht="30" customHeight="1">
      <c r="A7" s="1"/>
      <c r="B7" s="2"/>
      <c r="C7" s="130" t="s">
        <v>5</v>
      </c>
      <c r="D7" s="132" t="s">
        <v>6</v>
      </c>
      <c r="E7" s="134" t="s">
        <v>7</v>
      </c>
      <c r="F7" s="134"/>
      <c r="G7" s="130" t="s">
        <v>8</v>
      </c>
      <c r="H7" s="132" t="s">
        <v>9</v>
      </c>
      <c r="I7" s="132" t="s">
        <v>10</v>
      </c>
      <c r="J7" s="123" t="s">
        <v>11</v>
      </c>
      <c r="K7" s="125" t="s">
        <v>12</v>
      </c>
      <c r="L7" s="4"/>
      <c r="M7" s="1"/>
    </row>
    <row r="8" spans="1:13" ht="30" customHeight="1" thickBot="1">
      <c r="A8" s="1"/>
      <c r="B8" s="2"/>
      <c r="C8" s="131"/>
      <c r="D8" s="133"/>
      <c r="E8" s="13" t="s">
        <v>13</v>
      </c>
      <c r="F8" s="13" t="s">
        <v>14</v>
      </c>
      <c r="G8" s="131"/>
      <c r="H8" s="133"/>
      <c r="I8" s="133"/>
      <c r="J8" s="124"/>
      <c r="K8" s="126"/>
      <c r="L8" s="4"/>
      <c r="M8" s="1"/>
    </row>
    <row r="9" spans="1:13" ht="30" customHeight="1" thickBot="1">
      <c r="A9" s="1"/>
      <c r="B9" s="2"/>
      <c r="C9" s="14"/>
      <c r="D9" s="15" t="s">
        <v>15</v>
      </c>
      <c r="E9" s="16"/>
      <c r="F9" s="16"/>
      <c r="G9" s="16" t="s">
        <v>16</v>
      </c>
      <c r="H9" s="16"/>
      <c r="I9" s="16"/>
      <c r="J9" s="16"/>
      <c r="K9" s="17"/>
      <c r="L9" s="4"/>
      <c r="M9" s="1"/>
    </row>
    <row r="10" spans="1:13" ht="57">
      <c r="A10" s="1"/>
      <c r="B10" s="2"/>
      <c r="C10" s="18" t="s">
        <v>124</v>
      </c>
      <c r="D10" s="19" t="s">
        <v>17</v>
      </c>
      <c r="E10" s="20"/>
      <c r="F10" s="20"/>
      <c r="G10" s="21" t="s">
        <v>125</v>
      </c>
      <c r="H10" s="22" t="s">
        <v>126</v>
      </c>
      <c r="I10" s="19">
        <v>64.239999999999995</v>
      </c>
      <c r="J10" s="23">
        <v>32304.839749999996</v>
      </c>
      <c r="K10" s="24">
        <v>2075262.9055399995</v>
      </c>
      <c r="L10" s="4"/>
      <c r="M10" s="1"/>
    </row>
    <row r="11" spans="1:13" ht="41.45" customHeight="1">
      <c r="A11" s="1"/>
      <c r="B11" s="2"/>
      <c r="C11" s="18" t="s">
        <v>127</v>
      </c>
      <c r="D11" s="19" t="s">
        <v>18</v>
      </c>
      <c r="E11" s="20"/>
      <c r="F11" s="20"/>
      <c r="G11" s="21" t="s">
        <v>128</v>
      </c>
      <c r="H11" s="22" t="s">
        <v>126</v>
      </c>
      <c r="I11" s="19">
        <v>280.10000000000002</v>
      </c>
      <c r="J11" s="23">
        <v>10285.824825</v>
      </c>
      <c r="K11" s="24">
        <v>2881059.5334825004</v>
      </c>
      <c r="L11" s="4"/>
      <c r="M11" s="1"/>
    </row>
    <row r="12" spans="1:13" ht="41.45" customHeight="1">
      <c r="A12" s="1"/>
      <c r="B12" s="2"/>
      <c r="C12" s="18" t="s">
        <v>129</v>
      </c>
      <c r="D12" s="19" t="s">
        <v>19</v>
      </c>
      <c r="E12" s="20"/>
      <c r="F12" s="20"/>
      <c r="G12" s="21" t="s">
        <v>130</v>
      </c>
      <c r="H12" s="22" t="s">
        <v>131</v>
      </c>
      <c r="I12" s="19">
        <v>106</v>
      </c>
      <c r="J12" s="23">
        <v>22701.896999999997</v>
      </c>
      <c r="K12" s="24">
        <v>2406401.0819999995</v>
      </c>
      <c r="L12" s="4"/>
      <c r="M12" s="1"/>
    </row>
    <row r="13" spans="1:13" ht="41.45" customHeight="1">
      <c r="A13" s="1"/>
      <c r="B13" s="2"/>
      <c r="C13" s="18" t="s">
        <v>132</v>
      </c>
      <c r="D13" s="19" t="s">
        <v>20</v>
      </c>
      <c r="E13" s="20"/>
      <c r="F13" s="20"/>
      <c r="G13" s="21" t="s">
        <v>133</v>
      </c>
      <c r="H13" s="22" t="s">
        <v>134</v>
      </c>
      <c r="I13" s="19">
        <v>121.8</v>
      </c>
      <c r="J13" s="23">
        <v>7057.7782749999988</v>
      </c>
      <c r="K13" s="24">
        <v>859637.39389499987</v>
      </c>
      <c r="L13" s="4"/>
      <c r="M13" s="1"/>
    </row>
    <row r="14" spans="1:13" ht="41.45" customHeight="1">
      <c r="A14" s="1"/>
      <c r="B14" s="2"/>
      <c r="C14" s="18" t="s">
        <v>135</v>
      </c>
      <c r="D14" s="19" t="s">
        <v>21</v>
      </c>
      <c r="E14" s="20"/>
      <c r="F14" s="20"/>
      <c r="G14" s="21" t="s">
        <v>136</v>
      </c>
      <c r="H14" s="22" t="s">
        <v>134</v>
      </c>
      <c r="I14" s="19">
        <v>1.2</v>
      </c>
      <c r="J14" s="23">
        <v>16536.988614999998</v>
      </c>
      <c r="K14" s="24">
        <v>19844.386337999997</v>
      </c>
      <c r="L14" s="4"/>
      <c r="M14" s="1"/>
    </row>
    <row r="15" spans="1:13" ht="41.45" customHeight="1">
      <c r="A15" s="1"/>
      <c r="B15" s="2"/>
      <c r="C15" s="18" t="s">
        <v>137</v>
      </c>
      <c r="D15" s="19" t="s">
        <v>22</v>
      </c>
      <c r="E15" s="20"/>
      <c r="F15" s="20"/>
      <c r="G15" s="21" t="s">
        <v>138</v>
      </c>
      <c r="H15" s="22" t="s">
        <v>126</v>
      </c>
      <c r="I15" s="19">
        <v>134.9</v>
      </c>
      <c r="J15" s="23">
        <v>18321.730999999996</v>
      </c>
      <c r="K15" s="24">
        <v>2471601.5118999998</v>
      </c>
      <c r="L15" s="4"/>
      <c r="M15" s="1"/>
    </row>
    <row r="16" spans="1:13" ht="41.45" customHeight="1">
      <c r="A16" s="1"/>
      <c r="B16" s="2"/>
      <c r="C16" s="18" t="s">
        <v>139</v>
      </c>
      <c r="D16" s="19" t="s">
        <v>23</v>
      </c>
      <c r="E16" s="20"/>
      <c r="F16" s="20"/>
      <c r="G16" s="21" t="s">
        <v>140</v>
      </c>
      <c r="H16" s="22" t="s">
        <v>134</v>
      </c>
      <c r="I16" s="19">
        <v>128.52000000000001</v>
      </c>
      <c r="J16" s="23">
        <v>11034.915274999999</v>
      </c>
      <c r="K16" s="24">
        <v>1418207.3111430001</v>
      </c>
      <c r="L16" s="4"/>
      <c r="M16" s="1"/>
    </row>
    <row r="17" spans="1:13" ht="41.45" customHeight="1">
      <c r="A17" s="1"/>
      <c r="B17" s="2"/>
      <c r="C17" s="18" t="s">
        <v>141</v>
      </c>
      <c r="D17" s="19" t="s">
        <v>24</v>
      </c>
      <c r="E17" s="20"/>
      <c r="F17" s="20"/>
      <c r="G17" s="21" t="s">
        <v>142</v>
      </c>
      <c r="H17" s="22" t="s">
        <v>126</v>
      </c>
      <c r="I17" s="19">
        <v>67.180000000000007</v>
      </c>
      <c r="J17" s="23">
        <v>17765.715199999999</v>
      </c>
      <c r="K17" s="24">
        <v>1193500.7471360001</v>
      </c>
      <c r="L17" s="4"/>
      <c r="M17" s="1"/>
    </row>
    <row r="18" spans="1:13" ht="41.45" customHeight="1">
      <c r="A18" s="1"/>
      <c r="B18" s="2"/>
      <c r="C18" s="18" t="s">
        <v>143</v>
      </c>
      <c r="D18" s="19" t="s">
        <v>25</v>
      </c>
      <c r="E18" s="20"/>
      <c r="F18" s="20"/>
      <c r="G18" s="21" t="s">
        <v>144</v>
      </c>
      <c r="H18" s="22" t="s">
        <v>126</v>
      </c>
      <c r="I18" s="19">
        <v>451.5</v>
      </c>
      <c r="J18" s="23">
        <v>26045.970499999999</v>
      </c>
      <c r="K18" s="24">
        <v>11759755.680749999</v>
      </c>
      <c r="L18" s="4"/>
      <c r="M18" s="1"/>
    </row>
    <row r="19" spans="1:13" ht="30" customHeight="1" thickBot="1">
      <c r="A19" s="1"/>
      <c r="B19" s="2"/>
      <c r="C19" s="25" t="s">
        <v>26</v>
      </c>
      <c r="D19" s="26"/>
      <c r="E19" s="26"/>
      <c r="F19" s="26"/>
      <c r="G19" s="27"/>
      <c r="H19" s="26"/>
      <c r="I19" s="28"/>
      <c r="J19" s="29"/>
      <c r="K19" s="30">
        <v>25085270.5521845</v>
      </c>
      <c r="L19" s="4"/>
      <c r="M19" s="1"/>
    </row>
    <row r="20" spans="1:13" ht="30" customHeight="1" thickBot="1">
      <c r="A20" s="1"/>
      <c r="B20" s="2"/>
      <c r="C20" s="31"/>
      <c r="D20" s="32"/>
      <c r="E20" s="32"/>
      <c r="F20" s="32"/>
      <c r="G20" s="32" t="s">
        <v>27</v>
      </c>
      <c r="H20" s="32"/>
      <c r="I20" s="32"/>
      <c r="J20" s="32"/>
      <c r="K20" s="33"/>
      <c r="L20" s="4"/>
      <c r="M20" s="1"/>
    </row>
    <row r="21" spans="1:13" ht="41.45" customHeight="1">
      <c r="A21" s="1"/>
      <c r="B21" s="2"/>
      <c r="C21" s="18" t="s">
        <v>145</v>
      </c>
      <c r="D21" s="19" t="s">
        <v>28</v>
      </c>
      <c r="E21" s="20"/>
      <c r="F21" s="20"/>
      <c r="G21" s="21" t="s">
        <v>146</v>
      </c>
      <c r="H21" s="22" t="s">
        <v>134</v>
      </c>
      <c r="I21" s="19">
        <v>121.8</v>
      </c>
      <c r="J21" s="23">
        <v>48893.63</v>
      </c>
      <c r="K21" s="24">
        <v>5955244.1339999996</v>
      </c>
      <c r="L21" s="4"/>
      <c r="M21" s="1"/>
    </row>
    <row r="22" spans="1:13" ht="41.45" customHeight="1">
      <c r="A22" s="1"/>
      <c r="B22" s="2"/>
      <c r="C22" s="18" t="s">
        <v>147</v>
      </c>
      <c r="D22" s="19" t="s">
        <v>29</v>
      </c>
      <c r="E22" s="20"/>
      <c r="F22" s="20"/>
      <c r="G22" s="21" t="s">
        <v>148</v>
      </c>
      <c r="H22" s="22" t="s">
        <v>131</v>
      </c>
      <c r="I22" s="19">
        <v>8</v>
      </c>
      <c r="J22" s="23">
        <v>37644.890625</v>
      </c>
      <c r="K22" s="24">
        <v>301159.125</v>
      </c>
      <c r="L22" s="4"/>
      <c r="M22" s="1"/>
    </row>
    <row r="23" spans="1:13" ht="42.95" customHeight="1">
      <c r="A23" s="1"/>
      <c r="B23" s="2"/>
      <c r="C23" s="18" t="s">
        <v>149</v>
      </c>
      <c r="D23" s="19" t="s">
        <v>30</v>
      </c>
      <c r="E23" s="20"/>
      <c r="F23" s="20"/>
      <c r="G23" s="21" t="s">
        <v>150</v>
      </c>
      <c r="H23" s="22" t="s">
        <v>134</v>
      </c>
      <c r="I23" s="19">
        <v>4.2</v>
      </c>
      <c r="J23" s="23">
        <v>45273.556500000006</v>
      </c>
      <c r="K23" s="24">
        <v>190148.93730000002</v>
      </c>
      <c r="L23" s="4"/>
      <c r="M23" s="1"/>
    </row>
    <row r="24" spans="1:13" ht="42.75">
      <c r="A24" s="1"/>
      <c r="B24" s="2"/>
      <c r="C24" s="18" t="s">
        <v>151</v>
      </c>
      <c r="D24" s="19" t="s">
        <v>31</v>
      </c>
      <c r="E24" s="20"/>
      <c r="F24" s="20"/>
      <c r="G24" s="21" t="s">
        <v>152</v>
      </c>
      <c r="H24" s="22" t="s">
        <v>131</v>
      </c>
      <c r="I24" s="19">
        <v>8</v>
      </c>
      <c r="J24" s="23">
        <v>22072.927500000005</v>
      </c>
      <c r="K24" s="24">
        <v>176583.42000000004</v>
      </c>
      <c r="L24" s="4"/>
      <c r="M24" s="1"/>
    </row>
    <row r="25" spans="1:13" ht="30" customHeight="1" thickBot="1">
      <c r="A25" s="1"/>
      <c r="B25" s="2"/>
      <c r="C25" s="25" t="s">
        <v>26</v>
      </c>
      <c r="D25" s="34"/>
      <c r="E25" s="34"/>
      <c r="F25" s="34"/>
      <c r="G25" s="35"/>
      <c r="H25" s="26"/>
      <c r="I25" s="28"/>
      <c r="J25" s="29"/>
      <c r="K25" s="30">
        <v>6623135.6162999999</v>
      </c>
      <c r="L25" s="4"/>
      <c r="M25" s="1"/>
    </row>
    <row r="26" spans="1:13" ht="30" customHeight="1" thickBot="1">
      <c r="A26" s="1"/>
      <c r="B26" s="2"/>
      <c r="C26" s="31"/>
      <c r="D26" s="32"/>
      <c r="E26" s="32"/>
      <c r="F26" s="32"/>
      <c r="G26" s="32" t="s">
        <v>32</v>
      </c>
      <c r="H26" s="32"/>
      <c r="I26" s="32"/>
      <c r="J26" s="32"/>
      <c r="K26" s="33"/>
      <c r="L26" s="4"/>
      <c r="M26" s="1"/>
    </row>
    <row r="27" spans="1:13" ht="41.45" customHeight="1">
      <c r="A27" s="1"/>
      <c r="B27" s="2"/>
      <c r="C27" s="18" t="s">
        <v>153</v>
      </c>
      <c r="D27" s="19" t="s">
        <v>33</v>
      </c>
      <c r="E27" s="20"/>
      <c r="F27" s="20"/>
      <c r="G27" s="21" t="s">
        <v>154</v>
      </c>
      <c r="H27" s="22" t="s">
        <v>131</v>
      </c>
      <c r="I27" s="19">
        <v>50</v>
      </c>
      <c r="J27" s="23">
        <v>163368.03400000001</v>
      </c>
      <c r="K27" s="24">
        <v>8168401.7000000011</v>
      </c>
      <c r="L27" s="4"/>
      <c r="M27" s="1"/>
    </row>
    <row r="28" spans="1:13" ht="41.45" customHeight="1">
      <c r="A28" s="1"/>
      <c r="B28" s="2"/>
      <c r="C28" s="18" t="s">
        <v>155</v>
      </c>
      <c r="D28" s="19" t="s">
        <v>34</v>
      </c>
      <c r="E28" s="20"/>
      <c r="F28" s="20"/>
      <c r="G28" s="21" t="s">
        <v>156</v>
      </c>
      <c r="H28" s="22" t="s">
        <v>131</v>
      </c>
      <c r="I28" s="19">
        <v>8</v>
      </c>
      <c r="J28" s="23">
        <v>207845.43399999998</v>
      </c>
      <c r="K28" s="24">
        <v>1662763.4719999998</v>
      </c>
      <c r="L28" s="4"/>
      <c r="M28" s="1"/>
    </row>
    <row r="29" spans="1:13" ht="41.45" customHeight="1">
      <c r="A29" s="1"/>
      <c r="B29" s="2"/>
      <c r="C29" s="18" t="s">
        <v>157</v>
      </c>
      <c r="D29" s="19" t="s">
        <v>35</v>
      </c>
      <c r="E29" s="20"/>
      <c r="F29" s="20"/>
      <c r="G29" s="21" t="s">
        <v>158</v>
      </c>
      <c r="H29" s="22" t="s">
        <v>131</v>
      </c>
      <c r="I29" s="19">
        <v>8</v>
      </c>
      <c r="J29" s="23">
        <v>189587.44520000002</v>
      </c>
      <c r="K29" s="24">
        <v>1516699.5616000001</v>
      </c>
      <c r="L29" s="4"/>
      <c r="M29" s="1"/>
    </row>
    <row r="30" spans="1:13" ht="41.45" customHeight="1">
      <c r="A30" s="1"/>
      <c r="B30" s="2"/>
      <c r="C30" s="18" t="s">
        <v>159</v>
      </c>
      <c r="D30" s="19" t="s">
        <v>36</v>
      </c>
      <c r="E30" s="20"/>
      <c r="F30" s="20"/>
      <c r="G30" s="21" t="s">
        <v>160</v>
      </c>
      <c r="H30" s="22" t="s">
        <v>131</v>
      </c>
      <c r="I30" s="19">
        <v>20</v>
      </c>
      <c r="J30" s="23">
        <v>152031.65599999999</v>
      </c>
      <c r="K30" s="24">
        <v>3040633.1199999996</v>
      </c>
      <c r="L30" s="4"/>
      <c r="M30" s="1"/>
    </row>
    <row r="31" spans="1:13" ht="41.45" customHeight="1">
      <c r="A31" s="1"/>
      <c r="B31" s="2"/>
      <c r="C31" s="18" t="s">
        <v>161</v>
      </c>
      <c r="D31" s="19" t="s">
        <v>37</v>
      </c>
      <c r="E31" s="20"/>
      <c r="F31" s="20"/>
      <c r="G31" s="21" t="s">
        <v>162</v>
      </c>
      <c r="H31" s="22" t="s">
        <v>131</v>
      </c>
      <c r="I31" s="19">
        <v>8</v>
      </c>
      <c r="J31" s="23">
        <v>321457.614</v>
      </c>
      <c r="K31" s="24">
        <v>2571660.912</v>
      </c>
      <c r="L31" s="4"/>
      <c r="M31" s="1"/>
    </row>
    <row r="32" spans="1:13" ht="41.45" customHeight="1">
      <c r="A32" s="1"/>
      <c r="B32" s="2"/>
      <c r="C32" s="18" t="s">
        <v>163</v>
      </c>
      <c r="D32" s="19" t="s">
        <v>38</v>
      </c>
      <c r="E32" s="20"/>
      <c r="F32" s="20"/>
      <c r="G32" s="21" t="s">
        <v>164</v>
      </c>
      <c r="H32" s="22" t="s">
        <v>131</v>
      </c>
      <c r="I32" s="19">
        <v>6</v>
      </c>
      <c r="J32" s="23">
        <v>187730.33320000002</v>
      </c>
      <c r="K32" s="24">
        <v>1126381.9992000002</v>
      </c>
      <c r="L32" s="4"/>
      <c r="M32" s="1"/>
    </row>
    <row r="33" spans="1:13" ht="57">
      <c r="A33" s="1"/>
      <c r="B33" s="2"/>
      <c r="C33" s="18" t="s">
        <v>165</v>
      </c>
      <c r="D33" s="19" t="s">
        <v>39</v>
      </c>
      <c r="E33" s="20"/>
      <c r="F33" s="20"/>
      <c r="G33" s="21" t="s">
        <v>166</v>
      </c>
      <c r="H33" s="22" t="s">
        <v>131</v>
      </c>
      <c r="I33" s="19">
        <v>10</v>
      </c>
      <c r="J33" s="23">
        <v>184629.234</v>
      </c>
      <c r="K33" s="24">
        <v>1846292.3399999999</v>
      </c>
      <c r="L33" s="4"/>
      <c r="M33" s="1"/>
    </row>
    <row r="34" spans="1:13" ht="30" customHeight="1" thickBot="1">
      <c r="A34" s="1"/>
      <c r="B34" s="2"/>
      <c r="C34" s="25" t="s">
        <v>26</v>
      </c>
      <c r="D34" s="34"/>
      <c r="E34" s="34"/>
      <c r="F34" s="34"/>
      <c r="G34" s="35"/>
      <c r="H34" s="26"/>
      <c r="I34" s="28"/>
      <c r="J34" s="29"/>
      <c r="K34" s="30">
        <v>19932833.104800001</v>
      </c>
      <c r="L34" s="4"/>
      <c r="M34" s="1"/>
    </row>
    <row r="35" spans="1:13" ht="30" customHeight="1" thickBot="1">
      <c r="A35" s="1"/>
      <c r="B35" s="2"/>
      <c r="C35" s="31"/>
      <c r="D35" s="32"/>
      <c r="E35" s="32"/>
      <c r="F35" s="32"/>
      <c r="G35" s="32" t="s">
        <v>40</v>
      </c>
      <c r="H35" s="32"/>
      <c r="I35" s="32"/>
      <c r="J35" s="32"/>
      <c r="K35" s="33"/>
      <c r="L35" s="4"/>
      <c r="M35" s="1"/>
    </row>
    <row r="36" spans="1:13" ht="41.45" customHeight="1">
      <c r="A36" s="1"/>
      <c r="B36" s="2"/>
      <c r="C36" s="18" t="s">
        <v>167</v>
      </c>
      <c r="D36" s="19" t="s">
        <v>41</v>
      </c>
      <c r="E36" s="20"/>
      <c r="F36" s="20"/>
      <c r="G36" s="21" t="s">
        <v>168</v>
      </c>
      <c r="H36" s="22" t="s">
        <v>131</v>
      </c>
      <c r="I36" s="19">
        <v>54</v>
      </c>
      <c r="J36" s="23">
        <v>66886.035499999998</v>
      </c>
      <c r="K36" s="24">
        <v>3611845.9169999999</v>
      </c>
      <c r="L36" s="4"/>
      <c r="M36" s="1"/>
    </row>
    <row r="37" spans="1:13" ht="41.45" customHeight="1">
      <c r="A37" s="1"/>
      <c r="B37" s="2"/>
      <c r="C37" s="18" t="s">
        <v>169</v>
      </c>
      <c r="D37" s="19" t="s">
        <v>42</v>
      </c>
      <c r="E37" s="20"/>
      <c r="F37" s="20"/>
      <c r="G37" s="21" t="s">
        <v>170</v>
      </c>
      <c r="H37" s="22" t="s">
        <v>131</v>
      </c>
      <c r="I37" s="19">
        <v>4</v>
      </c>
      <c r="J37" s="23">
        <v>146353.13999999998</v>
      </c>
      <c r="K37" s="24">
        <v>585412.55999999994</v>
      </c>
      <c r="L37" s="4"/>
      <c r="M37" s="1"/>
    </row>
    <row r="38" spans="1:13" ht="30" customHeight="1" thickBot="1">
      <c r="A38" s="1"/>
      <c r="B38" s="2"/>
      <c r="C38" s="25" t="s">
        <v>26</v>
      </c>
      <c r="D38" s="34"/>
      <c r="E38" s="34"/>
      <c r="F38" s="34"/>
      <c r="G38" s="35"/>
      <c r="H38" s="26"/>
      <c r="I38" s="28"/>
      <c r="J38" s="29"/>
      <c r="K38" s="30">
        <v>4197258.477</v>
      </c>
      <c r="L38" s="4"/>
      <c r="M38" s="1"/>
    </row>
    <row r="39" spans="1:13" ht="30" customHeight="1" thickBot="1">
      <c r="A39" s="1"/>
      <c r="B39" s="2"/>
      <c r="C39" s="31"/>
      <c r="D39" s="32"/>
      <c r="E39" s="32"/>
      <c r="F39" s="32"/>
      <c r="G39" s="32" t="s">
        <v>43</v>
      </c>
      <c r="H39" s="32"/>
      <c r="I39" s="32"/>
      <c r="J39" s="32"/>
      <c r="K39" s="33"/>
      <c r="L39" s="4"/>
      <c r="M39" s="1"/>
    </row>
    <row r="40" spans="1:13" ht="41.45" customHeight="1">
      <c r="A40" s="1"/>
      <c r="B40" s="2"/>
      <c r="C40" s="18" t="s">
        <v>171</v>
      </c>
      <c r="D40" s="19" t="s">
        <v>44</v>
      </c>
      <c r="E40" s="20"/>
      <c r="F40" s="20"/>
      <c r="G40" s="21" t="s">
        <v>172</v>
      </c>
      <c r="H40" s="22" t="s">
        <v>126</v>
      </c>
      <c r="I40" s="19">
        <v>2.1</v>
      </c>
      <c r="J40" s="23">
        <v>252520.39249999996</v>
      </c>
      <c r="K40" s="24">
        <v>530292.82424999995</v>
      </c>
      <c r="L40" s="4"/>
      <c r="M40" s="1"/>
    </row>
    <row r="41" spans="1:13" ht="41.45" customHeight="1">
      <c r="A41" s="1"/>
      <c r="B41" s="2"/>
      <c r="C41" s="18" t="s">
        <v>173</v>
      </c>
      <c r="D41" s="19" t="s">
        <v>45</v>
      </c>
      <c r="E41" s="20"/>
      <c r="F41" s="20"/>
      <c r="G41" s="21" t="s">
        <v>174</v>
      </c>
      <c r="H41" s="22" t="s">
        <v>131</v>
      </c>
      <c r="I41" s="19">
        <v>8</v>
      </c>
      <c r="J41" s="23">
        <v>42862.679249999994</v>
      </c>
      <c r="K41" s="24">
        <v>342901.43399999995</v>
      </c>
      <c r="L41" s="4"/>
      <c r="M41" s="1"/>
    </row>
    <row r="42" spans="1:13" ht="30" customHeight="1" thickBot="1">
      <c r="A42" s="1"/>
      <c r="B42" s="2"/>
      <c r="C42" s="25" t="s">
        <v>26</v>
      </c>
      <c r="D42" s="34"/>
      <c r="E42" s="34"/>
      <c r="F42" s="34"/>
      <c r="G42" s="35"/>
      <c r="H42" s="26"/>
      <c r="I42" s="28"/>
      <c r="J42" s="29"/>
      <c r="K42" s="30">
        <v>873194.25824999996</v>
      </c>
      <c r="L42" s="4"/>
      <c r="M42" s="1"/>
    </row>
    <row r="43" spans="1:13" ht="30" customHeight="1" thickBot="1">
      <c r="A43" s="1"/>
      <c r="B43" s="2"/>
      <c r="C43" s="31"/>
      <c r="D43" s="32"/>
      <c r="E43" s="32"/>
      <c r="F43" s="32"/>
      <c r="G43" s="32" t="s">
        <v>46</v>
      </c>
      <c r="H43" s="32"/>
      <c r="I43" s="32"/>
      <c r="J43" s="32"/>
      <c r="K43" s="33"/>
      <c r="L43" s="4"/>
      <c r="M43" s="1"/>
    </row>
    <row r="44" spans="1:13" ht="41.45" customHeight="1">
      <c r="A44" s="1"/>
      <c r="B44" s="2"/>
      <c r="C44" s="18" t="s">
        <v>175</v>
      </c>
      <c r="D44" s="19" t="s">
        <v>47</v>
      </c>
      <c r="E44" s="20"/>
      <c r="F44" s="20"/>
      <c r="G44" s="21" t="s">
        <v>176</v>
      </c>
      <c r="H44" s="22" t="s">
        <v>126</v>
      </c>
      <c r="I44" s="19">
        <v>64.239999999999995</v>
      </c>
      <c r="J44" s="23">
        <v>101855.85010000001</v>
      </c>
      <c r="K44" s="24">
        <v>6543219.810424</v>
      </c>
      <c r="L44" s="4"/>
      <c r="M44" s="1"/>
    </row>
    <row r="45" spans="1:13" ht="41.45" customHeight="1">
      <c r="A45" s="1"/>
      <c r="B45" s="2"/>
      <c r="C45" s="18" t="s">
        <v>177</v>
      </c>
      <c r="D45" s="19" t="s">
        <v>48</v>
      </c>
      <c r="E45" s="20"/>
      <c r="F45" s="20"/>
      <c r="G45" s="21" t="s">
        <v>178</v>
      </c>
      <c r="H45" s="22" t="s">
        <v>134</v>
      </c>
      <c r="I45" s="19">
        <v>10</v>
      </c>
      <c r="J45" s="23">
        <v>15158.763574999999</v>
      </c>
      <c r="K45" s="24">
        <v>151587.63574999999</v>
      </c>
      <c r="L45" s="4"/>
      <c r="M45" s="1"/>
    </row>
    <row r="46" spans="1:13" ht="30" customHeight="1" thickBot="1">
      <c r="A46" s="1"/>
      <c r="B46" s="2"/>
      <c r="C46" s="25" t="s">
        <v>26</v>
      </c>
      <c r="D46" s="34"/>
      <c r="E46" s="34"/>
      <c r="F46" s="34"/>
      <c r="G46" s="35"/>
      <c r="H46" s="26"/>
      <c r="I46" s="28"/>
      <c r="J46" s="29"/>
      <c r="K46" s="30">
        <v>6694807.4461740004</v>
      </c>
      <c r="L46" s="4"/>
      <c r="M46" s="1"/>
    </row>
    <row r="47" spans="1:13" ht="30" customHeight="1" thickBot="1">
      <c r="A47" s="1"/>
      <c r="B47" s="2"/>
      <c r="C47" s="31"/>
      <c r="D47" s="32"/>
      <c r="E47" s="32"/>
      <c r="F47" s="32"/>
      <c r="G47" s="32" t="s">
        <v>49</v>
      </c>
      <c r="H47" s="32"/>
      <c r="I47" s="32"/>
      <c r="J47" s="32"/>
      <c r="K47" s="33"/>
      <c r="L47" s="4"/>
      <c r="M47" s="1"/>
    </row>
    <row r="48" spans="1:13" ht="41.45" customHeight="1">
      <c r="A48" s="1"/>
      <c r="B48" s="2"/>
      <c r="C48" s="18" t="s">
        <v>179</v>
      </c>
      <c r="D48" s="19" t="s">
        <v>50</v>
      </c>
      <c r="E48" s="20"/>
      <c r="F48" s="20"/>
      <c r="G48" s="21" t="s">
        <v>180</v>
      </c>
      <c r="H48" s="22" t="s">
        <v>126</v>
      </c>
      <c r="I48" s="19">
        <v>88.47</v>
      </c>
      <c r="J48" s="23">
        <v>107324.83651999998</v>
      </c>
      <c r="K48" s="24">
        <v>9495028.2869243976</v>
      </c>
      <c r="L48" s="4"/>
      <c r="M48" s="1"/>
    </row>
    <row r="49" spans="1:13" ht="41.45" customHeight="1">
      <c r="A49" s="1"/>
      <c r="B49" s="2"/>
      <c r="C49" s="18" t="s">
        <v>181</v>
      </c>
      <c r="D49" s="19" t="s">
        <v>51</v>
      </c>
      <c r="E49" s="20"/>
      <c r="F49" s="20"/>
      <c r="G49" s="21" t="s">
        <v>182</v>
      </c>
      <c r="H49" s="22" t="s">
        <v>126</v>
      </c>
      <c r="I49" s="19">
        <v>451.5</v>
      </c>
      <c r="J49" s="23">
        <v>553611.44750000001</v>
      </c>
      <c r="K49" s="24">
        <v>249955568.54625002</v>
      </c>
      <c r="L49" s="4"/>
      <c r="M49" s="1"/>
    </row>
    <row r="50" spans="1:13" ht="41.45" customHeight="1">
      <c r="A50" s="1"/>
      <c r="B50" s="2"/>
      <c r="C50" s="18" t="s">
        <v>183</v>
      </c>
      <c r="D50" s="19" t="s">
        <v>52</v>
      </c>
      <c r="E50" s="20"/>
      <c r="F50" s="20"/>
      <c r="G50" s="21" t="s">
        <v>184</v>
      </c>
      <c r="H50" s="22" t="s">
        <v>134</v>
      </c>
      <c r="I50" s="19">
        <v>40.28</v>
      </c>
      <c r="J50" s="23">
        <v>79560.518999999986</v>
      </c>
      <c r="K50" s="24">
        <v>3204697.7053199997</v>
      </c>
      <c r="L50" s="4"/>
      <c r="M50" s="1"/>
    </row>
    <row r="51" spans="1:13" ht="41.45" customHeight="1">
      <c r="A51" s="1"/>
      <c r="B51" s="2"/>
      <c r="C51" s="18" t="s">
        <v>185</v>
      </c>
      <c r="D51" s="19" t="s">
        <v>53</v>
      </c>
      <c r="E51" s="20"/>
      <c r="F51" s="20"/>
      <c r="G51" s="21" t="s">
        <v>186</v>
      </c>
      <c r="H51" s="22" t="s">
        <v>134</v>
      </c>
      <c r="I51" s="19">
        <v>254.52</v>
      </c>
      <c r="J51" s="23">
        <v>94363.974499999982</v>
      </c>
      <c r="K51" s="24">
        <v>24017518.789739996</v>
      </c>
      <c r="L51" s="4"/>
      <c r="M51" s="1"/>
    </row>
    <row r="52" spans="1:13" ht="41.45" customHeight="1">
      <c r="A52" s="1"/>
      <c r="B52" s="2"/>
      <c r="C52" s="18" t="s">
        <v>187</v>
      </c>
      <c r="D52" s="19" t="s">
        <v>54</v>
      </c>
      <c r="E52" s="20"/>
      <c r="F52" s="20"/>
      <c r="G52" s="21" t="s">
        <v>188</v>
      </c>
      <c r="H52" s="22" t="s">
        <v>134</v>
      </c>
      <c r="I52" s="19">
        <v>8.4</v>
      </c>
      <c r="J52" s="23">
        <v>27874.2428</v>
      </c>
      <c r="K52" s="24">
        <v>234143.63952</v>
      </c>
      <c r="L52" s="4"/>
      <c r="M52" s="1"/>
    </row>
    <row r="53" spans="1:13" ht="41.45" customHeight="1">
      <c r="A53" s="1"/>
      <c r="B53" s="2"/>
      <c r="C53" s="18" t="s">
        <v>189</v>
      </c>
      <c r="D53" s="19" t="s">
        <v>55</v>
      </c>
      <c r="E53" s="20"/>
      <c r="F53" s="20"/>
      <c r="G53" s="21" t="s">
        <v>190</v>
      </c>
      <c r="H53" s="22" t="s">
        <v>134</v>
      </c>
      <c r="I53" s="19">
        <v>141.62</v>
      </c>
      <c r="J53" s="23">
        <v>22391.627</v>
      </c>
      <c r="K53" s="24">
        <v>3171102.2157400004</v>
      </c>
      <c r="L53" s="4"/>
      <c r="M53" s="1"/>
    </row>
    <row r="54" spans="1:13" ht="41.45" customHeight="1">
      <c r="A54" s="1"/>
      <c r="B54" s="2"/>
      <c r="C54" s="18" t="s">
        <v>191</v>
      </c>
      <c r="D54" s="19" t="s">
        <v>56</v>
      </c>
      <c r="E54" s="20"/>
      <c r="F54" s="20"/>
      <c r="G54" s="21" t="s">
        <v>192</v>
      </c>
      <c r="H54" s="22" t="s">
        <v>126</v>
      </c>
      <c r="I54" s="19">
        <v>88.47</v>
      </c>
      <c r="J54" s="23">
        <v>91763.64049999998</v>
      </c>
      <c r="K54" s="24">
        <v>8118329.2750349985</v>
      </c>
      <c r="L54" s="4"/>
      <c r="M54" s="1"/>
    </row>
    <row r="55" spans="1:13" ht="41.45" customHeight="1">
      <c r="A55" s="1"/>
      <c r="B55" s="2"/>
      <c r="C55" s="18" t="s">
        <v>193</v>
      </c>
      <c r="D55" s="19" t="s">
        <v>57</v>
      </c>
      <c r="E55" s="20"/>
      <c r="F55" s="20"/>
      <c r="G55" s="21" t="s">
        <v>194</v>
      </c>
      <c r="H55" s="22" t="s">
        <v>131</v>
      </c>
      <c r="I55" s="19">
        <v>10</v>
      </c>
      <c r="J55" s="23">
        <v>874226.08424999996</v>
      </c>
      <c r="K55" s="24">
        <v>8742260.8424999993</v>
      </c>
      <c r="L55" s="4"/>
      <c r="M55" s="1"/>
    </row>
    <row r="56" spans="1:13" ht="57">
      <c r="A56" s="1"/>
      <c r="B56" s="2"/>
      <c r="C56" s="18" t="s">
        <v>195</v>
      </c>
      <c r="D56" s="19" t="s">
        <v>58</v>
      </c>
      <c r="E56" s="20"/>
      <c r="F56" s="20"/>
      <c r="G56" s="21" t="s">
        <v>196</v>
      </c>
      <c r="H56" s="22" t="s">
        <v>126</v>
      </c>
      <c r="I56" s="19">
        <v>54.6</v>
      </c>
      <c r="J56" s="23">
        <v>63007.07974999999</v>
      </c>
      <c r="K56" s="24">
        <v>3440186.5543499994</v>
      </c>
      <c r="L56" s="4"/>
      <c r="M56" s="1"/>
    </row>
    <row r="57" spans="1:13" ht="57">
      <c r="A57" s="1"/>
      <c r="B57" s="2"/>
      <c r="C57" s="18" t="s">
        <v>197</v>
      </c>
      <c r="D57" s="19" t="s">
        <v>59</v>
      </c>
      <c r="E57" s="20"/>
      <c r="F57" s="20"/>
      <c r="G57" s="21" t="s">
        <v>198</v>
      </c>
      <c r="H57" s="22" t="s">
        <v>134</v>
      </c>
      <c r="I57" s="19">
        <v>11.76</v>
      </c>
      <c r="J57" s="23">
        <v>82845.335300000006</v>
      </c>
      <c r="K57" s="24">
        <v>974261.14312800008</v>
      </c>
      <c r="L57" s="4"/>
      <c r="M57" s="1"/>
    </row>
    <row r="58" spans="1:13" ht="28.5">
      <c r="A58" s="1"/>
      <c r="B58" s="2"/>
      <c r="C58" s="18" t="s">
        <v>193</v>
      </c>
      <c r="D58" s="19" t="s">
        <v>60</v>
      </c>
      <c r="E58" s="20"/>
      <c r="F58" s="20"/>
      <c r="G58" s="21" t="s">
        <v>199</v>
      </c>
      <c r="H58" s="22" t="s">
        <v>126</v>
      </c>
      <c r="I58" s="19">
        <v>67.180000000000007</v>
      </c>
      <c r="J58" s="23">
        <v>10495.58885</v>
      </c>
      <c r="K58" s="24">
        <v>705093.65894300013</v>
      </c>
      <c r="L58" s="4"/>
      <c r="M58" s="1"/>
    </row>
    <row r="59" spans="1:13" ht="30" customHeight="1" thickBot="1">
      <c r="A59" s="1"/>
      <c r="B59" s="2"/>
      <c r="C59" s="25" t="s">
        <v>26</v>
      </c>
      <c r="D59" s="34"/>
      <c r="E59" s="34"/>
      <c r="F59" s="34"/>
      <c r="G59" s="35"/>
      <c r="H59" s="26"/>
      <c r="I59" s="28"/>
      <c r="J59" s="29"/>
      <c r="K59" s="30">
        <v>312058190.65745044</v>
      </c>
      <c r="L59" s="4"/>
      <c r="M59" s="1"/>
    </row>
    <row r="60" spans="1:13" ht="30" customHeight="1" thickBot="1">
      <c r="A60" s="1"/>
      <c r="B60" s="2"/>
      <c r="C60" s="31"/>
      <c r="D60" s="32"/>
      <c r="E60" s="32"/>
      <c r="F60" s="32"/>
      <c r="G60" s="32" t="s">
        <v>61</v>
      </c>
      <c r="H60" s="32"/>
      <c r="I60" s="32"/>
      <c r="J60" s="32"/>
      <c r="K60" s="33"/>
      <c r="L60" s="4"/>
      <c r="M60" s="1"/>
    </row>
    <row r="61" spans="1:13" ht="41.45" customHeight="1">
      <c r="A61" s="1"/>
      <c r="B61" s="2"/>
      <c r="C61" s="18" t="s">
        <v>200</v>
      </c>
      <c r="D61" s="19" t="s">
        <v>62</v>
      </c>
      <c r="E61" s="20"/>
      <c r="F61" s="20"/>
      <c r="G61" s="21" t="s">
        <v>201</v>
      </c>
      <c r="H61" s="22" t="s">
        <v>126</v>
      </c>
      <c r="I61" s="19">
        <v>280.10000000000002</v>
      </c>
      <c r="J61" s="23">
        <v>153042.74749999994</v>
      </c>
      <c r="K61" s="24">
        <v>42867273.574749984</v>
      </c>
      <c r="L61" s="4"/>
      <c r="M61" s="1"/>
    </row>
    <row r="62" spans="1:13" ht="30" customHeight="1" thickBot="1">
      <c r="A62" s="1"/>
      <c r="B62" s="2"/>
      <c r="C62" s="25" t="s">
        <v>26</v>
      </c>
      <c r="D62" s="34"/>
      <c r="E62" s="34"/>
      <c r="F62" s="34"/>
      <c r="G62" s="35"/>
      <c r="H62" s="26"/>
      <c r="I62" s="28"/>
      <c r="J62" s="29"/>
      <c r="K62" s="30">
        <v>42867273.574749984</v>
      </c>
      <c r="L62" s="4"/>
      <c r="M62" s="1"/>
    </row>
    <row r="63" spans="1:13" ht="30" customHeight="1" thickBot="1">
      <c r="A63" s="1"/>
      <c r="B63" s="2"/>
      <c r="C63" s="31"/>
      <c r="D63" s="32"/>
      <c r="E63" s="32"/>
      <c r="F63" s="32"/>
      <c r="G63" s="32" t="s">
        <v>63</v>
      </c>
      <c r="H63" s="32"/>
      <c r="I63" s="32"/>
      <c r="J63" s="32"/>
      <c r="K63" s="33"/>
      <c r="L63" s="4"/>
      <c r="M63" s="1"/>
    </row>
    <row r="64" spans="1:13" ht="41.45" customHeight="1">
      <c r="A64" s="1"/>
      <c r="B64" s="2"/>
      <c r="C64" s="18" t="s">
        <v>202</v>
      </c>
      <c r="D64" s="19" t="s">
        <v>64</v>
      </c>
      <c r="E64" s="20"/>
      <c r="F64" s="20"/>
      <c r="G64" s="21" t="s">
        <v>203</v>
      </c>
      <c r="H64" s="22" t="s">
        <v>134</v>
      </c>
      <c r="I64" s="19">
        <v>3.1</v>
      </c>
      <c r="J64" s="23">
        <v>664619.71274999995</v>
      </c>
      <c r="K64" s="24">
        <v>2060321.109525</v>
      </c>
      <c r="L64" s="4"/>
      <c r="M64" s="1"/>
    </row>
    <row r="65" spans="1:14" ht="30" customHeight="1" thickBot="1">
      <c r="A65" s="1"/>
      <c r="B65" s="2"/>
      <c r="C65" s="25" t="s">
        <v>26</v>
      </c>
      <c r="D65" s="34"/>
      <c r="E65" s="34"/>
      <c r="F65" s="34"/>
      <c r="G65" s="35"/>
      <c r="H65" s="26"/>
      <c r="I65" s="28"/>
      <c r="J65" s="29"/>
      <c r="K65" s="30">
        <v>2060321.109525</v>
      </c>
      <c r="L65" s="4"/>
      <c r="M65" s="1"/>
    </row>
    <row r="66" spans="1:14" ht="15.75" thickBot="1">
      <c r="A66" s="1"/>
      <c r="B66" s="2"/>
      <c r="C66" s="31"/>
      <c r="D66" s="32"/>
      <c r="E66" s="32"/>
      <c r="F66" s="32"/>
      <c r="G66" s="32" t="s">
        <v>65</v>
      </c>
      <c r="H66" s="32"/>
      <c r="I66" s="32"/>
      <c r="J66" s="32"/>
      <c r="K66" s="33"/>
      <c r="L66" s="4"/>
      <c r="M66" s="1"/>
    </row>
    <row r="67" spans="1:14" ht="41.45" customHeight="1">
      <c r="A67" s="1"/>
      <c r="B67" s="2"/>
      <c r="C67" s="18" t="s">
        <v>204</v>
      </c>
      <c r="D67" s="19" t="s">
        <v>66</v>
      </c>
      <c r="E67" s="20"/>
      <c r="F67" s="20"/>
      <c r="G67" s="21" t="s">
        <v>205</v>
      </c>
      <c r="H67" s="22" t="s">
        <v>126</v>
      </c>
      <c r="I67" s="19">
        <v>184.48</v>
      </c>
      <c r="J67" s="23">
        <v>17422.017</v>
      </c>
      <c r="K67" s="24">
        <v>3214013.6961599998</v>
      </c>
      <c r="L67" s="4"/>
      <c r="M67" s="1"/>
    </row>
    <row r="68" spans="1:14" ht="41.45" customHeight="1">
      <c r="A68" s="1"/>
      <c r="B68" s="2"/>
      <c r="C68" s="18" t="s">
        <v>206</v>
      </c>
      <c r="D68" s="19" t="s">
        <v>67</v>
      </c>
      <c r="E68" s="20"/>
      <c r="F68" s="20"/>
      <c r="G68" s="21" t="s">
        <v>207</v>
      </c>
      <c r="H68" s="22" t="s">
        <v>126</v>
      </c>
      <c r="I68" s="19">
        <v>526.69000000000005</v>
      </c>
      <c r="J68" s="23">
        <v>17565.647399999998</v>
      </c>
      <c r="K68" s="24">
        <v>9251650.8291059993</v>
      </c>
      <c r="L68" s="4"/>
      <c r="M68" s="1"/>
    </row>
    <row r="69" spans="1:14" ht="42.75">
      <c r="A69" s="1"/>
      <c r="B69" s="2"/>
      <c r="C69" s="18" t="s">
        <v>68</v>
      </c>
      <c r="D69" s="19" t="s">
        <v>69</v>
      </c>
      <c r="E69" s="20"/>
      <c r="F69" s="20"/>
      <c r="G69" s="21" t="s">
        <v>208</v>
      </c>
      <c r="H69" s="22" t="s">
        <v>126</v>
      </c>
      <c r="I69" s="19">
        <v>147.58000000000001</v>
      </c>
      <c r="J69" s="23">
        <v>29806.872999999996</v>
      </c>
      <c r="K69" s="24">
        <v>4398898.3173399996</v>
      </c>
      <c r="L69" s="4"/>
      <c r="M69" s="1"/>
    </row>
    <row r="70" spans="1:14" ht="42.75">
      <c r="A70" s="1"/>
      <c r="B70" s="2"/>
      <c r="C70" s="18" t="s">
        <v>70</v>
      </c>
      <c r="D70" s="19" t="s">
        <v>71</v>
      </c>
      <c r="E70" s="20"/>
      <c r="F70" s="20"/>
      <c r="G70" s="21" t="s">
        <v>209</v>
      </c>
      <c r="H70" s="22" t="s">
        <v>126</v>
      </c>
      <c r="I70" s="19">
        <v>174.94</v>
      </c>
      <c r="J70" s="23">
        <v>36869.290374999997</v>
      </c>
      <c r="K70" s="24">
        <v>6449913.6582024992</v>
      </c>
      <c r="L70" s="4"/>
      <c r="M70" s="1"/>
    </row>
    <row r="71" spans="1:14" ht="28.5">
      <c r="A71" s="1"/>
      <c r="B71" s="2"/>
      <c r="C71" s="18" t="s">
        <v>72</v>
      </c>
      <c r="D71" s="19" t="s">
        <v>73</v>
      </c>
      <c r="E71" s="20"/>
      <c r="F71" s="20"/>
      <c r="G71" s="21" t="s">
        <v>210</v>
      </c>
      <c r="H71" s="22" t="s">
        <v>126</v>
      </c>
      <c r="I71" s="19">
        <v>11.81</v>
      </c>
      <c r="J71" s="23">
        <v>24333.027099999999</v>
      </c>
      <c r="K71" s="24">
        <v>287373.05005100003</v>
      </c>
      <c r="L71" s="4"/>
      <c r="M71" s="1"/>
    </row>
    <row r="72" spans="1:14" ht="30" customHeight="1" thickBot="1">
      <c r="A72" s="1"/>
      <c r="B72" s="2"/>
      <c r="C72" s="25" t="s">
        <v>26</v>
      </c>
      <c r="D72" s="34"/>
      <c r="E72" s="34"/>
      <c r="F72" s="34"/>
      <c r="G72" s="35"/>
      <c r="H72" s="26"/>
      <c r="I72" s="28"/>
      <c r="J72" s="29"/>
      <c r="K72" s="30">
        <v>23601849.5508595</v>
      </c>
      <c r="L72" s="4"/>
      <c r="M72" s="1"/>
    </row>
    <row r="73" spans="1:14" ht="30" customHeight="1" thickBot="1">
      <c r="A73" s="1"/>
      <c r="B73" s="2"/>
      <c r="C73" s="31"/>
      <c r="D73" s="32"/>
      <c r="E73" s="32"/>
      <c r="F73" s="32"/>
      <c r="G73" s="32" t="s">
        <v>74</v>
      </c>
      <c r="H73" s="32"/>
      <c r="I73" s="32"/>
      <c r="J73" s="32"/>
      <c r="K73" s="33"/>
      <c r="L73" s="4"/>
      <c r="M73" s="1"/>
    </row>
    <row r="74" spans="1:14" ht="41.45" customHeight="1">
      <c r="A74" s="1"/>
      <c r="B74" s="2"/>
      <c r="C74" s="18" t="s">
        <v>211</v>
      </c>
      <c r="D74" s="19" t="s">
        <v>75</v>
      </c>
      <c r="E74" s="20"/>
      <c r="F74" s="20"/>
      <c r="G74" s="21" t="s">
        <v>212</v>
      </c>
      <c r="H74" s="22" t="s">
        <v>126</v>
      </c>
      <c r="I74" s="19">
        <v>322.10000000000002</v>
      </c>
      <c r="J74" s="23">
        <v>5592.5649999999996</v>
      </c>
      <c r="K74" s="24">
        <v>1801365.1865000001</v>
      </c>
      <c r="L74" s="4"/>
      <c r="M74" s="1"/>
    </row>
    <row r="75" spans="1:14" ht="30" customHeight="1" thickBot="1">
      <c r="A75" s="1"/>
      <c r="B75" s="2"/>
      <c r="C75" s="25" t="s">
        <v>26</v>
      </c>
      <c r="D75" s="34"/>
      <c r="E75" s="34"/>
      <c r="F75" s="34"/>
      <c r="G75" s="35"/>
      <c r="H75" s="26"/>
      <c r="I75" s="28"/>
      <c r="J75" s="29"/>
      <c r="K75" s="30">
        <v>1801365.1865000001</v>
      </c>
      <c r="L75" s="4"/>
      <c r="M75" s="1"/>
    </row>
    <row r="76" spans="1:14" ht="30" customHeight="1" thickBot="1">
      <c r="A76" s="1"/>
      <c r="B76" s="2"/>
      <c r="C76" s="127" t="s">
        <v>76</v>
      </c>
      <c r="D76" s="128"/>
      <c r="E76" s="128"/>
      <c r="F76" s="128"/>
      <c r="G76" s="128"/>
      <c r="H76" s="128"/>
      <c r="I76" s="128"/>
      <c r="J76" s="129"/>
      <c r="K76" s="36">
        <v>445795499.53379321</v>
      </c>
      <c r="L76" s="4"/>
      <c r="M76" s="1"/>
    </row>
    <row r="77" spans="1:14" s="12" customFormat="1" ht="21" customHeight="1" thickBot="1">
      <c r="A77" s="9"/>
      <c r="B77" s="10"/>
      <c r="C77" s="37"/>
      <c r="D77" s="37"/>
      <c r="E77" s="37"/>
      <c r="F77" s="37"/>
      <c r="G77" s="37"/>
      <c r="H77" s="37"/>
      <c r="I77" s="37"/>
      <c r="J77" s="37"/>
      <c r="K77" s="38"/>
      <c r="L77" s="11"/>
      <c r="M77" s="9"/>
    </row>
    <row r="78" spans="1:14" s="12" customFormat="1" ht="30" customHeight="1">
      <c r="A78" s="9"/>
      <c r="B78" s="10"/>
      <c r="C78" s="37"/>
      <c r="D78" s="37"/>
      <c r="E78" s="37"/>
      <c r="F78" s="37"/>
      <c r="G78" s="39"/>
      <c r="H78" s="39"/>
      <c r="I78" s="39"/>
      <c r="J78" s="40"/>
      <c r="K78" s="41"/>
      <c r="L78" s="11"/>
      <c r="M78" s="9"/>
    </row>
    <row r="79" spans="1:14" ht="30" customHeight="1">
      <c r="A79" s="1"/>
      <c r="B79" s="2"/>
      <c r="C79" s="42"/>
      <c r="D79" s="42"/>
      <c r="E79" s="42"/>
      <c r="F79" s="42"/>
      <c r="G79" s="43" t="s">
        <v>77</v>
      </c>
      <c r="H79" s="42"/>
      <c r="I79" s="42"/>
      <c r="J79" s="42"/>
      <c r="K79" s="44"/>
      <c r="L79" s="4"/>
      <c r="M79" s="1"/>
      <c r="N79" s="45" t="s">
        <v>78</v>
      </c>
    </row>
    <row r="80" spans="1:14" ht="15.75" thickBot="1">
      <c r="A80" s="1"/>
      <c r="B80" s="2"/>
      <c r="C80" s="46"/>
      <c r="D80" s="46"/>
      <c r="E80" s="46"/>
      <c r="F80" s="46"/>
      <c r="G80" s="47"/>
      <c r="H80" s="48"/>
      <c r="I80" s="49"/>
      <c r="J80" s="50"/>
      <c r="K80" s="50"/>
      <c r="L80" s="4"/>
      <c r="M80" s="1"/>
    </row>
    <row r="81" spans="1:13" ht="30" customHeight="1">
      <c r="A81" s="1"/>
      <c r="B81" s="2"/>
      <c r="C81" s="130" t="s">
        <v>5</v>
      </c>
      <c r="D81" s="132" t="s">
        <v>6</v>
      </c>
      <c r="E81" s="134" t="s">
        <v>7</v>
      </c>
      <c r="F81" s="134"/>
      <c r="G81" s="130" t="s">
        <v>8</v>
      </c>
      <c r="H81" s="132" t="s">
        <v>9</v>
      </c>
      <c r="I81" s="132" t="s">
        <v>10</v>
      </c>
      <c r="J81" s="123" t="s">
        <v>11</v>
      </c>
      <c r="K81" s="125" t="s">
        <v>12</v>
      </c>
      <c r="L81" s="4"/>
      <c r="M81" s="1"/>
    </row>
    <row r="82" spans="1:13" ht="30" customHeight="1" thickBot="1">
      <c r="A82" s="1"/>
      <c r="B82" s="2"/>
      <c r="C82" s="131"/>
      <c r="D82" s="133"/>
      <c r="E82" s="13" t="s">
        <v>13</v>
      </c>
      <c r="F82" s="13" t="s">
        <v>14</v>
      </c>
      <c r="G82" s="131"/>
      <c r="H82" s="133"/>
      <c r="I82" s="133"/>
      <c r="J82" s="124"/>
      <c r="K82" s="126"/>
      <c r="L82" s="4"/>
      <c r="M82" s="1"/>
    </row>
    <row r="83" spans="1:13" ht="30" customHeight="1" thickBot="1">
      <c r="A83" s="1"/>
      <c r="B83" s="2"/>
      <c r="C83" s="14"/>
      <c r="D83" s="15" t="s">
        <v>15</v>
      </c>
      <c r="E83" s="16"/>
      <c r="F83" s="16"/>
      <c r="G83" s="16" t="s">
        <v>16</v>
      </c>
      <c r="H83" s="16"/>
      <c r="I83" s="16"/>
      <c r="J83" s="16"/>
      <c r="K83" s="17"/>
      <c r="L83" s="4"/>
      <c r="M83" s="1"/>
    </row>
    <row r="84" spans="1:13" ht="71.25">
      <c r="A84" s="1"/>
      <c r="B84" s="2"/>
      <c r="C84" s="18">
        <v>1.01</v>
      </c>
      <c r="D84" s="19" t="s">
        <v>79</v>
      </c>
      <c r="E84" s="20"/>
      <c r="F84" s="20"/>
      <c r="G84" s="21" t="s">
        <v>213</v>
      </c>
      <c r="H84" s="22" t="s">
        <v>126</v>
      </c>
      <c r="I84" s="19">
        <v>15.75</v>
      </c>
      <c r="J84" s="23">
        <v>31813.707869999995</v>
      </c>
      <c r="K84" s="24">
        <v>501065.89895249991</v>
      </c>
      <c r="L84" s="4"/>
      <c r="M84" s="1"/>
    </row>
    <row r="85" spans="1:13" ht="41.45" customHeight="1">
      <c r="A85" s="1"/>
      <c r="B85" s="2"/>
      <c r="C85" s="18">
        <v>1.02</v>
      </c>
      <c r="D85" s="19" t="s">
        <v>18</v>
      </c>
      <c r="E85" s="20"/>
      <c r="F85" s="20"/>
      <c r="G85" s="21" t="s">
        <v>128</v>
      </c>
      <c r="H85" s="22" t="s">
        <v>126</v>
      </c>
      <c r="I85" s="19">
        <v>328.78</v>
      </c>
      <c r="J85" s="23">
        <v>10285.824825</v>
      </c>
      <c r="K85" s="24">
        <v>3381773.4859634996</v>
      </c>
      <c r="L85" s="4"/>
      <c r="M85" s="1"/>
    </row>
    <row r="86" spans="1:13" ht="41.45" customHeight="1">
      <c r="A86" s="1"/>
      <c r="B86" s="2"/>
      <c r="C86" s="18">
        <v>1.03</v>
      </c>
      <c r="D86" s="19" t="s">
        <v>80</v>
      </c>
      <c r="E86" s="20"/>
      <c r="F86" s="20"/>
      <c r="G86" s="21" t="s">
        <v>214</v>
      </c>
      <c r="H86" s="22" t="s">
        <v>126</v>
      </c>
      <c r="I86" s="19">
        <v>8</v>
      </c>
      <c r="J86" s="23">
        <v>21680.869499999997</v>
      </c>
      <c r="K86" s="24">
        <v>173446.95599999998</v>
      </c>
      <c r="L86" s="4"/>
      <c r="M86" s="1"/>
    </row>
    <row r="87" spans="1:13" ht="41.45" customHeight="1">
      <c r="A87" s="1"/>
      <c r="B87" s="2"/>
      <c r="C87" s="18">
        <v>1.04</v>
      </c>
      <c r="D87" s="19" t="s">
        <v>19</v>
      </c>
      <c r="E87" s="20"/>
      <c r="F87" s="20"/>
      <c r="G87" s="21" t="s">
        <v>130</v>
      </c>
      <c r="H87" s="22" t="s">
        <v>131</v>
      </c>
      <c r="I87" s="19">
        <v>84</v>
      </c>
      <c r="J87" s="23">
        <v>22701.896999999997</v>
      </c>
      <c r="K87" s="24">
        <v>1906959.3479999998</v>
      </c>
      <c r="L87" s="4"/>
      <c r="M87" s="1"/>
    </row>
    <row r="88" spans="1:13" ht="41.45" customHeight="1">
      <c r="A88" s="1"/>
      <c r="B88" s="2"/>
      <c r="C88" s="18">
        <v>1.05</v>
      </c>
      <c r="D88" s="19" t="s">
        <v>20</v>
      </c>
      <c r="E88" s="20"/>
      <c r="F88" s="20"/>
      <c r="G88" s="21" t="s">
        <v>133</v>
      </c>
      <c r="H88" s="22" t="s">
        <v>134</v>
      </c>
      <c r="I88" s="19">
        <v>42</v>
      </c>
      <c r="J88" s="23">
        <v>7057.7782749999988</v>
      </c>
      <c r="K88" s="24">
        <v>296426.68754999997</v>
      </c>
      <c r="L88" s="4"/>
      <c r="M88" s="1"/>
    </row>
    <row r="89" spans="1:13" ht="41.45" customHeight="1">
      <c r="A89" s="1"/>
      <c r="B89" s="2"/>
      <c r="C89" s="18">
        <v>1.06</v>
      </c>
      <c r="D89" s="19" t="s">
        <v>81</v>
      </c>
      <c r="E89" s="20"/>
      <c r="F89" s="20"/>
      <c r="G89" s="21" t="s">
        <v>215</v>
      </c>
      <c r="H89" s="22" t="s">
        <v>126</v>
      </c>
      <c r="I89" s="19">
        <v>38.479999999999997</v>
      </c>
      <c r="J89" s="23">
        <v>12585.668999999998</v>
      </c>
      <c r="K89" s="24">
        <v>484296.54311999987</v>
      </c>
      <c r="L89" s="4"/>
      <c r="M89" s="1"/>
    </row>
    <row r="90" spans="1:13" ht="41.45" customHeight="1">
      <c r="A90" s="1"/>
      <c r="B90" s="2"/>
      <c r="C90" s="18">
        <v>1.07</v>
      </c>
      <c r="D90" s="19" t="s">
        <v>23</v>
      </c>
      <c r="E90" s="20"/>
      <c r="F90" s="20"/>
      <c r="G90" s="21" t="s">
        <v>140</v>
      </c>
      <c r="H90" s="22" t="s">
        <v>134</v>
      </c>
      <c r="I90" s="19">
        <v>112.06</v>
      </c>
      <c r="J90" s="23">
        <v>11034.915274999999</v>
      </c>
      <c r="K90" s="24">
        <v>1236572.6057165</v>
      </c>
      <c r="L90" s="4"/>
      <c r="M90" s="1"/>
    </row>
    <row r="91" spans="1:13" ht="41.45" customHeight="1">
      <c r="A91" s="1"/>
      <c r="B91" s="2"/>
      <c r="C91" s="18">
        <v>1.08</v>
      </c>
      <c r="D91" s="19" t="s">
        <v>24</v>
      </c>
      <c r="E91" s="20"/>
      <c r="F91" s="20"/>
      <c r="G91" s="21" t="s">
        <v>142</v>
      </c>
      <c r="H91" s="22" t="s">
        <v>126</v>
      </c>
      <c r="I91" s="19">
        <v>64.39</v>
      </c>
      <c r="J91" s="23">
        <v>17765.715199999999</v>
      </c>
      <c r="K91" s="24">
        <v>1143934.401728</v>
      </c>
      <c r="L91" s="4"/>
      <c r="M91" s="1"/>
    </row>
    <row r="92" spans="1:13" ht="58.5" customHeight="1">
      <c r="A92" s="1"/>
      <c r="B92" s="2"/>
      <c r="C92" s="18">
        <v>1.0900000000000001</v>
      </c>
      <c r="D92" s="19" t="s">
        <v>25</v>
      </c>
      <c r="E92" s="20"/>
      <c r="F92" s="20"/>
      <c r="G92" s="21" t="s">
        <v>144</v>
      </c>
      <c r="H92" s="22" t="s">
        <v>126</v>
      </c>
      <c r="I92" s="19">
        <v>390.6</v>
      </c>
      <c r="J92" s="23">
        <v>26045.970499999999</v>
      </c>
      <c r="K92" s="24">
        <v>10173556.077300001</v>
      </c>
      <c r="L92" s="4"/>
      <c r="M92" s="1"/>
    </row>
    <row r="93" spans="1:13" ht="41.45" customHeight="1">
      <c r="A93" s="1"/>
      <c r="B93" s="2"/>
      <c r="C93" s="18">
        <v>1.1000000000000001</v>
      </c>
      <c r="D93" s="19" t="s">
        <v>82</v>
      </c>
      <c r="E93" s="20"/>
      <c r="F93" s="20"/>
      <c r="G93" s="21" t="s">
        <v>216</v>
      </c>
      <c r="H93" s="22" t="s">
        <v>131</v>
      </c>
      <c r="I93" s="19">
        <v>2</v>
      </c>
      <c r="J93" s="23">
        <v>121972.79499999998</v>
      </c>
      <c r="K93" s="24">
        <v>243945.58999999997</v>
      </c>
      <c r="L93" s="4"/>
      <c r="M93" s="1"/>
    </row>
    <row r="94" spans="1:13" ht="30" customHeight="1" thickBot="1">
      <c r="A94" s="1"/>
      <c r="B94" s="2"/>
      <c r="C94" s="25" t="s">
        <v>26</v>
      </c>
      <c r="D94" s="26"/>
      <c r="E94" s="26"/>
      <c r="F94" s="26"/>
      <c r="G94" s="27"/>
      <c r="H94" s="26"/>
      <c r="I94" s="28"/>
      <c r="J94" s="29"/>
      <c r="K94" s="30">
        <v>19541977.594330501</v>
      </c>
      <c r="L94" s="4"/>
      <c r="M94" s="1"/>
    </row>
    <row r="95" spans="1:13" ht="30" customHeight="1" thickBot="1">
      <c r="A95" s="1"/>
      <c r="B95" s="2"/>
      <c r="C95" s="31"/>
      <c r="D95" s="32"/>
      <c r="E95" s="32"/>
      <c r="F95" s="32"/>
      <c r="G95" s="32" t="s">
        <v>27</v>
      </c>
      <c r="H95" s="32"/>
      <c r="I95" s="32"/>
      <c r="J95" s="32"/>
      <c r="K95" s="33"/>
      <c r="L95" s="4"/>
      <c r="M95" s="1"/>
    </row>
    <row r="96" spans="1:13" ht="79.5" customHeight="1">
      <c r="A96" s="1"/>
      <c r="B96" s="2"/>
      <c r="C96" s="18">
        <v>7.01</v>
      </c>
      <c r="D96" s="19" t="s">
        <v>83</v>
      </c>
      <c r="E96" s="20"/>
      <c r="F96" s="20"/>
      <c r="G96" s="21" t="s">
        <v>217</v>
      </c>
      <c r="H96" s="22" t="s">
        <v>131</v>
      </c>
      <c r="I96" s="19">
        <v>2</v>
      </c>
      <c r="J96" s="23">
        <v>1178638.0613574998</v>
      </c>
      <c r="K96" s="24">
        <v>2357276.1227149996</v>
      </c>
      <c r="L96" s="4"/>
      <c r="M96" s="1"/>
    </row>
    <row r="97" spans="1:13" ht="30" customHeight="1" thickBot="1">
      <c r="A97" s="1"/>
      <c r="B97" s="2"/>
      <c r="C97" s="25" t="s">
        <v>26</v>
      </c>
      <c r="D97" s="26"/>
      <c r="E97" s="26"/>
      <c r="F97" s="26"/>
      <c r="G97" s="27"/>
      <c r="H97" s="26"/>
      <c r="I97" s="28"/>
      <c r="J97" s="29"/>
      <c r="K97" s="30">
        <v>2357276.1227149996</v>
      </c>
      <c r="L97" s="4"/>
      <c r="M97" s="1"/>
    </row>
    <row r="98" spans="1:13" ht="30" customHeight="1" thickBot="1">
      <c r="A98" s="1"/>
      <c r="B98" s="2"/>
      <c r="C98" s="31"/>
      <c r="D98" s="32"/>
      <c r="E98" s="32"/>
      <c r="F98" s="32"/>
      <c r="G98" s="32" t="s">
        <v>27</v>
      </c>
      <c r="H98" s="32"/>
      <c r="I98" s="32"/>
      <c r="J98" s="32"/>
      <c r="K98" s="33"/>
      <c r="L98" s="4"/>
      <c r="M98" s="1"/>
    </row>
    <row r="99" spans="1:13" ht="41.45" customHeight="1">
      <c r="A99" s="1"/>
      <c r="B99" s="2"/>
      <c r="C99" s="18" t="s">
        <v>145</v>
      </c>
      <c r="D99" s="19" t="s">
        <v>84</v>
      </c>
      <c r="E99" s="20"/>
      <c r="F99" s="20"/>
      <c r="G99" s="21" t="s">
        <v>218</v>
      </c>
      <c r="H99" s="22" t="s">
        <v>134</v>
      </c>
      <c r="I99" s="19">
        <v>31.5</v>
      </c>
      <c r="J99" s="23">
        <v>62544.9925</v>
      </c>
      <c r="K99" s="24">
        <v>1970167.2637499999</v>
      </c>
      <c r="L99" s="4"/>
      <c r="M99" s="1"/>
    </row>
    <row r="100" spans="1:13" ht="41.45" customHeight="1">
      <c r="A100" s="1"/>
      <c r="B100" s="2"/>
      <c r="C100" s="18" t="s">
        <v>147</v>
      </c>
      <c r="D100" s="19" t="s">
        <v>85</v>
      </c>
      <c r="E100" s="20"/>
      <c r="F100" s="20"/>
      <c r="G100" s="21" t="s">
        <v>219</v>
      </c>
      <c r="H100" s="22" t="s">
        <v>131</v>
      </c>
      <c r="I100" s="19">
        <v>2</v>
      </c>
      <c r="J100" s="23">
        <v>52594.890625</v>
      </c>
      <c r="K100" s="24">
        <v>105189.78125</v>
      </c>
      <c r="L100" s="4"/>
      <c r="M100" s="1"/>
    </row>
    <row r="101" spans="1:13" ht="42.95" customHeight="1">
      <c r="A101" s="1"/>
      <c r="B101" s="2"/>
      <c r="C101" s="18" t="s">
        <v>149</v>
      </c>
      <c r="D101" s="19" t="s">
        <v>86</v>
      </c>
      <c r="E101" s="20"/>
      <c r="F101" s="20"/>
      <c r="G101" s="21" t="s">
        <v>220</v>
      </c>
      <c r="H101" s="22" t="s">
        <v>134</v>
      </c>
      <c r="I101" s="19">
        <v>10.5</v>
      </c>
      <c r="J101" s="23">
        <v>85996.634300000005</v>
      </c>
      <c r="K101" s="24">
        <v>902964.66015000001</v>
      </c>
      <c r="L101" s="4"/>
      <c r="M101" s="1"/>
    </row>
    <row r="102" spans="1:13" ht="42.75">
      <c r="A102" s="1"/>
      <c r="B102" s="2"/>
      <c r="C102" s="18" t="s">
        <v>151</v>
      </c>
      <c r="D102" s="19" t="s">
        <v>87</v>
      </c>
      <c r="E102" s="20"/>
      <c r="F102" s="20"/>
      <c r="G102" s="21" t="s">
        <v>221</v>
      </c>
      <c r="H102" s="22" t="s">
        <v>131</v>
      </c>
      <c r="I102" s="19">
        <v>2</v>
      </c>
      <c r="J102" s="23">
        <v>103094.76874999999</v>
      </c>
      <c r="K102" s="24">
        <v>206189.53749999998</v>
      </c>
      <c r="L102" s="4"/>
      <c r="M102" s="1"/>
    </row>
    <row r="103" spans="1:13" ht="42.75">
      <c r="A103" s="1"/>
      <c r="B103" s="2"/>
      <c r="C103" s="18" t="s">
        <v>151</v>
      </c>
      <c r="D103" s="19" t="s">
        <v>31</v>
      </c>
      <c r="E103" s="20"/>
      <c r="F103" s="20"/>
      <c r="G103" s="21" t="s">
        <v>152</v>
      </c>
      <c r="H103" s="22" t="s">
        <v>131</v>
      </c>
      <c r="I103" s="19">
        <v>2</v>
      </c>
      <c r="J103" s="23">
        <v>22072.927500000005</v>
      </c>
      <c r="K103" s="24">
        <v>44145.85500000001</v>
      </c>
      <c r="L103" s="4"/>
      <c r="M103" s="1"/>
    </row>
    <row r="104" spans="1:13" ht="30" customHeight="1" thickBot="1">
      <c r="A104" s="1"/>
      <c r="B104" s="2"/>
      <c r="C104" s="25" t="s">
        <v>26</v>
      </c>
      <c r="D104" s="34"/>
      <c r="E104" s="34"/>
      <c r="F104" s="34"/>
      <c r="G104" s="35"/>
      <c r="H104" s="26"/>
      <c r="I104" s="28"/>
      <c r="J104" s="29"/>
      <c r="K104" s="30">
        <v>3228657.0976499999</v>
      </c>
      <c r="L104" s="4"/>
      <c r="M104" s="1"/>
    </row>
    <row r="105" spans="1:13" ht="30" customHeight="1" thickBot="1">
      <c r="A105" s="1"/>
      <c r="B105" s="2"/>
      <c r="C105" s="31"/>
      <c r="D105" s="32"/>
      <c r="E105" s="32"/>
      <c r="F105" s="32"/>
      <c r="G105" s="32" t="s">
        <v>32</v>
      </c>
      <c r="H105" s="32"/>
      <c r="I105" s="32"/>
      <c r="J105" s="32"/>
      <c r="K105" s="33"/>
      <c r="L105" s="4"/>
      <c r="M105" s="1"/>
    </row>
    <row r="106" spans="1:13" ht="41.45" customHeight="1">
      <c r="A106" s="1"/>
      <c r="B106" s="2"/>
      <c r="C106" s="18">
        <v>12.01</v>
      </c>
      <c r="D106" s="19" t="s">
        <v>33</v>
      </c>
      <c r="E106" s="20"/>
      <c r="F106" s="20"/>
      <c r="G106" s="21" t="s">
        <v>154</v>
      </c>
      <c r="H106" s="22" t="s">
        <v>131</v>
      </c>
      <c r="I106" s="19">
        <v>44</v>
      </c>
      <c r="J106" s="23">
        <v>163368.03400000001</v>
      </c>
      <c r="K106" s="24">
        <v>7188193.4960000003</v>
      </c>
      <c r="L106" s="4"/>
      <c r="M106" s="1"/>
    </row>
    <row r="107" spans="1:13" ht="41.45" customHeight="1">
      <c r="A107" s="1"/>
      <c r="B107" s="2"/>
      <c r="C107" s="18">
        <v>12.02</v>
      </c>
      <c r="D107" s="19" t="s">
        <v>88</v>
      </c>
      <c r="E107" s="20"/>
      <c r="F107" s="20"/>
      <c r="G107" s="21" t="s">
        <v>222</v>
      </c>
      <c r="H107" s="22" t="s">
        <v>131</v>
      </c>
      <c r="I107" s="19">
        <v>32</v>
      </c>
      <c r="J107" s="23">
        <v>174528.78400000001</v>
      </c>
      <c r="K107" s="24">
        <v>5584921.0880000005</v>
      </c>
      <c r="L107" s="4"/>
      <c r="M107" s="1"/>
    </row>
    <row r="108" spans="1:13" ht="41.45" customHeight="1">
      <c r="A108" s="1"/>
      <c r="B108" s="2"/>
      <c r="C108" s="18">
        <v>12.03</v>
      </c>
      <c r="D108" s="19" t="s">
        <v>35</v>
      </c>
      <c r="E108" s="20"/>
      <c r="F108" s="20"/>
      <c r="G108" s="21" t="s">
        <v>158</v>
      </c>
      <c r="H108" s="22" t="s">
        <v>131</v>
      </c>
      <c r="I108" s="19">
        <v>4</v>
      </c>
      <c r="J108" s="23">
        <v>189587.44520000002</v>
      </c>
      <c r="K108" s="24">
        <v>758349.78080000007</v>
      </c>
      <c r="L108" s="4"/>
      <c r="M108" s="1"/>
    </row>
    <row r="109" spans="1:13" ht="41.45" customHeight="1">
      <c r="A109" s="1"/>
      <c r="B109" s="2"/>
      <c r="C109" s="18">
        <v>12.04</v>
      </c>
      <c r="D109" s="19" t="s">
        <v>36</v>
      </c>
      <c r="E109" s="20"/>
      <c r="F109" s="20"/>
      <c r="G109" s="21" t="s">
        <v>160</v>
      </c>
      <c r="H109" s="22" t="s">
        <v>131</v>
      </c>
      <c r="I109" s="19">
        <v>4</v>
      </c>
      <c r="J109" s="23">
        <v>152031.65599999999</v>
      </c>
      <c r="K109" s="24">
        <v>608126.62399999995</v>
      </c>
      <c r="L109" s="4"/>
      <c r="M109" s="1"/>
    </row>
    <row r="110" spans="1:13" ht="41.45" customHeight="1">
      <c r="A110" s="1"/>
      <c r="B110" s="2"/>
      <c r="C110" s="18">
        <v>12.05</v>
      </c>
      <c r="D110" s="19" t="s">
        <v>37</v>
      </c>
      <c r="E110" s="20"/>
      <c r="F110" s="20"/>
      <c r="G110" s="21" t="s">
        <v>162</v>
      </c>
      <c r="H110" s="22" t="s">
        <v>131</v>
      </c>
      <c r="I110" s="19">
        <v>8</v>
      </c>
      <c r="J110" s="23">
        <v>321457.614</v>
      </c>
      <c r="K110" s="24">
        <v>2571660.912</v>
      </c>
      <c r="L110" s="4"/>
      <c r="M110" s="1"/>
    </row>
    <row r="111" spans="1:13" ht="41.45" customHeight="1">
      <c r="A111" s="1"/>
      <c r="B111" s="2"/>
      <c r="C111" s="18">
        <v>12.06</v>
      </c>
      <c r="D111" s="19" t="s">
        <v>38</v>
      </c>
      <c r="E111" s="20"/>
      <c r="F111" s="20"/>
      <c r="G111" s="21" t="s">
        <v>164</v>
      </c>
      <c r="H111" s="22" t="s">
        <v>131</v>
      </c>
      <c r="I111" s="19">
        <v>4</v>
      </c>
      <c r="J111" s="23">
        <v>187730.33320000002</v>
      </c>
      <c r="K111" s="24">
        <v>750921.33280000009</v>
      </c>
      <c r="L111" s="4"/>
      <c r="M111" s="1"/>
    </row>
    <row r="112" spans="1:13" ht="57">
      <c r="A112" s="1"/>
      <c r="B112" s="2"/>
      <c r="C112" s="18">
        <v>12.07</v>
      </c>
      <c r="D112" s="19" t="s">
        <v>39</v>
      </c>
      <c r="E112" s="20"/>
      <c r="F112" s="20"/>
      <c r="G112" s="21" t="s">
        <v>166</v>
      </c>
      <c r="H112" s="22" t="s">
        <v>131</v>
      </c>
      <c r="I112" s="19">
        <v>4</v>
      </c>
      <c r="J112" s="23">
        <v>184629.234</v>
      </c>
      <c r="K112" s="24">
        <v>738516.93599999999</v>
      </c>
      <c r="L112" s="4"/>
      <c r="M112" s="1"/>
    </row>
    <row r="113" spans="1:13" ht="30" customHeight="1" thickBot="1">
      <c r="A113" s="1"/>
      <c r="B113" s="2"/>
      <c r="C113" s="25" t="s">
        <v>26</v>
      </c>
      <c r="D113" s="34"/>
      <c r="E113" s="34"/>
      <c r="F113" s="34"/>
      <c r="G113" s="35"/>
      <c r="H113" s="26"/>
      <c r="I113" s="28"/>
      <c r="J113" s="29"/>
      <c r="K113" s="30">
        <v>18200690.169600002</v>
      </c>
      <c r="L113" s="4"/>
      <c r="M113" s="1"/>
    </row>
    <row r="114" spans="1:13" ht="30" customHeight="1" thickBot="1">
      <c r="A114" s="1"/>
      <c r="B114" s="2"/>
      <c r="C114" s="31"/>
      <c r="D114" s="32"/>
      <c r="E114" s="32"/>
      <c r="F114" s="32"/>
      <c r="G114" s="32" t="s">
        <v>40</v>
      </c>
      <c r="H114" s="32"/>
      <c r="I114" s="32"/>
      <c r="J114" s="32"/>
      <c r="K114" s="33"/>
      <c r="L114" s="4"/>
      <c r="M114" s="1"/>
    </row>
    <row r="115" spans="1:13" ht="41.45" customHeight="1">
      <c r="A115" s="1"/>
      <c r="B115" s="2"/>
      <c r="C115" s="18">
        <v>14.01</v>
      </c>
      <c r="D115" s="19" t="s">
        <v>41</v>
      </c>
      <c r="E115" s="20"/>
      <c r="F115" s="20"/>
      <c r="G115" s="21" t="s">
        <v>168</v>
      </c>
      <c r="H115" s="22" t="s">
        <v>131</v>
      </c>
      <c r="I115" s="19">
        <v>60</v>
      </c>
      <c r="J115" s="23">
        <v>66886.035499999998</v>
      </c>
      <c r="K115" s="24">
        <v>4013162.13</v>
      </c>
      <c r="L115" s="4"/>
      <c r="M115" s="1"/>
    </row>
    <row r="116" spans="1:13" ht="41.45" customHeight="1">
      <c r="A116" s="1"/>
      <c r="B116" s="2"/>
      <c r="C116" s="18">
        <v>14.02</v>
      </c>
      <c r="D116" s="19" t="s">
        <v>42</v>
      </c>
      <c r="E116" s="20"/>
      <c r="F116" s="20"/>
      <c r="G116" s="21" t="s">
        <v>170</v>
      </c>
      <c r="H116" s="22" t="s">
        <v>131</v>
      </c>
      <c r="I116" s="19">
        <v>4</v>
      </c>
      <c r="J116" s="23">
        <v>146353.13999999998</v>
      </c>
      <c r="K116" s="24">
        <v>585412.55999999994</v>
      </c>
      <c r="L116" s="4"/>
      <c r="M116" s="1"/>
    </row>
    <row r="117" spans="1:13" ht="30" customHeight="1" thickBot="1">
      <c r="A117" s="1"/>
      <c r="B117" s="2"/>
      <c r="C117" s="25" t="s">
        <v>26</v>
      </c>
      <c r="D117" s="34"/>
      <c r="E117" s="34"/>
      <c r="F117" s="34"/>
      <c r="G117" s="35"/>
      <c r="H117" s="26"/>
      <c r="I117" s="28"/>
      <c r="J117" s="29"/>
      <c r="K117" s="30">
        <v>4598574.6899999995</v>
      </c>
      <c r="L117" s="4"/>
      <c r="M117" s="1"/>
    </row>
    <row r="118" spans="1:13" ht="30" customHeight="1" thickBot="1">
      <c r="A118" s="1"/>
      <c r="B118" s="2"/>
      <c r="C118" s="31"/>
      <c r="D118" s="32"/>
      <c r="E118" s="32"/>
      <c r="F118" s="32"/>
      <c r="G118" s="32" t="s">
        <v>43</v>
      </c>
      <c r="H118" s="32"/>
      <c r="I118" s="32"/>
      <c r="J118" s="32"/>
      <c r="K118" s="33"/>
      <c r="L118" s="4"/>
      <c r="M118" s="1"/>
    </row>
    <row r="119" spans="1:13" ht="41.45" customHeight="1">
      <c r="A119" s="1"/>
      <c r="B119" s="2"/>
      <c r="C119" s="18">
        <v>17.050999999999998</v>
      </c>
      <c r="D119" s="19" t="s">
        <v>44</v>
      </c>
      <c r="E119" s="20"/>
      <c r="F119" s="20"/>
      <c r="G119" s="21" t="s">
        <v>172</v>
      </c>
      <c r="H119" s="22" t="s">
        <v>126</v>
      </c>
      <c r="I119" s="19">
        <v>15.75</v>
      </c>
      <c r="J119" s="23">
        <v>252520.39249999996</v>
      </c>
      <c r="K119" s="24">
        <v>3977196.1818749993</v>
      </c>
      <c r="L119" s="4"/>
      <c r="M119" s="1"/>
    </row>
    <row r="120" spans="1:13" ht="41.45" customHeight="1">
      <c r="A120" s="1"/>
      <c r="B120" s="2"/>
      <c r="C120" s="18">
        <v>17.02</v>
      </c>
      <c r="D120" s="19" t="s">
        <v>45</v>
      </c>
      <c r="E120" s="20"/>
      <c r="F120" s="20"/>
      <c r="G120" s="21" t="s">
        <v>174</v>
      </c>
      <c r="H120" s="22" t="s">
        <v>131</v>
      </c>
      <c r="I120" s="19">
        <v>2</v>
      </c>
      <c r="J120" s="23">
        <v>42862.679249999994</v>
      </c>
      <c r="K120" s="24">
        <v>85725.358499999988</v>
      </c>
      <c r="L120" s="4"/>
      <c r="M120" s="1"/>
    </row>
    <row r="121" spans="1:13" ht="30" customHeight="1" thickBot="1">
      <c r="A121" s="1"/>
      <c r="B121" s="2"/>
      <c r="C121" s="25" t="s">
        <v>26</v>
      </c>
      <c r="D121" s="34"/>
      <c r="E121" s="34"/>
      <c r="F121" s="34"/>
      <c r="G121" s="35"/>
      <c r="H121" s="26"/>
      <c r="I121" s="28"/>
      <c r="J121" s="29"/>
      <c r="K121" s="30">
        <v>4062921.5403749994</v>
      </c>
      <c r="L121" s="4"/>
      <c r="M121" s="1"/>
    </row>
    <row r="122" spans="1:13" ht="30" customHeight="1" thickBot="1">
      <c r="A122" s="1"/>
      <c r="B122" s="2"/>
      <c r="C122" s="31"/>
      <c r="D122" s="32"/>
      <c r="E122" s="32"/>
      <c r="F122" s="32"/>
      <c r="G122" s="32" t="s">
        <v>46</v>
      </c>
      <c r="H122" s="32"/>
      <c r="I122" s="32"/>
      <c r="J122" s="32"/>
      <c r="K122" s="33"/>
      <c r="L122" s="4"/>
      <c r="M122" s="1"/>
    </row>
    <row r="123" spans="1:13" ht="41.45" customHeight="1">
      <c r="A123" s="1"/>
      <c r="B123" s="2"/>
      <c r="C123" s="18">
        <v>18.010000000000002</v>
      </c>
      <c r="D123" s="19" t="s">
        <v>48</v>
      </c>
      <c r="E123" s="20"/>
      <c r="F123" s="20"/>
      <c r="G123" s="21" t="s">
        <v>178</v>
      </c>
      <c r="H123" s="22" t="s">
        <v>134</v>
      </c>
      <c r="I123" s="19">
        <v>27</v>
      </c>
      <c r="J123" s="23">
        <v>15158.763574999999</v>
      </c>
      <c r="K123" s="24">
        <v>409286.61652499996</v>
      </c>
      <c r="L123" s="4"/>
      <c r="M123" s="1"/>
    </row>
    <row r="124" spans="1:13" ht="30" customHeight="1" thickBot="1">
      <c r="A124" s="1"/>
      <c r="B124" s="2"/>
      <c r="C124" s="25" t="s">
        <v>26</v>
      </c>
      <c r="D124" s="34"/>
      <c r="E124" s="34"/>
      <c r="F124" s="34"/>
      <c r="G124" s="35"/>
      <c r="H124" s="26"/>
      <c r="I124" s="28"/>
      <c r="J124" s="29"/>
      <c r="K124" s="30">
        <v>409286.61652499996</v>
      </c>
      <c r="L124" s="4"/>
      <c r="M124" s="1"/>
    </row>
    <row r="125" spans="1:13" ht="30" customHeight="1" thickBot="1">
      <c r="A125" s="1"/>
      <c r="B125" s="2"/>
      <c r="C125" s="31"/>
      <c r="D125" s="32"/>
      <c r="E125" s="32"/>
      <c r="F125" s="32"/>
      <c r="G125" s="32" t="s">
        <v>49</v>
      </c>
      <c r="H125" s="32"/>
      <c r="I125" s="32"/>
      <c r="J125" s="32"/>
      <c r="K125" s="33"/>
      <c r="L125" s="4"/>
      <c r="M125" s="1"/>
    </row>
    <row r="126" spans="1:13" ht="86.25" customHeight="1">
      <c r="A126" s="1"/>
      <c r="B126" s="2"/>
      <c r="C126" s="18" t="s">
        <v>179</v>
      </c>
      <c r="D126" s="19" t="s">
        <v>50</v>
      </c>
      <c r="E126" s="20"/>
      <c r="F126" s="20"/>
      <c r="G126" s="21" t="s">
        <v>180</v>
      </c>
      <c r="H126" s="22" t="s">
        <v>126</v>
      </c>
      <c r="I126" s="19">
        <v>67.45</v>
      </c>
      <c r="J126" s="23">
        <v>107324.83651999998</v>
      </c>
      <c r="K126" s="24">
        <v>7239060.2232739991</v>
      </c>
      <c r="L126" s="4"/>
      <c r="M126" s="1"/>
    </row>
    <row r="127" spans="1:13" ht="86.25" customHeight="1">
      <c r="A127" s="1"/>
      <c r="B127" s="2"/>
      <c r="C127" s="18" t="s">
        <v>181</v>
      </c>
      <c r="D127" s="19" t="s">
        <v>51</v>
      </c>
      <c r="E127" s="20"/>
      <c r="F127" s="20"/>
      <c r="G127" s="21" t="s">
        <v>182</v>
      </c>
      <c r="H127" s="22" t="s">
        <v>126</v>
      </c>
      <c r="I127" s="19">
        <v>390.6</v>
      </c>
      <c r="J127" s="23">
        <v>553611.44750000001</v>
      </c>
      <c r="K127" s="24">
        <v>216240631.39350003</v>
      </c>
      <c r="L127" s="4"/>
      <c r="M127" s="1"/>
    </row>
    <row r="128" spans="1:13" ht="86.25" customHeight="1">
      <c r="A128" s="1"/>
      <c r="B128" s="2"/>
      <c r="C128" s="18" t="s">
        <v>183</v>
      </c>
      <c r="D128" s="19" t="s">
        <v>53</v>
      </c>
      <c r="E128" s="20"/>
      <c r="F128" s="20"/>
      <c r="G128" s="21" t="s">
        <v>186</v>
      </c>
      <c r="H128" s="22" t="s">
        <v>134</v>
      </c>
      <c r="I128" s="19">
        <v>259.06</v>
      </c>
      <c r="J128" s="23">
        <v>94363.974499999982</v>
      </c>
      <c r="K128" s="24">
        <v>24445931.233969994</v>
      </c>
      <c r="L128" s="4"/>
      <c r="M128" s="1"/>
    </row>
    <row r="129" spans="1:13" ht="86.25" customHeight="1">
      <c r="A129" s="1"/>
      <c r="B129" s="2"/>
      <c r="C129" s="18" t="s">
        <v>185</v>
      </c>
      <c r="D129" s="19" t="s">
        <v>55</v>
      </c>
      <c r="E129" s="20"/>
      <c r="F129" s="20"/>
      <c r="G129" s="21" t="s">
        <v>190</v>
      </c>
      <c r="H129" s="22" t="s">
        <v>134</v>
      </c>
      <c r="I129" s="19">
        <v>54.75</v>
      </c>
      <c r="J129" s="23">
        <v>22391.627</v>
      </c>
      <c r="K129" s="24">
        <v>1225941.57825</v>
      </c>
      <c r="L129" s="4"/>
      <c r="M129" s="1"/>
    </row>
    <row r="130" spans="1:13" ht="86.25" customHeight="1">
      <c r="A130" s="1"/>
      <c r="B130" s="2"/>
      <c r="C130" s="18" t="s">
        <v>187</v>
      </c>
      <c r="D130" s="19" t="s">
        <v>56</v>
      </c>
      <c r="E130" s="20"/>
      <c r="F130" s="20"/>
      <c r="G130" s="21" t="s">
        <v>192</v>
      </c>
      <c r="H130" s="22" t="s">
        <v>126</v>
      </c>
      <c r="I130" s="19">
        <v>64.39</v>
      </c>
      <c r="J130" s="23">
        <v>91763.64049999998</v>
      </c>
      <c r="K130" s="24">
        <v>5908660.8117949991</v>
      </c>
      <c r="L130" s="4"/>
      <c r="M130" s="1"/>
    </row>
    <row r="131" spans="1:13" ht="86.25" customHeight="1">
      <c r="A131" s="1"/>
      <c r="B131" s="2"/>
      <c r="C131" s="18" t="s">
        <v>189</v>
      </c>
      <c r="D131" s="19" t="s">
        <v>89</v>
      </c>
      <c r="E131" s="20"/>
      <c r="F131" s="20"/>
      <c r="G131" s="21" t="s">
        <v>223</v>
      </c>
      <c r="H131" s="22" t="s">
        <v>126</v>
      </c>
      <c r="I131" s="19">
        <v>15.75</v>
      </c>
      <c r="J131" s="23">
        <v>51174.091499999995</v>
      </c>
      <c r="K131" s="24">
        <v>805991.9411249999</v>
      </c>
      <c r="L131" s="4"/>
      <c r="M131" s="1"/>
    </row>
    <row r="132" spans="1:13" ht="86.25" customHeight="1">
      <c r="A132" s="1"/>
      <c r="B132" s="2"/>
      <c r="C132" s="18" t="s">
        <v>191</v>
      </c>
      <c r="D132" s="19" t="s">
        <v>57</v>
      </c>
      <c r="E132" s="20"/>
      <c r="F132" s="20"/>
      <c r="G132" s="21" t="s">
        <v>194</v>
      </c>
      <c r="H132" s="22" t="s">
        <v>131</v>
      </c>
      <c r="I132" s="19">
        <v>7</v>
      </c>
      <c r="J132" s="23">
        <v>874226.08424999996</v>
      </c>
      <c r="K132" s="24">
        <v>6119582.5897499993</v>
      </c>
      <c r="L132" s="4"/>
      <c r="M132" s="1"/>
    </row>
    <row r="133" spans="1:13" ht="86.25" customHeight="1">
      <c r="A133" s="1"/>
      <c r="B133" s="2"/>
      <c r="C133" s="18" t="s">
        <v>193</v>
      </c>
      <c r="D133" s="19" t="s">
        <v>60</v>
      </c>
      <c r="E133" s="20"/>
      <c r="F133" s="20"/>
      <c r="G133" s="21" t="s">
        <v>199</v>
      </c>
      <c r="H133" s="22" t="s">
        <v>126</v>
      </c>
      <c r="I133" s="19">
        <v>64.39</v>
      </c>
      <c r="J133" s="23">
        <v>10495.58885</v>
      </c>
      <c r="K133" s="24">
        <v>675810.96605150006</v>
      </c>
      <c r="L133" s="4"/>
      <c r="M133" s="1"/>
    </row>
    <row r="134" spans="1:13" ht="30" customHeight="1" thickBot="1">
      <c r="A134" s="1"/>
      <c r="B134" s="2"/>
      <c r="C134" s="25" t="s">
        <v>26</v>
      </c>
      <c r="D134" s="34"/>
      <c r="E134" s="34"/>
      <c r="F134" s="34"/>
      <c r="G134" s="35"/>
      <c r="H134" s="26"/>
      <c r="I134" s="28"/>
      <c r="J134" s="29"/>
      <c r="K134" s="30">
        <v>262661610.73771548</v>
      </c>
      <c r="L134" s="4"/>
      <c r="M134" s="1"/>
    </row>
    <row r="135" spans="1:13" ht="30" customHeight="1" thickBot="1">
      <c r="A135" s="1"/>
      <c r="B135" s="2"/>
      <c r="C135" s="31"/>
      <c r="D135" s="32"/>
      <c r="E135" s="32"/>
      <c r="F135" s="32"/>
      <c r="G135" s="32" t="s">
        <v>61</v>
      </c>
      <c r="H135" s="32"/>
      <c r="I135" s="32"/>
      <c r="J135" s="32"/>
      <c r="K135" s="33"/>
      <c r="L135" s="4"/>
      <c r="M135" s="1"/>
    </row>
    <row r="136" spans="1:13" ht="41.45" customHeight="1">
      <c r="A136" s="1"/>
      <c r="B136" s="2"/>
      <c r="C136" s="18" t="s">
        <v>200</v>
      </c>
      <c r="D136" s="19" t="s">
        <v>62</v>
      </c>
      <c r="E136" s="20"/>
      <c r="F136" s="20"/>
      <c r="G136" s="21" t="s">
        <v>201</v>
      </c>
      <c r="H136" s="22" t="s">
        <v>126</v>
      </c>
      <c r="I136" s="19">
        <v>328.78</v>
      </c>
      <c r="J136" s="23">
        <v>153042.74749999994</v>
      </c>
      <c r="K136" s="24">
        <v>50317394.523049973</v>
      </c>
      <c r="L136" s="4"/>
      <c r="M136" s="1"/>
    </row>
    <row r="137" spans="1:13" ht="30" customHeight="1" thickBot="1">
      <c r="A137" s="1"/>
      <c r="B137" s="2"/>
      <c r="C137" s="25" t="s">
        <v>26</v>
      </c>
      <c r="D137" s="34"/>
      <c r="E137" s="34"/>
      <c r="F137" s="34"/>
      <c r="G137" s="35"/>
      <c r="H137" s="26"/>
      <c r="I137" s="28"/>
      <c r="J137" s="29"/>
      <c r="K137" s="30">
        <v>50317394.523049973</v>
      </c>
      <c r="L137" s="4"/>
      <c r="M137" s="1"/>
    </row>
    <row r="138" spans="1:13" ht="30" customHeight="1" thickBot="1">
      <c r="A138" s="1"/>
      <c r="B138" s="2"/>
      <c r="C138" s="31"/>
      <c r="D138" s="32"/>
      <c r="E138" s="32"/>
      <c r="F138" s="32"/>
      <c r="G138" s="32" t="s">
        <v>63</v>
      </c>
      <c r="H138" s="32"/>
      <c r="I138" s="32"/>
      <c r="J138" s="32"/>
      <c r="K138" s="33"/>
      <c r="L138" s="4"/>
      <c r="M138" s="1"/>
    </row>
    <row r="139" spans="1:13" ht="41.45" customHeight="1">
      <c r="A139" s="1"/>
      <c r="B139" s="2"/>
      <c r="C139" s="18">
        <v>25.01</v>
      </c>
      <c r="D139" s="19" t="s">
        <v>64</v>
      </c>
      <c r="E139" s="20"/>
      <c r="F139" s="20"/>
      <c r="G139" s="21" t="s">
        <v>203</v>
      </c>
      <c r="H139" s="22" t="s">
        <v>134</v>
      </c>
      <c r="I139" s="19">
        <v>3.43</v>
      </c>
      <c r="J139" s="23">
        <v>664619.71274999995</v>
      </c>
      <c r="K139" s="24">
        <v>2279645.6147324997</v>
      </c>
      <c r="L139" s="4"/>
      <c r="M139" s="1"/>
    </row>
    <row r="140" spans="1:13" ht="41.45" customHeight="1">
      <c r="A140" s="1"/>
      <c r="B140" s="2"/>
      <c r="C140" s="18">
        <v>25.02</v>
      </c>
      <c r="D140" s="51" t="s">
        <v>90</v>
      </c>
      <c r="E140" s="20"/>
      <c r="F140" s="20"/>
      <c r="G140" s="21" t="s">
        <v>224</v>
      </c>
      <c r="H140" s="22" t="s">
        <v>126</v>
      </c>
      <c r="I140" s="19">
        <v>1</v>
      </c>
      <c r="J140" s="23">
        <v>938236.41249999998</v>
      </c>
      <c r="K140" s="24">
        <v>938236.41249999998</v>
      </c>
      <c r="L140" s="4"/>
      <c r="M140" s="1"/>
    </row>
    <row r="141" spans="1:13" ht="30" customHeight="1" thickBot="1">
      <c r="A141" s="1"/>
      <c r="B141" s="2"/>
      <c r="C141" s="25" t="s">
        <v>26</v>
      </c>
      <c r="D141" s="34"/>
      <c r="E141" s="34"/>
      <c r="F141" s="34"/>
      <c r="G141" s="35"/>
      <c r="H141" s="26"/>
      <c r="I141" s="28"/>
      <c r="J141" s="29"/>
      <c r="K141" s="30">
        <v>3217882.0272324998</v>
      </c>
      <c r="L141" s="4"/>
      <c r="M141" s="1"/>
    </row>
    <row r="142" spans="1:13" ht="15.75" thickBot="1">
      <c r="A142" s="1"/>
      <c r="B142" s="2"/>
      <c r="C142" s="31"/>
      <c r="D142" s="32"/>
      <c r="E142" s="32"/>
      <c r="F142" s="32"/>
      <c r="G142" s="32" t="s">
        <v>65</v>
      </c>
      <c r="H142" s="32"/>
      <c r="I142" s="32"/>
      <c r="J142" s="32"/>
      <c r="K142" s="33"/>
      <c r="L142" s="4"/>
      <c r="M142" s="1"/>
    </row>
    <row r="143" spans="1:13" ht="41.45" customHeight="1">
      <c r="A143" s="1"/>
      <c r="B143" s="2"/>
      <c r="C143" s="18" t="s">
        <v>204</v>
      </c>
      <c r="D143" s="19" t="s">
        <v>91</v>
      </c>
      <c r="E143" s="20"/>
      <c r="F143" s="20"/>
      <c r="G143" s="21" t="s">
        <v>225</v>
      </c>
      <c r="H143" s="22" t="s">
        <v>126</v>
      </c>
      <c r="I143" s="19">
        <v>219.09</v>
      </c>
      <c r="J143" s="23">
        <v>15258.411599999999</v>
      </c>
      <c r="K143" s="24">
        <v>3342965.397444</v>
      </c>
      <c r="L143" s="4"/>
      <c r="M143" s="1"/>
    </row>
    <row r="144" spans="1:13" ht="41.45" customHeight="1">
      <c r="A144" s="1"/>
      <c r="B144" s="2"/>
      <c r="C144" s="18" t="s">
        <v>206</v>
      </c>
      <c r="D144" s="19" t="s">
        <v>67</v>
      </c>
      <c r="E144" s="20"/>
      <c r="F144" s="20"/>
      <c r="G144" s="21" t="s">
        <v>207</v>
      </c>
      <c r="H144" s="22" t="s">
        <v>126</v>
      </c>
      <c r="I144" s="19">
        <v>527.77</v>
      </c>
      <c r="J144" s="23">
        <v>17565.647399999998</v>
      </c>
      <c r="K144" s="24">
        <v>9270621.7282979991</v>
      </c>
      <c r="L144" s="4"/>
      <c r="M144" s="1"/>
    </row>
    <row r="145" spans="1:14" ht="42.75">
      <c r="A145" s="1"/>
      <c r="B145" s="2"/>
      <c r="C145" s="18">
        <v>27.03</v>
      </c>
      <c r="D145" s="19" t="s">
        <v>69</v>
      </c>
      <c r="E145" s="20"/>
      <c r="F145" s="20"/>
      <c r="G145" s="21" t="s">
        <v>208</v>
      </c>
      <c r="H145" s="22" t="s">
        <v>126</v>
      </c>
      <c r="I145" s="19">
        <v>73.739999999999995</v>
      </c>
      <c r="J145" s="23">
        <v>29806.872999999996</v>
      </c>
      <c r="K145" s="24">
        <v>2197958.8150199996</v>
      </c>
      <c r="L145" s="4"/>
      <c r="M145" s="1"/>
    </row>
    <row r="146" spans="1:14" ht="42.75">
      <c r="A146" s="1"/>
      <c r="B146" s="2"/>
      <c r="C146" s="18">
        <v>27.04</v>
      </c>
      <c r="D146" s="19" t="s">
        <v>71</v>
      </c>
      <c r="E146" s="20"/>
      <c r="F146" s="20"/>
      <c r="G146" s="21" t="s">
        <v>209</v>
      </c>
      <c r="H146" s="22" t="s">
        <v>126</v>
      </c>
      <c r="I146" s="19">
        <v>40.4</v>
      </c>
      <c r="J146" s="23">
        <v>36869.290374999997</v>
      </c>
      <c r="K146" s="24">
        <v>1489519.3311499998</v>
      </c>
      <c r="L146" s="4"/>
      <c r="M146" s="1"/>
    </row>
    <row r="147" spans="1:14" ht="30" customHeight="1" thickBot="1">
      <c r="A147" s="1"/>
      <c r="B147" s="2"/>
      <c r="C147" s="25" t="s">
        <v>26</v>
      </c>
      <c r="D147" s="34"/>
      <c r="E147" s="34"/>
      <c r="F147" s="34"/>
      <c r="G147" s="35"/>
      <c r="H147" s="26"/>
      <c r="I147" s="28"/>
      <c r="J147" s="29"/>
      <c r="K147" s="30">
        <v>16301065.271911997</v>
      </c>
      <c r="L147" s="4"/>
      <c r="M147" s="1"/>
    </row>
    <row r="148" spans="1:14" ht="30" customHeight="1" thickBot="1">
      <c r="A148" s="1"/>
      <c r="B148" s="2"/>
      <c r="C148" s="31"/>
      <c r="D148" s="32"/>
      <c r="E148" s="32"/>
      <c r="F148" s="32"/>
      <c r="G148" s="32" t="s">
        <v>92</v>
      </c>
      <c r="H148" s="32"/>
      <c r="I148" s="32"/>
      <c r="J148" s="32"/>
      <c r="K148" s="33"/>
      <c r="L148" s="4"/>
      <c r="M148" s="1"/>
    </row>
    <row r="149" spans="1:14" ht="41.45" customHeight="1">
      <c r="A149" s="1"/>
      <c r="B149" s="2"/>
      <c r="C149" s="18">
        <v>28.01</v>
      </c>
      <c r="D149" s="19" t="s">
        <v>93</v>
      </c>
      <c r="E149" s="20"/>
      <c r="F149" s="20"/>
      <c r="G149" s="21" t="s">
        <v>226</v>
      </c>
      <c r="H149" s="22" t="s">
        <v>126</v>
      </c>
      <c r="I149" s="19">
        <v>9.1999999999999993</v>
      </c>
      <c r="J149" s="23">
        <v>192664.50249999997</v>
      </c>
      <c r="K149" s="24">
        <v>1772513.4229999997</v>
      </c>
      <c r="L149" s="4"/>
      <c r="M149" s="1"/>
    </row>
    <row r="150" spans="1:14" ht="30" customHeight="1" thickBot="1">
      <c r="A150" s="1"/>
      <c r="B150" s="2"/>
      <c r="C150" s="25" t="s">
        <v>26</v>
      </c>
      <c r="D150" s="34"/>
      <c r="E150" s="34"/>
      <c r="F150" s="34"/>
      <c r="G150" s="35"/>
      <c r="H150" s="26"/>
      <c r="I150" s="28"/>
      <c r="J150" s="29"/>
      <c r="K150" s="30">
        <v>1772513.4229999997</v>
      </c>
      <c r="L150" s="4"/>
      <c r="M150" s="1"/>
    </row>
    <row r="151" spans="1:14" ht="30" customHeight="1" thickBot="1">
      <c r="A151" s="1"/>
      <c r="B151" s="2"/>
      <c r="C151" s="31"/>
      <c r="D151" s="32"/>
      <c r="E151" s="32"/>
      <c r="F151" s="32"/>
      <c r="G151" s="32" t="s">
        <v>74</v>
      </c>
      <c r="H151" s="32"/>
      <c r="I151" s="32"/>
      <c r="J151" s="32"/>
      <c r="K151" s="33"/>
      <c r="L151" s="4"/>
      <c r="M151" s="1"/>
    </row>
    <row r="152" spans="1:14" ht="41.45" customHeight="1">
      <c r="A152" s="1"/>
      <c r="B152" s="2"/>
      <c r="C152" s="18">
        <v>31.01</v>
      </c>
      <c r="D152" s="19" t="s">
        <v>75</v>
      </c>
      <c r="E152" s="20"/>
      <c r="F152" s="20"/>
      <c r="G152" s="21" t="s">
        <v>212</v>
      </c>
      <c r="H152" s="22" t="s">
        <v>126</v>
      </c>
      <c r="I152" s="19">
        <v>353.72</v>
      </c>
      <c r="J152" s="23">
        <v>5592.5649999999996</v>
      </c>
      <c r="K152" s="24">
        <v>1978202.0918000001</v>
      </c>
      <c r="L152" s="4"/>
      <c r="M152" s="1"/>
    </row>
    <row r="153" spans="1:14" ht="30" customHeight="1" thickBot="1">
      <c r="A153" s="1"/>
      <c r="B153" s="2"/>
      <c r="C153" s="25" t="s">
        <v>26</v>
      </c>
      <c r="D153" s="34"/>
      <c r="E153" s="34"/>
      <c r="F153" s="34"/>
      <c r="G153" s="35"/>
      <c r="H153" s="26"/>
      <c r="I153" s="28"/>
      <c r="J153" s="29"/>
      <c r="K153" s="30">
        <v>1978202.0918000001</v>
      </c>
      <c r="L153" s="4"/>
      <c r="M153" s="1"/>
    </row>
    <row r="154" spans="1:14" ht="30" customHeight="1" thickBot="1">
      <c r="A154" s="1"/>
      <c r="B154" s="2"/>
      <c r="C154" s="127" t="s">
        <v>76</v>
      </c>
      <c r="D154" s="128"/>
      <c r="E154" s="128"/>
      <c r="F154" s="128"/>
      <c r="G154" s="128"/>
      <c r="H154" s="128"/>
      <c r="I154" s="128"/>
      <c r="J154" s="129"/>
      <c r="K154" s="36">
        <v>388648051.90590543</v>
      </c>
      <c r="L154" s="4"/>
      <c r="M154" s="1"/>
    </row>
    <row r="155" spans="1:14" s="12" customFormat="1" ht="21" customHeight="1">
      <c r="A155" s="9"/>
      <c r="B155" s="10"/>
      <c r="C155" s="37"/>
      <c r="D155" s="37"/>
      <c r="E155" s="37"/>
      <c r="F155" s="37"/>
      <c r="G155" s="37"/>
      <c r="H155" s="37"/>
      <c r="I155" s="37"/>
      <c r="J155" s="37"/>
      <c r="K155" s="38"/>
      <c r="L155" s="11"/>
      <c r="M155" s="9"/>
    </row>
    <row r="156" spans="1:14" ht="30" customHeight="1">
      <c r="A156" s="1"/>
      <c r="B156" s="2"/>
      <c r="C156" s="42"/>
      <c r="D156" s="42"/>
      <c r="E156" s="42"/>
      <c r="F156" s="42"/>
      <c r="G156" s="43" t="s">
        <v>94</v>
      </c>
      <c r="H156" s="42"/>
      <c r="I156" s="42"/>
      <c r="J156" s="42"/>
      <c r="K156" s="44"/>
      <c r="L156" s="4"/>
      <c r="M156" s="1"/>
      <c r="N156" s="45"/>
    </row>
    <row r="157" spans="1:14" ht="15.75" thickBot="1">
      <c r="A157" s="1"/>
      <c r="B157" s="2"/>
      <c r="C157" s="46"/>
      <c r="D157" s="46"/>
      <c r="E157" s="46"/>
      <c r="F157" s="46"/>
      <c r="G157" s="47"/>
      <c r="H157" s="48"/>
      <c r="I157" s="49"/>
      <c r="J157" s="50"/>
      <c r="K157" s="50"/>
      <c r="L157" s="4"/>
      <c r="M157" s="1"/>
    </row>
    <row r="158" spans="1:14" ht="30" customHeight="1">
      <c r="A158" s="1"/>
      <c r="B158" s="2"/>
      <c r="C158" s="130" t="s">
        <v>5</v>
      </c>
      <c r="D158" s="132" t="s">
        <v>6</v>
      </c>
      <c r="E158" s="134" t="s">
        <v>7</v>
      </c>
      <c r="F158" s="134"/>
      <c r="G158" s="130" t="s">
        <v>8</v>
      </c>
      <c r="H158" s="132" t="s">
        <v>9</v>
      </c>
      <c r="I158" s="132" t="s">
        <v>10</v>
      </c>
      <c r="J158" s="123" t="s">
        <v>11</v>
      </c>
      <c r="K158" s="125" t="s">
        <v>12</v>
      </c>
      <c r="L158" s="4"/>
      <c r="M158" s="1"/>
    </row>
    <row r="159" spans="1:14" ht="30" customHeight="1" thickBot="1">
      <c r="A159" s="1"/>
      <c r="B159" s="2"/>
      <c r="C159" s="131"/>
      <c r="D159" s="133"/>
      <c r="E159" s="13" t="s">
        <v>13</v>
      </c>
      <c r="F159" s="13" t="s">
        <v>14</v>
      </c>
      <c r="G159" s="131"/>
      <c r="H159" s="133"/>
      <c r="I159" s="133"/>
      <c r="J159" s="124"/>
      <c r="K159" s="126"/>
      <c r="L159" s="4"/>
      <c r="M159" s="1"/>
    </row>
    <row r="160" spans="1:14" ht="30" customHeight="1" thickBot="1">
      <c r="A160" s="1"/>
      <c r="B160" s="2"/>
      <c r="C160" s="14"/>
      <c r="D160" s="15" t="s">
        <v>15</v>
      </c>
      <c r="E160" s="16"/>
      <c r="F160" s="16"/>
      <c r="G160" s="16" t="s">
        <v>16</v>
      </c>
      <c r="H160" s="16"/>
      <c r="I160" s="16"/>
      <c r="J160" s="16"/>
      <c r="K160" s="17"/>
      <c r="L160" s="4"/>
      <c r="M160" s="1"/>
    </row>
    <row r="161" spans="1:13" ht="42.75">
      <c r="A161" s="1"/>
      <c r="B161" s="2"/>
      <c r="C161" s="18">
        <v>1.01</v>
      </c>
      <c r="D161" s="19" t="s">
        <v>97</v>
      </c>
      <c r="E161" s="20"/>
      <c r="F161" s="20"/>
      <c r="G161" s="21" t="s">
        <v>227</v>
      </c>
      <c r="H161" s="22" t="s">
        <v>131</v>
      </c>
      <c r="I161" s="19">
        <v>36</v>
      </c>
      <c r="J161" s="23">
        <v>30966.790255</v>
      </c>
      <c r="K161" s="24">
        <v>1114804.44918</v>
      </c>
      <c r="L161" s="4"/>
      <c r="M161" s="1"/>
    </row>
    <row r="162" spans="1:13" ht="41.45" customHeight="1">
      <c r="A162" s="1"/>
      <c r="B162" s="2"/>
      <c r="C162" s="18">
        <v>1.02</v>
      </c>
      <c r="D162" s="19" t="s">
        <v>98</v>
      </c>
      <c r="E162" s="20"/>
      <c r="F162" s="20"/>
      <c r="G162" s="21" t="s">
        <v>228</v>
      </c>
      <c r="H162" s="22" t="s">
        <v>126</v>
      </c>
      <c r="I162" s="19">
        <v>284.24</v>
      </c>
      <c r="J162" s="23">
        <v>25288.879500000003</v>
      </c>
      <c r="K162" s="24">
        <v>7188111.1090800008</v>
      </c>
      <c r="L162" s="4"/>
      <c r="M162" s="1"/>
    </row>
    <row r="163" spans="1:13" ht="41.45" customHeight="1">
      <c r="A163" s="1"/>
      <c r="B163" s="2"/>
      <c r="C163" s="18">
        <v>1.03</v>
      </c>
      <c r="D163" s="19" t="s">
        <v>17</v>
      </c>
      <c r="E163" s="20"/>
      <c r="F163" s="20"/>
      <c r="G163" s="21" t="s">
        <v>125</v>
      </c>
      <c r="H163" s="22" t="s">
        <v>126</v>
      </c>
      <c r="I163" s="19">
        <v>138.4</v>
      </c>
      <c r="J163" s="23">
        <v>32304.839749999996</v>
      </c>
      <c r="K163" s="24">
        <v>4470989.8213999998</v>
      </c>
      <c r="L163" s="4"/>
      <c r="M163" s="1"/>
    </row>
    <row r="164" spans="1:13" ht="41.45" customHeight="1">
      <c r="A164" s="1"/>
      <c r="B164" s="2"/>
      <c r="C164" s="18">
        <v>1.04</v>
      </c>
      <c r="D164" s="19" t="s">
        <v>18</v>
      </c>
      <c r="E164" s="20"/>
      <c r="F164" s="20"/>
      <c r="G164" s="21" t="s">
        <v>128</v>
      </c>
      <c r="H164" s="22" t="s">
        <v>126</v>
      </c>
      <c r="I164" s="19">
        <v>286.52</v>
      </c>
      <c r="J164" s="23">
        <v>10285.824825</v>
      </c>
      <c r="K164" s="24">
        <v>2947094.5288589997</v>
      </c>
      <c r="L164" s="4"/>
      <c r="M164" s="1"/>
    </row>
    <row r="165" spans="1:13" ht="41.45" customHeight="1">
      <c r="A165" s="1"/>
      <c r="B165" s="2"/>
      <c r="C165" s="18">
        <v>1.05</v>
      </c>
      <c r="D165" s="19" t="s">
        <v>19</v>
      </c>
      <c r="E165" s="20"/>
      <c r="F165" s="20"/>
      <c r="G165" s="21" t="s">
        <v>130</v>
      </c>
      <c r="H165" s="22" t="s">
        <v>131</v>
      </c>
      <c r="I165" s="19">
        <v>104</v>
      </c>
      <c r="J165" s="23">
        <v>22701.896999999997</v>
      </c>
      <c r="K165" s="24">
        <v>2360997.2879999997</v>
      </c>
      <c r="L165" s="4"/>
      <c r="M165" s="1"/>
    </row>
    <row r="166" spans="1:13" ht="41.45" customHeight="1">
      <c r="A166" s="1"/>
      <c r="B166" s="2"/>
      <c r="C166" s="18">
        <v>1.06</v>
      </c>
      <c r="D166" s="19" t="s">
        <v>20</v>
      </c>
      <c r="E166" s="20"/>
      <c r="F166" s="20"/>
      <c r="G166" s="21" t="s">
        <v>133</v>
      </c>
      <c r="H166" s="22" t="s">
        <v>134</v>
      </c>
      <c r="I166" s="19">
        <v>175.35</v>
      </c>
      <c r="J166" s="23">
        <v>7057.7782749999988</v>
      </c>
      <c r="K166" s="24">
        <v>1237581.4205212498</v>
      </c>
      <c r="L166" s="4"/>
      <c r="M166" s="1"/>
    </row>
    <row r="167" spans="1:13" ht="41.45" customHeight="1">
      <c r="A167" s="1"/>
      <c r="B167" s="2"/>
      <c r="C167" s="18">
        <v>1.07</v>
      </c>
      <c r="D167" s="19" t="s">
        <v>99</v>
      </c>
      <c r="E167" s="20"/>
      <c r="F167" s="20"/>
      <c r="G167" s="21" t="s">
        <v>229</v>
      </c>
      <c r="H167" s="22" t="s">
        <v>230</v>
      </c>
      <c r="I167" s="19">
        <v>10.46</v>
      </c>
      <c r="J167" s="23">
        <v>208100.02099999998</v>
      </c>
      <c r="K167" s="24">
        <v>2176726.2196599999</v>
      </c>
      <c r="L167" s="4"/>
      <c r="M167" s="1"/>
    </row>
    <row r="168" spans="1:13" ht="41.45" customHeight="1">
      <c r="A168" s="1"/>
      <c r="B168" s="2"/>
      <c r="C168" s="18">
        <v>1.08</v>
      </c>
      <c r="D168" s="19" t="s">
        <v>22</v>
      </c>
      <c r="E168" s="20"/>
      <c r="F168" s="20"/>
      <c r="G168" s="21" t="s">
        <v>138</v>
      </c>
      <c r="H168" s="22" t="s">
        <v>126</v>
      </c>
      <c r="I168" s="19">
        <v>276.8</v>
      </c>
      <c r="J168" s="23">
        <v>18321.730999999996</v>
      </c>
      <c r="K168" s="24">
        <v>5071455.1407999992</v>
      </c>
      <c r="L168" s="4"/>
      <c r="M168" s="1"/>
    </row>
    <row r="169" spans="1:13" ht="58.5" customHeight="1">
      <c r="A169" s="1"/>
      <c r="B169" s="2"/>
      <c r="C169" s="18">
        <v>1.0900000000000001</v>
      </c>
      <c r="D169" s="19" t="s">
        <v>100</v>
      </c>
      <c r="E169" s="20"/>
      <c r="F169" s="20"/>
      <c r="G169" s="21" t="s">
        <v>231</v>
      </c>
      <c r="H169" s="22" t="s">
        <v>131</v>
      </c>
      <c r="I169" s="19">
        <v>6</v>
      </c>
      <c r="J169" s="23">
        <v>250527.65524999998</v>
      </c>
      <c r="K169" s="24">
        <v>1503165.9314999999</v>
      </c>
      <c r="L169" s="4"/>
      <c r="M169" s="1"/>
    </row>
    <row r="170" spans="1:13" ht="58.5" customHeight="1">
      <c r="A170" s="1"/>
      <c r="B170" s="2"/>
      <c r="C170" s="18">
        <v>1.1000000000000001</v>
      </c>
      <c r="D170" s="19" t="s">
        <v>24</v>
      </c>
      <c r="E170" s="20"/>
      <c r="F170" s="20"/>
      <c r="G170" s="21" t="s">
        <v>142</v>
      </c>
      <c r="H170" s="22" t="s">
        <v>126</v>
      </c>
      <c r="I170" s="19">
        <v>84.7</v>
      </c>
      <c r="J170" s="23">
        <v>17765.715199999999</v>
      </c>
      <c r="K170" s="24">
        <v>1504756.0774399999</v>
      </c>
      <c r="L170" s="4"/>
      <c r="M170" s="1"/>
    </row>
    <row r="171" spans="1:13" ht="41.45" customHeight="1">
      <c r="A171" s="1"/>
      <c r="B171" s="2"/>
      <c r="C171" s="18">
        <v>1.1100000000000001</v>
      </c>
      <c r="D171" s="19" t="s">
        <v>25</v>
      </c>
      <c r="E171" s="20"/>
      <c r="F171" s="20"/>
      <c r="G171" s="21" t="s">
        <v>144</v>
      </c>
      <c r="H171" s="22" t="s">
        <v>126</v>
      </c>
      <c r="I171" s="19">
        <v>346.5</v>
      </c>
      <c r="J171" s="23">
        <v>26045.970499999999</v>
      </c>
      <c r="K171" s="24">
        <v>9024928.7782499995</v>
      </c>
      <c r="L171" s="4"/>
      <c r="M171" s="1"/>
    </row>
    <row r="172" spans="1:13" ht="30" customHeight="1" thickBot="1">
      <c r="A172" s="1"/>
      <c r="B172" s="2"/>
      <c r="C172" s="25" t="s">
        <v>26</v>
      </c>
      <c r="D172" s="26"/>
      <c r="E172" s="26"/>
      <c r="F172" s="26"/>
      <c r="G172" s="27"/>
      <c r="H172" s="26"/>
      <c r="I172" s="28"/>
      <c r="J172" s="29"/>
      <c r="K172" s="30">
        <v>38600610.764690243</v>
      </c>
      <c r="L172" s="4"/>
      <c r="M172" s="1"/>
    </row>
    <row r="173" spans="1:13" ht="30" customHeight="1" thickBot="1">
      <c r="A173" s="1"/>
      <c r="B173" s="2"/>
      <c r="C173" s="31"/>
      <c r="D173" s="32"/>
      <c r="E173" s="32"/>
      <c r="F173" s="32"/>
      <c r="G173" s="32" t="s">
        <v>101</v>
      </c>
      <c r="H173" s="32"/>
      <c r="I173" s="32"/>
      <c r="J173" s="32"/>
      <c r="K173" s="33"/>
      <c r="L173" s="4"/>
      <c r="M173" s="1"/>
    </row>
    <row r="174" spans="1:13" ht="30" customHeight="1">
      <c r="A174" s="1"/>
      <c r="B174" s="2"/>
      <c r="C174" s="18" t="s">
        <v>232</v>
      </c>
      <c r="D174" s="19" t="s">
        <v>102</v>
      </c>
      <c r="E174" s="20"/>
      <c r="F174" s="20"/>
      <c r="G174" s="21" t="s">
        <v>233</v>
      </c>
      <c r="H174" s="22" t="s">
        <v>134</v>
      </c>
      <c r="I174" s="19">
        <v>28.35</v>
      </c>
      <c r="J174" s="23">
        <v>30115.218475000001</v>
      </c>
      <c r="K174" s="24">
        <v>853766.44376625004</v>
      </c>
      <c r="L174" s="4"/>
      <c r="M174" s="1"/>
    </row>
    <row r="175" spans="1:13" ht="30" customHeight="1">
      <c r="A175" s="1"/>
      <c r="B175" s="2"/>
      <c r="C175" s="18" t="s">
        <v>234</v>
      </c>
      <c r="D175" s="19" t="s">
        <v>103</v>
      </c>
      <c r="E175" s="20"/>
      <c r="F175" s="20"/>
      <c r="G175" s="21" t="s">
        <v>235</v>
      </c>
      <c r="H175" s="22" t="s">
        <v>134</v>
      </c>
      <c r="I175" s="19">
        <v>18</v>
      </c>
      <c r="J175" s="23">
        <v>71590.673424999986</v>
      </c>
      <c r="K175" s="24">
        <v>1288632.1216499996</v>
      </c>
      <c r="L175" s="4"/>
      <c r="M175" s="1"/>
    </row>
    <row r="176" spans="1:13" ht="30" customHeight="1">
      <c r="A176" s="1"/>
      <c r="B176" s="2"/>
      <c r="C176" s="18" t="s">
        <v>236</v>
      </c>
      <c r="D176" s="19" t="s">
        <v>104</v>
      </c>
      <c r="E176" s="20"/>
      <c r="F176" s="20"/>
      <c r="G176" s="21" t="s">
        <v>237</v>
      </c>
      <c r="H176" s="22" t="s">
        <v>131</v>
      </c>
      <c r="I176" s="19">
        <v>2</v>
      </c>
      <c r="J176" s="23">
        <v>560163.99374999991</v>
      </c>
      <c r="K176" s="24">
        <v>1120327.9874999998</v>
      </c>
      <c r="L176" s="4"/>
      <c r="M176" s="1"/>
    </row>
    <row r="177" spans="1:13" ht="30" customHeight="1">
      <c r="A177" s="1"/>
      <c r="B177" s="2"/>
      <c r="C177" s="18" t="s">
        <v>238</v>
      </c>
      <c r="D177" s="19" t="s">
        <v>105</v>
      </c>
      <c r="E177" s="20"/>
      <c r="F177" s="20"/>
      <c r="G177" s="21" t="s">
        <v>239</v>
      </c>
      <c r="H177" s="22" t="s">
        <v>131</v>
      </c>
      <c r="I177" s="19">
        <v>6</v>
      </c>
      <c r="J177" s="23">
        <v>1088210.3243750001</v>
      </c>
      <c r="K177" s="24">
        <v>6529261.946250001</v>
      </c>
      <c r="L177" s="4"/>
      <c r="M177" s="1"/>
    </row>
    <row r="178" spans="1:13" ht="30" customHeight="1">
      <c r="A178" s="1"/>
      <c r="B178" s="2"/>
      <c r="C178" s="18" t="s">
        <v>240</v>
      </c>
      <c r="D178" s="19" t="s">
        <v>106</v>
      </c>
      <c r="E178" s="20"/>
      <c r="F178" s="20"/>
      <c r="G178" s="21" t="s">
        <v>241</v>
      </c>
      <c r="H178" s="22" t="s">
        <v>131</v>
      </c>
      <c r="I178" s="19">
        <v>6</v>
      </c>
      <c r="J178" s="23">
        <v>226009.28437499996</v>
      </c>
      <c r="K178" s="24">
        <v>1356055.7062499998</v>
      </c>
      <c r="L178" s="4"/>
      <c r="M178" s="1"/>
    </row>
    <row r="179" spans="1:13" ht="79.5" customHeight="1">
      <c r="A179" s="1"/>
      <c r="B179" s="2"/>
      <c r="C179" s="18" t="s">
        <v>242</v>
      </c>
      <c r="D179" s="19" t="s">
        <v>107</v>
      </c>
      <c r="E179" s="20"/>
      <c r="F179" s="20"/>
      <c r="G179" s="21" t="s">
        <v>243</v>
      </c>
      <c r="H179" s="22" t="s">
        <v>131</v>
      </c>
      <c r="I179" s="19">
        <v>6</v>
      </c>
      <c r="J179" s="23">
        <v>1525144.605</v>
      </c>
      <c r="K179" s="24">
        <v>9150867.629999999</v>
      </c>
      <c r="L179" s="4"/>
      <c r="M179" s="1"/>
    </row>
    <row r="180" spans="1:13" ht="30" customHeight="1" thickBot="1">
      <c r="A180" s="1"/>
      <c r="B180" s="2"/>
      <c r="C180" s="25" t="s">
        <v>26</v>
      </c>
      <c r="D180" s="26"/>
      <c r="E180" s="26"/>
      <c r="F180" s="26"/>
      <c r="G180" s="27"/>
      <c r="H180" s="26"/>
      <c r="I180" s="28"/>
      <c r="J180" s="29"/>
      <c r="K180" s="30">
        <v>20298911.83541625</v>
      </c>
      <c r="L180" s="4"/>
      <c r="M180" s="1"/>
    </row>
    <row r="181" spans="1:13" ht="30" customHeight="1" thickBot="1">
      <c r="A181" s="1"/>
      <c r="B181" s="2"/>
      <c r="C181" s="31"/>
      <c r="D181" s="32"/>
      <c r="E181" s="32"/>
      <c r="F181" s="32"/>
      <c r="G181" s="32" t="s">
        <v>27</v>
      </c>
      <c r="H181" s="32"/>
      <c r="I181" s="32"/>
      <c r="J181" s="32"/>
      <c r="K181" s="33"/>
      <c r="L181" s="4"/>
      <c r="M181" s="1"/>
    </row>
    <row r="182" spans="1:13" ht="41.45" customHeight="1">
      <c r="A182" s="1"/>
      <c r="B182" s="2"/>
      <c r="C182" s="18" t="s">
        <v>145</v>
      </c>
      <c r="D182" s="19" t="s">
        <v>28</v>
      </c>
      <c r="E182" s="20"/>
      <c r="F182" s="20"/>
      <c r="G182" s="21" t="s">
        <v>146</v>
      </c>
      <c r="H182" s="22" t="s">
        <v>134</v>
      </c>
      <c r="I182" s="19">
        <v>196.56</v>
      </c>
      <c r="J182" s="23">
        <v>48893.63</v>
      </c>
      <c r="K182" s="24">
        <v>9610531.9127999991</v>
      </c>
      <c r="L182" s="4"/>
      <c r="M182" s="1"/>
    </row>
    <row r="183" spans="1:13" ht="41.45" customHeight="1">
      <c r="A183" s="1"/>
      <c r="B183" s="2"/>
      <c r="C183" s="18" t="s">
        <v>147</v>
      </c>
      <c r="D183" s="19" t="s">
        <v>29</v>
      </c>
      <c r="E183" s="20"/>
      <c r="F183" s="20"/>
      <c r="G183" s="21" t="s">
        <v>148</v>
      </c>
      <c r="H183" s="22" t="s">
        <v>131</v>
      </c>
      <c r="I183" s="19">
        <v>12</v>
      </c>
      <c r="J183" s="23">
        <v>37644.890625</v>
      </c>
      <c r="K183" s="24">
        <v>451738.6875</v>
      </c>
      <c r="L183" s="4"/>
      <c r="M183" s="1"/>
    </row>
    <row r="184" spans="1:13" ht="42.95" customHeight="1">
      <c r="A184" s="1"/>
      <c r="B184" s="2"/>
      <c r="C184" s="18" t="s">
        <v>149</v>
      </c>
      <c r="D184" s="19" t="s">
        <v>108</v>
      </c>
      <c r="E184" s="20"/>
      <c r="F184" s="20"/>
      <c r="G184" s="21" t="s">
        <v>244</v>
      </c>
      <c r="H184" s="22" t="s">
        <v>131</v>
      </c>
      <c r="I184" s="19">
        <v>12</v>
      </c>
      <c r="J184" s="23">
        <v>88834.768750000003</v>
      </c>
      <c r="K184" s="24">
        <v>1066017.2250000001</v>
      </c>
      <c r="L184" s="4"/>
      <c r="M184" s="1"/>
    </row>
    <row r="185" spans="1:13" ht="42.95" customHeight="1">
      <c r="A185" s="1"/>
      <c r="B185" s="2"/>
      <c r="C185" s="18" t="s">
        <v>151</v>
      </c>
      <c r="D185" s="19" t="s">
        <v>30</v>
      </c>
      <c r="E185" s="20"/>
      <c r="F185" s="20"/>
      <c r="G185" s="21" t="s">
        <v>150</v>
      </c>
      <c r="H185" s="22" t="s">
        <v>134</v>
      </c>
      <c r="I185" s="19">
        <v>89.63</v>
      </c>
      <c r="J185" s="23">
        <v>45273.556500000006</v>
      </c>
      <c r="K185" s="24">
        <v>4057868.8690950004</v>
      </c>
      <c r="L185" s="4"/>
      <c r="M185" s="1"/>
    </row>
    <row r="186" spans="1:13" ht="42.75">
      <c r="A186" s="1"/>
      <c r="B186" s="2"/>
      <c r="C186" s="18">
        <v>8.0500000000000007</v>
      </c>
      <c r="D186" s="19" t="s">
        <v>31</v>
      </c>
      <c r="E186" s="20"/>
      <c r="F186" s="20"/>
      <c r="G186" s="21" t="s">
        <v>152</v>
      </c>
      <c r="H186" s="22" t="s">
        <v>131</v>
      </c>
      <c r="I186" s="19">
        <v>12</v>
      </c>
      <c r="J186" s="23">
        <v>22072.927500000005</v>
      </c>
      <c r="K186" s="24">
        <v>264875.13000000006</v>
      </c>
      <c r="L186" s="4"/>
      <c r="M186" s="1"/>
    </row>
    <row r="187" spans="1:13" ht="57">
      <c r="A187" s="1"/>
      <c r="B187" s="2"/>
      <c r="C187" s="18">
        <v>8.06</v>
      </c>
      <c r="D187" s="19" t="s">
        <v>109</v>
      </c>
      <c r="E187" s="20"/>
      <c r="F187" s="20"/>
      <c r="G187" s="21" t="s">
        <v>245</v>
      </c>
      <c r="H187" s="22" t="s">
        <v>134</v>
      </c>
      <c r="I187" s="19">
        <v>12</v>
      </c>
      <c r="J187" s="23">
        <v>78763.827749999997</v>
      </c>
      <c r="K187" s="24">
        <v>945165.93299999996</v>
      </c>
      <c r="L187" s="4"/>
      <c r="M187" s="1"/>
    </row>
    <row r="188" spans="1:13" ht="30" customHeight="1" thickBot="1">
      <c r="A188" s="1"/>
      <c r="B188" s="2"/>
      <c r="C188" s="25" t="s">
        <v>26</v>
      </c>
      <c r="D188" s="34"/>
      <c r="E188" s="34"/>
      <c r="F188" s="34"/>
      <c r="G188" s="35"/>
      <c r="H188" s="26"/>
      <c r="I188" s="28"/>
      <c r="J188" s="29"/>
      <c r="K188" s="30">
        <v>16396197.757394999</v>
      </c>
      <c r="L188" s="4"/>
      <c r="M188" s="1"/>
    </row>
    <row r="189" spans="1:13" ht="30" customHeight="1" thickBot="1">
      <c r="A189" s="1"/>
      <c r="B189" s="2"/>
      <c r="C189" s="31"/>
      <c r="D189" s="32"/>
      <c r="E189" s="32"/>
      <c r="F189" s="32"/>
      <c r="G189" s="32" t="s">
        <v>32</v>
      </c>
      <c r="H189" s="32"/>
      <c r="I189" s="32"/>
      <c r="J189" s="32"/>
      <c r="K189" s="33"/>
      <c r="L189" s="4"/>
      <c r="M189" s="1"/>
    </row>
    <row r="190" spans="1:13" ht="41.45" customHeight="1">
      <c r="A190" s="1"/>
      <c r="B190" s="2"/>
      <c r="C190" s="18">
        <v>12.01</v>
      </c>
      <c r="D190" s="19" t="s">
        <v>33</v>
      </c>
      <c r="E190" s="20"/>
      <c r="F190" s="20"/>
      <c r="G190" s="21" t="s">
        <v>154</v>
      </c>
      <c r="H190" s="22" t="s">
        <v>131</v>
      </c>
      <c r="I190" s="19">
        <v>60</v>
      </c>
      <c r="J190" s="23">
        <v>163368.03400000001</v>
      </c>
      <c r="K190" s="24">
        <v>9802082.040000001</v>
      </c>
      <c r="L190" s="4"/>
      <c r="M190" s="1"/>
    </row>
    <row r="191" spans="1:13" ht="41.45" customHeight="1">
      <c r="A191" s="1"/>
      <c r="B191" s="2"/>
      <c r="C191" s="18">
        <v>12.02</v>
      </c>
      <c r="D191" s="19" t="s">
        <v>88</v>
      </c>
      <c r="E191" s="20"/>
      <c r="F191" s="20"/>
      <c r="G191" s="21" t="s">
        <v>222</v>
      </c>
      <c r="H191" s="22" t="s">
        <v>131</v>
      </c>
      <c r="I191" s="19">
        <v>16</v>
      </c>
      <c r="J191" s="23">
        <v>174528.78400000001</v>
      </c>
      <c r="K191" s="24">
        <v>2792460.5440000002</v>
      </c>
      <c r="L191" s="4"/>
      <c r="M191" s="1"/>
    </row>
    <row r="192" spans="1:13" ht="41.45" customHeight="1">
      <c r="A192" s="1"/>
      <c r="B192" s="2"/>
      <c r="C192" s="18">
        <v>12.03</v>
      </c>
      <c r="D192" s="19" t="s">
        <v>35</v>
      </c>
      <c r="E192" s="20"/>
      <c r="F192" s="20"/>
      <c r="G192" s="21" t="s">
        <v>158</v>
      </c>
      <c r="H192" s="22" t="s">
        <v>131</v>
      </c>
      <c r="I192" s="19">
        <v>4</v>
      </c>
      <c r="J192" s="23">
        <v>189587.44520000002</v>
      </c>
      <c r="K192" s="24">
        <v>758349.78080000007</v>
      </c>
      <c r="L192" s="4"/>
      <c r="M192" s="1"/>
    </row>
    <row r="193" spans="1:13" ht="41.45" customHeight="1">
      <c r="A193" s="1"/>
      <c r="B193" s="2"/>
      <c r="C193" s="18">
        <v>12.04</v>
      </c>
      <c r="D193" s="19" t="s">
        <v>36</v>
      </c>
      <c r="E193" s="20"/>
      <c r="F193" s="20"/>
      <c r="G193" s="21" t="s">
        <v>160</v>
      </c>
      <c r="H193" s="22" t="s">
        <v>131</v>
      </c>
      <c r="I193" s="19">
        <v>20</v>
      </c>
      <c r="J193" s="23">
        <v>152031.65599999999</v>
      </c>
      <c r="K193" s="24">
        <v>3040633.1199999996</v>
      </c>
      <c r="L193" s="4"/>
      <c r="M193" s="1"/>
    </row>
    <row r="194" spans="1:13" ht="41.45" customHeight="1">
      <c r="A194" s="1"/>
      <c r="B194" s="2"/>
      <c r="C194" s="18">
        <v>12.05</v>
      </c>
      <c r="D194" s="19" t="s">
        <v>110</v>
      </c>
      <c r="E194" s="20"/>
      <c r="F194" s="20"/>
      <c r="G194" s="21" t="s">
        <v>246</v>
      </c>
      <c r="H194" s="22" t="s">
        <v>131</v>
      </c>
      <c r="I194" s="19">
        <v>4</v>
      </c>
      <c r="J194" s="23">
        <v>200982.83199999999</v>
      </c>
      <c r="K194" s="24">
        <v>803931.32799999998</v>
      </c>
      <c r="L194" s="4"/>
      <c r="M194" s="1"/>
    </row>
    <row r="195" spans="1:13" ht="41.45" customHeight="1">
      <c r="A195" s="1"/>
      <c r="B195" s="2"/>
      <c r="C195" s="18">
        <v>12.06</v>
      </c>
      <c r="D195" s="19" t="s">
        <v>37</v>
      </c>
      <c r="E195" s="20"/>
      <c r="F195" s="20"/>
      <c r="G195" s="21" t="s">
        <v>162</v>
      </c>
      <c r="H195" s="22" t="s">
        <v>131</v>
      </c>
      <c r="I195" s="19">
        <v>4</v>
      </c>
      <c r="J195" s="23">
        <v>321457.614</v>
      </c>
      <c r="K195" s="24">
        <v>1285830.456</v>
      </c>
      <c r="L195" s="4"/>
      <c r="M195" s="1"/>
    </row>
    <row r="196" spans="1:13" ht="41.45" customHeight="1">
      <c r="A196" s="1"/>
      <c r="B196" s="2"/>
      <c r="C196" s="18">
        <v>12.07</v>
      </c>
      <c r="D196" s="19" t="s">
        <v>38</v>
      </c>
      <c r="E196" s="20"/>
      <c r="F196" s="20"/>
      <c r="G196" s="21" t="s">
        <v>164</v>
      </c>
      <c r="H196" s="22" t="s">
        <v>131</v>
      </c>
      <c r="I196" s="19">
        <v>2</v>
      </c>
      <c r="J196" s="23">
        <v>187730.33320000002</v>
      </c>
      <c r="K196" s="24">
        <v>375460.66640000005</v>
      </c>
      <c r="L196" s="4"/>
      <c r="M196" s="1"/>
    </row>
    <row r="197" spans="1:13" ht="57">
      <c r="A197" s="1"/>
      <c r="B197" s="2"/>
      <c r="C197" s="18">
        <v>12.08</v>
      </c>
      <c r="D197" s="19" t="s">
        <v>39</v>
      </c>
      <c r="E197" s="20"/>
      <c r="F197" s="20"/>
      <c r="G197" s="21" t="s">
        <v>166</v>
      </c>
      <c r="H197" s="22" t="s">
        <v>131</v>
      </c>
      <c r="I197" s="19">
        <v>4</v>
      </c>
      <c r="J197" s="23">
        <v>184629.234</v>
      </c>
      <c r="K197" s="24">
        <v>738516.93599999999</v>
      </c>
      <c r="L197" s="4"/>
      <c r="M197" s="1"/>
    </row>
    <row r="198" spans="1:13" ht="30" customHeight="1" thickBot="1">
      <c r="A198" s="1"/>
      <c r="B198" s="2"/>
      <c r="C198" s="25" t="s">
        <v>26</v>
      </c>
      <c r="D198" s="34"/>
      <c r="E198" s="34"/>
      <c r="F198" s="34"/>
      <c r="G198" s="35"/>
      <c r="H198" s="26"/>
      <c r="I198" s="28"/>
      <c r="J198" s="29"/>
      <c r="K198" s="30">
        <v>19597264.871200003</v>
      </c>
      <c r="L198" s="4"/>
      <c r="M198" s="1"/>
    </row>
    <row r="199" spans="1:13" ht="30" customHeight="1" thickBot="1">
      <c r="A199" s="1"/>
      <c r="B199" s="2"/>
      <c r="C199" s="31"/>
      <c r="D199" s="32"/>
      <c r="E199" s="32"/>
      <c r="F199" s="32"/>
      <c r="G199" s="32" t="s">
        <v>40</v>
      </c>
      <c r="H199" s="32"/>
      <c r="I199" s="32"/>
      <c r="J199" s="32"/>
      <c r="K199" s="33"/>
      <c r="L199" s="4"/>
      <c r="M199" s="1"/>
    </row>
    <row r="200" spans="1:13" ht="41.45" customHeight="1">
      <c r="A200" s="1"/>
      <c r="B200" s="2"/>
      <c r="C200" s="18">
        <v>14.01</v>
      </c>
      <c r="D200" s="19" t="s">
        <v>41</v>
      </c>
      <c r="E200" s="20"/>
      <c r="F200" s="20"/>
      <c r="G200" s="21" t="s">
        <v>168</v>
      </c>
      <c r="H200" s="22" t="s">
        <v>131</v>
      </c>
      <c r="I200" s="19">
        <v>58</v>
      </c>
      <c r="J200" s="23">
        <v>66886.035499999998</v>
      </c>
      <c r="K200" s="24">
        <v>3879390.0589999999</v>
      </c>
      <c r="L200" s="4"/>
      <c r="M200" s="1"/>
    </row>
    <row r="201" spans="1:13" ht="41.45" customHeight="1">
      <c r="A201" s="1"/>
      <c r="B201" s="2"/>
      <c r="C201" s="18">
        <v>14.02</v>
      </c>
      <c r="D201" s="19" t="s">
        <v>42</v>
      </c>
      <c r="E201" s="20"/>
      <c r="F201" s="20"/>
      <c r="G201" s="21" t="s">
        <v>170</v>
      </c>
      <c r="H201" s="22" t="s">
        <v>131</v>
      </c>
      <c r="I201" s="19">
        <v>2</v>
      </c>
      <c r="J201" s="23">
        <v>146353.13999999998</v>
      </c>
      <c r="K201" s="24">
        <v>292706.27999999997</v>
      </c>
      <c r="L201" s="4"/>
      <c r="M201" s="1"/>
    </row>
    <row r="202" spans="1:13" ht="30" customHeight="1" thickBot="1">
      <c r="A202" s="1"/>
      <c r="B202" s="2"/>
      <c r="C202" s="25" t="s">
        <v>26</v>
      </c>
      <c r="D202" s="34"/>
      <c r="E202" s="34"/>
      <c r="F202" s="34"/>
      <c r="G202" s="35"/>
      <c r="H202" s="26"/>
      <c r="I202" s="28"/>
      <c r="J202" s="29"/>
      <c r="K202" s="30">
        <v>4172096.3389999997</v>
      </c>
      <c r="L202" s="4"/>
      <c r="M202" s="1"/>
    </row>
    <row r="203" spans="1:13" ht="30" customHeight="1" thickBot="1">
      <c r="A203" s="1"/>
      <c r="B203" s="2"/>
      <c r="C203" s="31"/>
      <c r="D203" s="32"/>
      <c r="E203" s="32"/>
      <c r="F203" s="32"/>
      <c r="G203" s="32" t="s">
        <v>43</v>
      </c>
      <c r="H203" s="32"/>
      <c r="I203" s="32"/>
      <c r="J203" s="32"/>
      <c r="K203" s="33"/>
      <c r="L203" s="4"/>
      <c r="M203" s="1"/>
    </row>
    <row r="204" spans="1:13" ht="41.45" customHeight="1">
      <c r="A204" s="1"/>
      <c r="B204" s="2"/>
      <c r="C204" s="18">
        <v>17.010000000000002</v>
      </c>
      <c r="D204" s="19" t="s">
        <v>45</v>
      </c>
      <c r="E204" s="20"/>
      <c r="F204" s="20"/>
      <c r="G204" s="21" t="s">
        <v>174</v>
      </c>
      <c r="H204" s="22" t="s">
        <v>131</v>
      </c>
      <c r="I204" s="19">
        <v>68</v>
      </c>
      <c r="J204" s="23">
        <v>42862.679249999994</v>
      </c>
      <c r="K204" s="24">
        <v>2914662.1889999998</v>
      </c>
      <c r="L204" s="4"/>
      <c r="M204" s="1"/>
    </row>
    <row r="205" spans="1:13" ht="30" customHeight="1" thickBot="1">
      <c r="A205" s="1"/>
      <c r="B205" s="2"/>
      <c r="C205" s="25" t="s">
        <v>26</v>
      </c>
      <c r="D205" s="34"/>
      <c r="E205" s="34"/>
      <c r="F205" s="34"/>
      <c r="G205" s="35"/>
      <c r="H205" s="26"/>
      <c r="I205" s="28"/>
      <c r="J205" s="29"/>
      <c r="K205" s="30">
        <v>2914662.1889999998</v>
      </c>
      <c r="L205" s="4"/>
      <c r="M205" s="1"/>
    </row>
    <row r="206" spans="1:13" ht="30" customHeight="1" thickBot="1">
      <c r="A206" s="1"/>
      <c r="B206" s="2"/>
      <c r="C206" s="31"/>
      <c r="D206" s="32"/>
      <c r="E206" s="32"/>
      <c r="F206" s="32"/>
      <c r="G206" s="32" t="s">
        <v>46</v>
      </c>
      <c r="H206" s="32"/>
      <c r="I206" s="32"/>
      <c r="J206" s="32"/>
      <c r="K206" s="33"/>
      <c r="L206" s="4"/>
      <c r="M206" s="1"/>
    </row>
    <row r="207" spans="1:13" ht="30" customHeight="1">
      <c r="A207" s="1"/>
      <c r="B207" s="2"/>
      <c r="C207" s="18">
        <v>18.010000000000002</v>
      </c>
      <c r="D207" s="19" t="s">
        <v>111</v>
      </c>
      <c r="E207" s="20"/>
      <c r="F207" s="20"/>
      <c r="G207" s="21" t="s">
        <v>247</v>
      </c>
      <c r="H207" s="22" t="s">
        <v>134</v>
      </c>
      <c r="I207" s="19">
        <v>1067.1400000000001</v>
      </c>
      <c r="J207" s="23">
        <v>19969.715225</v>
      </c>
      <c r="K207" s="24">
        <v>21310481.905206501</v>
      </c>
      <c r="L207" s="4"/>
      <c r="M207" s="1"/>
    </row>
    <row r="208" spans="1:13" ht="30" customHeight="1">
      <c r="A208" s="1"/>
      <c r="B208" s="2"/>
      <c r="C208" s="18">
        <v>18.02</v>
      </c>
      <c r="D208" s="19" t="s">
        <v>47</v>
      </c>
      <c r="E208" s="20"/>
      <c r="F208" s="20"/>
      <c r="G208" s="21" t="s">
        <v>176</v>
      </c>
      <c r="H208" s="22" t="s">
        <v>126</v>
      </c>
      <c r="I208" s="19">
        <v>138.4</v>
      </c>
      <c r="J208" s="23">
        <v>101855.85010000001</v>
      </c>
      <c r="K208" s="24">
        <v>14096849.653840002</v>
      </c>
      <c r="L208" s="4"/>
      <c r="M208" s="1"/>
    </row>
    <row r="209" spans="1:13" ht="30" customHeight="1">
      <c r="A209" s="1"/>
      <c r="B209" s="2"/>
      <c r="C209" s="18">
        <v>18.03</v>
      </c>
      <c r="D209" s="19" t="s">
        <v>112</v>
      </c>
      <c r="E209" s="20"/>
      <c r="F209" s="20"/>
      <c r="G209" s="21" t="s">
        <v>248</v>
      </c>
      <c r="H209" s="22" t="s">
        <v>134</v>
      </c>
      <c r="I209" s="19">
        <v>151.97</v>
      </c>
      <c r="J209" s="23">
        <v>37540.782440000003</v>
      </c>
      <c r="K209" s="24">
        <v>5705072.7074068002</v>
      </c>
      <c r="L209" s="4"/>
      <c r="M209" s="1"/>
    </row>
    <row r="210" spans="1:13" ht="41.45" customHeight="1">
      <c r="A210" s="1"/>
      <c r="B210" s="2"/>
      <c r="C210" s="18">
        <v>18.04</v>
      </c>
      <c r="D210" s="19" t="s">
        <v>48</v>
      </c>
      <c r="E210" s="20"/>
      <c r="F210" s="20"/>
      <c r="G210" s="21" t="s">
        <v>178</v>
      </c>
      <c r="H210" s="22" t="s">
        <v>134</v>
      </c>
      <c r="I210" s="19">
        <v>77</v>
      </c>
      <c r="J210" s="23">
        <v>15158.763574999999</v>
      </c>
      <c r="K210" s="24">
        <v>1167224.7952749999</v>
      </c>
      <c r="L210" s="4"/>
      <c r="M210" s="1"/>
    </row>
    <row r="211" spans="1:13" ht="30" customHeight="1" thickBot="1">
      <c r="A211" s="1"/>
      <c r="B211" s="2"/>
      <c r="C211" s="25" t="s">
        <v>26</v>
      </c>
      <c r="D211" s="34"/>
      <c r="E211" s="34"/>
      <c r="F211" s="34"/>
      <c r="G211" s="35"/>
      <c r="H211" s="26"/>
      <c r="I211" s="28"/>
      <c r="J211" s="29"/>
      <c r="K211" s="30">
        <v>42279629.061728314</v>
      </c>
      <c r="L211" s="4"/>
      <c r="M211" s="1"/>
    </row>
    <row r="212" spans="1:13" ht="30" customHeight="1" thickBot="1">
      <c r="A212" s="1"/>
      <c r="B212" s="2"/>
      <c r="C212" s="31"/>
      <c r="D212" s="32"/>
      <c r="E212" s="32"/>
      <c r="F212" s="32"/>
      <c r="G212" s="32" t="s">
        <v>49</v>
      </c>
      <c r="H212" s="32"/>
      <c r="I212" s="32"/>
      <c r="J212" s="32"/>
      <c r="K212" s="33"/>
      <c r="L212" s="4"/>
      <c r="M212" s="1"/>
    </row>
    <row r="213" spans="1:13" ht="86.25" customHeight="1">
      <c r="A213" s="1"/>
      <c r="B213" s="2"/>
      <c r="C213" s="18" t="s">
        <v>179</v>
      </c>
      <c r="D213" s="19" t="s">
        <v>50</v>
      </c>
      <c r="E213" s="20"/>
      <c r="F213" s="20"/>
      <c r="G213" s="21" t="s">
        <v>180</v>
      </c>
      <c r="H213" s="22" t="s">
        <v>126</v>
      </c>
      <c r="I213" s="19">
        <v>84.7</v>
      </c>
      <c r="J213" s="23">
        <v>107324.83651999998</v>
      </c>
      <c r="K213" s="24">
        <v>9090413.6532439981</v>
      </c>
      <c r="L213" s="4"/>
      <c r="M213" s="1"/>
    </row>
    <row r="214" spans="1:13" ht="86.25" customHeight="1">
      <c r="A214" s="1"/>
      <c r="B214" s="2"/>
      <c r="C214" s="18" t="s">
        <v>181</v>
      </c>
      <c r="D214" s="19" t="s">
        <v>51</v>
      </c>
      <c r="E214" s="20"/>
      <c r="F214" s="20"/>
      <c r="G214" s="21" t="s">
        <v>182</v>
      </c>
      <c r="H214" s="22" t="s">
        <v>126</v>
      </c>
      <c r="I214" s="19">
        <v>346.5</v>
      </c>
      <c r="J214" s="23">
        <v>553611.44750000001</v>
      </c>
      <c r="K214" s="24">
        <v>191826366.55875</v>
      </c>
      <c r="L214" s="4"/>
      <c r="M214" s="1"/>
    </row>
    <row r="215" spans="1:13" ht="86.25" customHeight="1">
      <c r="A215" s="1"/>
      <c r="B215" s="2"/>
      <c r="C215" s="18" t="s">
        <v>183</v>
      </c>
      <c r="D215" s="19" t="s">
        <v>52</v>
      </c>
      <c r="E215" s="20"/>
      <c r="F215" s="20"/>
      <c r="G215" s="21" t="s">
        <v>184</v>
      </c>
      <c r="H215" s="22" t="s">
        <v>134</v>
      </c>
      <c r="I215" s="19">
        <v>39.42</v>
      </c>
      <c r="J215" s="23">
        <v>79560.518999999986</v>
      </c>
      <c r="K215" s="24">
        <v>3136275.6589799994</v>
      </c>
      <c r="L215" s="4"/>
      <c r="M215" s="1"/>
    </row>
    <row r="216" spans="1:13" ht="86.25" customHeight="1">
      <c r="A216" s="1"/>
      <c r="B216" s="2"/>
      <c r="C216" s="18" t="s">
        <v>185</v>
      </c>
      <c r="D216" s="19" t="s">
        <v>53</v>
      </c>
      <c r="E216" s="20"/>
      <c r="F216" s="20"/>
      <c r="G216" s="21" t="s">
        <v>186</v>
      </c>
      <c r="H216" s="22" t="s">
        <v>134</v>
      </c>
      <c r="I216" s="19">
        <v>157.5</v>
      </c>
      <c r="J216" s="23">
        <v>94363.974499999982</v>
      </c>
      <c r="K216" s="24">
        <v>14862325.983749997</v>
      </c>
      <c r="L216" s="4"/>
      <c r="M216" s="1"/>
    </row>
    <row r="217" spans="1:13" ht="86.25" customHeight="1">
      <c r="A217" s="1"/>
      <c r="B217" s="2"/>
      <c r="C217" s="18" t="s">
        <v>187</v>
      </c>
      <c r="D217" s="19" t="s">
        <v>54</v>
      </c>
      <c r="E217" s="20"/>
      <c r="F217" s="20"/>
      <c r="G217" s="21" t="s">
        <v>188</v>
      </c>
      <c r="H217" s="22" t="s">
        <v>134</v>
      </c>
      <c r="I217" s="19">
        <v>16.11</v>
      </c>
      <c r="J217" s="23">
        <v>27874.2428</v>
      </c>
      <c r="K217" s="24">
        <v>449054.051508</v>
      </c>
      <c r="L217" s="4"/>
      <c r="M217" s="1"/>
    </row>
    <row r="218" spans="1:13" ht="86.25" customHeight="1">
      <c r="A218" s="1"/>
      <c r="B218" s="2"/>
      <c r="C218" s="18" t="s">
        <v>189</v>
      </c>
      <c r="D218" s="19" t="s">
        <v>55</v>
      </c>
      <c r="E218" s="20"/>
      <c r="F218" s="20"/>
      <c r="G218" s="21" t="s">
        <v>190</v>
      </c>
      <c r="H218" s="22" t="s">
        <v>134</v>
      </c>
      <c r="I218" s="19">
        <v>78.83</v>
      </c>
      <c r="J218" s="23">
        <v>22391.627</v>
      </c>
      <c r="K218" s="24">
        <v>1765131.9564100001</v>
      </c>
      <c r="L218" s="4"/>
      <c r="M218" s="1"/>
    </row>
    <row r="219" spans="1:13" ht="86.25" customHeight="1">
      <c r="A219" s="1"/>
      <c r="B219" s="2"/>
      <c r="C219" s="18" t="s">
        <v>191</v>
      </c>
      <c r="D219" s="19" t="s">
        <v>56</v>
      </c>
      <c r="E219" s="20"/>
      <c r="F219" s="20"/>
      <c r="G219" s="21" t="s">
        <v>192</v>
      </c>
      <c r="H219" s="22" t="s">
        <v>126</v>
      </c>
      <c r="I219" s="19">
        <v>84.7</v>
      </c>
      <c r="J219" s="23">
        <v>91763.64049999998</v>
      </c>
      <c r="K219" s="24">
        <v>7772380.3503499981</v>
      </c>
      <c r="L219" s="4"/>
      <c r="M219" s="1"/>
    </row>
    <row r="220" spans="1:13" ht="86.25" customHeight="1">
      <c r="A220" s="1"/>
      <c r="B220" s="2"/>
      <c r="C220" s="18" t="s">
        <v>193</v>
      </c>
      <c r="D220" s="19" t="s">
        <v>57</v>
      </c>
      <c r="E220" s="20"/>
      <c r="F220" s="20"/>
      <c r="G220" s="21" t="s">
        <v>194</v>
      </c>
      <c r="H220" s="22" t="s">
        <v>131</v>
      </c>
      <c r="I220" s="19">
        <v>10</v>
      </c>
      <c r="J220" s="23">
        <v>874226.08424999996</v>
      </c>
      <c r="K220" s="24">
        <v>8742260.8424999993</v>
      </c>
      <c r="L220" s="4"/>
      <c r="M220" s="1"/>
    </row>
    <row r="221" spans="1:13" ht="86.25" customHeight="1">
      <c r="A221" s="1"/>
      <c r="B221" s="2"/>
      <c r="C221" s="18" t="s">
        <v>195</v>
      </c>
      <c r="D221" s="19" t="s">
        <v>60</v>
      </c>
      <c r="E221" s="20"/>
      <c r="F221" s="20"/>
      <c r="G221" s="21" t="s">
        <v>199</v>
      </c>
      <c r="H221" s="22" t="s">
        <v>126</v>
      </c>
      <c r="I221" s="19">
        <v>84.7</v>
      </c>
      <c r="J221" s="23">
        <v>10495.58885</v>
      </c>
      <c r="K221" s="24">
        <v>888976.37559499999</v>
      </c>
      <c r="L221" s="4"/>
      <c r="M221" s="1"/>
    </row>
    <row r="222" spans="1:13" ht="30" customHeight="1" thickBot="1">
      <c r="A222" s="1"/>
      <c r="B222" s="2"/>
      <c r="C222" s="25" t="s">
        <v>26</v>
      </c>
      <c r="D222" s="34"/>
      <c r="E222" s="34"/>
      <c r="F222" s="34"/>
      <c r="G222" s="35"/>
      <c r="H222" s="26"/>
      <c r="I222" s="28"/>
      <c r="J222" s="29"/>
      <c r="K222" s="30">
        <v>238533185.43108699</v>
      </c>
      <c r="L222" s="4"/>
      <c r="M222" s="1"/>
    </row>
    <row r="223" spans="1:13" ht="30" customHeight="1" thickBot="1">
      <c r="A223" s="1"/>
      <c r="B223" s="2"/>
      <c r="C223" s="31"/>
      <c r="D223" s="32"/>
      <c r="E223" s="32"/>
      <c r="F223" s="32"/>
      <c r="G223" s="32" t="s">
        <v>61</v>
      </c>
      <c r="H223" s="32"/>
      <c r="I223" s="32"/>
      <c r="J223" s="32"/>
      <c r="K223" s="33"/>
      <c r="L223" s="4"/>
      <c r="M223" s="1"/>
    </row>
    <row r="224" spans="1:13" ht="41.45" customHeight="1">
      <c r="A224" s="1"/>
      <c r="B224" s="2"/>
      <c r="C224" s="18" t="s">
        <v>200</v>
      </c>
      <c r="D224" s="19" t="s">
        <v>62</v>
      </c>
      <c r="E224" s="20"/>
      <c r="F224" s="20"/>
      <c r="G224" s="21" t="s">
        <v>201</v>
      </c>
      <c r="H224" s="22" t="s">
        <v>126</v>
      </c>
      <c r="I224" s="19">
        <v>286.52</v>
      </c>
      <c r="J224" s="23">
        <v>153042.74749999994</v>
      </c>
      <c r="K224" s="24">
        <v>43849808.013699979</v>
      </c>
      <c r="L224" s="4"/>
      <c r="M224" s="1"/>
    </row>
    <row r="225" spans="1:13" ht="30" customHeight="1" thickBot="1">
      <c r="A225" s="1"/>
      <c r="B225" s="2"/>
      <c r="C225" s="25" t="s">
        <v>26</v>
      </c>
      <c r="D225" s="34"/>
      <c r="E225" s="34"/>
      <c r="F225" s="34"/>
      <c r="G225" s="35"/>
      <c r="H225" s="26"/>
      <c r="I225" s="28"/>
      <c r="J225" s="29"/>
      <c r="K225" s="30">
        <v>43849808.013699979</v>
      </c>
      <c r="L225" s="4"/>
      <c r="M225" s="1"/>
    </row>
    <row r="226" spans="1:13" ht="30" customHeight="1" thickBot="1">
      <c r="A226" s="1"/>
      <c r="B226" s="2"/>
      <c r="C226" s="31"/>
      <c r="D226" s="32"/>
      <c r="E226" s="32"/>
      <c r="F226" s="32"/>
      <c r="G226" s="32" t="s">
        <v>63</v>
      </c>
      <c r="H226" s="32"/>
      <c r="I226" s="32"/>
      <c r="J226" s="32"/>
      <c r="K226" s="33"/>
      <c r="L226" s="4"/>
      <c r="M226" s="1"/>
    </row>
    <row r="227" spans="1:13" ht="30" customHeight="1">
      <c r="A227" s="1"/>
      <c r="B227" s="2"/>
      <c r="C227" s="18">
        <v>25.01</v>
      </c>
      <c r="D227" s="19" t="s">
        <v>113</v>
      </c>
      <c r="E227" s="20"/>
      <c r="F227" s="20"/>
      <c r="G227" s="21" t="s">
        <v>249</v>
      </c>
      <c r="H227" s="22" t="s">
        <v>126</v>
      </c>
      <c r="I227" s="19">
        <v>220.57</v>
      </c>
      <c r="J227" s="23">
        <v>492186.65424999996</v>
      </c>
      <c r="K227" s="24">
        <v>108561610.32792249</v>
      </c>
      <c r="L227" s="4"/>
      <c r="M227" s="1"/>
    </row>
    <row r="228" spans="1:13" ht="30" customHeight="1">
      <c r="A228" s="1"/>
      <c r="B228" s="2"/>
      <c r="C228" s="18">
        <v>25.02</v>
      </c>
      <c r="D228" s="19" t="s">
        <v>114</v>
      </c>
      <c r="E228" s="20"/>
      <c r="F228" s="20"/>
      <c r="G228" s="21" t="s">
        <v>250</v>
      </c>
      <c r="H228" s="22" t="s">
        <v>126</v>
      </c>
      <c r="I228" s="19">
        <v>63.66</v>
      </c>
      <c r="J228" s="23">
        <v>515186.65424999996</v>
      </c>
      <c r="K228" s="24">
        <v>32796782.409554996</v>
      </c>
      <c r="L228" s="4"/>
      <c r="M228" s="1"/>
    </row>
    <row r="229" spans="1:13" ht="30" customHeight="1">
      <c r="A229" s="1"/>
      <c r="B229" s="2"/>
      <c r="C229" s="18">
        <v>25.03</v>
      </c>
      <c r="D229" s="19" t="s">
        <v>115</v>
      </c>
      <c r="E229" s="20"/>
      <c r="F229" s="20"/>
      <c r="G229" s="21" t="s">
        <v>251</v>
      </c>
      <c r="H229" s="22" t="s">
        <v>126</v>
      </c>
      <c r="I229" s="19">
        <v>83.26</v>
      </c>
      <c r="J229" s="23">
        <v>1091104.3599999999</v>
      </c>
      <c r="K229" s="24">
        <v>90845349.013599992</v>
      </c>
      <c r="L229" s="4"/>
      <c r="M229" s="1"/>
    </row>
    <row r="230" spans="1:13" ht="30" customHeight="1">
      <c r="A230" s="1"/>
      <c r="B230" s="2"/>
      <c r="C230" s="18">
        <v>25.04</v>
      </c>
      <c r="D230" s="19" t="s">
        <v>64</v>
      </c>
      <c r="E230" s="20"/>
      <c r="F230" s="20"/>
      <c r="G230" s="21" t="s">
        <v>203</v>
      </c>
      <c r="H230" s="22" t="s">
        <v>134</v>
      </c>
      <c r="I230" s="19">
        <v>3.61</v>
      </c>
      <c r="J230" s="23">
        <v>664619.71274999995</v>
      </c>
      <c r="K230" s="24">
        <v>2399277.1630274998</v>
      </c>
      <c r="L230" s="4"/>
      <c r="M230" s="1"/>
    </row>
    <row r="231" spans="1:13" ht="30" customHeight="1">
      <c r="A231" s="1"/>
      <c r="B231" s="2"/>
      <c r="C231" s="18">
        <v>25.05</v>
      </c>
      <c r="D231" s="19" t="s">
        <v>90</v>
      </c>
      <c r="E231" s="20"/>
      <c r="F231" s="20"/>
      <c r="G231" s="21" t="s">
        <v>224</v>
      </c>
      <c r="H231" s="22" t="s">
        <v>126</v>
      </c>
      <c r="I231" s="19">
        <v>1</v>
      </c>
      <c r="J231" s="23">
        <v>938236.41249999998</v>
      </c>
      <c r="K231" s="24">
        <v>938236.41249999998</v>
      </c>
      <c r="L231" s="4"/>
      <c r="M231" s="1"/>
    </row>
    <row r="232" spans="1:13" ht="30" customHeight="1" thickBot="1">
      <c r="A232" s="1"/>
      <c r="B232" s="2"/>
      <c r="C232" s="25" t="s">
        <v>26</v>
      </c>
      <c r="D232" s="34"/>
      <c r="E232" s="34"/>
      <c r="F232" s="34"/>
      <c r="G232" s="35"/>
      <c r="H232" s="26"/>
      <c r="I232" s="28"/>
      <c r="J232" s="29"/>
      <c r="K232" s="30">
        <v>235541255.32660496</v>
      </c>
      <c r="L232" s="4"/>
      <c r="M232" s="1"/>
    </row>
    <row r="233" spans="1:13" ht="15.75" thickBot="1">
      <c r="A233" s="1"/>
      <c r="B233" s="2"/>
      <c r="C233" s="31"/>
      <c r="D233" s="32"/>
      <c r="E233" s="32"/>
      <c r="F233" s="32"/>
      <c r="G233" s="32" t="s">
        <v>65</v>
      </c>
      <c r="H233" s="32"/>
      <c r="I233" s="32"/>
      <c r="J233" s="32"/>
      <c r="K233" s="33"/>
      <c r="L233" s="4"/>
      <c r="M233" s="1"/>
    </row>
    <row r="234" spans="1:13" ht="41.45" customHeight="1">
      <c r="A234" s="1"/>
      <c r="B234" s="2"/>
      <c r="C234" s="18" t="s">
        <v>204</v>
      </c>
      <c r="D234" s="19" t="s">
        <v>91</v>
      </c>
      <c r="E234" s="20"/>
      <c r="F234" s="20"/>
      <c r="G234" s="21" t="s">
        <v>225</v>
      </c>
      <c r="H234" s="22" t="s">
        <v>126</v>
      </c>
      <c r="I234" s="19">
        <v>197.32</v>
      </c>
      <c r="J234" s="23">
        <v>15258.411599999999</v>
      </c>
      <c r="K234" s="24">
        <v>3010789.7769119996</v>
      </c>
      <c r="L234" s="4"/>
      <c r="M234" s="1"/>
    </row>
    <row r="235" spans="1:13" ht="41.45" customHeight="1">
      <c r="A235" s="1"/>
      <c r="B235" s="2"/>
      <c r="C235" s="18" t="s">
        <v>206</v>
      </c>
      <c r="D235" s="19" t="s">
        <v>67</v>
      </c>
      <c r="E235" s="20"/>
      <c r="F235" s="20"/>
      <c r="G235" s="21" t="s">
        <v>207</v>
      </c>
      <c r="H235" s="22" t="s">
        <v>126</v>
      </c>
      <c r="I235" s="19">
        <v>426.77</v>
      </c>
      <c r="J235" s="23">
        <v>17565.647399999998</v>
      </c>
      <c r="K235" s="24">
        <v>7496491.3408979988</v>
      </c>
      <c r="L235" s="4"/>
      <c r="M235" s="1"/>
    </row>
    <row r="236" spans="1:13" ht="41.45" customHeight="1">
      <c r="A236" s="1"/>
      <c r="B236" s="2"/>
      <c r="C236" s="18" t="s">
        <v>68</v>
      </c>
      <c r="D236" s="19" t="s">
        <v>69</v>
      </c>
      <c r="E236" s="20"/>
      <c r="F236" s="20"/>
      <c r="G236" s="21" t="s">
        <v>208</v>
      </c>
      <c r="H236" s="22" t="s">
        <v>126</v>
      </c>
      <c r="I236" s="19">
        <v>105.99</v>
      </c>
      <c r="J236" s="23">
        <v>29806.872999999996</v>
      </c>
      <c r="K236" s="24">
        <v>3159230.4692699993</v>
      </c>
      <c r="L236" s="4"/>
      <c r="M236" s="1"/>
    </row>
    <row r="237" spans="1:13" ht="41.45" customHeight="1">
      <c r="A237" s="1"/>
      <c r="B237" s="2"/>
      <c r="C237" s="18" t="s">
        <v>70</v>
      </c>
      <c r="D237" s="19" t="s">
        <v>116</v>
      </c>
      <c r="E237" s="20"/>
      <c r="F237" s="20"/>
      <c r="G237" s="21" t="s">
        <v>252</v>
      </c>
      <c r="H237" s="22" t="s">
        <v>126</v>
      </c>
      <c r="I237" s="19">
        <v>1540</v>
      </c>
      <c r="J237" s="23">
        <v>32523.466249999998</v>
      </c>
      <c r="K237" s="24">
        <v>50086138.024999999</v>
      </c>
      <c r="L237" s="4"/>
      <c r="M237" s="1"/>
    </row>
    <row r="238" spans="1:13" ht="28.5">
      <c r="A238" s="1"/>
      <c r="B238" s="2"/>
      <c r="C238" s="18" t="s">
        <v>72</v>
      </c>
      <c r="D238" s="19" t="s">
        <v>117</v>
      </c>
      <c r="E238" s="20"/>
      <c r="F238" s="20"/>
      <c r="G238" s="21" t="s">
        <v>253</v>
      </c>
      <c r="H238" s="22" t="s">
        <v>134</v>
      </c>
      <c r="I238" s="19">
        <v>245.20999999999998</v>
      </c>
      <c r="J238" s="23">
        <v>17948.515749999999</v>
      </c>
      <c r="K238" s="24">
        <v>4401155.5470574992</v>
      </c>
      <c r="L238" s="4"/>
      <c r="M238" s="1"/>
    </row>
    <row r="239" spans="1:13" ht="42.75">
      <c r="A239" s="1"/>
      <c r="B239" s="2"/>
      <c r="C239" s="18" t="s">
        <v>254</v>
      </c>
      <c r="D239" s="19" t="s">
        <v>71</v>
      </c>
      <c r="E239" s="20"/>
      <c r="F239" s="20"/>
      <c r="G239" s="21" t="s">
        <v>209</v>
      </c>
      <c r="H239" s="22" t="s">
        <v>126</v>
      </c>
      <c r="I239" s="19">
        <v>276.8</v>
      </c>
      <c r="J239" s="23">
        <v>36869.290374999997</v>
      </c>
      <c r="K239" s="24">
        <v>10205419.5758</v>
      </c>
      <c r="L239" s="4"/>
      <c r="M239" s="1"/>
    </row>
    <row r="240" spans="1:13" ht="30" customHeight="1" thickBot="1">
      <c r="A240" s="1"/>
      <c r="B240" s="2"/>
      <c r="C240" s="25" t="s">
        <v>26</v>
      </c>
      <c r="D240" s="34"/>
      <c r="E240" s="34"/>
      <c r="F240" s="34"/>
      <c r="G240" s="35"/>
      <c r="H240" s="26"/>
      <c r="I240" s="28"/>
      <c r="J240" s="29"/>
      <c r="K240" s="30">
        <v>78359224.734937489</v>
      </c>
      <c r="L240" s="4"/>
      <c r="M240" s="1"/>
    </row>
    <row r="241" spans="1:13" ht="30" customHeight="1" thickBot="1">
      <c r="A241" s="1"/>
      <c r="B241" s="2"/>
      <c r="C241" s="31"/>
      <c r="D241" s="32"/>
      <c r="E241" s="32"/>
      <c r="F241" s="32"/>
      <c r="G241" s="32" t="s">
        <v>74</v>
      </c>
      <c r="H241" s="32"/>
      <c r="I241" s="32"/>
      <c r="J241" s="32"/>
      <c r="K241" s="33"/>
      <c r="L241" s="4"/>
      <c r="M241" s="1"/>
    </row>
    <row r="242" spans="1:13" ht="41.45" customHeight="1">
      <c r="A242" s="1"/>
      <c r="B242" s="2"/>
      <c r="C242" s="18">
        <v>31.01</v>
      </c>
      <c r="D242" s="19" t="s">
        <v>75</v>
      </c>
      <c r="E242" s="20"/>
      <c r="F242" s="20"/>
      <c r="G242" s="21" t="s">
        <v>212</v>
      </c>
      <c r="H242" s="22" t="s">
        <v>126</v>
      </c>
      <c r="I242" s="19">
        <v>315.7699873623078</v>
      </c>
      <c r="J242" s="23">
        <v>5592.5649999999996</v>
      </c>
      <c r="K242" s="24">
        <v>1765964.1793728848</v>
      </c>
      <c r="L242" s="4"/>
      <c r="M242" s="1"/>
    </row>
    <row r="243" spans="1:13" ht="30" customHeight="1" thickBot="1">
      <c r="A243" s="1"/>
      <c r="B243" s="2"/>
      <c r="C243" s="25" t="s">
        <v>26</v>
      </c>
      <c r="D243" s="34"/>
      <c r="E243" s="34"/>
      <c r="F243" s="34"/>
      <c r="G243" s="35"/>
      <c r="H243" s="26"/>
      <c r="I243" s="28"/>
      <c r="J243" s="29"/>
      <c r="K243" s="30">
        <v>1765964.1793728848</v>
      </c>
      <c r="L243" s="4"/>
      <c r="M243" s="1"/>
    </row>
    <row r="244" spans="1:13" ht="30" customHeight="1" thickBot="1">
      <c r="A244" s="1"/>
      <c r="B244" s="2"/>
      <c r="C244" s="127" t="s">
        <v>76</v>
      </c>
      <c r="D244" s="128"/>
      <c r="E244" s="128"/>
      <c r="F244" s="128"/>
      <c r="G244" s="128"/>
      <c r="H244" s="128"/>
      <c r="I244" s="128"/>
      <c r="J244" s="129"/>
      <c r="K244" s="36">
        <v>742308810.50413203</v>
      </c>
      <c r="L244" s="4"/>
      <c r="M244" s="1"/>
    </row>
    <row r="245" spans="1:13" s="12" customFormat="1" ht="30" customHeight="1" thickBot="1">
      <c r="A245" s="9"/>
      <c r="B245" s="10"/>
      <c r="C245" s="37"/>
      <c r="D245" s="37"/>
      <c r="E245" s="37"/>
      <c r="F245" s="37"/>
      <c r="G245" s="39"/>
      <c r="H245" s="39"/>
      <c r="I245" s="39"/>
      <c r="J245" s="40"/>
      <c r="K245" s="41"/>
      <c r="L245" s="11"/>
      <c r="M245" s="9"/>
    </row>
    <row r="246" spans="1:13" ht="30" customHeight="1" thickBot="1">
      <c r="A246" s="1"/>
      <c r="B246" s="2"/>
      <c r="C246" s="42"/>
      <c r="D246" s="42"/>
      <c r="E246" s="42"/>
      <c r="F246" s="42"/>
      <c r="G246" s="52" t="s">
        <v>118</v>
      </c>
      <c r="H246" s="52"/>
      <c r="I246" s="52"/>
      <c r="J246" s="53"/>
      <c r="K246" s="54">
        <v>1576752361.9438307</v>
      </c>
      <c r="L246" s="4"/>
      <c r="M246" s="1"/>
    </row>
    <row r="247" spans="1:13" s="64" customFormat="1" ht="30" customHeight="1">
      <c r="A247" s="55"/>
      <c r="B247" s="56"/>
      <c r="C247" s="57"/>
      <c r="D247" s="58"/>
      <c r="E247" s="57"/>
      <c r="F247" s="57"/>
      <c r="G247" s="59" t="s">
        <v>119</v>
      </c>
      <c r="H247" s="60"/>
      <c r="I247" s="60"/>
      <c r="J247" s="61">
        <v>0.21</v>
      </c>
      <c r="K247" s="62">
        <v>331117996.00820446</v>
      </c>
      <c r="L247" s="63"/>
      <c r="M247" s="55"/>
    </row>
    <row r="248" spans="1:13" s="64" customFormat="1" ht="30" customHeight="1">
      <c r="A248" s="55"/>
      <c r="B248" s="56"/>
      <c r="C248" s="57"/>
      <c r="D248" s="58"/>
      <c r="E248" s="57"/>
      <c r="F248" s="57"/>
      <c r="G248" s="65" t="s">
        <v>120</v>
      </c>
      <c r="H248" s="66"/>
      <c r="I248" s="67"/>
      <c r="J248" s="68">
        <v>0.01</v>
      </c>
      <c r="K248" s="69">
        <v>15767523.619438307</v>
      </c>
      <c r="L248" s="63"/>
      <c r="M248" s="55"/>
    </row>
    <row r="249" spans="1:13" s="64" customFormat="1" ht="30" customHeight="1">
      <c r="A249" s="55"/>
      <c r="B249" s="56"/>
      <c r="C249" s="57"/>
      <c r="D249" s="70"/>
      <c r="E249" s="70"/>
      <c r="F249" s="70"/>
      <c r="G249" s="65" t="s">
        <v>121</v>
      </c>
      <c r="H249" s="66"/>
      <c r="I249" s="67"/>
      <c r="J249" s="68">
        <v>0.04</v>
      </c>
      <c r="K249" s="69">
        <v>63070094.477753229</v>
      </c>
      <c r="L249" s="63"/>
      <c r="M249" s="55"/>
    </row>
    <row r="250" spans="1:13" s="64" customFormat="1" ht="30" customHeight="1">
      <c r="A250" s="55"/>
      <c r="B250" s="56"/>
      <c r="C250" s="57"/>
      <c r="D250" s="70"/>
      <c r="E250" s="70"/>
      <c r="F250" s="70"/>
      <c r="G250" s="65" t="s">
        <v>122</v>
      </c>
      <c r="H250" s="66"/>
      <c r="I250" s="67"/>
      <c r="J250" s="68">
        <v>0.19</v>
      </c>
      <c r="K250" s="69">
        <v>11983317.950773114</v>
      </c>
      <c r="L250" s="63"/>
      <c r="M250" s="55"/>
    </row>
    <row r="251" spans="1:13" s="64" customFormat="1" ht="30" customHeight="1">
      <c r="A251" s="55"/>
      <c r="B251" s="56"/>
      <c r="C251" s="57"/>
      <c r="D251" s="58"/>
      <c r="E251" s="57"/>
      <c r="F251" s="57"/>
      <c r="G251" s="71"/>
      <c r="H251" s="72"/>
      <c r="I251" s="72"/>
      <c r="J251" s="72"/>
      <c r="K251" s="73"/>
      <c r="L251" s="63"/>
      <c r="M251" s="55"/>
    </row>
    <row r="252" spans="1:13" s="64" customFormat="1" ht="30" customHeight="1" thickBot="1">
      <c r="A252" s="55"/>
      <c r="B252" s="56"/>
      <c r="C252" s="57"/>
      <c r="D252" s="58"/>
      <c r="E252" s="57"/>
      <c r="F252" s="57"/>
      <c r="G252" s="74" t="s">
        <v>123</v>
      </c>
      <c r="H252" s="75"/>
      <c r="I252" s="75"/>
      <c r="J252" s="76"/>
      <c r="K252" s="77">
        <v>1998691293.9999998</v>
      </c>
      <c r="L252" s="63"/>
      <c r="M252" s="55"/>
    </row>
    <row r="253" spans="1:13" s="86" customFormat="1" ht="15">
      <c r="A253" s="78"/>
      <c r="B253" s="79"/>
      <c r="C253" s="80"/>
      <c r="D253" s="81"/>
      <c r="E253" s="81"/>
      <c r="F253" s="81"/>
      <c r="G253" s="80"/>
      <c r="H253" s="80"/>
      <c r="I253" s="82"/>
      <c r="J253" s="83"/>
      <c r="K253" s="84"/>
      <c r="L253" s="85"/>
      <c r="M253" s="78"/>
    </row>
    <row r="254" spans="1:13" ht="15.75" thickBot="1">
      <c r="A254" s="1"/>
      <c r="B254" s="87"/>
      <c r="C254" s="88"/>
      <c r="D254" s="88"/>
      <c r="E254" s="89"/>
      <c r="F254" s="88"/>
      <c r="G254" s="90"/>
      <c r="H254" s="88"/>
      <c r="I254" s="88"/>
      <c r="J254" s="88"/>
      <c r="K254" s="88"/>
      <c r="L254" s="91"/>
      <c r="M254" s="1"/>
    </row>
    <row r="255" spans="1:13" ht="15.75" thickTop="1">
      <c r="A255" s="1"/>
      <c r="B255" s="1"/>
      <c r="C255" s="1"/>
      <c r="D255" s="1"/>
      <c r="E255" s="92"/>
      <c r="F255" s="1"/>
      <c r="G255" s="1"/>
      <c r="H255" s="1"/>
      <c r="I255" s="1"/>
      <c r="J255" s="1"/>
      <c r="K255" s="1"/>
      <c r="L255" s="1"/>
      <c r="M255" s="1"/>
    </row>
  </sheetData>
  <mergeCells count="31">
    <mergeCell ref="C1:F1"/>
    <mergeCell ref="C3:K4"/>
    <mergeCell ref="C5:K5"/>
    <mergeCell ref="C6:K6"/>
    <mergeCell ref="C7:C8"/>
    <mergeCell ref="D7:D8"/>
    <mergeCell ref="E7:F7"/>
    <mergeCell ref="G7:G8"/>
    <mergeCell ref="H7:H8"/>
    <mergeCell ref="I7:I8"/>
    <mergeCell ref="J7:J8"/>
    <mergeCell ref="K7:K8"/>
    <mergeCell ref="C76:J76"/>
    <mergeCell ref="C81:C82"/>
    <mergeCell ref="D81:D82"/>
    <mergeCell ref="E81:F81"/>
    <mergeCell ref="G81:G82"/>
    <mergeCell ref="H81:H82"/>
    <mergeCell ref="I81:I82"/>
    <mergeCell ref="J81:J82"/>
    <mergeCell ref="C244:J244"/>
    <mergeCell ref="K81:K82"/>
    <mergeCell ref="C154:J154"/>
    <mergeCell ref="C158:C159"/>
    <mergeCell ref="D158:D159"/>
    <mergeCell ref="E158:F158"/>
    <mergeCell ref="G158:G159"/>
    <mergeCell ref="H158:H159"/>
    <mergeCell ref="I158:I159"/>
    <mergeCell ref="J158:J159"/>
    <mergeCell ref="K158:K159"/>
  </mergeCells>
  <pageMargins left="0.7" right="0.7" top="0.75" bottom="0.75" header="0.3" footer="0.3"/>
  <pageSetup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52"/>
  <sheetViews>
    <sheetView tabSelected="1" view="pageBreakPreview" topLeftCell="A33" zoomScale="50" zoomScaleNormal="50" zoomScaleSheetLayoutView="50" workbookViewId="0">
      <selection activeCell="L24" sqref="L24"/>
    </sheetView>
  </sheetViews>
  <sheetFormatPr baseColWidth="10" defaultColWidth="11.28515625" defaultRowHeight="16.5"/>
  <cols>
    <col min="1" max="2" width="3.42578125" style="96" customWidth="1"/>
    <col min="3" max="3" width="15.85546875" style="96" customWidth="1"/>
    <col min="4" max="4" width="15.42578125" style="96" customWidth="1"/>
    <col min="5" max="5" width="16.140625" style="112" customWidth="1"/>
    <col min="6" max="6" width="17.42578125" style="96" customWidth="1"/>
    <col min="7" max="7" width="73.42578125" style="96" customWidth="1"/>
    <col min="8" max="8" width="8.42578125" style="96" customWidth="1"/>
    <col min="9" max="9" width="18.42578125" style="96" customWidth="1"/>
    <col min="10" max="10" width="23.42578125" style="96" customWidth="1"/>
    <col min="11" max="11" width="30" style="96" customWidth="1"/>
    <col min="12" max="12" width="3.42578125" style="96" customWidth="1"/>
    <col min="13" max="13" width="2.42578125" style="96" customWidth="1"/>
    <col min="14" max="14" width="11.28515625" style="96"/>
    <col min="15" max="15" width="16.42578125" style="114" hidden="1" customWidth="1"/>
    <col min="16" max="16384" width="11.28515625" style="96"/>
  </cols>
  <sheetData>
    <row r="1" spans="1:15" ht="17.25" thickBot="1">
      <c r="A1" s="94"/>
      <c r="B1" s="94"/>
      <c r="C1" s="94"/>
      <c r="D1" s="94"/>
      <c r="E1" s="95"/>
      <c r="F1" s="94"/>
      <c r="G1" s="94"/>
      <c r="H1" s="94"/>
      <c r="I1" s="94"/>
      <c r="J1" s="94"/>
      <c r="K1" s="94"/>
      <c r="L1" s="94"/>
      <c r="M1" s="94"/>
    </row>
    <row r="2" spans="1:15" ht="17.25" thickTop="1">
      <c r="A2" s="94"/>
      <c r="B2" s="97"/>
      <c r="C2" s="98"/>
      <c r="D2" s="98"/>
      <c r="E2" s="99"/>
      <c r="F2" s="98"/>
      <c r="G2" s="98"/>
      <c r="H2" s="98"/>
      <c r="I2" s="98"/>
      <c r="J2" s="98"/>
      <c r="K2" s="98"/>
      <c r="L2" s="100"/>
      <c r="M2" s="94"/>
    </row>
    <row r="3" spans="1:15" s="5" customFormat="1" ht="15.75" thickBot="1">
      <c r="A3" s="1"/>
      <c r="B3" s="2"/>
      <c r="C3" s="120" t="s">
        <v>4</v>
      </c>
      <c r="D3" s="121"/>
      <c r="E3" s="121"/>
      <c r="F3" s="121"/>
      <c r="G3" s="121"/>
      <c r="H3" s="121"/>
      <c r="I3" s="121"/>
      <c r="J3" s="121"/>
      <c r="K3" s="122"/>
      <c r="L3" s="4"/>
      <c r="M3" s="1"/>
      <c r="O3" s="115"/>
    </row>
    <row r="4" spans="1:15" s="5" customFormat="1" ht="15">
      <c r="A4" s="1"/>
      <c r="B4" s="2"/>
      <c r="C4" s="130" t="s">
        <v>5</v>
      </c>
      <c r="D4" s="132" t="s">
        <v>6</v>
      </c>
      <c r="E4" s="134" t="s">
        <v>7</v>
      </c>
      <c r="F4" s="134"/>
      <c r="G4" s="130" t="s">
        <v>8</v>
      </c>
      <c r="H4" s="132" t="s">
        <v>9</v>
      </c>
      <c r="I4" s="132" t="s">
        <v>10</v>
      </c>
      <c r="J4" s="123" t="s">
        <v>11</v>
      </c>
      <c r="K4" s="125" t="s">
        <v>12</v>
      </c>
      <c r="L4" s="4"/>
      <c r="M4" s="1"/>
      <c r="O4" s="115"/>
    </row>
    <row r="5" spans="1:15" s="5" customFormat="1" ht="15.75" thickBot="1">
      <c r="A5" s="1"/>
      <c r="B5" s="2"/>
      <c r="C5" s="131"/>
      <c r="D5" s="133"/>
      <c r="E5" s="13" t="s">
        <v>13</v>
      </c>
      <c r="F5" s="13" t="s">
        <v>14</v>
      </c>
      <c r="G5" s="131"/>
      <c r="H5" s="133"/>
      <c r="I5" s="133"/>
      <c r="J5" s="124"/>
      <c r="K5" s="126"/>
      <c r="L5" s="4"/>
      <c r="M5" s="1"/>
      <c r="O5" s="115"/>
    </row>
    <row r="6" spans="1:15" s="5" customFormat="1" ht="15.75" thickBot="1">
      <c r="A6" s="1"/>
      <c r="B6" s="2"/>
      <c r="C6" s="14"/>
      <c r="D6" s="15" t="s">
        <v>15</v>
      </c>
      <c r="E6" s="16"/>
      <c r="F6" s="16"/>
      <c r="G6" s="16" t="s">
        <v>16</v>
      </c>
      <c r="H6" s="16"/>
      <c r="I6" s="16"/>
      <c r="J6" s="16"/>
      <c r="K6" s="17"/>
      <c r="L6" s="4"/>
      <c r="M6" s="1"/>
      <c r="O6" s="116">
        <v>0.88570000000000004</v>
      </c>
    </row>
    <row r="7" spans="1:15" s="5" customFormat="1" ht="57">
      <c r="A7" s="1"/>
      <c r="B7" s="2"/>
      <c r="C7" s="18" t="s">
        <v>124</v>
      </c>
      <c r="D7" s="19" t="s">
        <v>17</v>
      </c>
      <c r="E7" s="20"/>
      <c r="F7" s="20"/>
      <c r="G7" s="21" t="s">
        <v>125</v>
      </c>
      <c r="H7" s="22" t="s">
        <v>126</v>
      </c>
      <c r="I7" s="19">
        <v>64.239999999999995</v>
      </c>
      <c r="J7" s="23">
        <f>O7*$O$6</f>
        <v>28612.396566574997</v>
      </c>
      <c r="K7" s="24">
        <f>J7*I7</f>
        <v>1838060.3554367777</v>
      </c>
      <c r="L7" s="4"/>
      <c r="M7" s="1"/>
      <c r="O7" s="117">
        <v>32304.839749999996</v>
      </c>
    </row>
    <row r="8" spans="1:15" s="5" customFormat="1" ht="57">
      <c r="A8" s="1"/>
      <c r="B8" s="2"/>
      <c r="C8" s="18" t="s">
        <v>127</v>
      </c>
      <c r="D8" s="19" t="s">
        <v>18</v>
      </c>
      <c r="E8" s="20"/>
      <c r="F8" s="20"/>
      <c r="G8" s="21" t="s">
        <v>128</v>
      </c>
      <c r="H8" s="22" t="s">
        <v>126</v>
      </c>
      <c r="I8" s="19">
        <v>280.10000000000002</v>
      </c>
      <c r="J8" s="23">
        <f t="shared" ref="J8:J15" si="0">O8*$O$6</f>
        <v>9110.1550475024997</v>
      </c>
      <c r="K8" s="24">
        <f t="shared" ref="K8:K15" si="1">J8*I8</f>
        <v>2551754.4288054504</v>
      </c>
      <c r="L8" s="4"/>
      <c r="M8" s="1"/>
      <c r="O8" s="117">
        <v>10285.824825</v>
      </c>
    </row>
    <row r="9" spans="1:15" s="5" customFormat="1" ht="71.25">
      <c r="A9" s="1"/>
      <c r="B9" s="2"/>
      <c r="C9" s="18" t="s">
        <v>129</v>
      </c>
      <c r="D9" s="19" t="s">
        <v>19</v>
      </c>
      <c r="E9" s="20"/>
      <c r="F9" s="20"/>
      <c r="G9" s="21" t="s">
        <v>130</v>
      </c>
      <c r="H9" s="22" t="s">
        <v>131</v>
      </c>
      <c r="I9" s="19">
        <v>106</v>
      </c>
      <c r="J9" s="23">
        <f t="shared" si="0"/>
        <v>20107.070172899999</v>
      </c>
      <c r="K9" s="24">
        <f t="shared" si="1"/>
        <v>2131349.4383274</v>
      </c>
      <c r="L9" s="4"/>
      <c r="M9" s="1"/>
      <c r="O9" s="117">
        <v>22701.896999999997</v>
      </c>
    </row>
    <row r="10" spans="1:15" s="5" customFormat="1" ht="71.25">
      <c r="A10" s="1"/>
      <c r="B10" s="2"/>
      <c r="C10" s="18" t="s">
        <v>132</v>
      </c>
      <c r="D10" s="19" t="s">
        <v>20</v>
      </c>
      <c r="E10" s="20"/>
      <c r="F10" s="20"/>
      <c r="G10" s="21" t="s">
        <v>133</v>
      </c>
      <c r="H10" s="22" t="s">
        <v>134</v>
      </c>
      <c r="I10" s="19">
        <v>121.8</v>
      </c>
      <c r="J10" s="23">
        <f t="shared" si="0"/>
        <v>6251.0742181674996</v>
      </c>
      <c r="K10" s="24">
        <f t="shared" si="1"/>
        <v>761380.83977280138</v>
      </c>
      <c r="L10" s="4"/>
      <c r="M10" s="1"/>
      <c r="O10" s="117">
        <v>7057.7782749999988</v>
      </c>
    </row>
    <row r="11" spans="1:15" s="5" customFormat="1" ht="42.75">
      <c r="A11" s="1"/>
      <c r="B11" s="2"/>
      <c r="C11" s="18" t="s">
        <v>135</v>
      </c>
      <c r="D11" s="19" t="s">
        <v>21</v>
      </c>
      <c r="E11" s="20"/>
      <c r="F11" s="20"/>
      <c r="G11" s="21" t="s">
        <v>136</v>
      </c>
      <c r="H11" s="22" t="s">
        <v>134</v>
      </c>
      <c r="I11" s="19">
        <v>1.2</v>
      </c>
      <c r="J11" s="23">
        <f t="shared" si="0"/>
        <v>14646.810816305499</v>
      </c>
      <c r="K11" s="24">
        <f t="shared" si="1"/>
        <v>17576.172979566596</v>
      </c>
      <c r="L11" s="4"/>
      <c r="M11" s="1"/>
      <c r="O11" s="117">
        <v>16536.988614999998</v>
      </c>
    </row>
    <row r="12" spans="1:15" s="5" customFormat="1" ht="28.5">
      <c r="A12" s="1"/>
      <c r="B12" s="2"/>
      <c r="C12" s="18" t="s">
        <v>137</v>
      </c>
      <c r="D12" s="19" t="s">
        <v>22</v>
      </c>
      <c r="E12" s="20"/>
      <c r="F12" s="20"/>
      <c r="G12" s="21" t="s">
        <v>138</v>
      </c>
      <c r="H12" s="22" t="s">
        <v>126</v>
      </c>
      <c r="I12" s="19">
        <v>134.9</v>
      </c>
      <c r="J12" s="23">
        <f t="shared" si="0"/>
        <v>16227.557146699997</v>
      </c>
      <c r="K12" s="24">
        <f t="shared" si="1"/>
        <v>2189097.4590898296</v>
      </c>
      <c r="L12" s="4"/>
      <c r="M12" s="1"/>
      <c r="O12" s="117">
        <v>18321.730999999996</v>
      </c>
    </row>
    <row r="13" spans="1:15" s="5" customFormat="1" ht="28.5">
      <c r="A13" s="1"/>
      <c r="B13" s="2"/>
      <c r="C13" s="18" t="s">
        <v>139</v>
      </c>
      <c r="D13" s="19" t="s">
        <v>23</v>
      </c>
      <c r="E13" s="20"/>
      <c r="F13" s="20"/>
      <c r="G13" s="21" t="s">
        <v>140</v>
      </c>
      <c r="H13" s="22" t="s">
        <v>134</v>
      </c>
      <c r="I13" s="19">
        <v>128.52000000000001</v>
      </c>
      <c r="J13" s="23">
        <f t="shared" si="0"/>
        <v>9773.6244590674996</v>
      </c>
      <c r="K13" s="24">
        <f t="shared" si="1"/>
        <v>1256106.2154793551</v>
      </c>
      <c r="L13" s="4"/>
      <c r="M13" s="1"/>
      <c r="O13" s="117">
        <v>11034.915274999999</v>
      </c>
    </row>
    <row r="14" spans="1:15" s="5" customFormat="1" ht="71.25">
      <c r="A14" s="1"/>
      <c r="B14" s="2"/>
      <c r="C14" s="18" t="s">
        <v>141</v>
      </c>
      <c r="D14" s="19" t="s">
        <v>24</v>
      </c>
      <c r="E14" s="20"/>
      <c r="F14" s="20"/>
      <c r="G14" s="21" t="s">
        <v>142</v>
      </c>
      <c r="H14" s="22" t="s">
        <v>126</v>
      </c>
      <c r="I14" s="19">
        <v>67.180000000000007</v>
      </c>
      <c r="J14" s="23">
        <f t="shared" si="0"/>
        <v>15735.09395264</v>
      </c>
      <c r="K14" s="24">
        <f t="shared" si="1"/>
        <v>1057083.6117383554</v>
      </c>
      <c r="L14" s="4"/>
      <c r="M14" s="1"/>
      <c r="O14" s="117">
        <v>17765.715199999999</v>
      </c>
    </row>
    <row r="15" spans="1:15" s="5" customFormat="1" ht="42.75">
      <c r="A15" s="1"/>
      <c r="B15" s="2"/>
      <c r="C15" s="18" t="s">
        <v>143</v>
      </c>
      <c r="D15" s="19" t="s">
        <v>25</v>
      </c>
      <c r="E15" s="20"/>
      <c r="F15" s="20"/>
      <c r="G15" s="21" t="s">
        <v>144</v>
      </c>
      <c r="H15" s="22" t="s">
        <v>126</v>
      </c>
      <c r="I15" s="19">
        <v>451.5</v>
      </c>
      <c r="J15" s="23">
        <f t="shared" si="0"/>
        <v>23068.916071849999</v>
      </c>
      <c r="K15" s="24">
        <f t="shared" si="1"/>
        <v>10415615.606440274</v>
      </c>
      <c r="L15" s="4"/>
      <c r="M15" s="1"/>
      <c r="O15" s="117">
        <v>26045.970499999999</v>
      </c>
    </row>
    <row r="16" spans="1:15" s="5" customFormat="1" ht="15.75" thickBot="1">
      <c r="A16" s="1"/>
      <c r="B16" s="2"/>
      <c r="C16" s="25" t="s">
        <v>26</v>
      </c>
      <c r="D16" s="26"/>
      <c r="E16" s="26"/>
      <c r="F16" s="26"/>
      <c r="G16" s="27"/>
      <c r="H16" s="26"/>
      <c r="I16" s="28"/>
      <c r="J16" s="29"/>
      <c r="K16" s="30">
        <f>SUM(K7:K15)</f>
        <v>22218024.128069811</v>
      </c>
      <c r="L16" s="4"/>
      <c r="M16" s="1"/>
      <c r="O16" s="118"/>
    </row>
    <row r="17" spans="1:15" s="5" customFormat="1" ht="15.75" thickBot="1">
      <c r="A17" s="1"/>
      <c r="B17" s="2"/>
      <c r="C17" s="31"/>
      <c r="D17" s="32"/>
      <c r="E17" s="32"/>
      <c r="F17" s="32"/>
      <c r="G17" s="32" t="s">
        <v>27</v>
      </c>
      <c r="H17" s="32"/>
      <c r="I17" s="32"/>
      <c r="J17" s="32"/>
      <c r="K17" s="33"/>
      <c r="L17" s="4"/>
      <c r="M17" s="1"/>
      <c r="O17" s="115"/>
    </row>
    <row r="18" spans="1:15" s="5" customFormat="1" ht="42.75">
      <c r="A18" s="1"/>
      <c r="B18" s="2"/>
      <c r="C18" s="18" t="s">
        <v>145</v>
      </c>
      <c r="D18" s="19" t="s">
        <v>28</v>
      </c>
      <c r="E18" s="20"/>
      <c r="F18" s="20"/>
      <c r="G18" s="21" t="s">
        <v>146</v>
      </c>
      <c r="H18" s="22" t="s">
        <v>134</v>
      </c>
      <c r="I18" s="19">
        <v>121.8</v>
      </c>
      <c r="J18" s="23">
        <f t="shared" ref="J18:J21" si="2">O18*$O$6</f>
        <v>43305.088090999998</v>
      </c>
      <c r="K18" s="24">
        <f t="shared" ref="K18:K21" si="3">J18*I18</f>
        <v>5274559.7294838</v>
      </c>
      <c r="L18" s="4"/>
      <c r="M18" s="1"/>
      <c r="O18" s="117">
        <v>48893.63</v>
      </c>
    </row>
    <row r="19" spans="1:15" s="5" customFormat="1" ht="28.5">
      <c r="A19" s="1"/>
      <c r="B19" s="2"/>
      <c r="C19" s="18" t="s">
        <v>147</v>
      </c>
      <c r="D19" s="19" t="s">
        <v>29</v>
      </c>
      <c r="E19" s="20"/>
      <c r="F19" s="20"/>
      <c r="G19" s="21" t="s">
        <v>148</v>
      </c>
      <c r="H19" s="22" t="s">
        <v>131</v>
      </c>
      <c r="I19" s="19">
        <v>8</v>
      </c>
      <c r="J19" s="23">
        <f t="shared" si="2"/>
        <v>33342.079626562503</v>
      </c>
      <c r="K19" s="24">
        <f t="shared" si="3"/>
        <v>266736.63701250002</v>
      </c>
      <c r="L19" s="4"/>
      <c r="M19" s="1"/>
      <c r="O19" s="117">
        <v>37644.890625</v>
      </c>
    </row>
    <row r="20" spans="1:15" s="5" customFormat="1" ht="28.5">
      <c r="A20" s="1"/>
      <c r="B20" s="2"/>
      <c r="C20" s="18" t="s">
        <v>149</v>
      </c>
      <c r="D20" s="19" t="s">
        <v>30</v>
      </c>
      <c r="E20" s="20"/>
      <c r="F20" s="20"/>
      <c r="G20" s="21" t="s">
        <v>150</v>
      </c>
      <c r="H20" s="22" t="s">
        <v>134</v>
      </c>
      <c r="I20" s="19">
        <v>4.2</v>
      </c>
      <c r="J20" s="23">
        <f t="shared" si="2"/>
        <v>40098.788992050009</v>
      </c>
      <c r="K20" s="24">
        <f t="shared" si="3"/>
        <v>168414.91376661006</v>
      </c>
      <c r="L20" s="4"/>
      <c r="M20" s="1"/>
      <c r="O20" s="117">
        <v>45273.556500000006</v>
      </c>
    </row>
    <row r="21" spans="1:15" s="5" customFormat="1" ht="42.75">
      <c r="A21" s="1"/>
      <c r="B21" s="2"/>
      <c r="C21" s="18" t="s">
        <v>151</v>
      </c>
      <c r="D21" s="19" t="s">
        <v>31</v>
      </c>
      <c r="E21" s="20"/>
      <c r="F21" s="20"/>
      <c r="G21" s="21" t="s">
        <v>152</v>
      </c>
      <c r="H21" s="22" t="s">
        <v>131</v>
      </c>
      <c r="I21" s="19">
        <v>8</v>
      </c>
      <c r="J21" s="23">
        <f t="shared" si="2"/>
        <v>19549.991886750006</v>
      </c>
      <c r="K21" s="24">
        <f t="shared" si="3"/>
        <v>156399.93509400004</v>
      </c>
      <c r="L21" s="4"/>
      <c r="M21" s="1"/>
      <c r="O21" s="117">
        <v>22072.927500000005</v>
      </c>
    </row>
    <row r="22" spans="1:15" s="5" customFormat="1" ht="15.75" thickBot="1">
      <c r="A22" s="1"/>
      <c r="B22" s="2"/>
      <c r="C22" s="25" t="s">
        <v>26</v>
      </c>
      <c r="D22" s="34"/>
      <c r="E22" s="34"/>
      <c r="F22" s="34"/>
      <c r="G22" s="35"/>
      <c r="H22" s="26"/>
      <c r="I22" s="28"/>
      <c r="J22" s="29"/>
      <c r="K22" s="30">
        <f>SUM(K18:K21)</f>
        <v>5866111.2153569106</v>
      </c>
      <c r="L22" s="4"/>
      <c r="M22" s="1"/>
      <c r="O22" s="118"/>
    </row>
    <row r="23" spans="1:15" s="5" customFormat="1" ht="15.75" thickBot="1">
      <c r="A23" s="1"/>
      <c r="B23" s="2"/>
      <c r="C23" s="31"/>
      <c r="D23" s="32"/>
      <c r="E23" s="32"/>
      <c r="F23" s="32"/>
      <c r="G23" s="32" t="s">
        <v>32</v>
      </c>
      <c r="H23" s="32"/>
      <c r="I23" s="32"/>
      <c r="J23" s="32"/>
      <c r="K23" s="33"/>
      <c r="L23" s="4"/>
      <c r="M23" s="1"/>
      <c r="O23" s="115"/>
    </row>
    <row r="24" spans="1:15" s="5" customFormat="1" ht="57">
      <c r="A24" s="1"/>
      <c r="B24" s="2"/>
      <c r="C24" s="18" t="s">
        <v>153</v>
      </c>
      <c r="D24" s="19" t="s">
        <v>33</v>
      </c>
      <c r="E24" s="20"/>
      <c r="F24" s="20"/>
      <c r="G24" s="21" t="s">
        <v>154</v>
      </c>
      <c r="H24" s="22" t="s">
        <v>131</v>
      </c>
      <c r="I24" s="19">
        <v>50</v>
      </c>
      <c r="J24" s="23">
        <f t="shared" ref="J24:J30" si="4">O24*$O$6</f>
        <v>144695.06771380003</v>
      </c>
      <c r="K24" s="24">
        <f t="shared" ref="K24:K30" si="5">J24*I24</f>
        <v>7234753.3856900018</v>
      </c>
      <c r="L24" s="4"/>
      <c r="M24" s="1"/>
      <c r="O24" s="117">
        <v>163368.03400000001</v>
      </c>
    </row>
    <row r="25" spans="1:15" s="5" customFormat="1" ht="71.25">
      <c r="A25" s="1"/>
      <c r="B25" s="2"/>
      <c r="C25" s="18" t="s">
        <v>155</v>
      </c>
      <c r="D25" s="19" t="s">
        <v>34</v>
      </c>
      <c r="E25" s="20"/>
      <c r="F25" s="20"/>
      <c r="G25" s="21" t="s">
        <v>156</v>
      </c>
      <c r="H25" s="22" t="s">
        <v>131</v>
      </c>
      <c r="I25" s="19">
        <v>8</v>
      </c>
      <c r="J25" s="23">
        <f t="shared" si="4"/>
        <v>184088.70089379998</v>
      </c>
      <c r="K25" s="24">
        <f t="shared" si="5"/>
        <v>1472709.6071503998</v>
      </c>
      <c r="L25" s="4"/>
      <c r="M25" s="1"/>
      <c r="O25" s="117">
        <v>207845.43399999998</v>
      </c>
    </row>
    <row r="26" spans="1:15" s="5" customFormat="1" ht="71.25">
      <c r="A26" s="1"/>
      <c r="B26" s="2"/>
      <c r="C26" s="18" t="s">
        <v>157</v>
      </c>
      <c r="D26" s="19" t="s">
        <v>35</v>
      </c>
      <c r="E26" s="20"/>
      <c r="F26" s="20"/>
      <c r="G26" s="21" t="s">
        <v>158</v>
      </c>
      <c r="H26" s="22" t="s">
        <v>131</v>
      </c>
      <c r="I26" s="19">
        <v>8</v>
      </c>
      <c r="J26" s="23">
        <f t="shared" si="4"/>
        <v>167917.60021364002</v>
      </c>
      <c r="K26" s="24">
        <f t="shared" si="5"/>
        <v>1343340.8017091202</v>
      </c>
      <c r="L26" s="4"/>
      <c r="M26" s="1"/>
      <c r="O26" s="117">
        <v>189587.44520000002</v>
      </c>
    </row>
    <row r="27" spans="1:15" s="5" customFormat="1" ht="71.25">
      <c r="A27" s="1"/>
      <c r="B27" s="2"/>
      <c r="C27" s="18" t="s">
        <v>159</v>
      </c>
      <c r="D27" s="19" t="s">
        <v>36</v>
      </c>
      <c r="E27" s="20"/>
      <c r="F27" s="20"/>
      <c r="G27" s="21" t="s">
        <v>160</v>
      </c>
      <c r="H27" s="22" t="s">
        <v>131</v>
      </c>
      <c r="I27" s="19">
        <v>20</v>
      </c>
      <c r="J27" s="23">
        <f t="shared" si="4"/>
        <v>134654.43771920001</v>
      </c>
      <c r="K27" s="24">
        <f t="shared" si="5"/>
        <v>2693088.7543840003</v>
      </c>
      <c r="L27" s="4"/>
      <c r="M27" s="1"/>
      <c r="O27" s="117">
        <v>152031.65599999999</v>
      </c>
    </row>
    <row r="28" spans="1:15" s="5" customFormat="1" ht="71.25">
      <c r="A28" s="1"/>
      <c r="B28" s="2"/>
      <c r="C28" s="18" t="s">
        <v>161</v>
      </c>
      <c r="D28" s="19" t="s">
        <v>37</v>
      </c>
      <c r="E28" s="20"/>
      <c r="F28" s="20"/>
      <c r="G28" s="21" t="s">
        <v>162</v>
      </c>
      <c r="H28" s="22" t="s">
        <v>131</v>
      </c>
      <c r="I28" s="19">
        <v>8</v>
      </c>
      <c r="J28" s="23">
        <f t="shared" si="4"/>
        <v>284715.00871980004</v>
      </c>
      <c r="K28" s="24">
        <f t="shared" si="5"/>
        <v>2277720.0697584003</v>
      </c>
      <c r="L28" s="4"/>
      <c r="M28" s="1"/>
      <c r="O28" s="117">
        <v>321457.614</v>
      </c>
    </row>
    <row r="29" spans="1:15" s="5" customFormat="1" ht="71.25">
      <c r="A29" s="1"/>
      <c r="B29" s="2"/>
      <c r="C29" s="18" t="s">
        <v>163</v>
      </c>
      <c r="D29" s="19" t="s">
        <v>38</v>
      </c>
      <c r="E29" s="20"/>
      <c r="F29" s="20"/>
      <c r="G29" s="21" t="s">
        <v>164</v>
      </c>
      <c r="H29" s="22" t="s">
        <v>131</v>
      </c>
      <c r="I29" s="19">
        <v>6</v>
      </c>
      <c r="J29" s="23">
        <f t="shared" si="4"/>
        <v>166272.75611524002</v>
      </c>
      <c r="K29" s="24">
        <f t="shared" si="5"/>
        <v>997636.53669144004</v>
      </c>
      <c r="L29" s="4"/>
      <c r="M29" s="1"/>
      <c r="O29" s="117">
        <v>187730.33320000002</v>
      </c>
    </row>
    <row r="30" spans="1:15" s="5" customFormat="1" ht="57">
      <c r="A30" s="1"/>
      <c r="B30" s="2"/>
      <c r="C30" s="18" t="s">
        <v>165</v>
      </c>
      <c r="D30" s="19" t="s">
        <v>39</v>
      </c>
      <c r="E30" s="20"/>
      <c r="F30" s="20"/>
      <c r="G30" s="21" t="s">
        <v>166</v>
      </c>
      <c r="H30" s="22" t="s">
        <v>131</v>
      </c>
      <c r="I30" s="19">
        <v>10</v>
      </c>
      <c r="J30" s="23">
        <f t="shared" si="4"/>
        <v>163526.11255379999</v>
      </c>
      <c r="K30" s="24">
        <f t="shared" si="5"/>
        <v>1635261.1255379999</v>
      </c>
      <c r="L30" s="4"/>
      <c r="M30" s="1"/>
      <c r="O30" s="117">
        <v>184629.234</v>
      </c>
    </row>
    <row r="31" spans="1:15" s="5" customFormat="1" ht="15.75" thickBot="1">
      <c r="A31" s="1"/>
      <c r="B31" s="2"/>
      <c r="C31" s="25" t="s">
        <v>26</v>
      </c>
      <c r="D31" s="34"/>
      <c r="E31" s="34"/>
      <c r="F31" s="34"/>
      <c r="G31" s="35"/>
      <c r="H31" s="26"/>
      <c r="I31" s="28"/>
      <c r="J31" s="29"/>
      <c r="K31" s="30">
        <f>SUM(K24:K30)</f>
        <v>17654510.280921362</v>
      </c>
      <c r="L31" s="4"/>
      <c r="M31" s="1"/>
      <c r="O31" s="118"/>
    </row>
    <row r="32" spans="1:15" s="5" customFormat="1" ht="15.75" thickBot="1">
      <c r="A32" s="1"/>
      <c r="B32" s="2"/>
      <c r="C32" s="31"/>
      <c r="D32" s="32"/>
      <c r="E32" s="32"/>
      <c r="F32" s="32"/>
      <c r="G32" s="32" t="s">
        <v>40</v>
      </c>
      <c r="H32" s="32"/>
      <c r="I32" s="32"/>
      <c r="J32" s="32"/>
      <c r="K32" s="33"/>
      <c r="L32" s="4"/>
      <c r="M32" s="1"/>
      <c r="O32" s="115"/>
    </row>
    <row r="33" spans="1:15" s="5" customFormat="1" ht="71.25">
      <c r="A33" s="1"/>
      <c r="B33" s="2"/>
      <c r="C33" s="18" t="s">
        <v>167</v>
      </c>
      <c r="D33" s="19" t="s">
        <v>41</v>
      </c>
      <c r="E33" s="20"/>
      <c r="F33" s="20"/>
      <c r="G33" s="21" t="s">
        <v>168</v>
      </c>
      <c r="H33" s="22" t="s">
        <v>131</v>
      </c>
      <c r="I33" s="19">
        <v>54</v>
      </c>
      <c r="J33" s="23">
        <f t="shared" ref="J33:J34" si="6">O33*$O$6</f>
        <v>59240.961642350005</v>
      </c>
      <c r="K33" s="24">
        <f t="shared" ref="K33:K34" si="7">J33*I33</f>
        <v>3199011.9286869001</v>
      </c>
      <c r="L33" s="4"/>
      <c r="M33" s="1"/>
      <c r="O33" s="117">
        <v>66886.035499999998</v>
      </c>
    </row>
    <row r="34" spans="1:15" s="5" customFormat="1" ht="42.75">
      <c r="A34" s="1"/>
      <c r="B34" s="2"/>
      <c r="C34" s="18" t="s">
        <v>169</v>
      </c>
      <c r="D34" s="19" t="s">
        <v>42</v>
      </c>
      <c r="E34" s="20"/>
      <c r="F34" s="20"/>
      <c r="G34" s="21" t="s">
        <v>170</v>
      </c>
      <c r="H34" s="22" t="s">
        <v>131</v>
      </c>
      <c r="I34" s="19">
        <v>4</v>
      </c>
      <c r="J34" s="23">
        <f t="shared" si="6"/>
        <v>129624.976098</v>
      </c>
      <c r="K34" s="24">
        <f t="shared" si="7"/>
        <v>518499.904392</v>
      </c>
      <c r="L34" s="4"/>
      <c r="M34" s="1"/>
      <c r="O34" s="117">
        <v>146353.13999999998</v>
      </c>
    </row>
    <row r="35" spans="1:15" s="5" customFormat="1" ht="15.75" thickBot="1">
      <c r="A35" s="1"/>
      <c r="B35" s="2"/>
      <c r="C35" s="25" t="s">
        <v>26</v>
      </c>
      <c r="D35" s="34"/>
      <c r="E35" s="34"/>
      <c r="F35" s="34"/>
      <c r="G35" s="35"/>
      <c r="H35" s="26"/>
      <c r="I35" s="28"/>
      <c r="J35" s="29"/>
      <c r="K35" s="30">
        <f>SUM(K33:K34)</f>
        <v>3717511.8330788999</v>
      </c>
      <c r="L35" s="4"/>
      <c r="M35" s="1"/>
      <c r="O35" s="118"/>
    </row>
    <row r="36" spans="1:15" s="5" customFormat="1" ht="15.75" thickBot="1">
      <c r="A36" s="1"/>
      <c r="B36" s="2"/>
      <c r="C36" s="31"/>
      <c r="D36" s="32"/>
      <c r="E36" s="32"/>
      <c r="F36" s="32"/>
      <c r="G36" s="32" t="s">
        <v>43</v>
      </c>
      <c r="H36" s="32"/>
      <c r="I36" s="32"/>
      <c r="J36" s="32"/>
      <c r="K36" s="33"/>
      <c r="L36" s="4"/>
      <c r="M36" s="1"/>
      <c r="O36" s="115"/>
    </row>
    <row r="37" spans="1:15" s="5" customFormat="1" ht="71.25">
      <c r="A37" s="1"/>
      <c r="B37" s="2"/>
      <c r="C37" s="18" t="s">
        <v>171</v>
      </c>
      <c r="D37" s="19" t="s">
        <v>44</v>
      </c>
      <c r="E37" s="20"/>
      <c r="F37" s="20"/>
      <c r="G37" s="21" t="s">
        <v>172</v>
      </c>
      <c r="H37" s="22" t="s">
        <v>126</v>
      </c>
      <c r="I37" s="19">
        <v>2.1</v>
      </c>
      <c r="J37" s="23">
        <f t="shared" ref="J37:J38" si="8">O37*$O$6</f>
        <v>223657.31163724998</v>
      </c>
      <c r="K37" s="24">
        <f t="shared" ref="K37:K38" si="9">J37*I37</f>
        <v>469680.35443822498</v>
      </c>
      <c r="L37" s="4"/>
      <c r="M37" s="1"/>
      <c r="O37" s="117">
        <v>252520.39249999996</v>
      </c>
    </row>
    <row r="38" spans="1:15" s="5" customFormat="1" ht="42.75">
      <c r="A38" s="1"/>
      <c r="B38" s="2"/>
      <c r="C38" s="18" t="s">
        <v>173</v>
      </c>
      <c r="D38" s="19" t="s">
        <v>45</v>
      </c>
      <c r="E38" s="20"/>
      <c r="F38" s="20"/>
      <c r="G38" s="21" t="s">
        <v>174</v>
      </c>
      <c r="H38" s="22" t="s">
        <v>131</v>
      </c>
      <c r="I38" s="19">
        <v>8</v>
      </c>
      <c r="J38" s="23">
        <f t="shared" si="8"/>
        <v>37963.475011724993</v>
      </c>
      <c r="K38" s="24">
        <f t="shared" si="9"/>
        <v>303707.80009379995</v>
      </c>
      <c r="L38" s="4"/>
      <c r="M38" s="1"/>
      <c r="O38" s="117">
        <v>42862.679249999994</v>
      </c>
    </row>
    <row r="39" spans="1:15" s="5" customFormat="1" ht="15.75" thickBot="1">
      <c r="A39" s="1"/>
      <c r="B39" s="2"/>
      <c r="C39" s="25" t="s">
        <v>26</v>
      </c>
      <c r="D39" s="34"/>
      <c r="E39" s="34"/>
      <c r="F39" s="34"/>
      <c r="G39" s="35"/>
      <c r="H39" s="26"/>
      <c r="I39" s="28"/>
      <c r="J39" s="29"/>
      <c r="K39" s="30">
        <f>SUM(K37:K38)</f>
        <v>773388.15453202487</v>
      </c>
      <c r="L39" s="4"/>
      <c r="M39" s="1"/>
      <c r="O39" s="118"/>
    </row>
    <row r="40" spans="1:15" s="5" customFormat="1" ht="15.75" thickBot="1">
      <c r="A40" s="1"/>
      <c r="B40" s="2"/>
      <c r="C40" s="31"/>
      <c r="D40" s="32"/>
      <c r="E40" s="32"/>
      <c r="F40" s="32"/>
      <c r="G40" s="32" t="s">
        <v>46</v>
      </c>
      <c r="H40" s="32"/>
      <c r="I40" s="32"/>
      <c r="J40" s="32"/>
      <c r="K40" s="33"/>
      <c r="L40" s="4"/>
      <c r="M40" s="1"/>
      <c r="O40" s="115"/>
    </row>
    <row r="41" spans="1:15" s="5" customFormat="1" ht="57">
      <c r="A41" s="1"/>
      <c r="B41" s="2"/>
      <c r="C41" s="18" t="s">
        <v>175</v>
      </c>
      <c r="D41" s="19" t="s">
        <v>47</v>
      </c>
      <c r="E41" s="20"/>
      <c r="F41" s="20"/>
      <c r="G41" s="21" t="s">
        <v>176</v>
      </c>
      <c r="H41" s="22" t="s">
        <v>126</v>
      </c>
      <c r="I41" s="19">
        <v>64.239999999999995</v>
      </c>
      <c r="J41" s="23">
        <f t="shared" ref="J41:J42" si="10">O41*$O$6</f>
        <v>90213.726433570017</v>
      </c>
      <c r="K41" s="24">
        <f t="shared" ref="K41:K42" si="11">J41*I41</f>
        <v>5795329.7860925375</v>
      </c>
      <c r="L41" s="4"/>
      <c r="M41" s="1"/>
      <c r="O41" s="117">
        <v>101855.85010000001</v>
      </c>
    </row>
    <row r="42" spans="1:15" s="5" customFormat="1" ht="42.75">
      <c r="A42" s="1"/>
      <c r="B42" s="2"/>
      <c r="C42" s="18" t="s">
        <v>177</v>
      </c>
      <c r="D42" s="19" t="s">
        <v>48</v>
      </c>
      <c r="E42" s="20"/>
      <c r="F42" s="20"/>
      <c r="G42" s="21" t="s">
        <v>178</v>
      </c>
      <c r="H42" s="22" t="s">
        <v>134</v>
      </c>
      <c r="I42" s="19">
        <v>10</v>
      </c>
      <c r="J42" s="23">
        <f t="shared" si="10"/>
        <v>13426.116898377501</v>
      </c>
      <c r="K42" s="24">
        <f t="shared" si="11"/>
        <v>134261.16898377502</v>
      </c>
      <c r="L42" s="4"/>
      <c r="M42" s="1"/>
      <c r="O42" s="117">
        <v>15158.763574999999</v>
      </c>
    </row>
    <row r="43" spans="1:15" s="5" customFormat="1" ht="15.75" thickBot="1">
      <c r="A43" s="1"/>
      <c r="B43" s="2"/>
      <c r="C43" s="25" t="s">
        <v>26</v>
      </c>
      <c r="D43" s="34"/>
      <c r="E43" s="34"/>
      <c r="F43" s="34"/>
      <c r="G43" s="35"/>
      <c r="H43" s="26"/>
      <c r="I43" s="28"/>
      <c r="J43" s="29"/>
      <c r="K43" s="30">
        <f>SUM(K41:K42)</f>
        <v>5929590.9550763126</v>
      </c>
      <c r="L43" s="4"/>
      <c r="M43" s="1"/>
      <c r="O43" s="118"/>
    </row>
    <row r="44" spans="1:15" s="5" customFormat="1" ht="15.75" thickBot="1">
      <c r="A44" s="1"/>
      <c r="B44" s="2"/>
      <c r="C44" s="31"/>
      <c r="D44" s="32"/>
      <c r="E44" s="32"/>
      <c r="F44" s="32"/>
      <c r="G44" s="32" t="s">
        <v>49</v>
      </c>
      <c r="H44" s="32"/>
      <c r="I44" s="32"/>
      <c r="J44" s="32"/>
      <c r="K44" s="33"/>
      <c r="L44" s="4"/>
      <c r="M44" s="1"/>
      <c r="O44" s="115"/>
    </row>
    <row r="45" spans="1:15" s="5" customFormat="1" ht="85.5">
      <c r="A45" s="1"/>
      <c r="B45" s="2"/>
      <c r="C45" s="18" t="s">
        <v>179</v>
      </c>
      <c r="D45" s="19" t="s">
        <v>50</v>
      </c>
      <c r="E45" s="20"/>
      <c r="F45" s="20"/>
      <c r="G45" s="21" t="s">
        <v>180</v>
      </c>
      <c r="H45" s="22" t="s">
        <v>126</v>
      </c>
      <c r="I45" s="19">
        <v>88.47</v>
      </c>
      <c r="J45" s="23">
        <f t="shared" ref="J45:J55" si="12">O45*$O$6</f>
        <v>95057.607705763992</v>
      </c>
      <c r="K45" s="24">
        <f t="shared" ref="K45:K55" si="13">J45*I45</f>
        <v>8409746.55372894</v>
      </c>
      <c r="L45" s="4"/>
      <c r="M45" s="1"/>
      <c r="O45" s="117">
        <v>107324.83651999998</v>
      </c>
    </row>
    <row r="46" spans="1:15" s="5" customFormat="1" ht="57">
      <c r="A46" s="1"/>
      <c r="B46" s="2"/>
      <c r="C46" s="18" t="s">
        <v>181</v>
      </c>
      <c r="D46" s="19" t="s">
        <v>51</v>
      </c>
      <c r="E46" s="20"/>
      <c r="F46" s="20"/>
      <c r="G46" s="21" t="s">
        <v>182</v>
      </c>
      <c r="H46" s="22" t="s">
        <v>126</v>
      </c>
      <c r="I46" s="19">
        <v>451.5</v>
      </c>
      <c r="J46" s="23">
        <f t="shared" si="12"/>
        <v>490333.65905075002</v>
      </c>
      <c r="K46" s="24">
        <f t="shared" si="13"/>
        <v>221385647.06141365</v>
      </c>
      <c r="L46" s="4"/>
      <c r="M46" s="1"/>
      <c r="O46" s="117">
        <v>553611.44750000001</v>
      </c>
    </row>
    <row r="47" spans="1:15" s="5" customFormat="1" ht="57">
      <c r="A47" s="1"/>
      <c r="B47" s="2"/>
      <c r="C47" s="18" t="s">
        <v>183</v>
      </c>
      <c r="D47" s="19" t="s">
        <v>52</v>
      </c>
      <c r="E47" s="20"/>
      <c r="F47" s="20"/>
      <c r="G47" s="21" t="s">
        <v>184</v>
      </c>
      <c r="H47" s="22" t="s">
        <v>134</v>
      </c>
      <c r="I47" s="19">
        <v>40.28</v>
      </c>
      <c r="J47" s="23">
        <f t="shared" si="12"/>
        <v>70466.751678299988</v>
      </c>
      <c r="K47" s="24">
        <f t="shared" si="13"/>
        <v>2838400.7576019238</v>
      </c>
      <c r="L47" s="4"/>
      <c r="M47" s="1"/>
      <c r="O47" s="117">
        <v>79560.518999999986</v>
      </c>
    </row>
    <row r="48" spans="1:15" s="5" customFormat="1" ht="71.25">
      <c r="A48" s="1"/>
      <c r="B48" s="2"/>
      <c r="C48" s="18" t="s">
        <v>185</v>
      </c>
      <c r="D48" s="19" t="s">
        <v>53</v>
      </c>
      <c r="E48" s="20"/>
      <c r="F48" s="20"/>
      <c r="G48" s="21" t="s">
        <v>186</v>
      </c>
      <c r="H48" s="22" t="s">
        <v>134</v>
      </c>
      <c r="I48" s="19">
        <v>254.52</v>
      </c>
      <c r="J48" s="23">
        <f t="shared" si="12"/>
        <v>83578.172214649981</v>
      </c>
      <c r="K48" s="24">
        <f t="shared" si="13"/>
        <v>21272316.392072715</v>
      </c>
      <c r="L48" s="4"/>
      <c r="M48" s="1"/>
      <c r="O48" s="117">
        <v>94363.974499999982</v>
      </c>
    </row>
    <row r="49" spans="1:15" s="5" customFormat="1" ht="42.75">
      <c r="A49" s="1"/>
      <c r="B49" s="2"/>
      <c r="C49" s="18" t="s">
        <v>187</v>
      </c>
      <c r="D49" s="19" t="s">
        <v>54</v>
      </c>
      <c r="E49" s="20"/>
      <c r="F49" s="20"/>
      <c r="G49" s="21" t="s">
        <v>188</v>
      </c>
      <c r="H49" s="22" t="s">
        <v>134</v>
      </c>
      <c r="I49" s="19">
        <v>8.4</v>
      </c>
      <c r="J49" s="23">
        <f t="shared" si="12"/>
        <v>24688.21684796</v>
      </c>
      <c r="K49" s="24">
        <f t="shared" si="13"/>
        <v>207381.021522864</v>
      </c>
      <c r="L49" s="4"/>
      <c r="M49" s="1"/>
      <c r="O49" s="117">
        <v>27874.2428</v>
      </c>
    </row>
    <row r="50" spans="1:15" s="5" customFormat="1" ht="42.75">
      <c r="A50" s="1"/>
      <c r="B50" s="2"/>
      <c r="C50" s="18" t="s">
        <v>189</v>
      </c>
      <c r="D50" s="19" t="s">
        <v>55</v>
      </c>
      <c r="E50" s="20"/>
      <c r="F50" s="20"/>
      <c r="G50" s="21" t="s">
        <v>190</v>
      </c>
      <c r="H50" s="22" t="s">
        <v>134</v>
      </c>
      <c r="I50" s="19">
        <v>141.62</v>
      </c>
      <c r="J50" s="23">
        <f t="shared" si="12"/>
        <v>19832.264033900003</v>
      </c>
      <c r="K50" s="24">
        <f t="shared" si="13"/>
        <v>2808645.2324809185</v>
      </c>
      <c r="L50" s="4"/>
      <c r="M50" s="1"/>
      <c r="O50" s="117">
        <v>22391.627</v>
      </c>
    </row>
    <row r="51" spans="1:15" s="5" customFormat="1" ht="71.25">
      <c r="A51" s="1"/>
      <c r="B51" s="2"/>
      <c r="C51" s="18" t="s">
        <v>191</v>
      </c>
      <c r="D51" s="19" t="s">
        <v>56</v>
      </c>
      <c r="E51" s="20"/>
      <c r="F51" s="20"/>
      <c r="G51" s="21" t="s">
        <v>192</v>
      </c>
      <c r="H51" s="22" t="s">
        <v>126</v>
      </c>
      <c r="I51" s="19">
        <v>88.47</v>
      </c>
      <c r="J51" s="23">
        <f t="shared" si="12"/>
        <v>81275.05639084999</v>
      </c>
      <c r="K51" s="24">
        <f t="shared" si="13"/>
        <v>7190404.2388984989</v>
      </c>
      <c r="L51" s="4"/>
      <c r="M51" s="1"/>
      <c r="O51" s="117">
        <v>91763.64049999998</v>
      </c>
    </row>
    <row r="52" spans="1:15" s="5" customFormat="1" ht="57">
      <c r="A52" s="1"/>
      <c r="B52" s="2"/>
      <c r="C52" s="18" t="s">
        <v>193</v>
      </c>
      <c r="D52" s="19" t="s">
        <v>57</v>
      </c>
      <c r="E52" s="20"/>
      <c r="F52" s="20"/>
      <c r="G52" s="21" t="s">
        <v>194</v>
      </c>
      <c r="H52" s="22" t="s">
        <v>131</v>
      </c>
      <c r="I52" s="19">
        <v>10</v>
      </c>
      <c r="J52" s="23">
        <f t="shared" si="12"/>
        <v>774302.042820225</v>
      </c>
      <c r="K52" s="24">
        <f t="shared" si="13"/>
        <v>7743020.42820225</v>
      </c>
      <c r="L52" s="4"/>
      <c r="M52" s="1"/>
      <c r="O52" s="117">
        <v>874226.08424999996</v>
      </c>
    </row>
    <row r="53" spans="1:15" s="5" customFormat="1" ht="57">
      <c r="A53" s="1"/>
      <c r="B53" s="2"/>
      <c r="C53" s="18" t="s">
        <v>195</v>
      </c>
      <c r="D53" s="19" t="s">
        <v>58</v>
      </c>
      <c r="E53" s="20"/>
      <c r="F53" s="20"/>
      <c r="G53" s="21" t="s">
        <v>196</v>
      </c>
      <c r="H53" s="22" t="s">
        <v>126</v>
      </c>
      <c r="I53" s="19">
        <v>54.6</v>
      </c>
      <c r="J53" s="23">
        <f t="shared" si="12"/>
        <v>55805.370534574991</v>
      </c>
      <c r="K53" s="24">
        <f t="shared" si="13"/>
        <v>3046973.2311877948</v>
      </c>
      <c r="L53" s="4"/>
      <c r="M53" s="1"/>
      <c r="O53" s="117">
        <v>63007.07974999999</v>
      </c>
    </row>
    <row r="54" spans="1:15" s="5" customFormat="1" ht="57">
      <c r="A54" s="1"/>
      <c r="B54" s="2"/>
      <c r="C54" s="18" t="s">
        <v>197</v>
      </c>
      <c r="D54" s="19" t="s">
        <v>59</v>
      </c>
      <c r="E54" s="20"/>
      <c r="F54" s="20"/>
      <c r="G54" s="21" t="s">
        <v>198</v>
      </c>
      <c r="H54" s="22" t="s">
        <v>134</v>
      </c>
      <c r="I54" s="19">
        <v>11.76</v>
      </c>
      <c r="J54" s="23">
        <f t="shared" si="12"/>
        <v>73376.113475210004</v>
      </c>
      <c r="K54" s="24">
        <f t="shared" si="13"/>
        <v>862903.09446846962</v>
      </c>
      <c r="L54" s="4"/>
      <c r="M54" s="1"/>
      <c r="O54" s="117">
        <v>82845.335300000006</v>
      </c>
    </row>
    <row r="55" spans="1:15" s="5" customFormat="1" ht="28.5">
      <c r="A55" s="1"/>
      <c r="B55" s="2"/>
      <c r="C55" s="18" t="s">
        <v>193</v>
      </c>
      <c r="D55" s="19" t="s">
        <v>60</v>
      </c>
      <c r="E55" s="20"/>
      <c r="F55" s="20"/>
      <c r="G55" s="21" t="s">
        <v>199</v>
      </c>
      <c r="H55" s="22" t="s">
        <v>126</v>
      </c>
      <c r="I55" s="19">
        <v>67.180000000000007</v>
      </c>
      <c r="J55" s="23">
        <f t="shared" si="12"/>
        <v>9295.9430444450009</v>
      </c>
      <c r="K55" s="24">
        <f t="shared" si="13"/>
        <v>624501.45372581517</v>
      </c>
      <c r="L55" s="4"/>
      <c r="M55" s="1"/>
      <c r="O55" s="117">
        <v>10495.58885</v>
      </c>
    </row>
    <row r="56" spans="1:15" s="5" customFormat="1" ht="15.75" thickBot="1">
      <c r="A56" s="1"/>
      <c r="B56" s="2"/>
      <c r="C56" s="25" t="s">
        <v>26</v>
      </c>
      <c r="D56" s="34"/>
      <c r="E56" s="34"/>
      <c r="F56" s="34"/>
      <c r="G56" s="35"/>
      <c r="H56" s="26"/>
      <c r="I56" s="28"/>
      <c r="J56" s="29"/>
      <c r="K56" s="30">
        <f>SUM(K45:K55)</f>
        <v>276389939.46530384</v>
      </c>
      <c r="L56" s="4"/>
      <c r="M56" s="1"/>
      <c r="O56" s="118"/>
    </row>
    <row r="57" spans="1:15" s="5" customFormat="1" ht="15.75" thickBot="1">
      <c r="A57" s="1"/>
      <c r="B57" s="2"/>
      <c r="C57" s="31"/>
      <c r="D57" s="32"/>
      <c r="E57" s="32"/>
      <c r="F57" s="32"/>
      <c r="G57" s="32" t="s">
        <v>61</v>
      </c>
      <c r="H57" s="32"/>
      <c r="I57" s="32"/>
      <c r="J57" s="32"/>
      <c r="K57" s="33"/>
      <c r="L57" s="4"/>
      <c r="M57" s="1"/>
      <c r="O57" s="115"/>
    </row>
    <row r="58" spans="1:15" s="5" customFormat="1" ht="57">
      <c r="A58" s="1"/>
      <c r="B58" s="2"/>
      <c r="C58" s="18" t="s">
        <v>200</v>
      </c>
      <c r="D58" s="19" t="s">
        <v>62</v>
      </c>
      <c r="E58" s="20"/>
      <c r="F58" s="20"/>
      <c r="G58" s="21" t="s">
        <v>201</v>
      </c>
      <c r="H58" s="22" t="s">
        <v>126</v>
      </c>
      <c r="I58" s="19">
        <v>280.10000000000002</v>
      </c>
      <c r="J58" s="23">
        <f t="shared" ref="J58" si="14">O58*$O$6</f>
        <v>135549.96146074994</v>
      </c>
      <c r="K58" s="24">
        <f t="shared" ref="K58" si="15">J58*I58</f>
        <v>37967544.205156058</v>
      </c>
      <c r="L58" s="4"/>
      <c r="M58" s="1"/>
      <c r="O58" s="117">
        <v>153042.74749999994</v>
      </c>
    </row>
    <row r="59" spans="1:15" s="5" customFormat="1" ht="15.75" thickBot="1">
      <c r="A59" s="1"/>
      <c r="B59" s="2"/>
      <c r="C59" s="25" t="s">
        <v>26</v>
      </c>
      <c r="D59" s="34"/>
      <c r="E59" s="34"/>
      <c r="F59" s="34"/>
      <c r="G59" s="35"/>
      <c r="H59" s="26"/>
      <c r="I59" s="28"/>
      <c r="J59" s="29"/>
      <c r="K59" s="30">
        <f>SUM(K58)</f>
        <v>37967544.205156058</v>
      </c>
      <c r="L59" s="4"/>
      <c r="M59" s="1"/>
      <c r="O59" s="118"/>
    </row>
    <row r="60" spans="1:15" s="5" customFormat="1" ht="15.75" thickBot="1">
      <c r="A60" s="1"/>
      <c r="B60" s="2"/>
      <c r="C60" s="31"/>
      <c r="D60" s="32"/>
      <c r="E60" s="32"/>
      <c r="F60" s="32"/>
      <c r="G60" s="32" t="s">
        <v>63</v>
      </c>
      <c r="H60" s="32"/>
      <c r="I60" s="32"/>
      <c r="J60" s="32"/>
      <c r="K60" s="33"/>
      <c r="L60" s="4"/>
      <c r="M60" s="1"/>
      <c r="O60" s="115"/>
    </row>
    <row r="61" spans="1:15" s="5" customFormat="1" ht="99.75">
      <c r="A61" s="1"/>
      <c r="B61" s="2"/>
      <c r="C61" s="18" t="s">
        <v>202</v>
      </c>
      <c r="D61" s="19" t="s">
        <v>64</v>
      </c>
      <c r="E61" s="20"/>
      <c r="F61" s="20"/>
      <c r="G61" s="21" t="s">
        <v>203</v>
      </c>
      <c r="H61" s="22" t="s">
        <v>134</v>
      </c>
      <c r="I61" s="19">
        <v>3.1</v>
      </c>
      <c r="J61" s="23">
        <f t="shared" ref="J61" si="16">O61*$O$6</f>
        <v>588653.67958267499</v>
      </c>
      <c r="K61" s="24">
        <f t="shared" ref="K61" si="17">J61*I61</f>
        <v>1824826.4067062924</v>
      </c>
      <c r="L61" s="4"/>
      <c r="M61" s="1"/>
      <c r="O61" s="117">
        <v>664619.71274999995</v>
      </c>
    </row>
    <row r="62" spans="1:15" s="5" customFormat="1" ht="15.75" thickBot="1">
      <c r="A62" s="1"/>
      <c r="B62" s="2"/>
      <c r="C62" s="25" t="s">
        <v>26</v>
      </c>
      <c r="D62" s="34"/>
      <c r="E62" s="34"/>
      <c r="F62" s="34"/>
      <c r="G62" s="35"/>
      <c r="H62" s="26"/>
      <c r="I62" s="28"/>
      <c r="J62" s="29"/>
      <c r="K62" s="30">
        <f>SUM(K61)</f>
        <v>1824826.4067062924</v>
      </c>
      <c r="L62" s="4"/>
      <c r="M62" s="1"/>
      <c r="O62" s="118"/>
    </row>
    <row r="63" spans="1:15" s="5" customFormat="1" ht="15.75" thickBot="1">
      <c r="A63" s="1"/>
      <c r="B63" s="2"/>
      <c r="C63" s="31"/>
      <c r="D63" s="32"/>
      <c r="E63" s="32"/>
      <c r="F63" s="32"/>
      <c r="G63" s="32" t="s">
        <v>65</v>
      </c>
      <c r="H63" s="32"/>
      <c r="I63" s="32"/>
      <c r="J63" s="32"/>
      <c r="K63" s="33"/>
      <c r="L63" s="4"/>
      <c r="M63" s="1"/>
      <c r="O63" s="115"/>
    </row>
    <row r="64" spans="1:15" s="5" customFormat="1" ht="42.75">
      <c r="A64" s="1"/>
      <c r="B64" s="2"/>
      <c r="C64" s="18" t="s">
        <v>204</v>
      </c>
      <c r="D64" s="19" t="s">
        <v>66</v>
      </c>
      <c r="E64" s="20"/>
      <c r="F64" s="20"/>
      <c r="G64" s="21" t="s">
        <v>205</v>
      </c>
      <c r="H64" s="22" t="s">
        <v>126</v>
      </c>
      <c r="I64" s="19">
        <v>184.48</v>
      </c>
      <c r="J64" s="23">
        <f t="shared" ref="J64:J68" si="18">O64*$O$6</f>
        <v>15430.680456900001</v>
      </c>
      <c r="K64" s="24">
        <f t="shared" ref="K64:K68" si="19">J64*I64</f>
        <v>2846651.930688912</v>
      </c>
      <c r="L64" s="4"/>
      <c r="M64" s="1"/>
      <c r="O64" s="117">
        <v>17422.017</v>
      </c>
    </row>
    <row r="65" spans="1:15" s="5" customFormat="1" ht="28.5">
      <c r="A65" s="1"/>
      <c r="B65" s="2"/>
      <c r="C65" s="18" t="s">
        <v>206</v>
      </c>
      <c r="D65" s="19" t="s">
        <v>67</v>
      </c>
      <c r="E65" s="20"/>
      <c r="F65" s="20"/>
      <c r="G65" s="21" t="s">
        <v>207</v>
      </c>
      <c r="H65" s="22" t="s">
        <v>126</v>
      </c>
      <c r="I65" s="19">
        <v>526.69000000000005</v>
      </c>
      <c r="J65" s="23">
        <f t="shared" si="18"/>
        <v>15557.89390218</v>
      </c>
      <c r="K65" s="24">
        <f t="shared" si="19"/>
        <v>8194187.1393391853</v>
      </c>
      <c r="L65" s="4"/>
      <c r="M65" s="1"/>
      <c r="O65" s="117">
        <v>17565.647399999998</v>
      </c>
    </row>
    <row r="66" spans="1:15" s="5" customFormat="1" ht="42.75">
      <c r="A66" s="1"/>
      <c r="B66" s="2"/>
      <c r="C66" s="18" t="s">
        <v>68</v>
      </c>
      <c r="D66" s="19" t="s">
        <v>69</v>
      </c>
      <c r="E66" s="20"/>
      <c r="F66" s="20"/>
      <c r="G66" s="21" t="s">
        <v>208</v>
      </c>
      <c r="H66" s="22" t="s">
        <v>126</v>
      </c>
      <c r="I66" s="19">
        <v>147.58000000000001</v>
      </c>
      <c r="J66" s="23">
        <f t="shared" si="18"/>
        <v>26399.947416099996</v>
      </c>
      <c r="K66" s="24">
        <f t="shared" si="19"/>
        <v>3896104.2396680377</v>
      </c>
      <c r="L66" s="4"/>
      <c r="M66" s="1"/>
      <c r="O66" s="117">
        <v>29806.872999999996</v>
      </c>
    </row>
    <row r="67" spans="1:15" s="5" customFormat="1" ht="42.75">
      <c r="A67" s="1"/>
      <c r="B67" s="2"/>
      <c r="C67" s="18" t="s">
        <v>70</v>
      </c>
      <c r="D67" s="19" t="s">
        <v>71</v>
      </c>
      <c r="E67" s="20"/>
      <c r="F67" s="20"/>
      <c r="G67" s="21" t="s">
        <v>209</v>
      </c>
      <c r="H67" s="22" t="s">
        <v>126</v>
      </c>
      <c r="I67" s="19">
        <v>174.94</v>
      </c>
      <c r="J67" s="23">
        <f t="shared" si="18"/>
        <v>32655.130485137499</v>
      </c>
      <c r="K67" s="24">
        <f t="shared" si="19"/>
        <v>5712688.5270699542</v>
      </c>
      <c r="L67" s="4"/>
      <c r="M67" s="1"/>
      <c r="O67" s="117">
        <v>36869.290374999997</v>
      </c>
    </row>
    <row r="68" spans="1:15" s="5" customFormat="1" ht="28.5">
      <c r="A68" s="1"/>
      <c r="B68" s="2"/>
      <c r="C68" s="18" t="s">
        <v>72</v>
      </c>
      <c r="D68" s="19" t="s">
        <v>73</v>
      </c>
      <c r="E68" s="20"/>
      <c r="F68" s="20"/>
      <c r="G68" s="21" t="s">
        <v>210</v>
      </c>
      <c r="H68" s="22" t="s">
        <v>126</v>
      </c>
      <c r="I68" s="19">
        <v>11.81</v>
      </c>
      <c r="J68" s="23">
        <f t="shared" si="18"/>
        <v>21551.762102470002</v>
      </c>
      <c r="K68" s="24">
        <f t="shared" si="19"/>
        <v>254526.31043017074</v>
      </c>
      <c r="L68" s="4"/>
      <c r="M68" s="1"/>
      <c r="O68" s="117">
        <v>24333.027099999999</v>
      </c>
    </row>
    <row r="69" spans="1:15" s="5" customFormat="1" ht="15.75" thickBot="1">
      <c r="A69" s="1"/>
      <c r="B69" s="2"/>
      <c r="C69" s="25" t="s">
        <v>26</v>
      </c>
      <c r="D69" s="34"/>
      <c r="E69" s="34"/>
      <c r="F69" s="34"/>
      <c r="G69" s="35"/>
      <c r="H69" s="26"/>
      <c r="I69" s="28"/>
      <c r="J69" s="29"/>
      <c r="K69" s="30">
        <f>SUM(K64:K68)</f>
        <v>20904158.147196256</v>
      </c>
      <c r="L69" s="4"/>
      <c r="M69" s="1"/>
      <c r="O69" s="118"/>
    </row>
    <row r="70" spans="1:15" s="5" customFormat="1" ht="15.75" thickBot="1">
      <c r="A70" s="1"/>
      <c r="B70" s="2"/>
      <c r="C70" s="31"/>
      <c r="D70" s="32"/>
      <c r="E70" s="32"/>
      <c r="F70" s="32"/>
      <c r="G70" s="32" t="s">
        <v>74</v>
      </c>
      <c r="H70" s="32"/>
      <c r="I70" s="32"/>
      <c r="J70" s="32"/>
      <c r="K70" s="33"/>
      <c r="L70" s="4"/>
      <c r="M70" s="1"/>
      <c r="O70" s="115"/>
    </row>
    <row r="71" spans="1:15" s="5" customFormat="1" ht="85.5">
      <c r="A71" s="1"/>
      <c r="B71" s="2"/>
      <c r="C71" s="18" t="s">
        <v>211</v>
      </c>
      <c r="D71" s="19" t="s">
        <v>75</v>
      </c>
      <c r="E71" s="20"/>
      <c r="F71" s="20"/>
      <c r="G71" s="21" t="s">
        <v>212</v>
      </c>
      <c r="H71" s="22" t="s">
        <v>126</v>
      </c>
      <c r="I71" s="19">
        <v>322.10000000000002</v>
      </c>
      <c r="J71" s="23">
        <f t="shared" ref="J71" si="20">O71*$O$6</f>
        <v>4953.3348205000002</v>
      </c>
      <c r="K71" s="24">
        <f t="shared" ref="K71" si="21">J71*I71</f>
        <v>1595469.1456830502</v>
      </c>
      <c r="L71" s="4"/>
      <c r="M71" s="1"/>
      <c r="O71" s="117">
        <v>5592.5649999999996</v>
      </c>
    </row>
    <row r="72" spans="1:15" s="5" customFormat="1" ht="15.75" thickBot="1">
      <c r="A72" s="1"/>
      <c r="B72" s="2"/>
      <c r="C72" s="25" t="s">
        <v>26</v>
      </c>
      <c r="D72" s="34"/>
      <c r="E72" s="34"/>
      <c r="F72" s="34"/>
      <c r="G72" s="35"/>
      <c r="H72" s="26"/>
      <c r="I72" s="28"/>
      <c r="J72" s="29"/>
      <c r="K72" s="30">
        <f>SUM(K71)</f>
        <v>1595469.1456830502</v>
      </c>
      <c r="L72" s="4"/>
      <c r="M72" s="1"/>
      <c r="O72" s="115"/>
    </row>
    <row r="73" spans="1:15" s="5" customFormat="1" ht="15.75" thickBot="1">
      <c r="A73" s="1"/>
      <c r="B73" s="2"/>
      <c r="C73" s="127" t="s">
        <v>76</v>
      </c>
      <c r="D73" s="128"/>
      <c r="E73" s="128"/>
      <c r="F73" s="128"/>
      <c r="G73" s="128"/>
      <c r="H73" s="128"/>
      <c r="I73" s="128"/>
      <c r="J73" s="129"/>
      <c r="K73" s="36">
        <f>K72+K69+K62+K59+K56+K43+K39+K35+K31+K22+K16</f>
        <v>394841073.9370808</v>
      </c>
      <c r="L73" s="4"/>
      <c r="M73" s="1"/>
      <c r="O73" s="115"/>
    </row>
    <row r="74" spans="1:15" s="12" customFormat="1" ht="15.75" thickBot="1">
      <c r="A74" s="9"/>
      <c r="B74" s="10"/>
      <c r="C74" s="37"/>
      <c r="D74" s="37"/>
      <c r="E74" s="37"/>
      <c r="F74" s="37"/>
      <c r="G74" s="37"/>
      <c r="H74" s="37"/>
      <c r="I74" s="37"/>
      <c r="J74" s="37"/>
      <c r="K74" s="38"/>
      <c r="L74" s="11"/>
      <c r="M74" s="9"/>
      <c r="O74" s="119"/>
    </row>
    <row r="75" spans="1:15" s="12" customFormat="1" ht="15">
      <c r="A75" s="9"/>
      <c r="B75" s="10"/>
      <c r="C75" s="37"/>
      <c r="D75" s="37"/>
      <c r="E75" s="37"/>
      <c r="F75" s="37"/>
      <c r="G75" s="39"/>
      <c r="H75" s="39"/>
      <c r="I75" s="39"/>
      <c r="J75" s="40"/>
      <c r="K75" s="41"/>
      <c r="L75" s="11"/>
      <c r="M75" s="9"/>
      <c r="O75" s="119"/>
    </row>
    <row r="76" spans="1:15" s="5" customFormat="1" ht="18">
      <c r="A76" s="1"/>
      <c r="B76" s="2"/>
      <c r="C76" s="42"/>
      <c r="D76" s="42"/>
      <c r="E76" s="42"/>
      <c r="F76" s="42"/>
      <c r="G76" s="43" t="s">
        <v>77</v>
      </c>
      <c r="H76" s="42"/>
      <c r="I76" s="42"/>
      <c r="J76" s="42"/>
      <c r="K76" s="44"/>
      <c r="L76" s="4"/>
      <c r="M76" s="1"/>
      <c r="N76" s="45"/>
      <c r="O76" s="115"/>
    </row>
    <row r="77" spans="1:15" s="5" customFormat="1" ht="15.75" thickBot="1">
      <c r="A77" s="1"/>
      <c r="B77" s="2"/>
      <c r="C77" s="46"/>
      <c r="D77" s="46"/>
      <c r="E77" s="46"/>
      <c r="F77" s="46"/>
      <c r="G77" s="47"/>
      <c r="H77" s="48"/>
      <c r="I77" s="49"/>
      <c r="J77" s="50"/>
      <c r="K77" s="50"/>
      <c r="L77" s="4"/>
      <c r="M77" s="1"/>
      <c r="O77" s="115"/>
    </row>
    <row r="78" spans="1:15" s="5" customFormat="1" ht="15">
      <c r="A78" s="1"/>
      <c r="B78" s="2"/>
      <c r="C78" s="130" t="s">
        <v>5</v>
      </c>
      <c r="D78" s="132" t="s">
        <v>6</v>
      </c>
      <c r="E78" s="134" t="s">
        <v>7</v>
      </c>
      <c r="F78" s="134"/>
      <c r="G78" s="130" t="s">
        <v>8</v>
      </c>
      <c r="H78" s="132" t="s">
        <v>9</v>
      </c>
      <c r="I78" s="132" t="s">
        <v>10</v>
      </c>
      <c r="J78" s="123" t="s">
        <v>11</v>
      </c>
      <c r="K78" s="125" t="s">
        <v>12</v>
      </c>
      <c r="L78" s="4"/>
      <c r="M78" s="1"/>
      <c r="O78" s="115"/>
    </row>
    <row r="79" spans="1:15" s="5" customFormat="1" ht="15.75" thickBot="1">
      <c r="A79" s="1"/>
      <c r="B79" s="2"/>
      <c r="C79" s="131"/>
      <c r="D79" s="133"/>
      <c r="E79" s="13" t="s">
        <v>13</v>
      </c>
      <c r="F79" s="13" t="s">
        <v>14</v>
      </c>
      <c r="G79" s="131"/>
      <c r="H79" s="133"/>
      <c r="I79" s="133"/>
      <c r="J79" s="124"/>
      <c r="K79" s="126"/>
      <c r="L79" s="4"/>
      <c r="M79" s="1"/>
      <c r="O79" s="115"/>
    </row>
    <row r="80" spans="1:15" s="5" customFormat="1" ht="15.75" thickBot="1">
      <c r="A80" s="1"/>
      <c r="B80" s="2"/>
      <c r="C80" s="14"/>
      <c r="D80" s="15" t="s">
        <v>15</v>
      </c>
      <c r="E80" s="16"/>
      <c r="F80" s="16"/>
      <c r="G80" s="16" t="s">
        <v>16</v>
      </c>
      <c r="H80" s="16"/>
      <c r="I80" s="16"/>
      <c r="J80" s="16"/>
      <c r="K80" s="17"/>
      <c r="L80" s="4"/>
      <c r="M80" s="1"/>
      <c r="O80" s="115"/>
    </row>
    <row r="81" spans="1:15" s="5" customFormat="1" ht="71.25">
      <c r="A81" s="1"/>
      <c r="B81" s="2"/>
      <c r="C81" s="18">
        <v>1.01</v>
      </c>
      <c r="D81" s="19" t="s">
        <v>79</v>
      </c>
      <c r="E81" s="20"/>
      <c r="F81" s="20"/>
      <c r="G81" s="21" t="s">
        <v>213</v>
      </c>
      <c r="H81" s="22" t="s">
        <v>126</v>
      </c>
      <c r="I81" s="19">
        <v>15.75</v>
      </c>
      <c r="J81" s="23">
        <f t="shared" ref="J81:J90" si="22">O81*$O$6</f>
        <v>28177.401060458997</v>
      </c>
      <c r="K81" s="24">
        <f t="shared" ref="K81:K90" si="23">J81*I81</f>
        <v>443794.0667022292</v>
      </c>
      <c r="L81" s="4"/>
      <c r="M81" s="1"/>
      <c r="O81" s="117">
        <v>31813.707869999995</v>
      </c>
    </row>
    <row r="82" spans="1:15" s="5" customFormat="1" ht="57">
      <c r="A82" s="1"/>
      <c r="B82" s="2"/>
      <c r="C82" s="18">
        <v>1.02</v>
      </c>
      <c r="D82" s="19" t="s">
        <v>18</v>
      </c>
      <c r="E82" s="20"/>
      <c r="F82" s="20"/>
      <c r="G82" s="21" t="s">
        <v>128</v>
      </c>
      <c r="H82" s="22" t="s">
        <v>126</v>
      </c>
      <c r="I82" s="19">
        <v>328.78</v>
      </c>
      <c r="J82" s="23">
        <f t="shared" si="22"/>
        <v>9110.1550475024997</v>
      </c>
      <c r="K82" s="24">
        <f t="shared" si="23"/>
        <v>2995236.7765178718</v>
      </c>
      <c r="L82" s="4"/>
      <c r="M82" s="1"/>
      <c r="O82" s="117">
        <v>10285.824825</v>
      </c>
    </row>
    <row r="83" spans="1:15" s="5" customFormat="1" ht="42.75">
      <c r="A83" s="1"/>
      <c r="B83" s="2"/>
      <c r="C83" s="18">
        <v>1.03</v>
      </c>
      <c r="D83" s="19" t="s">
        <v>80</v>
      </c>
      <c r="E83" s="20"/>
      <c r="F83" s="20"/>
      <c r="G83" s="21" t="s">
        <v>214</v>
      </c>
      <c r="H83" s="22" t="s">
        <v>126</v>
      </c>
      <c r="I83" s="19">
        <v>8</v>
      </c>
      <c r="J83" s="23">
        <f t="shared" si="22"/>
        <v>19202.74611615</v>
      </c>
      <c r="K83" s="24">
        <f t="shared" si="23"/>
        <v>153621.9689292</v>
      </c>
      <c r="L83" s="4"/>
      <c r="M83" s="1"/>
      <c r="O83" s="117">
        <v>21680.869499999997</v>
      </c>
    </row>
    <row r="84" spans="1:15" s="5" customFormat="1" ht="71.25">
      <c r="A84" s="1"/>
      <c r="B84" s="2"/>
      <c r="C84" s="18">
        <v>1.04</v>
      </c>
      <c r="D84" s="19" t="s">
        <v>19</v>
      </c>
      <c r="E84" s="20"/>
      <c r="F84" s="20"/>
      <c r="G84" s="21" t="s">
        <v>130</v>
      </c>
      <c r="H84" s="22" t="s">
        <v>131</v>
      </c>
      <c r="I84" s="19">
        <v>84</v>
      </c>
      <c r="J84" s="23">
        <f t="shared" si="22"/>
        <v>20107.070172899999</v>
      </c>
      <c r="K84" s="24">
        <f t="shared" si="23"/>
        <v>1688993.8945235999</v>
      </c>
      <c r="L84" s="4"/>
      <c r="M84" s="1"/>
      <c r="O84" s="117">
        <v>22701.896999999997</v>
      </c>
    </row>
    <row r="85" spans="1:15" s="5" customFormat="1" ht="71.25">
      <c r="A85" s="1"/>
      <c r="B85" s="2"/>
      <c r="C85" s="18">
        <v>1.05</v>
      </c>
      <c r="D85" s="19" t="s">
        <v>20</v>
      </c>
      <c r="E85" s="20"/>
      <c r="F85" s="20"/>
      <c r="G85" s="21" t="s">
        <v>133</v>
      </c>
      <c r="H85" s="22" t="s">
        <v>134</v>
      </c>
      <c r="I85" s="19">
        <v>42</v>
      </c>
      <c r="J85" s="23">
        <f t="shared" si="22"/>
        <v>6251.0742181674996</v>
      </c>
      <c r="K85" s="24">
        <f t="shared" si="23"/>
        <v>262545.11716303497</v>
      </c>
      <c r="L85" s="4"/>
      <c r="M85" s="1"/>
      <c r="O85" s="117">
        <v>7057.7782749999988</v>
      </c>
    </row>
    <row r="86" spans="1:15" s="5" customFormat="1" ht="28.5">
      <c r="A86" s="1"/>
      <c r="B86" s="2"/>
      <c r="C86" s="18">
        <v>1.06</v>
      </c>
      <c r="D86" s="19" t="s">
        <v>81</v>
      </c>
      <c r="E86" s="20"/>
      <c r="F86" s="20"/>
      <c r="G86" s="21" t="s">
        <v>215</v>
      </c>
      <c r="H86" s="22" t="s">
        <v>126</v>
      </c>
      <c r="I86" s="19">
        <v>38.479999999999997</v>
      </c>
      <c r="J86" s="23">
        <f t="shared" si="22"/>
        <v>11147.127033299999</v>
      </c>
      <c r="K86" s="24">
        <f t="shared" si="23"/>
        <v>428941.44824138394</v>
      </c>
      <c r="L86" s="4"/>
      <c r="M86" s="1"/>
      <c r="O86" s="117">
        <v>12585.668999999998</v>
      </c>
    </row>
    <row r="87" spans="1:15" s="5" customFormat="1" ht="28.5">
      <c r="A87" s="1"/>
      <c r="B87" s="2"/>
      <c r="C87" s="18">
        <v>1.07</v>
      </c>
      <c r="D87" s="19" t="s">
        <v>23</v>
      </c>
      <c r="E87" s="20"/>
      <c r="F87" s="20"/>
      <c r="G87" s="21" t="s">
        <v>140</v>
      </c>
      <c r="H87" s="22" t="s">
        <v>134</v>
      </c>
      <c r="I87" s="19">
        <v>112.06</v>
      </c>
      <c r="J87" s="23">
        <f t="shared" si="22"/>
        <v>9773.6244590674996</v>
      </c>
      <c r="K87" s="24">
        <f t="shared" si="23"/>
        <v>1095232.356883104</v>
      </c>
      <c r="L87" s="4"/>
      <c r="M87" s="1"/>
      <c r="O87" s="117">
        <v>11034.915274999999</v>
      </c>
    </row>
    <row r="88" spans="1:15" s="5" customFormat="1" ht="71.25">
      <c r="A88" s="1"/>
      <c r="B88" s="2"/>
      <c r="C88" s="18">
        <v>1.08</v>
      </c>
      <c r="D88" s="19" t="s">
        <v>24</v>
      </c>
      <c r="E88" s="20"/>
      <c r="F88" s="20"/>
      <c r="G88" s="21" t="s">
        <v>142</v>
      </c>
      <c r="H88" s="22" t="s">
        <v>126</v>
      </c>
      <c r="I88" s="19">
        <v>64.39</v>
      </c>
      <c r="J88" s="23">
        <f t="shared" si="22"/>
        <v>15735.09395264</v>
      </c>
      <c r="K88" s="24">
        <f t="shared" si="23"/>
        <v>1013182.6996104895</v>
      </c>
      <c r="L88" s="4"/>
      <c r="M88" s="1"/>
      <c r="O88" s="117">
        <v>17765.715199999999</v>
      </c>
    </row>
    <row r="89" spans="1:15" s="5" customFormat="1" ht="42.75">
      <c r="A89" s="1"/>
      <c r="B89" s="2"/>
      <c r="C89" s="18">
        <v>1.0900000000000001</v>
      </c>
      <c r="D89" s="19" t="s">
        <v>25</v>
      </c>
      <c r="E89" s="20"/>
      <c r="F89" s="20"/>
      <c r="G89" s="21" t="s">
        <v>144</v>
      </c>
      <c r="H89" s="22" t="s">
        <v>126</v>
      </c>
      <c r="I89" s="19">
        <v>390.6</v>
      </c>
      <c r="J89" s="23">
        <f t="shared" si="22"/>
        <v>23068.916071849999</v>
      </c>
      <c r="K89" s="24">
        <f t="shared" si="23"/>
        <v>9010718.617664611</v>
      </c>
      <c r="L89" s="4"/>
      <c r="M89" s="1"/>
      <c r="O89" s="117">
        <v>26045.970499999999</v>
      </c>
    </row>
    <row r="90" spans="1:15" s="5" customFormat="1" ht="42.75">
      <c r="A90" s="1"/>
      <c r="B90" s="2"/>
      <c r="C90" s="18">
        <v>1.1000000000000001</v>
      </c>
      <c r="D90" s="19" t="s">
        <v>82</v>
      </c>
      <c r="E90" s="20"/>
      <c r="F90" s="20"/>
      <c r="G90" s="21" t="s">
        <v>216</v>
      </c>
      <c r="H90" s="22" t="s">
        <v>131</v>
      </c>
      <c r="I90" s="19">
        <v>2</v>
      </c>
      <c r="J90" s="23">
        <f t="shared" si="22"/>
        <v>108031.30453149999</v>
      </c>
      <c r="K90" s="24">
        <f t="shared" si="23"/>
        <v>216062.60906299998</v>
      </c>
      <c r="L90" s="4"/>
      <c r="M90" s="1"/>
      <c r="O90" s="117">
        <v>121972.79499999998</v>
      </c>
    </row>
    <row r="91" spans="1:15" s="5" customFormat="1" ht="15.75" thickBot="1">
      <c r="A91" s="1"/>
      <c r="B91" s="2"/>
      <c r="C91" s="25" t="s">
        <v>26</v>
      </c>
      <c r="D91" s="26"/>
      <c r="E91" s="26"/>
      <c r="F91" s="26"/>
      <c r="G91" s="27"/>
      <c r="H91" s="26"/>
      <c r="I91" s="28"/>
      <c r="J91" s="29"/>
      <c r="K91" s="30">
        <f>SUM(K81:K90)</f>
        <v>17308329.555298522</v>
      </c>
      <c r="L91" s="4"/>
      <c r="M91" s="1"/>
      <c r="O91" s="118"/>
    </row>
    <row r="92" spans="1:15" s="5" customFormat="1" ht="15.75" thickBot="1">
      <c r="A92" s="1"/>
      <c r="B92" s="2"/>
      <c r="C92" s="31"/>
      <c r="D92" s="32"/>
      <c r="E92" s="32"/>
      <c r="F92" s="32"/>
      <c r="G92" s="32" t="s">
        <v>27</v>
      </c>
      <c r="H92" s="32"/>
      <c r="I92" s="32"/>
      <c r="J92" s="32"/>
      <c r="K92" s="33"/>
      <c r="L92" s="4"/>
      <c r="M92" s="1"/>
      <c r="O92" s="115"/>
    </row>
    <row r="93" spans="1:15" s="5" customFormat="1" ht="71.25">
      <c r="A93" s="1"/>
      <c r="B93" s="2"/>
      <c r="C93" s="18">
        <v>7.01</v>
      </c>
      <c r="D93" s="19" t="s">
        <v>83</v>
      </c>
      <c r="E93" s="20"/>
      <c r="F93" s="20"/>
      <c r="G93" s="21" t="s">
        <v>217</v>
      </c>
      <c r="H93" s="22" t="s">
        <v>131</v>
      </c>
      <c r="I93" s="19">
        <v>2</v>
      </c>
      <c r="J93" s="23">
        <f t="shared" ref="J93" si="24">O93*$O$6</f>
        <v>1043919.7309443377</v>
      </c>
      <c r="K93" s="24">
        <f t="shared" ref="K93" si="25">J93*I93</f>
        <v>2087839.4618886753</v>
      </c>
      <c r="L93" s="4"/>
      <c r="M93" s="1"/>
      <c r="O93" s="117">
        <v>1178638.0613574998</v>
      </c>
    </row>
    <row r="94" spans="1:15" s="5" customFormat="1" ht="15.75" thickBot="1">
      <c r="A94" s="1"/>
      <c r="B94" s="2"/>
      <c r="C94" s="25" t="s">
        <v>26</v>
      </c>
      <c r="D94" s="26"/>
      <c r="E94" s="26"/>
      <c r="F94" s="26"/>
      <c r="G94" s="27"/>
      <c r="H94" s="26"/>
      <c r="I94" s="28"/>
      <c r="J94" s="29"/>
      <c r="K94" s="30">
        <f>SUM(K93)</f>
        <v>2087839.4618886753</v>
      </c>
      <c r="L94" s="4"/>
      <c r="M94" s="1"/>
      <c r="O94" s="118"/>
    </row>
    <row r="95" spans="1:15" s="5" customFormat="1" ht="15.75" thickBot="1">
      <c r="A95" s="1"/>
      <c r="B95" s="2"/>
      <c r="C95" s="31"/>
      <c r="D95" s="32"/>
      <c r="E95" s="32"/>
      <c r="F95" s="32"/>
      <c r="G95" s="32" t="s">
        <v>27</v>
      </c>
      <c r="H95" s="32"/>
      <c r="I95" s="32"/>
      <c r="J95" s="32"/>
      <c r="K95" s="33"/>
      <c r="L95" s="4"/>
      <c r="M95" s="1"/>
      <c r="O95" s="115"/>
    </row>
    <row r="96" spans="1:15" s="5" customFormat="1" ht="42.75">
      <c r="A96" s="1"/>
      <c r="B96" s="2"/>
      <c r="C96" s="18" t="s">
        <v>145</v>
      </c>
      <c r="D96" s="19" t="s">
        <v>84</v>
      </c>
      <c r="E96" s="20"/>
      <c r="F96" s="20"/>
      <c r="G96" s="21" t="s">
        <v>218</v>
      </c>
      <c r="H96" s="22" t="s">
        <v>134</v>
      </c>
      <c r="I96" s="19">
        <v>31.5</v>
      </c>
      <c r="J96" s="23">
        <f t="shared" ref="J96:J100" si="26">O96*$O$6</f>
        <v>55396.099857250003</v>
      </c>
      <c r="K96" s="24">
        <f t="shared" ref="K96:K100" si="27">J96*I96</f>
        <v>1744977.145503375</v>
      </c>
      <c r="L96" s="4"/>
      <c r="M96" s="1"/>
      <c r="O96" s="117">
        <v>62544.9925</v>
      </c>
    </row>
    <row r="97" spans="1:15" s="5" customFormat="1" ht="28.5">
      <c r="A97" s="1"/>
      <c r="B97" s="2"/>
      <c r="C97" s="18" t="s">
        <v>147</v>
      </c>
      <c r="D97" s="19" t="s">
        <v>85</v>
      </c>
      <c r="E97" s="20"/>
      <c r="F97" s="20"/>
      <c r="G97" s="21" t="s">
        <v>219</v>
      </c>
      <c r="H97" s="22" t="s">
        <v>131</v>
      </c>
      <c r="I97" s="19">
        <v>2</v>
      </c>
      <c r="J97" s="23">
        <f t="shared" si="26"/>
        <v>46583.2946265625</v>
      </c>
      <c r="K97" s="24">
        <f t="shared" si="27"/>
        <v>93166.589253124999</v>
      </c>
      <c r="L97" s="4"/>
      <c r="M97" s="1"/>
      <c r="O97" s="117">
        <v>52594.890625</v>
      </c>
    </row>
    <row r="98" spans="1:15" s="5" customFormat="1" ht="57">
      <c r="A98" s="1"/>
      <c r="B98" s="2"/>
      <c r="C98" s="18" t="s">
        <v>149</v>
      </c>
      <c r="D98" s="19" t="s">
        <v>86</v>
      </c>
      <c r="E98" s="20"/>
      <c r="F98" s="20"/>
      <c r="G98" s="21" t="s">
        <v>220</v>
      </c>
      <c r="H98" s="22" t="s">
        <v>134</v>
      </c>
      <c r="I98" s="19">
        <v>10.5</v>
      </c>
      <c r="J98" s="23">
        <f t="shared" si="26"/>
        <v>76167.218999510005</v>
      </c>
      <c r="K98" s="24">
        <f t="shared" si="27"/>
        <v>799755.79949485511</v>
      </c>
      <c r="L98" s="4"/>
      <c r="M98" s="1"/>
      <c r="O98" s="117">
        <v>85996.634300000005</v>
      </c>
    </row>
    <row r="99" spans="1:15" s="5" customFormat="1" ht="42.75">
      <c r="A99" s="1"/>
      <c r="B99" s="2"/>
      <c r="C99" s="18" t="s">
        <v>151</v>
      </c>
      <c r="D99" s="19" t="s">
        <v>87</v>
      </c>
      <c r="E99" s="20"/>
      <c r="F99" s="20"/>
      <c r="G99" s="21" t="s">
        <v>221</v>
      </c>
      <c r="H99" s="22" t="s">
        <v>131</v>
      </c>
      <c r="I99" s="19">
        <v>2</v>
      </c>
      <c r="J99" s="23">
        <f t="shared" si="26"/>
        <v>91311.03668187499</v>
      </c>
      <c r="K99" s="24">
        <f t="shared" si="27"/>
        <v>182622.07336374998</v>
      </c>
      <c r="L99" s="4"/>
      <c r="M99" s="1"/>
      <c r="O99" s="117">
        <v>103094.76874999999</v>
      </c>
    </row>
    <row r="100" spans="1:15" s="5" customFormat="1" ht="42.75">
      <c r="A100" s="1"/>
      <c r="B100" s="2"/>
      <c r="C100" s="18" t="s">
        <v>151</v>
      </c>
      <c r="D100" s="19" t="s">
        <v>31</v>
      </c>
      <c r="E100" s="20"/>
      <c r="F100" s="20"/>
      <c r="G100" s="21" t="s">
        <v>152</v>
      </c>
      <c r="H100" s="22" t="s">
        <v>131</v>
      </c>
      <c r="I100" s="19">
        <v>2</v>
      </c>
      <c r="J100" s="23">
        <f t="shared" si="26"/>
        <v>19549.991886750006</v>
      </c>
      <c r="K100" s="24">
        <f t="shared" si="27"/>
        <v>39099.983773500011</v>
      </c>
      <c r="L100" s="4"/>
      <c r="M100" s="1"/>
      <c r="O100" s="117">
        <v>22072.927500000005</v>
      </c>
    </row>
    <row r="101" spans="1:15" s="5" customFormat="1" ht="15.75" thickBot="1">
      <c r="A101" s="1"/>
      <c r="B101" s="2"/>
      <c r="C101" s="25" t="s">
        <v>26</v>
      </c>
      <c r="D101" s="34"/>
      <c r="E101" s="34"/>
      <c r="F101" s="34"/>
      <c r="G101" s="35"/>
      <c r="H101" s="26"/>
      <c r="I101" s="28"/>
      <c r="J101" s="29"/>
      <c r="K101" s="30">
        <f>SUM(K96:K100)</f>
        <v>2859621.5913886051</v>
      </c>
      <c r="L101" s="4"/>
      <c r="M101" s="1"/>
      <c r="O101" s="118"/>
    </row>
    <row r="102" spans="1:15" s="5" customFormat="1" ht="15.75" thickBot="1">
      <c r="A102" s="1"/>
      <c r="B102" s="2"/>
      <c r="C102" s="31"/>
      <c r="D102" s="32"/>
      <c r="E102" s="32"/>
      <c r="F102" s="32"/>
      <c r="G102" s="32" t="s">
        <v>32</v>
      </c>
      <c r="H102" s="32"/>
      <c r="I102" s="32"/>
      <c r="J102" s="32"/>
      <c r="K102" s="33"/>
      <c r="L102" s="4"/>
      <c r="M102" s="1"/>
      <c r="O102" s="115"/>
    </row>
    <row r="103" spans="1:15" s="5" customFormat="1" ht="57">
      <c r="A103" s="1"/>
      <c r="B103" s="2"/>
      <c r="C103" s="18">
        <v>12.01</v>
      </c>
      <c r="D103" s="19" t="s">
        <v>33</v>
      </c>
      <c r="E103" s="20"/>
      <c r="F103" s="20"/>
      <c r="G103" s="21" t="s">
        <v>154</v>
      </c>
      <c r="H103" s="22" t="s">
        <v>131</v>
      </c>
      <c r="I103" s="19">
        <v>44</v>
      </c>
      <c r="J103" s="23">
        <f t="shared" ref="J103:J109" si="28">O103*$O$6</f>
        <v>144695.06771380003</v>
      </c>
      <c r="K103" s="24">
        <f t="shared" ref="K103:K109" si="29">J103*I103</f>
        <v>6366582.9794072015</v>
      </c>
      <c r="L103" s="4"/>
      <c r="M103" s="1"/>
      <c r="O103" s="117">
        <v>163368.03400000001</v>
      </c>
    </row>
    <row r="104" spans="1:15" s="5" customFormat="1" ht="71.25">
      <c r="A104" s="1"/>
      <c r="B104" s="2"/>
      <c r="C104" s="18">
        <v>12.02</v>
      </c>
      <c r="D104" s="19" t="s">
        <v>88</v>
      </c>
      <c r="E104" s="20"/>
      <c r="F104" s="20"/>
      <c r="G104" s="21" t="s">
        <v>222</v>
      </c>
      <c r="H104" s="22" t="s">
        <v>131</v>
      </c>
      <c r="I104" s="19">
        <v>32</v>
      </c>
      <c r="J104" s="23">
        <f t="shared" si="28"/>
        <v>154580.14398880003</v>
      </c>
      <c r="K104" s="24">
        <f t="shared" si="29"/>
        <v>4946564.607641601</v>
      </c>
      <c r="L104" s="4"/>
      <c r="M104" s="1"/>
      <c r="O104" s="117">
        <v>174528.78400000001</v>
      </c>
    </row>
    <row r="105" spans="1:15" s="5" customFormat="1" ht="71.25">
      <c r="A105" s="1"/>
      <c r="B105" s="2"/>
      <c r="C105" s="18">
        <v>12.03</v>
      </c>
      <c r="D105" s="19" t="s">
        <v>35</v>
      </c>
      <c r="E105" s="20"/>
      <c r="F105" s="20"/>
      <c r="G105" s="21" t="s">
        <v>158</v>
      </c>
      <c r="H105" s="22" t="s">
        <v>131</v>
      </c>
      <c r="I105" s="19">
        <v>4</v>
      </c>
      <c r="J105" s="23">
        <f t="shared" si="28"/>
        <v>167917.60021364002</v>
      </c>
      <c r="K105" s="24">
        <f t="shared" si="29"/>
        <v>671670.40085456008</v>
      </c>
      <c r="L105" s="4"/>
      <c r="M105" s="1"/>
      <c r="O105" s="117">
        <v>189587.44520000002</v>
      </c>
    </row>
    <row r="106" spans="1:15" s="5" customFormat="1" ht="71.25">
      <c r="A106" s="1"/>
      <c r="B106" s="2"/>
      <c r="C106" s="18">
        <v>12.04</v>
      </c>
      <c r="D106" s="19" t="s">
        <v>36</v>
      </c>
      <c r="E106" s="20"/>
      <c r="F106" s="20"/>
      <c r="G106" s="21" t="s">
        <v>160</v>
      </c>
      <c r="H106" s="22" t="s">
        <v>131</v>
      </c>
      <c r="I106" s="19">
        <v>4</v>
      </c>
      <c r="J106" s="23">
        <f t="shared" si="28"/>
        <v>134654.43771920001</v>
      </c>
      <c r="K106" s="24">
        <f t="shared" si="29"/>
        <v>538617.75087680004</v>
      </c>
      <c r="L106" s="4"/>
      <c r="M106" s="1"/>
      <c r="O106" s="117">
        <v>152031.65599999999</v>
      </c>
    </row>
    <row r="107" spans="1:15" s="5" customFormat="1" ht="71.25">
      <c r="A107" s="1"/>
      <c r="B107" s="2"/>
      <c r="C107" s="18">
        <v>12.05</v>
      </c>
      <c r="D107" s="19" t="s">
        <v>37</v>
      </c>
      <c r="E107" s="20"/>
      <c r="F107" s="20"/>
      <c r="G107" s="21" t="s">
        <v>162</v>
      </c>
      <c r="H107" s="22" t="s">
        <v>131</v>
      </c>
      <c r="I107" s="19">
        <v>8</v>
      </c>
      <c r="J107" s="23">
        <f t="shared" si="28"/>
        <v>284715.00871980004</v>
      </c>
      <c r="K107" s="24">
        <f t="shared" si="29"/>
        <v>2277720.0697584003</v>
      </c>
      <c r="L107" s="4"/>
      <c r="M107" s="1"/>
      <c r="O107" s="117">
        <v>321457.614</v>
      </c>
    </row>
    <row r="108" spans="1:15" s="5" customFormat="1" ht="71.25">
      <c r="A108" s="1"/>
      <c r="B108" s="2"/>
      <c r="C108" s="18">
        <v>12.06</v>
      </c>
      <c r="D108" s="19" t="s">
        <v>38</v>
      </c>
      <c r="E108" s="20"/>
      <c r="F108" s="20"/>
      <c r="G108" s="21" t="s">
        <v>164</v>
      </c>
      <c r="H108" s="22" t="s">
        <v>131</v>
      </c>
      <c r="I108" s="19">
        <v>4</v>
      </c>
      <c r="J108" s="23">
        <f t="shared" si="28"/>
        <v>166272.75611524002</v>
      </c>
      <c r="K108" s="24">
        <f t="shared" si="29"/>
        <v>665091.02446096006</v>
      </c>
      <c r="L108" s="4"/>
      <c r="M108" s="1"/>
      <c r="O108" s="117">
        <v>187730.33320000002</v>
      </c>
    </row>
    <row r="109" spans="1:15" s="5" customFormat="1" ht="57">
      <c r="A109" s="1"/>
      <c r="B109" s="2"/>
      <c r="C109" s="18">
        <v>12.07</v>
      </c>
      <c r="D109" s="19" t="s">
        <v>39</v>
      </c>
      <c r="E109" s="20"/>
      <c r="F109" s="20"/>
      <c r="G109" s="21" t="s">
        <v>166</v>
      </c>
      <c r="H109" s="22" t="s">
        <v>131</v>
      </c>
      <c r="I109" s="19">
        <v>4</v>
      </c>
      <c r="J109" s="23">
        <f t="shared" si="28"/>
        <v>163526.11255379999</v>
      </c>
      <c r="K109" s="24">
        <f t="shared" si="29"/>
        <v>654104.45021519996</v>
      </c>
      <c r="L109" s="4"/>
      <c r="M109" s="1"/>
      <c r="O109" s="117">
        <v>184629.234</v>
      </c>
    </row>
    <row r="110" spans="1:15" s="5" customFormat="1" ht="15.75" thickBot="1">
      <c r="A110" s="1"/>
      <c r="B110" s="2"/>
      <c r="C110" s="25" t="s">
        <v>26</v>
      </c>
      <c r="D110" s="34"/>
      <c r="E110" s="34"/>
      <c r="F110" s="34"/>
      <c r="G110" s="35"/>
      <c r="H110" s="26"/>
      <c r="I110" s="28"/>
      <c r="J110" s="29"/>
      <c r="K110" s="30">
        <f>SUM(K103:K109)</f>
        <v>16120351.283214722</v>
      </c>
      <c r="L110" s="4"/>
      <c r="M110" s="1"/>
      <c r="O110" s="118"/>
    </row>
    <row r="111" spans="1:15" s="5" customFormat="1" ht="15.75" thickBot="1">
      <c r="A111" s="1"/>
      <c r="B111" s="2"/>
      <c r="C111" s="31"/>
      <c r="D111" s="32"/>
      <c r="E111" s="32"/>
      <c r="F111" s="32"/>
      <c r="G111" s="32" t="s">
        <v>40</v>
      </c>
      <c r="H111" s="32"/>
      <c r="I111" s="32"/>
      <c r="J111" s="32"/>
      <c r="K111" s="33"/>
      <c r="L111" s="4"/>
      <c r="M111" s="1"/>
      <c r="O111" s="115"/>
    </row>
    <row r="112" spans="1:15" s="5" customFormat="1" ht="71.25">
      <c r="A112" s="1"/>
      <c r="B112" s="2"/>
      <c r="C112" s="18">
        <v>14.01</v>
      </c>
      <c r="D112" s="19" t="s">
        <v>41</v>
      </c>
      <c r="E112" s="20"/>
      <c r="F112" s="20"/>
      <c r="G112" s="21" t="s">
        <v>168</v>
      </c>
      <c r="H112" s="22" t="s">
        <v>131</v>
      </c>
      <c r="I112" s="19">
        <v>60</v>
      </c>
      <c r="J112" s="23">
        <f t="shared" ref="J112:J113" si="30">O112*$O$6</f>
        <v>59240.961642350005</v>
      </c>
      <c r="K112" s="24">
        <f t="shared" ref="K112:K113" si="31">J112*I112</f>
        <v>3554457.6985410005</v>
      </c>
      <c r="L112" s="4"/>
      <c r="M112" s="1"/>
      <c r="O112" s="117">
        <v>66886.035499999998</v>
      </c>
    </row>
    <row r="113" spans="1:15" s="5" customFormat="1" ht="42.75">
      <c r="A113" s="1"/>
      <c r="B113" s="2"/>
      <c r="C113" s="18">
        <v>14.02</v>
      </c>
      <c r="D113" s="19" t="s">
        <v>42</v>
      </c>
      <c r="E113" s="20"/>
      <c r="F113" s="20"/>
      <c r="G113" s="21" t="s">
        <v>170</v>
      </c>
      <c r="H113" s="22" t="s">
        <v>131</v>
      </c>
      <c r="I113" s="19">
        <v>4</v>
      </c>
      <c r="J113" s="23">
        <f t="shared" si="30"/>
        <v>129624.976098</v>
      </c>
      <c r="K113" s="24">
        <f t="shared" si="31"/>
        <v>518499.904392</v>
      </c>
      <c r="L113" s="4"/>
      <c r="M113" s="1"/>
      <c r="O113" s="117">
        <v>146353.13999999998</v>
      </c>
    </row>
    <row r="114" spans="1:15" s="5" customFormat="1" ht="15.75" thickBot="1">
      <c r="A114" s="1"/>
      <c r="B114" s="2"/>
      <c r="C114" s="25" t="s">
        <v>26</v>
      </c>
      <c r="D114" s="34"/>
      <c r="E114" s="34"/>
      <c r="F114" s="34"/>
      <c r="G114" s="35"/>
      <c r="H114" s="26"/>
      <c r="I114" s="28"/>
      <c r="J114" s="29"/>
      <c r="K114" s="30">
        <f>SUM(K112:K113)</f>
        <v>4072957.6029330003</v>
      </c>
      <c r="L114" s="4"/>
      <c r="M114" s="1"/>
      <c r="O114" s="118"/>
    </row>
    <row r="115" spans="1:15" s="5" customFormat="1" ht="15.75" thickBot="1">
      <c r="A115" s="1"/>
      <c r="B115" s="2"/>
      <c r="C115" s="31"/>
      <c r="D115" s="32"/>
      <c r="E115" s="32"/>
      <c r="F115" s="32"/>
      <c r="G115" s="32" t="s">
        <v>43</v>
      </c>
      <c r="H115" s="32"/>
      <c r="I115" s="32"/>
      <c r="J115" s="32"/>
      <c r="K115" s="33"/>
      <c r="L115" s="4"/>
      <c r="M115" s="1"/>
      <c r="O115" s="115"/>
    </row>
    <row r="116" spans="1:15" s="5" customFormat="1" ht="71.25">
      <c r="A116" s="1"/>
      <c r="B116" s="2"/>
      <c r="C116" s="18">
        <v>17.050999999999998</v>
      </c>
      <c r="D116" s="19" t="s">
        <v>44</v>
      </c>
      <c r="E116" s="20"/>
      <c r="F116" s="20"/>
      <c r="G116" s="21" t="s">
        <v>172</v>
      </c>
      <c r="H116" s="22" t="s">
        <v>126</v>
      </c>
      <c r="I116" s="19">
        <v>15.75</v>
      </c>
      <c r="J116" s="23">
        <f t="shared" ref="J116:J117" si="32">O116*$O$6</f>
        <v>223657.31163724998</v>
      </c>
      <c r="K116" s="24">
        <f t="shared" ref="K116:K117" si="33">J116*I116</f>
        <v>3522602.658286687</v>
      </c>
      <c r="L116" s="4"/>
      <c r="M116" s="1"/>
      <c r="O116" s="117">
        <v>252520.39249999996</v>
      </c>
    </row>
    <row r="117" spans="1:15" s="5" customFormat="1" ht="42.75">
      <c r="A117" s="1"/>
      <c r="B117" s="2"/>
      <c r="C117" s="18">
        <v>17.02</v>
      </c>
      <c r="D117" s="19" t="s">
        <v>45</v>
      </c>
      <c r="E117" s="20"/>
      <c r="F117" s="20"/>
      <c r="G117" s="21" t="s">
        <v>174</v>
      </c>
      <c r="H117" s="22" t="s">
        <v>131</v>
      </c>
      <c r="I117" s="19">
        <v>2</v>
      </c>
      <c r="J117" s="23">
        <f t="shared" si="32"/>
        <v>37963.475011724993</v>
      </c>
      <c r="K117" s="24">
        <f t="shared" si="33"/>
        <v>75926.950023449986</v>
      </c>
      <c r="L117" s="4"/>
      <c r="M117" s="1"/>
      <c r="O117" s="117">
        <v>42862.679249999994</v>
      </c>
    </row>
    <row r="118" spans="1:15" s="5" customFormat="1" ht="15.75" thickBot="1">
      <c r="A118" s="1"/>
      <c r="B118" s="2"/>
      <c r="C118" s="25" t="s">
        <v>26</v>
      </c>
      <c r="D118" s="34"/>
      <c r="E118" s="34"/>
      <c r="F118" s="34"/>
      <c r="G118" s="35"/>
      <c r="H118" s="26"/>
      <c r="I118" s="28"/>
      <c r="J118" s="29"/>
      <c r="K118" s="30">
        <f>SUM(K116:K117)</f>
        <v>3598529.6083101369</v>
      </c>
      <c r="L118" s="4"/>
      <c r="M118" s="1"/>
      <c r="O118" s="118"/>
    </row>
    <row r="119" spans="1:15" s="5" customFormat="1" ht="15.75" thickBot="1">
      <c r="A119" s="1"/>
      <c r="B119" s="2"/>
      <c r="C119" s="31"/>
      <c r="D119" s="32"/>
      <c r="E119" s="32"/>
      <c r="F119" s="32"/>
      <c r="G119" s="32" t="s">
        <v>46</v>
      </c>
      <c r="H119" s="32"/>
      <c r="I119" s="32"/>
      <c r="J119" s="32"/>
      <c r="K119" s="33"/>
      <c r="L119" s="4"/>
      <c r="M119" s="1"/>
      <c r="O119" s="115"/>
    </row>
    <row r="120" spans="1:15" s="5" customFormat="1" ht="42.75">
      <c r="A120" s="1"/>
      <c r="B120" s="2"/>
      <c r="C120" s="18">
        <v>18.010000000000002</v>
      </c>
      <c r="D120" s="19" t="s">
        <v>48</v>
      </c>
      <c r="E120" s="20"/>
      <c r="F120" s="20"/>
      <c r="G120" s="21" t="s">
        <v>178</v>
      </c>
      <c r="H120" s="22" t="s">
        <v>134</v>
      </c>
      <c r="I120" s="19">
        <v>27</v>
      </c>
      <c r="J120" s="23">
        <f t="shared" ref="J120" si="34">O120*$O$6</f>
        <v>13426.116898377501</v>
      </c>
      <c r="K120" s="24">
        <f t="shared" ref="K120" si="35">J120*I120</f>
        <v>362505.15625619254</v>
      </c>
      <c r="L120" s="4"/>
      <c r="M120" s="1"/>
      <c r="O120" s="117">
        <v>15158.763574999999</v>
      </c>
    </row>
    <row r="121" spans="1:15" s="5" customFormat="1" ht="15.75" thickBot="1">
      <c r="A121" s="1"/>
      <c r="B121" s="2"/>
      <c r="C121" s="25" t="s">
        <v>26</v>
      </c>
      <c r="D121" s="34"/>
      <c r="E121" s="34"/>
      <c r="F121" s="34"/>
      <c r="G121" s="35"/>
      <c r="H121" s="26"/>
      <c r="I121" s="28"/>
      <c r="J121" s="29"/>
      <c r="K121" s="30">
        <f>SUM(K120)</f>
        <v>362505.15625619254</v>
      </c>
      <c r="L121" s="4"/>
      <c r="M121" s="1"/>
      <c r="O121" s="118"/>
    </row>
    <row r="122" spans="1:15" s="5" customFormat="1" ht="15.75" thickBot="1">
      <c r="A122" s="1"/>
      <c r="B122" s="2"/>
      <c r="C122" s="31"/>
      <c r="D122" s="32"/>
      <c r="E122" s="32"/>
      <c r="F122" s="32"/>
      <c r="G122" s="32" t="s">
        <v>49</v>
      </c>
      <c r="H122" s="32"/>
      <c r="I122" s="32"/>
      <c r="J122" s="32"/>
      <c r="K122" s="33"/>
      <c r="L122" s="4"/>
      <c r="M122" s="1"/>
      <c r="O122" s="115"/>
    </row>
    <row r="123" spans="1:15" s="5" customFormat="1" ht="85.5">
      <c r="A123" s="1"/>
      <c r="B123" s="2"/>
      <c r="C123" s="18" t="s">
        <v>179</v>
      </c>
      <c r="D123" s="19" t="s">
        <v>50</v>
      </c>
      <c r="E123" s="20"/>
      <c r="F123" s="20"/>
      <c r="G123" s="21" t="s">
        <v>180</v>
      </c>
      <c r="H123" s="22" t="s">
        <v>126</v>
      </c>
      <c r="I123" s="19">
        <v>67.45</v>
      </c>
      <c r="J123" s="23">
        <f t="shared" ref="J123:J130" si="36">O123*$O$6</f>
        <v>95057.607705763992</v>
      </c>
      <c r="K123" s="24">
        <f t="shared" ref="K123:K130" si="37">J123*I123</f>
        <v>6411635.6397537813</v>
      </c>
      <c r="L123" s="4"/>
      <c r="M123" s="1"/>
      <c r="O123" s="117">
        <v>107324.83651999998</v>
      </c>
    </row>
    <row r="124" spans="1:15" s="5" customFormat="1" ht="57">
      <c r="A124" s="1"/>
      <c r="B124" s="2"/>
      <c r="C124" s="18" t="s">
        <v>181</v>
      </c>
      <c r="D124" s="19" t="s">
        <v>51</v>
      </c>
      <c r="E124" s="20"/>
      <c r="F124" s="20"/>
      <c r="G124" s="21" t="s">
        <v>182</v>
      </c>
      <c r="H124" s="22" t="s">
        <v>126</v>
      </c>
      <c r="I124" s="19">
        <v>390.6</v>
      </c>
      <c r="J124" s="23">
        <f t="shared" si="36"/>
        <v>490333.65905075002</v>
      </c>
      <c r="K124" s="24">
        <f t="shared" si="37"/>
        <v>191524327.22522298</v>
      </c>
      <c r="L124" s="4"/>
      <c r="M124" s="1"/>
      <c r="O124" s="117">
        <v>553611.44750000001</v>
      </c>
    </row>
    <row r="125" spans="1:15" s="5" customFormat="1" ht="71.25">
      <c r="A125" s="1"/>
      <c r="B125" s="2"/>
      <c r="C125" s="18" t="s">
        <v>183</v>
      </c>
      <c r="D125" s="19" t="s">
        <v>53</v>
      </c>
      <c r="E125" s="20"/>
      <c r="F125" s="20"/>
      <c r="G125" s="21" t="s">
        <v>186</v>
      </c>
      <c r="H125" s="22" t="s">
        <v>134</v>
      </c>
      <c r="I125" s="19">
        <v>259.06</v>
      </c>
      <c r="J125" s="23">
        <f t="shared" si="36"/>
        <v>83578.172214649981</v>
      </c>
      <c r="K125" s="24">
        <f t="shared" si="37"/>
        <v>21651761.293927226</v>
      </c>
      <c r="L125" s="4"/>
      <c r="M125" s="1"/>
      <c r="O125" s="117">
        <v>94363.974499999982</v>
      </c>
    </row>
    <row r="126" spans="1:15" s="5" customFormat="1" ht="42.75">
      <c r="A126" s="1"/>
      <c r="B126" s="2"/>
      <c r="C126" s="18" t="s">
        <v>185</v>
      </c>
      <c r="D126" s="19" t="s">
        <v>55</v>
      </c>
      <c r="E126" s="20"/>
      <c r="F126" s="20"/>
      <c r="G126" s="21" t="s">
        <v>190</v>
      </c>
      <c r="H126" s="22" t="s">
        <v>134</v>
      </c>
      <c r="I126" s="19">
        <v>54.75</v>
      </c>
      <c r="J126" s="23">
        <f t="shared" si="36"/>
        <v>19832.264033900003</v>
      </c>
      <c r="K126" s="24">
        <f t="shared" si="37"/>
        <v>1085816.4558560252</v>
      </c>
      <c r="L126" s="4"/>
      <c r="M126" s="1"/>
      <c r="O126" s="117">
        <v>22391.627</v>
      </c>
    </row>
    <row r="127" spans="1:15" s="5" customFormat="1" ht="71.25">
      <c r="A127" s="1"/>
      <c r="B127" s="2"/>
      <c r="C127" s="18" t="s">
        <v>187</v>
      </c>
      <c r="D127" s="19" t="s">
        <v>56</v>
      </c>
      <c r="E127" s="20"/>
      <c r="F127" s="20"/>
      <c r="G127" s="21" t="s">
        <v>192</v>
      </c>
      <c r="H127" s="22" t="s">
        <v>126</v>
      </c>
      <c r="I127" s="19">
        <v>64.39</v>
      </c>
      <c r="J127" s="23">
        <f t="shared" si="36"/>
        <v>81275.05639084999</v>
      </c>
      <c r="K127" s="24">
        <f t="shared" si="37"/>
        <v>5233300.8810068313</v>
      </c>
      <c r="L127" s="4"/>
      <c r="M127" s="1"/>
      <c r="O127" s="117">
        <v>91763.64049999998</v>
      </c>
    </row>
    <row r="128" spans="1:15" s="5" customFormat="1" ht="42.75">
      <c r="A128" s="1"/>
      <c r="B128" s="2"/>
      <c r="C128" s="18" t="s">
        <v>189</v>
      </c>
      <c r="D128" s="19" t="s">
        <v>89</v>
      </c>
      <c r="E128" s="20"/>
      <c r="F128" s="20"/>
      <c r="G128" s="21" t="s">
        <v>223</v>
      </c>
      <c r="H128" s="22" t="s">
        <v>126</v>
      </c>
      <c r="I128" s="19">
        <v>15.75</v>
      </c>
      <c r="J128" s="23">
        <f t="shared" si="36"/>
        <v>45324.892841549998</v>
      </c>
      <c r="K128" s="24">
        <f t="shared" si="37"/>
        <v>713867.06225441245</v>
      </c>
      <c r="L128" s="4"/>
      <c r="M128" s="1"/>
      <c r="O128" s="117">
        <v>51174.091499999995</v>
      </c>
    </row>
    <row r="129" spans="1:15" s="5" customFormat="1" ht="57">
      <c r="A129" s="1"/>
      <c r="B129" s="2"/>
      <c r="C129" s="18" t="s">
        <v>191</v>
      </c>
      <c r="D129" s="19" t="s">
        <v>57</v>
      </c>
      <c r="E129" s="20"/>
      <c r="F129" s="20"/>
      <c r="G129" s="21" t="s">
        <v>194</v>
      </c>
      <c r="H129" s="22" t="s">
        <v>131</v>
      </c>
      <c r="I129" s="19">
        <v>7</v>
      </c>
      <c r="J129" s="23">
        <f t="shared" si="36"/>
        <v>774302.042820225</v>
      </c>
      <c r="K129" s="24">
        <f t="shared" si="37"/>
        <v>5420114.2997415755</v>
      </c>
      <c r="L129" s="4"/>
      <c r="M129" s="1"/>
      <c r="O129" s="117">
        <v>874226.08424999996</v>
      </c>
    </row>
    <row r="130" spans="1:15" s="5" customFormat="1" ht="28.5">
      <c r="A130" s="1"/>
      <c r="B130" s="2"/>
      <c r="C130" s="18" t="s">
        <v>193</v>
      </c>
      <c r="D130" s="19" t="s">
        <v>60</v>
      </c>
      <c r="E130" s="20"/>
      <c r="F130" s="20"/>
      <c r="G130" s="21" t="s">
        <v>199</v>
      </c>
      <c r="H130" s="22" t="s">
        <v>126</v>
      </c>
      <c r="I130" s="19">
        <v>64.39</v>
      </c>
      <c r="J130" s="23">
        <f t="shared" si="36"/>
        <v>9295.9430444450009</v>
      </c>
      <c r="K130" s="24">
        <f t="shared" si="37"/>
        <v>598565.77263181366</v>
      </c>
      <c r="L130" s="4"/>
      <c r="M130" s="1"/>
      <c r="O130" s="117">
        <v>10495.58885</v>
      </c>
    </row>
    <row r="131" spans="1:15" s="5" customFormat="1" ht="15.75" thickBot="1">
      <c r="A131" s="1"/>
      <c r="B131" s="2"/>
      <c r="C131" s="25" t="s">
        <v>26</v>
      </c>
      <c r="D131" s="34"/>
      <c r="E131" s="34"/>
      <c r="F131" s="34"/>
      <c r="G131" s="35"/>
      <c r="H131" s="26"/>
      <c r="I131" s="28"/>
      <c r="J131" s="29"/>
      <c r="K131" s="30">
        <f>SUM(K123:K130)</f>
        <v>232639388.63039464</v>
      </c>
      <c r="L131" s="4"/>
      <c r="M131" s="1"/>
      <c r="O131" s="118"/>
    </row>
    <row r="132" spans="1:15" s="5" customFormat="1" ht="15.75" thickBot="1">
      <c r="A132" s="1"/>
      <c r="B132" s="2"/>
      <c r="C132" s="31"/>
      <c r="D132" s="32"/>
      <c r="E132" s="32"/>
      <c r="F132" s="32"/>
      <c r="G132" s="32" t="s">
        <v>61</v>
      </c>
      <c r="H132" s="32"/>
      <c r="I132" s="32"/>
      <c r="J132" s="32"/>
      <c r="K132" s="33"/>
      <c r="L132" s="4"/>
      <c r="M132" s="1"/>
      <c r="O132" s="115"/>
    </row>
    <row r="133" spans="1:15" s="5" customFormat="1" ht="57">
      <c r="A133" s="1"/>
      <c r="B133" s="2"/>
      <c r="C133" s="18" t="s">
        <v>200</v>
      </c>
      <c r="D133" s="19" t="s">
        <v>62</v>
      </c>
      <c r="E133" s="20"/>
      <c r="F133" s="20"/>
      <c r="G133" s="21" t="s">
        <v>201</v>
      </c>
      <c r="H133" s="22" t="s">
        <v>126</v>
      </c>
      <c r="I133" s="19">
        <v>328.78</v>
      </c>
      <c r="J133" s="23">
        <f t="shared" ref="J133" si="38">O133*$O$6</f>
        <v>135549.96146074994</v>
      </c>
      <c r="K133" s="24">
        <f t="shared" ref="K133" si="39">J133*I133</f>
        <v>44566116.32906536</v>
      </c>
      <c r="L133" s="4"/>
      <c r="M133" s="1"/>
      <c r="O133" s="117">
        <v>153042.74749999994</v>
      </c>
    </row>
    <row r="134" spans="1:15" s="5" customFormat="1" ht="15.75" thickBot="1">
      <c r="A134" s="1"/>
      <c r="B134" s="2"/>
      <c r="C134" s="25" t="s">
        <v>26</v>
      </c>
      <c r="D134" s="34"/>
      <c r="E134" s="34"/>
      <c r="F134" s="34"/>
      <c r="G134" s="35"/>
      <c r="H134" s="26"/>
      <c r="I134" s="28"/>
      <c r="J134" s="29"/>
      <c r="K134" s="30">
        <f>SUM(K133)</f>
        <v>44566116.32906536</v>
      </c>
      <c r="L134" s="4"/>
      <c r="M134" s="1"/>
      <c r="O134" s="118"/>
    </row>
    <row r="135" spans="1:15" s="5" customFormat="1" ht="15.75" thickBot="1">
      <c r="A135" s="1"/>
      <c r="B135" s="2"/>
      <c r="C135" s="31"/>
      <c r="D135" s="32"/>
      <c r="E135" s="32"/>
      <c r="F135" s="32"/>
      <c r="G135" s="32" t="s">
        <v>63</v>
      </c>
      <c r="H135" s="32"/>
      <c r="I135" s="32"/>
      <c r="J135" s="32"/>
      <c r="K135" s="33"/>
      <c r="L135" s="4"/>
      <c r="M135" s="1"/>
      <c r="O135" s="115"/>
    </row>
    <row r="136" spans="1:15" s="5" customFormat="1" ht="99.75">
      <c r="A136" s="1"/>
      <c r="B136" s="2"/>
      <c r="C136" s="18">
        <v>25.01</v>
      </c>
      <c r="D136" s="19" t="s">
        <v>64</v>
      </c>
      <c r="E136" s="20"/>
      <c r="F136" s="20"/>
      <c r="G136" s="21" t="s">
        <v>203</v>
      </c>
      <c r="H136" s="22" t="s">
        <v>134</v>
      </c>
      <c r="I136" s="19">
        <v>3.43</v>
      </c>
      <c r="J136" s="23">
        <f t="shared" ref="J136:J137" si="40">O136*$O$6</f>
        <v>588653.67958267499</v>
      </c>
      <c r="K136" s="24">
        <f t="shared" ref="K136:K137" si="41">J136*I136</f>
        <v>2019082.1209685754</v>
      </c>
      <c r="L136" s="4"/>
      <c r="M136" s="1"/>
      <c r="O136" s="117">
        <v>664619.71274999995</v>
      </c>
    </row>
    <row r="137" spans="1:15" s="5" customFormat="1" ht="57">
      <c r="A137" s="1"/>
      <c r="B137" s="2"/>
      <c r="C137" s="18">
        <v>25.02</v>
      </c>
      <c r="D137" s="51" t="s">
        <v>90</v>
      </c>
      <c r="E137" s="20"/>
      <c r="F137" s="20"/>
      <c r="G137" s="21" t="s">
        <v>224</v>
      </c>
      <c r="H137" s="22" t="s">
        <v>126</v>
      </c>
      <c r="I137" s="19">
        <v>1</v>
      </c>
      <c r="J137" s="23">
        <f t="shared" si="40"/>
        <v>830995.99055125006</v>
      </c>
      <c r="K137" s="24">
        <f t="shared" si="41"/>
        <v>830995.99055125006</v>
      </c>
      <c r="L137" s="4"/>
      <c r="M137" s="1"/>
      <c r="O137" s="117">
        <v>938236.41249999998</v>
      </c>
    </row>
    <row r="138" spans="1:15" s="5" customFormat="1" ht="15.75" thickBot="1">
      <c r="A138" s="1"/>
      <c r="B138" s="2"/>
      <c r="C138" s="25" t="s">
        <v>26</v>
      </c>
      <c r="D138" s="34"/>
      <c r="E138" s="34"/>
      <c r="F138" s="34"/>
      <c r="G138" s="35"/>
      <c r="H138" s="26"/>
      <c r="I138" s="28"/>
      <c r="J138" s="29"/>
      <c r="K138" s="30">
        <f>SUM(K136:K137)</f>
        <v>2850078.1115198256</v>
      </c>
      <c r="L138" s="4"/>
      <c r="M138" s="1"/>
      <c r="O138" s="118"/>
    </row>
    <row r="139" spans="1:15" s="5" customFormat="1" ht="15.75" thickBot="1">
      <c r="A139" s="1"/>
      <c r="B139" s="2"/>
      <c r="C139" s="31"/>
      <c r="D139" s="32"/>
      <c r="E139" s="32"/>
      <c r="F139" s="32"/>
      <c r="G139" s="32" t="s">
        <v>65</v>
      </c>
      <c r="H139" s="32"/>
      <c r="I139" s="32"/>
      <c r="J139" s="32"/>
      <c r="K139" s="33"/>
      <c r="L139" s="4"/>
      <c r="M139" s="1"/>
      <c r="O139" s="115"/>
    </row>
    <row r="140" spans="1:15" s="5" customFormat="1" ht="42.75">
      <c r="A140" s="1"/>
      <c r="B140" s="2"/>
      <c r="C140" s="18" t="s">
        <v>204</v>
      </c>
      <c r="D140" s="19" t="s">
        <v>91</v>
      </c>
      <c r="E140" s="20"/>
      <c r="F140" s="20"/>
      <c r="G140" s="21" t="s">
        <v>225</v>
      </c>
      <c r="H140" s="22" t="s">
        <v>126</v>
      </c>
      <c r="I140" s="19">
        <v>219.09</v>
      </c>
      <c r="J140" s="23">
        <f t="shared" ref="J140:J143" si="42">O140*$O$6</f>
        <v>13514.37515412</v>
      </c>
      <c r="K140" s="24">
        <f t="shared" ref="K140:K146" si="43">J140*I140</f>
        <v>2960864.4525161507</v>
      </c>
      <c r="L140" s="4"/>
      <c r="M140" s="1"/>
      <c r="O140" s="117">
        <v>15258.411599999999</v>
      </c>
    </row>
    <row r="141" spans="1:15" s="5" customFormat="1" ht="28.5">
      <c r="A141" s="1"/>
      <c r="B141" s="2"/>
      <c r="C141" s="18" t="s">
        <v>206</v>
      </c>
      <c r="D141" s="19" t="s">
        <v>67</v>
      </c>
      <c r="E141" s="20"/>
      <c r="F141" s="20"/>
      <c r="G141" s="21" t="s">
        <v>207</v>
      </c>
      <c r="H141" s="22" t="s">
        <v>126</v>
      </c>
      <c r="I141" s="19">
        <v>527.77</v>
      </c>
      <c r="J141" s="23">
        <f t="shared" si="42"/>
        <v>15557.89390218</v>
      </c>
      <c r="K141" s="24">
        <f t="shared" si="43"/>
        <v>8210989.6647535386</v>
      </c>
      <c r="L141" s="4"/>
      <c r="M141" s="1"/>
      <c r="O141" s="117">
        <v>17565.647399999998</v>
      </c>
    </row>
    <row r="142" spans="1:15" s="5" customFormat="1" ht="42.75">
      <c r="A142" s="1"/>
      <c r="B142" s="2"/>
      <c r="C142" s="18">
        <v>27.03</v>
      </c>
      <c r="D142" s="19" t="s">
        <v>69</v>
      </c>
      <c r="E142" s="20"/>
      <c r="F142" s="20"/>
      <c r="G142" s="21" t="s">
        <v>208</v>
      </c>
      <c r="H142" s="22" t="s">
        <v>126</v>
      </c>
      <c r="I142" s="19">
        <v>73.739999999999995</v>
      </c>
      <c r="J142" s="23">
        <f t="shared" si="42"/>
        <v>26399.947416099996</v>
      </c>
      <c r="K142" s="24">
        <f t="shared" si="43"/>
        <v>1946732.1224632135</v>
      </c>
      <c r="L142" s="4"/>
      <c r="M142" s="1"/>
      <c r="O142" s="117">
        <v>29806.872999999996</v>
      </c>
    </row>
    <row r="143" spans="1:15" s="5" customFormat="1" ht="42.75">
      <c r="A143" s="1"/>
      <c r="B143" s="2"/>
      <c r="C143" s="18">
        <v>27.04</v>
      </c>
      <c r="D143" s="19" t="s">
        <v>71</v>
      </c>
      <c r="E143" s="20"/>
      <c r="F143" s="20"/>
      <c r="G143" s="21" t="s">
        <v>209</v>
      </c>
      <c r="H143" s="22" t="s">
        <v>126</v>
      </c>
      <c r="I143" s="19">
        <v>40.4</v>
      </c>
      <c r="J143" s="23">
        <f t="shared" si="42"/>
        <v>32655.130485137499</v>
      </c>
      <c r="K143" s="24">
        <f t="shared" si="43"/>
        <v>1319267.2715995549</v>
      </c>
      <c r="L143" s="4"/>
      <c r="M143" s="1"/>
      <c r="O143" s="117">
        <v>36869.290374999997</v>
      </c>
    </row>
    <row r="144" spans="1:15" s="5" customFormat="1" ht="15.75" thickBot="1">
      <c r="A144" s="1"/>
      <c r="B144" s="2"/>
      <c r="C144" s="25" t="s">
        <v>26</v>
      </c>
      <c r="D144" s="34"/>
      <c r="E144" s="34"/>
      <c r="F144" s="34"/>
      <c r="G144" s="35"/>
      <c r="H144" s="26"/>
      <c r="I144" s="28"/>
      <c r="J144" s="29"/>
      <c r="K144" s="30">
        <f>SUM(K140:K143)</f>
        <v>14437853.511332458</v>
      </c>
      <c r="L144" s="4"/>
      <c r="M144" s="1"/>
      <c r="O144" s="118"/>
    </row>
    <row r="145" spans="1:15" s="5" customFormat="1" ht="15.75" thickBot="1">
      <c r="A145" s="1"/>
      <c r="B145" s="2"/>
      <c r="C145" s="31"/>
      <c r="D145" s="32"/>
      <c r="E145" s="32"/>
      <c r="F145" s="32"/>
      <c r="G145" s="32" t="s">
        <v>92</v>
      </c>
      <c r="H145" s="32"/>
      <c r="I145" s="32"/>
      <c r="J145" s="32"/>
      <c r="K145" s="33"/>
      <c r="L145" s="4"/>
      <c r="M145" s="1"/>
      <c r="O145" s="115"/>
    </row>
    <row r="146" spans="1:15" s="5" customFormat="1" ht="42.75">
      <c r="A146" s="1"/>
      <c r="B146" s="2"/>
      <c r="C146" s="18">
        <v>28.01</v>
      </c>
      <c r="D146" s="19" t="s">
        <v>93</v>
      </c>
      <c r="E146" s="20"/>
      <c r="F146" s="20"/>
      <c r="G146" s="21" t="s">
        <v>226</v>
      </c>
      <c r="H146" s="22" t="s">
        <v>126</v>
      </c>
      <c r="I146" s="19">
        <v>9.1999999999999993</v>
      </c>
      <c r="J146" s="23">
        <f t="shared" ref="J146" si="44">O146*$O$6</f>
        <v>170642.94986425</v>
      </c>
      <c r="K146" s="24">
        <f t="shared" si="43"/>
        <v>1569915.1387510998</v>
      </c>
      <c r="L146" s="4"/>
      <c r="M146" s="1"/>
      <c r="O146" s="117">
        <v>192664.50249999997</v>
      </c>
    </row>
    <row r="147" spans="1:15" s="5" customFormat="1" ht="15.75" thickBot="1">
      <c r="A147" s="1"/>
      <c r="B147" s="2"/>
      <c r="C147" s="25" t="s">
        <v>26</v>
      </c>
      <c r="D147" s="34"/>
      <c r="E147" s="34"/>
      <c r="F147" s="34"/>
      <c r="G147" s="35"/>
      <c r="H147" s="26"/>
      <c r="I147" s="28"/>
      <c r="J147" s="29"/>
      <c r="K147" s="30">
        <f>SUM(K146)</f>
        <v>1569915.1387510998</v>
      </c>
      <c r="L147" s="4"/>
      <c r="M147" s="1"/>
      <c r="O147" s="118"/>
    </row>
    <row r="148" spans="1:15" s="5" customFormat="1" ht="15.75" thickBot="1">
      <c r="A148" s="1"/>
      <c r="B148" s="2"/>
      <c r="C148" s="31"/>
      <c r="D148" s="32"/>
      <c r="E148" s="32"/>
      <c r="F148" s="32"/>
      <c r="G148" s="32" t="s">
        <v>74</v>
      </c>
      <c r="H148" s="32"/>
      <c r="I148" s="32"/>
      <c r="J148" s="32"/>
      <c r="K148" s="33"/>
      <c r="L148" s="4"/>
      <c r="M148" s="1"/>
      <c r="O148" s="115"/>
    </row>
    <row r="149" spans="1:15" s="5" customFormat="1" ht="85.5">
      <c r="A149" s="1"/>
      <c r="B149" s="2"/>
      <c r="C149" s="18">
        <v>31.01</v>
      </c>
      <c r="D149" s="19" t="s">
        <v>75</v>
      </c>
      <c r="E149" s="20"/>
      <c r="F149" s="20"/>
      <c r="G149" s="21" t="s">
        <v>212</v>
      </c>
      <c r="H149" s="22" t="s">
        <v>126</v>
      </c>
      <c r="I149" s="19">
        <v>353.72</v>
      </c>
      <c r="J149" s="23">
        <f t="shared" ref="J149" si="45">O149*$O$6</f>
        <v>4953.3348205000002</v>
      </c>
      <c r="K149" s="24">
        <f t="shared" ref="K149" si="46">J149*I149</f>
        <v>1752093.5927072603</v>
      </c>
      <c r="L149" s="4"/>
      <c r="M149" s="1"/>
      <c r="O149" s="117">
        <v>5592.5649999999996</v>
      </c>
    </row>
    <row r="150" spans="1:15" s="5" customFormat="1" ht="15.75" thickBot="1">
      <c r="A150" s="1"/>
      <c r="B150" s="2"/>
      <c r="C150" s="25" t="s">
        <v>26</v>
      </c>
      <c r="D150" s="34"/>
      <c r="E150" s="34"/>
      <c r="F150" s="34"/>
      <c r="G150" s="35"/>
      <c r="H150" s="26"/>
      <c r="I150" s="28"/>
      <c r="J150" s="29"/>
      <c r="K150" s="30">
        <f>SUM(K149)</f>
        <v>1752093.5927072603</v>
      </c>
      <c r="L150" s="4"/>
      <c r="M150" s="1"/>
      <c r="O150" s="115"/>
    </row>
    <row r="151" spans="1:15" s="5" customFormat="1" ht="15.75" thickBot="1">
      <c r="A151" s="1"/>
      <c r="B151" s="2"/>
      <c r="C151" s="127" t="s">
        <v>76</v>
      </c>
      <c r="D151" s="128"/>
      <c r="E151" s="128"/>
      <c r="F151" s="128"/>
      <c r="G151" s="128"/>
      <c r="H151" s="128"/>
      <c r="I151" s="128"/>
      <c r="J151" s="129"/>
      <c r="K151" s="36">
        <f>K150+K147+K138+K134+K131+K121+K118+K114+K110+K101+K94+K91+K144</f>
        <v>344225579.57306051</v>
      </c>
      <c r="L151" s="4"/>
      <c r="M151" s="1"/>
      <c r="O151" s="115"/>
    </row>
    <row r="152" spans="1:15" s="12" customFormat="1" ht="15">
      <c r="A152" s="9"/>
      <c r="B152" s="10"/>
      <c r="C152" s="37"/>
      <c r="D152" s="37"/>
      <c r="E152" s="37"/>
      <c r="F152" s="37"/>
      <c r="G152" s="37"/>
      <c r="H152" s="37"/>
      <c r="I152" s="37"/>
      <c r="J152" s="37"/>
      <c r="K152" s="38"/>
      <c r="L152" s="11"/>
      <c r="M152" s="9"/>
      <c r="O152" s="119"/>
    </row>
    <row r="153" spans="1:15" s="5" customFormat="1" ht="18">
      <c r="A153" s="1"/>
      <c r="B153" s="2"/>
      <c r="C153" s="42"/>
      <c r="D153" s="42"/>
      <c r="E153" s="42"/>
      <c r="F153" s="42"/>
      <c r="G153" s="43" t="s">
        <v>94</v>
      </c>
      <c r="H153" s="42"/>
      <c r="I153" s="42"/>
      <c r="J153" s="42"/>
      <c r="K153" s="44"/>
      <c r="L153" s="4"/>
      <c r="M153" s="1"/>
      <c r="N153" s="45" t="s">
        <v>95</v>
      </c>
      <c r="O153" s="115"/>
    </row>
    <row r="154" spans="1:15" s="5" customFormat="1" ht="15.75" thickBot="1">
      <c r="A154" s="1"/>
      <c r="B154" s="2"/>
      <c r="C154" s="46"/>
      <c r="D154" s="46"/>
      <c r="E154" s="46"/>
      <c r="F154" s="46"/>
      <c r="G154" s="47"/>
      <c r="H154" s="48"/>
      <c r="I154" s="49"/>
      <c r="J154" s="50"/>
      <c r="K154" s="50"/>
      <c r="L154" s="4"/>
      <c r="M154" s="1"/>
      <c r="N154" s="5" t="s">
        <v>96</v>
      </c>
      <c r="O154" s="115"/>
    </row>
    <row r="155" spans="1:15" s="5" customFormat="1" ht="15">
      <c r="A155" s="1"/>
      <c r="B155" s="2"/>
      <c r="C155" s="130" t="s">
        <v>5</v>
      </c>
      <c r="D155" s="132" t="s">
        <v>6</v>
      </c>
      <c r="E155" s="134" t="s">
        <v>7</v>
      </c>
      <c r="F155" s="134"/>
      <c r="G155" s="130" t="s">
        <v>8</v>
      </c>
      <c r="H155" s="132" t="s">
        <v>9</v>
      </c>
      <c r="I155" s="132" t="s">
        <v>10</v>
      </c>
      <c r="J155" s="123" t="s">
        <v>11</v>
      </c>
      <c r="K155" s="125" t="s">
        <v>12</v>
      </c>
      <c r="L155" s="4"/>
      <c r="M155" s="1"/>
      <c r="O155" s="115"/>
    </row>
    <row r="156" spans="1:15" s="5" customFormat="1" ht="15.75" thickBot="1">
      <c r="A156" s="1"/>
      <c r="B156" s="2"/>
      <c r="C156" s="131"/>
      <c r="D156" s="133"/>
      <c r="E156" s="13" t="s">
        <v>13</v>
      </c>
      <c r="F156" s="13" t="s">
        <v>14</v>
      </c>
      <c r="G156" s="131"/>
      <c r="H156" s="133"/>
      <c r="I156" s="133"/>
      <c r="J156" s="124"/>
      <c r="K156" s="126"/>
      <c r="L156" s="4"/>
      <c r="M156" s="1"/>
      <c r="O156" s="115"/>
    </row>
    <row r="157" spans="1:15" s="5" customFormat="1" ht="15.75" thickBot="1">
      <c r="A157" s="1"/>
      <c r="B157" s="2"/>
      <c r="C157" s="14"/>
      <c r="D157" s="15" t="s">
        <v>15</v>
      </c>
      <c r="E157" s="16"/>
      <c r="F157" s="16"/>
      <c r="G157" s="16" t="s">
        <v>16</v>
      </c>
      <c r="H157" s="16"/>
      <c r="I157" s="16"/>
      <c r="J157" s="16"/>
      <c r="K157" s="17"/>
      <c r="L157" s="4"/>
      <c r="M157" s="1"/>
      <c r="O157" s="115"/>
    </row>
    <row r="158" spans="1:15" s="5" customFormat="1" ht="42.75">
      <c r="A158" s="1"/>
      <c r="B158" s="2"/>
      <c r="C158" s="18">
        <v>1.01</v>
      </c>
      <c r="D158" s="19" t="s">
        <v>97</v>
      </c>
      <c r="E158" s="20"/>
      <c r="F158" s="20"/>
      <c r="G158" s="21" t="s">
        <v>227</v>
      </c>
      <c r="H158" s="22" t="s">
        <v>131</v>
      </c>
      <c r="I158" s="19">
        <v>36</v>
      </c>
      <c r="J158" s="23">
        <f t="shared" ref="J158:J168" si="47">O158*$O$6</f>
        <v>27427.286128853502</v>
      </c>
      <c r="K158" s="24">
        <f t="shared" ref="K158:K168" si="48">J158*I158</f>
        <v>987382.3006387261</v>
      </c>
      <c r="L158" s="4"/>
      <c r="M158" s="1"/>
      <c r="O158" s="117">
        <v>30966.790255</v>
      </c>
    </row>
    <row r="159" spans="1:15" s="5" customFormat="1" ht="57">
      <c r="A159" s="1"/>
      <c r="B159" s="2"/>
      <c r="C159" s="18">
        <v>1.02</v>
      </c>
      <c r="D159" s="19" t="s">
        <v>98</v>
      </c>
      <c r="E159" s="20"/>
      <c r="F159" s="20"/>
      <c r="G159" s="21" t="s">
        <v>228</v>
      </c>
      <c r="H159" s="22" t="s">
        <v>126</v>
      </c>
      <c r="I159" s="19">
        <v>284.24</v>
      </c>
      <c r="J159" s="23">
        <f t="shared" si="47"/>
        <v>22398.360573150003</v>
      </c>
      <c r="K159" s="24">
        <f t="shared" si="48"/>
        <v>6366510.0093121566</v>
      </c>
      <c r="L159" s="4"/>
      <c r="M159" s="1"/>
      <c r="O159" s="117">
        <v>25288.879500000003</v>
      </c>
    </row>
    <row r="160" spans="1:15" s="5" customFormat="1" ht="57">
      <c r="A160" s="1"/>
      <c r="B160" s="2"/>
      <c r="C160" s="18">
        <v>1.03</v>
      </c>
      <c r="D160" s="19" t="s">
        <v>17</v>
      </c>
      <c r="E160" s="20"/>
      <c r="F160" s="20"/>
      <c r="G160" s="21" t="s">
        <v>125</v>
      </c>
      <c r="H160" s="22" t="s">
        <v>126</v>
      </c>
      <c r="I160" s="19">
        <v>138.4</v>
      </c>
      <c r="J160" s="23">
        <f t="shared" si="47"/>
        <v>28612.396566574997</v>
      </c>
      <c r="K160" s="24">
        <f t="shared" si="48"/>
        <v>3959955.6848139795</v>
      </c>
      <c r="L160" s="4"/>
      <c r="M160" s="1"/>
      <c r="O160" s="117">
        <v>32304.839749999996</v>
      </c>
    </row>
    <row r="161" spans="1:15" s="5" customFormat="1" ht="57">
      <c r="A161" s="1"/>
      <c r="B161" s="2"/>
      <c r="C161" s="18">
        <v>1.04</v>
      </c>
      <c r="D161" s="19" t="s">
        <v>18</v>
      </c>
      <c r="E161" s="20"/>
      <c r="F161" s="20"/>
      <c r="G161" s="21" t="s">
        <v>128</v>
      </c>
      <c r="H161" s="22" t="s">
        <v>126</v>
      </c>
      <c r="I161" s="19">
        <v>286.52</v>
      </c>
      <c r="J161" s="23">
        <f t="shared" si="47"/>
        <v>9110.1550475024997</v>
      </c>
      <c r="K161" s="24">
        <f t="shared" si="48"/>
        <v>2610241.6242104159</v>
      </c>
      <c r="L161" s="4"/>
      <c r="M161" s="1"/>
      <c r="O161" s="117">
        <v>10285.824825</v>
      </c>
    </row>
    <row r="162" spans="1:15" s="5" customFormat="1" ht="71.25">
      <c r="A162" s="1"/>
      <c r="B162" s="2"/>
      <c r="C162" s="18">
        <v>1.05</v>
      </c>
      <c r="D162" s="19" t="s">
        <v>19</v>
      </c>
      <c r="E162" s="20"/>
      <c r="F162" s="20"/>
      <c r="G162" s="21" t="s">
        <v>130</v>
      </c>
      <c r="H162" s="22" t="s">
        <v>131</v>
      </c>
      <c r="I162" s="19">
        <v>104</v>
      </c>
      <c r="J162" s="23">
        <f t="shared" si="47"/>
        <v>20107.070172899999</v>
      </c>
      <c r="K162" s="24">
        <f t="shared" si="48"/>
        <v>2091135.2979815998</v>
      </c>
      <c r="L162" s="4"/>
      <c r="M162" s="1"/>
      <c r="O162" s="117">
        <v>22701.896999999997</v>
      </c>
    </row>
    <row r="163" spans="1:15" s="5" customFormat="1" ht="71.25">
      <c r="A163" s="1"/>
      <c r="B163" s="2"/>
      <c r="C163" s="18">
        <v>1.06</v>
      </c>
      <c r="D163" s="19" t="s">
        <v>20</v>
      </c>
      <c r="E163" s="20"/>
      <c r="F163" s="20"/>
      <c r="G163" s="21" t="s">
        <v>133</v>
      </c>
      <c r="H163" s="22" t="s">
        <v>134</v>
      </c>
      <c r="I163" s="19">
        <v>175.35</v>
      </c>
      <c r="J163" s="23">
        <f t="shared" si="47"/>
        <v>6251.0742181674996</v>
      </c>
      <c r="K163" s="24">
        <f t="shared" si="48"/>
        <v>1096125.8641556711</v>
      </c>
      <c r="L163" s="4"/>
      <c r="M163" s="1"/>
      <c r="O163" s="117">
        <v>7057.7782749999988</v>
      </c>
    </row>
    <row r="164" spans="1:15" s="5" customFormat="1" ht="28.5">
      <c r="A164" s="1"/>
      <c r="B164" s="2"/>
      <c r="C164" s="18">
        <v>1.07</v>
      </c>
      <c r="D164" s="19" t="s">
        <v>99</v>
      </c>
      <c r="E164" s="20"/>
      <c r="F164" s="20"/>
      <c r="G164" s="21" t="s">
        <v>229</v>
      </c>
      <c r="H164" s="22" t="s">
        <v>230</v>
      </c>
      <c r="I164" s="19">
        <v>10.46</v>
      </c>
      <c r="J164" s="23">
        <f t="shared" si="47"/>
        <v>184314.18859969999</v>
      </c>
      <c r="K164" s="24">
        <f t="shared" si="48"/>
        <v>1927926.4127528621</v>
      </c>
      <c r="L164" s="4"/>
      <c r="M164" s="1"/>
      <c r="O164" s="117">
        <v>208100.02099999998</v>
      </c>
    </row>
    <row r="165" spans="1:15" s="5" customFormat="1" ht="28.5">
      <c r="A165" s="1"/>
      <c r="B165" s="2"/>
      <c r="C165" s="18">
        <v>1.08</v>
      </c>
      <c r="D165" s="19" t="s">
        <v>22</v>
      </c>
      <c r="E165" s="20"/>
      <c r="F165" s="20"/>
      <c r="G165" s="21" t="s">
        <v>138</v>
      </c>
      <c r="H165" s="22" t="s">
        <v>126</v>
      </c>
      <c r="I165" s="19">
        <v>276.8</v>
      </c>
      <c r="J165" s="23">
        <f t="shared" si="47"/>
        <v>16227.557146699997</v>
      </c>
      <c r="K165" s="24">
        <f t="shared" si="48"/>
        <v>4491787.8182065599</v>
      </c>
      <c r="L165" s="4"/>
      <c r="M165" s="1"/>
      <c r="O165" s="117">
        <v>18321.730999999996</v>
      </c>
    </row>
    <row r="166" spans="1:15" s="5" customFormat="1" ht="57">
      <c r="A166" s="1"/>
      <c r="B166" s="2"/>
      <c r="C166" s="18">
        <v>1.0900000000000001</v>
      </c>
      <c r="D166" s="19" t="s">
        <v>100</v>
      </c>
      <c r="E166" s="20"/>
      <c r="F166" s="20"/>
      <c r="G166" s="21" t="s">
        <v>231</v>
      </c>
      <c r="H166" s="22" t="s">
        <v>131</v>
      </c>
      <c r="I166" s="19">
        <v>6</v>
      </c>
      <c r="J166" s="23">
        <f t="shared" si="47"/>
        <v>221892.344254925</v>
      </c>
      <c r="K166" s="24">
        <f t="shared" si="48"/>
        <v>1331354.06552955</v>
      </c>
      <c r="L166" s="4"/>
      <c r="M166" s="1"/>
      <c r="O166" s="117">
        <v>250527.65524999998</v>
      </c>
    </row>
    <row r="167" spans="1:15" s="5" customFormat="1" ht="71.25">
      <c r="A167" s="1"/>
      <c r="B167" s="2"/>
      <c r="C167" s="18">
        <v>1.1000000000000001</v>
      </c>
      <c r="D167" s="19" t="s">
        <v>24</v>
      </c>
      <c r="E167" s="20"/>
      <c r="F167" s="20"/>
      <c r="G167" s="21" t="s">
        <v>142</v>
      </c>
      <c r="H167" s="22" t="s">
        <v>126</v>
      </c>
      <c r="I167" s="19">
        <v>84.7</v>
      </c>
      <c r="J167" s="23">
        <f t="shared" si="47"/>
        <v>15735.09395264</v>
      </c>
      <c r="K167" s="24">
        <f t="shared" si="48"/>
        <v>1332762.457788608</v>
      </c>
      <c r="L167" s="4"/>
      <c r="M167" s="1"/>
      <c r="O167" s="117">
        <v>17765.715199999999</v>
      </c>
    </row>
    <row r="168" spans="1:15" s="5" customFormat="1" ht="42.75">
      <c r="A168" s="1"/>
      <c r="B168" s="2"/>
      <c r="C168" s="18">
        <v>1.1100000000000001</v>
      </c>
      <c r="D168" s="19" t="s">
        <v>25</v>
      </c>
      <c r="E168" s="20"/>
      <c r="F168" s="20"/>
      <c r="G168" s="21" t="s">
        <v>144</v>
      </c>
      <c r="H168" s="22" t="s">
        <v>126</v>
      </c>
      <c r="I168" s="19">
        <v>346.5</v>
      </c>
      <c r="J168" s="23">
        <f t="shared" si="47"/>
        <v>23068.916071849999</v>
      </c>
      <c r="K168" s="24">
        <f t="shared" si="48"/>
        <v>7993379.418896025</v>
      </c>
      <c r="L168" s="4"/>
      <c r="M168" s="1"/>
      <c r="O168" s="117">
        <v>26045.970499999999</v>
      </c>
    </row>
    <row r="169" spans="1:15" s="5" customFormat="1" ht="15.75" thickBot="1">
      <c r="A169" s="1"/>
      <c r="B169" s="2"/>
      <c r="C169" s="25" t="s">
        <v>26</v>
      </c>
      <c r="D169" s="26"/>
      <c r="E169" s="26"/>
      <c r="F169" s="26"/>
      <c r="G169" s="27"/>
      <c r="H169" s="26"/>
      <c r="I169" s="28"/>
      <c r="J169" s="29"/>
      <c r="K169" s="30">
        <f>SUM(K158:K168)</f>
        <v>34188560.954286158</v>
      </c>
      <c r="L169" s="4"/>
      <c r="M169" s="1"/>
      <c r="O169" s="118"/>
    </row>
    <row r="170" spans="1:15" s="5" customFormat="1" ht="15.75" thickBot="1">
      <c r="A170" s="1"/>
      <c r="B170" s="2"/>
      <c r="C170" s="31"/>
      <c r="D170" s="32"/>
      <c r="E170" s="32"/>
      <c r="F170" s="32"/>
      <c r="G170" s="32" t="s">
        <v>101</v>
      </c>
      <c r="H170" s="32"/>
      <c r="I170" s="32"/>
      <c r="J170" s="32"/>
      <c r="K170" s="33"/>
      <c r="L170" s="4"/>
      <c r="M170" s="1"/>
      <c r="O170" s="115"/>
    </row>
    <row r="171" spans="1:15" s="5" customFormat="1" ht="28.5">
      <c r="A171" s="1"/>
      <c r="B171" s="2"/>
      <c r="C171" s="18" t="s">
        <v>232</v>
      </c>
      <c r="D171" s="19" t="s">
        <v>102</v>
      </c>
      <c r="E171" s="20"/>
      <c r="F171" s="20"/>
      <c r="G171" s="21" t="s">
        <v>233</v>
      </c>
      <c r="H171" s="22" t="s">
        <v>134</v>
      </c>
      <c r="I171" s="19">
        <v>28.35</v>
      </c>
      <c r="J171" s="23">
        <f t="shared" ref="J171:J176" si="49">O171*$O$6</f>
        <v>26673.049003307504</v>
      </c>
      <c r="K171" s="24">
        <f t="shared" ref="K171:K176" si="50">J171*I171</f>
        <v>756180.93924376776</v>
      </c>
      <c r="L171" s="4"/>
      <c r="M171" s="1"/>
      <c r="O171" s="117">
        <v>30115.218475000001</v>
      </c>
    </row>
    <row r="172" spans="1:15" s="5" customFormat="1" ht="42.75">
      <c r="A172" s="1"/>
      <c r="B172" s="2"/>
      <c r="C172" s="18" t="s">
        <v>234</v>
      </c>
      <c r="D172" s="19" t="s">
        <v>103</v>
      </c>
      <c r="E172" s="20"/>
      <c r="F172" s="20"/>
      <c r="G172" s="21" t="s">
        <v>235</v>
      </c>
      <c r="H172" s="22" t="s">
        <v>134</v>
      </c>
      <c r="I172" s="19">
        <v>18</v>
      </c>
      <c r="J172" s="23">
        <f t="shared" si="49"/>
        <v>63407.859452522491</v>
      </c>
      <c r="K172" s="24">
        <f t="shared" si="50"/>
        <v>1141341.4701454048</v>
      </c>
      <c r="L172" s="4"/>
      <c r="M172" s="1"/>
      <c r="O172" s="117">
        <v>71590.673424999986</v>
      </c>
    </row>
    <row r="173" spans="1:15" s="5" customFormat="1" ht="42.75">
      <c r="A173" s="1"/>
      <c r="B173" s="2"/>
      <c r="C173" s="18" t="s">
        <v>236</v>
      </c>
      <c r="D173" s="19" t="s">
        <v>104</v>
      </c>
      <c r="E173" s="20"/>
      <c r="F173" s="20"/>
      <c r="G173" s="21" t="s">
        <v>237</v>
      </c>
      <c r="H173" s="22" t="s">
        <v>131</v>
      </c>
      <c r="I173" s="19">
        <v>2</v>
      </c>
      <c r="J173" s="23">
        <f t="shared" si="49"/>
        <v>496137.24926437496</v>
      </c>
      <c r="K173" s="24">
        <f t="shared" si="50"/>
        <v>992274.49852874991</v>
      </c>
      <c r="L173" s="4"/>
      <c r="M173" s="1"/>
      <c r="O173" s="117">
        <v>560163.99374999991</v>
      </c>
    </row>
    <row r="174" spans="1:15" s="5" customFormat="1" ht="42.75">
      <c r="A174" s="1"/>
      <c r="B174" s="2"/>
      <c r="C174" s="18" t="s">
        <v>238</v>
      </c>
      <c r="D174" s="19" t="s">
        <v>105</v>
      </c>
      <c r="E174" s="20"/>
      <c r="F174" s="20"/>
      <c r="G174" s="21" t="s">
        <v>239</v>
      </c>
      <c r="H174" s="22" t="s">
        <v>131</v>
      </c>
      <c r="I174" s="19">
        <v>6</v>
      </c>
      <c r="J174" s="23">
        <f t="shared" si="49"/>
        <v>963827.88429893763</v>
      </c>
      <c r="K174" s="24">
        <f t="shared" si="50"/>
        <v>5782967.3057936262</v>
      </c>
      <c r="L174" s="4"/>
      <c r="M174" s="1"/>
      <c r="O174" s="117">
        <v>1088210.3243750001</v>
      </c>
    </row>
    <row r="175" spans="1:15" s="5" customFormat="1" ht="42.75">
      <c r="A175" s="1"/>
      <c r="B175" s="2"/>
      <c r="C175" s="18" t="s">
        <v>240</v>
      </c>
      <c r="D175" s="19" t="s">
        <v>106</v>
      </c>
      <c r="E175" s="20"/>
      <c r="F175" s="20"/>
      <c r="G175" s="21" t="s">
        <v>241</v>
      </c>
      <c r="H175" s="22" t="s">
        <v>131</v>
      </c>
      <c r="I175" s="19">
        <v>6</v>
      </c>
      <c r="J175" s="23">
        <f t="shared" si="49"/>
        <v>200176.42317093749</v>
      </c>
      <c r="K175" s="24">
        <f t="shared" si="50"/>
        <v>1201058.539025625</v>
      </c>
      <c r="L175" s="4"/>
      <c r="M175" s="1"/>
      <c r="O175" s="117">
        <v>226009.28437499996</v>
      </c>
    </row>
    <row r="176" spans="1:15" s="5" customFormat="1" ht="42.75">
      <c r="A176" s="1"/>
      <c r="B176" s="2"/>
      <c r="C176" s="18" t="s">
        <v>242</v>
      </c>
      <c r="D176" s="19" t="s">
        <v>107</v>
      </c>
      <c r="E176" s="20"/>
      <c r="F176" s="20"/>
      <c r="G176" s="21" t="s">
        <v>243</v>
      </c>
      <c r="H176" s="22" t="s">
        <v>131</v>
      </c>
      <c r="I176" s="19">
        <v>6</v>
      </c>
      <c r="J176" s="23">
        <f t="shared" si="49"/>
        <v>1350820.5766485</v>
      </c>
      <c r="K176" s="24">
        <f t="shared" si="50"/>
        <v>8104923.4598910008</v>
      </c>
      <c r="L176" s="4"/>
      <c r="M176" s="1"/>
      <c r="O176" s="117">
        <v>1525144.605</v>
      </c>
    </row>
    <row r="177" spans="1:15" s="5" customFormat="1" ht="15.75" thickBot="1">
      <c r="A177" s="1"/>
      <c r="B177" s="2"/>
      <c r="C177" s="25" t="s">
        <v>26</v>
      </c>
      <c r="D177" s="26"/>
      <c r="E177" s="26"/>
      <c r="F177" s="26"/>
      <c r="G177" s="27"/>
      <c r="H177" s="26"/>
      <c r="I177" s="28"/>
      <c r="J177" s="29"/>
      <c r="K177" s="30">
        <f>SUM(K171:K176)</f>
        <v>17978746.212628175</v>
      </c>
      <c r="L177" s="4"/>
      <c r="M177" s="1"/>
      <c r="O177" s="118"/>
    </row>
    <row r="178" spans="1:15" s="5" customFormat="1" ht="15.75" thickBot="1">
      <c r="A178" s="1"/>
      <c r="B178" s="2"/>
      <c r="C178" s="31"/>
      <c r="D178" s="32"/>
      <c r="E178" s="32"/>
      <c r="F178" s="32"/>
      <c r="G178" s="32" t="s">
        <v>27</v>
      </c>
      <c r="H178" s="32"/>
      <c r="I178" s="32"/>
      <c r="J178" s="32"/>
      <c r="K178" s="33"/>
      <c r="L178" s="4"/>
      <c r="M178" s="1"/>
      <c r="O178" s="115"/>
    </row>
    <row r="179" spans="1:15" s="5" customFormat="1" ht="42.75">
      <c r="A179" s="1"/>
      <c r="B179" s="2"/>
      <c r="C179" s="18" t="s">
        <v>145</v>
      </c>
      <c r="D179" s="19" t="s">
        <v>28</v>
      </c>
      <c r="E179" s="20"/>
      <c r="F179" s="20"/>
      <c r="G179" s="21" t="s">
        <v>146</v>
      </c>
      <c r="H179" s="22" t="s">
        <v>134</v>
      </c>
      <c r="I179" s="19">
        <v>196.56</v>
      </c>
      <c r="J179" s="23">
        <f t="shared" ref="J179:J184" si="51">O179*$O$6</f>
        <v>43305.088090999998</v>
      </c>
      <c r="K179" s="24">
        <f t="shared" ref="K179:K184" si="52">J179*I179</f>
        <v>8512048.1151669603</v>
      </c>
      <c r="L179" s="4"/>
      <c r="M179" s="1"/>
      <c r="O179" s="117">
        <v>48893.63</v>
      </c>
    </row>
    <row r="180" spans="1:15" s="5" customFormat="1" ht="28.5">
      <c r="A180" s="1"/>
      <c r="B180" s="2"/>
      <c r="C180" s="18" t="s">
        <v>147</v>
      </c>
      <c r="D180" s="19" t="s">
        <v>29</v>
      </c>
      <c r="E180" s="20"/>
      <c r="F180" s="20"/>
      <c r="G180" s="21" t="s">
        <v>148</v>
      </c>
      <c r="H180" s="22" t="s">
        <v>131</v>
      </c>
      <c r="I180" s="19">
        <v>12</v>
      </c>
      <c r="J180" s="23">
        <f t="shared" si="51"/>
        <v>33342.079626562503</v>
      </c>
      <c r="K180" s="24">
        <f t="shared" si="52"/>
        <v>400104.95551875001</v>
      </c>
      <c r="L180" s="4"/>
      <c r="M180" s="1"/>
      <c r="O180" s="117">
        <v>37644.890625</v>
      </c>
    </row>
    <row r="181" spans="1:15" s="5" customFormat="1" ht="28.5">
      <c r="A181" s="1"/>
      <c r="B181" s="2"/>
      <c r="C181" s="18" t="s">
        <v>149</v>
      </c>
      <c r="D181" s="19" t="s">
        <v>108</v>
      </c>
      <c r="E181" s="20"/>
      <c r="F181" s="20"/>
      <c r="G181" s="21" t="s">
        <v>244</v>
      </c>
      <c r="H181" s="22" t="s">
        <v>131</v>
      </c>
      <c r="I181" s="19">
        <v>12</v>
      </c>
      <c r="J181" s="23">
        <f t="shared" si="51"/>
        <v>78680.95468187501</v>
      </c>
      <c r="K181" s="24">
        <f t="shared" si="52"/>
        <v>944171.45618250011</v>
      </c>
      <c r="L181" s="4"/>
      <c r="M181" s="1"/>
      <c r="O181" s="117">
        <v>88834.768750000003</v>
      </c>
    </row>
    <row r="182" spans="1:15" s="5" customFormat="1" ht="28.5">
      <c r="A182" s="1"/>
      <c r="B182" s="2"/>
      <c r="C182" s="18" t="s">
        <v>151</v>
      </c>
      <c r="D182" s="19" t="s">
        <v>30</v>
      </c>
      <c r="E182" s="20"/>
      <c r="F182" s="20"/>
      <c r="G182" s="21" t="s">
        <v>150</v>
      </c>
      <c r="H182" s="22" t="s">
        <v>134</v>
      </c>
      <c r="I182" s="19">
        <v>89.63</v>
      </c>
      <c r="J182" s="23">
        <f t="shared" si="51"/>
        <v>40098.788992050009</v>
      </c>
      <c r="K182" s="24">
        <f t="shared" si="52"/>
        <v>3594054.457357442</v>
      </c>
      <c r="L182" s="4"/>
      <c r="M182" s="1"/>
      <c r="O182" s="117">
        <v>45273.556500000006</v>
      </c>
    </row>
    <row r="183" spans="1:15" s="5" customFormat="1" ht="42.75">
      <c r="A183" s="1"/>
      <c r="B183" s="2"/>
      <c r="C183" s="18">
        <v>8.0500000000000007</v>
      </c>
      <c r="D183" s="19" t="s">
        <v>31</v>
      </c>
      <c r="E183" s="20"/>
      <c r="F183" s="20"/>
      <c r="G183" s="21" t="s">
        <v>152</v>
      </c>
      <c r="H183" s="22" t="s">
        <v>131</v>
      </c>
      <c r="I183" s="19">
        <v>12</v>
      </c>
      <c r="J183" s="23">
        <f t="shared" si="51"/>
        <v>19549.991886750006</v>
      </c>
      <c r="K183" s="24">
        <f t="shared" si="52"/>
        <v>234599.90264100005</v>
      </c>
      <c r="L183" s="4"/>
      <c r="M183" s="1"/>
      <c r="O183" s="117">
        <v>22072.927500000005</v>
      </c>
    </row>
    <row r="184" spans="1:15" s="5" customFormat="1" ht="57">
      <c r="A184" s="1"/>
      <c r="B184" s="2"/>
      <c r="C184" s="18">
        <v>8.06</v>
      </c>
      <c r="D184" s="19" t="s">
        <v>109</v>
      </c>
      <c r="E184" s="20"/>
      <c r="F184" s="20"/>
      <c r="G184" s="21" t="s">
        <v>245</v>
      </c>
      <c r="H184" s="22" t="s">
        <v>134</v>
      </c>
      <c r="I184" s="19">
        <v>12</v>
      </c>
      <c r="J184" s="23">
        <f t="shared" si="51"/>
        <v>69761.122238174998</v>
      </c>
      <c r="K184" s="24">
        <f t="shared" si="52"/>
        <v>837133.46685809991</v>
      </c>
      <c r="L184" s="4"/>
      <c r="M184" s="1"/>
      <c r="O184" s="117">
        <v>78763.827749999997</v>
      </c>
    </row>
    <row r="185" spans="1:15" s="5" customFormat="1" ht="15.75" thickBot="1">
      <c r="A185" s="1"/>
      <c r="B185" s="2"/>
      <c r="C185" s="25" t="s">
        <v>26</v>
      </c>
      <c r="D185" s="34"/>
      <c r="E185" s="34"/>
      <c r="F185" s="34"/>
      <c r="G185" s="35"/>
      <c r="H185" s="26"/>
      <c r="I185" s="28"/>
      <c r="J185" s="29"/>
      <c r="K185" s="30">
        <f>SUM(K179:K184)</f>
        <v>14522112.353724753</v>
      </c>
      <c r="L185" s="4"/>
      <c r="M185" s="1"/>
      <c r="O185" s="118"/>
    </row>
    <row r="186" spans="1:15" s="5" customFormat="1" ht="15.75" thickBot="1">
      <c r="A186" s="1"/>
      <c r="B186" s="2"/>
      <c r="C186" s="31"/>
      <c r="D186" s="32"/>
      <c r="E186" s="32"/>
      <c r="F186" s="32"/>
      <c r="G186" s="32" t="s">
        <v>32</v>
      </c>
      <c r="H186" s="32"/>
      <c r="I186" s="32"/>
      <c r="J186" s="32"/>
      <c r="K186" s="33"/>
      <c r="L186" s="4"/>
      <c r="M186" s="1"/>
      <c r="O186" s="115"/>
    </row>
    <row r="187" spans="1:15" s="5" customFormat="1" ht="57">
      <c r="A187" s="1"/>
      <c r="B187" s="2"/>
      <c r="C187" s="18">
        <v>12.01</v>
      </c>
      <c r="D187" s="19" t="s">
        <v>33</v>
      </c>
      <c r="E187" s="20"/>
      <c r="F187" s="20"/>
      <c r="G187" s="21" t="s">
        <v>154</v>
      </c>
      <c r="H187" s="22" t="s">
        <v>131</v>
      </c>
      <c r="I187" s="19">
        <v>60</v>
      </c>
      <c r="J187" s="23">
        <f t="shared" ref="J187:J194" si="53">O187*$O$6</f>
        <v>144695.06771380003</v>
      </c>
      <c r="K187" s="24">
        <f t="shared" ref="K187:K194" si="54">J187*I187</f>
        <v>8681704.0628280025</v>
      </c>
      <c r="L187" s="4"/>
      <c r="M187" s="1"/>
      <c r="O187" s="117">
        <v>163368.03400000001</v>
      </c>
    </row>
    <row r="188" spans="1:15" s="5" customFormat="1" ht="71.25">
      <c r="A188" s="1"/>
      <c r="B188" s="2"/>
      <c r="C188" s="18">
        <v>12.02</v>
      </c>
      <c r="D188" s="19" t="s">
        <v>88</v>
      </c>
      <c r="E188" s="20"/>
      <c r="F188" s="20"/>
      <c r="G188" s="21" t="s">
        <v>222</v>
      </c>
      <c r="H188" s="22" t="s">
        <v>131</v>
      </c>
      <c r="I188" s="19">
        <v>16</v>
      </c>
      <c r="J188" s="23">
        <f t="shared" si="53"/>
        <v>154580.14398880003</v>
      </c>
      <c r="K188" s="24">
        <f t="shared" si="54"/>
        <v>2473282.3038208005</v>
      </c>
      <c r="L188" s="4"/>
      <c r="M188" s="1"/>
      <c r="O188" s="117">
        <v>174528.78400000001</v>
      </c>
    </row>
    <row r="189" spans="1:15" s="5" customFormat="1" ht="71.25">
      <c r="A189" s="1"/>
      <c r="B189" s="2"/>
      <c r="C189" s="18">
        <v>12.03</v>
      </c>
      <c r="D189" s="19" t="s">
        <v>35</v>
      </c>
      <c r="E189" s="20"/>
      <c r="F189" s="20"/>
      <c r="G189" s="21" t="s">
        <v>158</v>
      </c>
      <c r="H189" s="22" t="s">
        <v>131</v>
      </c>
      <c r="I189" s="19">
        <v>4</v>
      </c>
      <c r="J189" s="23">
        <f t="shared" si="53"/>
        <v>167917.60021364002</v>
      </c>
      <c r="K189" s="24">
        <f t="shared" si="54"/>
        <v>671670.40085456008</v>
      </c>
      <c r="L189" s="4"/>
      <c r="M189" s="1"/>
      <c r="O189" s="117">
        <v>189587.44520000002</v>
      </c>
    </row>
    <row r="190" spans="1:15" s="5" customFormat="1" ht="71.25">
      <c r="A190" s="1"/>
      <c r="B190" s="2"/>
      <c r="C190" s="18">
        <v>12.04</v>
      </c>
      <c r="D190" s="19" t="s">
        <v>36</v>
      </c>
      <c r="E190" s="20"/>
      <c r="F190" s="20"/>
      <c r="G190" s="21" t="s">
        <v>160</v>
      </c>
      <c r="H190" s="22" t="s">
        <v>131</v>
      </c>
      <c r="I190" s="19">
        <v>20</v>
      </c>
      <c r="J190" s="23">
        <f t="shared" si="53"/>
        <v>134654.43771920001</v>
      </c>
      <c r="K190" s="24">
        <f t="shared" si="54"/>
        <v>2693088.7543840003</v>
      </c>
      <c r="L190" s="4"/>
      <c r="M190" s="1"/>
      <c r="O190" s="117">
        <v>152031.65599999999</v>
      </c>
    </row>
    <row r="191" spans="1:15" s="5" customFormat="1" ht="71.25">
      <c r="A191" s="1"/>
      <c r="B191" s="2"/>
      <c r="C191" s="18">
        <v>12.05</v>
      </c>
      <c r="D191" s="19" t="s">
        <v>110</v>
      </c>
      <c r="E191" s="20"/>
      <c r="F191" s="20"/>
      <c r="G191" s="21" t="s">
        <v>246</v>
      </c>
      <c r="H191" s="22" t="s">
        <v>131</v>
      </c>
      <c r="I191" s="19">
        <v>4</v>
      </c>
      <c r="J191" s="23">
        <f t="shared" si="53"/>
        <v>178010.49430240001</v>
      </c>
      <c r="K191" s="24">
        <f t="shared" si="54"/>
        <v>712041.97720960004</v>
      </c>
      <c r="L191" s="4"/>
      <c r="M191" s="1"/>
      <c r="O191" s="117">
        <v>200982.83199999999</v>
      </c>
    </row>
    <row r="192" spans="1:15" s="5" customFormat="1" ht="71.25">
      <c r="A192" s="1"/>
      <c r="B192" s="2"/>
      <c r="C192" s="18">
        <v>12.06</v>
      </c>
      <c r="D192" s="19" t="s">
        <v>37</v>
      </c>
      <c r="E192" s="20"/>
      <c r="F192" s="20"/>
      <c r="G192" s="21" t="s">
        <v>162</v>
      </c>
      <c r="H192" s="22" t="s">
        <v>131</v>
      </c>
      <c r="I192" s="19">
        <v>4</v>
      </c>
      <c r="J192" s="23">
        <f t="shared" si="53"/>
        <v>284715.00871980004</v>
      </c>
      <c r="K192" s="24">
        <f t="shared" si="54"/>
        <v>1138860.0348792002</v>
      </c>
      <c r="L192" s="4"/>
      <c r="M192" s="1"/>
      <c r="O192" s="117">
        <v>321457.614</v>
      </c>
    </row>
    <row r="193" spans="1:15" s="5" customFormat="1" ht="71.25">
      <c r="A193" s="1"/>
      <c r="B193" s="2"/>
      <c r="C193" s="18">
        <v>12.07</v>
      </c>
      <c r="D193" s="19" t="s">
        <v>38</v>
      </c>
      <c r="E193" s="20"/>
      <c r="F193" s="20"/>
      <c r="G193" s="21" t="s">
        <v>164</v>
      </c>
      <c r="H193" s="22" t="s">
        <v>131</v>
      </c>
      <c r="I193" s="19">
        <v>2</v>
      </c>
      <c r="J193" s="23">
        <f t="shared" si="53"/>
        <v>166272.75611524002</v>
      </c>
      <c r="K193" s="24">
        <f t="shared" si="54"/>
        <v>332545.51223048003</v>
      </c>
      <c r="L193" s="4"/>
      <c r="M193" s="1"/>
      <c r="O193" s="117">
        <v>187730.33320000002</v>
      </c>
    </row>
    <row r="194" spans="1:15" s="5" customFormat="1" ht="57">
      <c r="A194" s="1"/>
      <c r="B194" s="2"/>
      <c r="C194" s="18">
        <v>12.08</v>
      </c>
      <c r="D194" s="19" t="s">
        <v>39</v>
      </c>
      <c r="E194" s="20"/>
      <c r="F194" s="20"/>
      <c r="G194" s="21" t="s">
        <v>166</v>
      </c>
      <c r="H194" s="22" t="s">
        <v>131</v>
      </c>
      <c r="I194" s="19">
        <v>4</v>
      </c>
      <c r="J194" s="23">
        <f t="shared" si="53"/>
        <v>163526.11255379999</v>
      </c>
      <c r="K194" s="24">
        <f t="shared" si="54"/>
        <v>654104.45021519996</v>
      </c>
      <c r="L194" s="4"/>
      <c r="M194" s="1"/>
      <c r="O194" s="117">
        <v>184629.234</v>
      </c>
    </row>
    <row r="195" spans="1:15" s="5" customFormat="1" ht="15.75" thickBot="1">
      <c r="A195" s="1"/>
      <c r="B195" s="2"/>
      <c r="C195" s="25" t="s">
        <v>26</v>
      </c>
      <c r="D195" s="34"/>
      <c r="E195" s="34"/>
      <c r="F195" s="34"/>
      <c r="G195" s="35"/>
      <c r="H195" s="26"/>
      <c r="I195" s="28"/>
      <c r="J195" s="29"/>
      <c r="K195" s="30">
        <f>SUM(K187:K194)</f>
        <v>17357297.496421844</v>
      </c>
      <c r="L195" s="4"/>
      <c r="M195" s="1"/>
      <c r="O195" s="118"/>
    </row>
    <row r="196" spans="1:15" s="5" customFormat="1" ht="15.75" thickBot="1">
      <c r="A196" s="1"/>
      <c r="B196" s="2"/>
      <c r="C196" s="31"/>
      <c r="D196" s="32"/>
      <c r="E196" s="32"/>
      <c r="F196" s="32"/>
      <c r="G196" s="32" t="s">
        <v>40</v>
      </c>
      <c r="H196" s="32"/>
      <c r="I196" s="32"/>
      <c r="J196" s="32"/>
      <c r="K196" s="33"/>
      <c r="L196" s="4"/>
      <c r="M196" s="1"/>
      <c r="O196" s="115"/>
    </row>
    <row r="197" spans="1:15" s="5" customFormat="1" ht="71.25">
      <c r="A197" s="1"/>
      <c r="B197" s="2"/>
      <c r="C197" s="18">
        <v>14.01</v>
      </c>
      <c r="D197" s="19" t="s">
        <v>41</v>
      </c>
      <c r="E197" s="20"/>
      <c r="F197" s="20"/>
      <c r="G197" s="21" t="s">
        <v>168</v>
      </c>
      <c r="H197" s="22" t="s">
        <v>131</v>
      </c>
      <c r="I197" s="19">
        <v>58</v>
      </c>
      <c r="J197" s="23">
        <f t="shared" ref="J197:J198" si="55">O197*$O$6</f>
        <v>59240.961642350005</v>
      </c>
      <c r="K197" s="24">
        <f t="shared" ref="K197:K198" si="56">J197*I197</f>
        <v>3435975.7752563003</v>
      </c>
      <c r="L197" s="4"/>
      <c r="M197" s="1"/>
      <c r="O197" s="117">
        <v>66886.035499999998</v>
      </c>
    </row>
    <row r="198" spans="1:15" s="5" customFormat="1" ht="42.75">
      <c r="A198" s="1"/>
      <c r="B198" s="2"/>
      <c r="C198" s="18">
        <v>14.02</v>
      </c>
      <c r="D198" s="19" t="s">
        <v>42</v>
      </c>
      <c r="E198" s="20"/>
      <c r="F198" s="20"/>
      <c r="G198" s="21" t="s">
        <v>170</v>
      </c>
      <c r="H198" s="22" t="s">
        <v>131</v>
      </c>
      <c r="I198" s="19">
        <v>2</v>
      </c>
      <c r="J198" s="23">
        <f t="shared" si="55"/>
        <v>129624.976098</v>
      </c>
      <c r="K198" s="24">
        <f t="shared" si="56"/>
        <v>259249.952196</v>
      </c>
      <c r="L198" s="4"/>
      <c r="M198" s="1"/>
      <c r="O198" s="117">
        <v>146353.13999999998</v>
      </c>
    </row>
    <row r="199" spans="1:15" s="5" customFormat="1" ht="15.75" thickBot="1">
      <c r="A199" s="1"/>
      <c r="B199" s="2"/>
      <c r="C199" s="25" t="s">
        <v>26</v>
      </c>
      <c r="D199" s="34"/>
      <c r="E199" s="34"/>
      <c r="F199" s="34"/>
      <c r="G199" s="35"/>
      <c r="H199" s="26"/>
      <c r="I199" s="28"/>
      <c r="J199" s="29"/>
      <c r="K199" s="30">
        <f>SUM(K197:K198)</f>
        <v>3695225.7274523005</v>
      </c>
      <c r="L199" s="4"/>
      <c r="M199" s="1"/>
      <c r="O199" s="118"/>
    </row>
    <row r="200" spans="1:15" s="5" customFormat="1" ht="15.75" thickBot="1">
      <c r="A200" s="1"/>
      <c r="B200" s="2"/>
      <c r="C200" s="31"/>
      <c r="D200" s="32"/>
      <c r="E200" s="32"/>
      <c r="F200" s="32"/>
      <c r="G200" s="32" t="s">
        <v>43</v>
      </c>
      <c r="H200" s="32"/>
      <c r="I200" s="32"/>
      <c r="J200" s="32"/>
      <c r="K200" s="33"/>
      <c r="L200" s="4"/>
      <c r="M200" s="1"/>
      <c r="O200" s="115"/>
    </row>
    <row r="201" spans="1:15" s="5" customFormat="1" ht="42.75">
      <c r="A201" s="1"/>
      <c r="B201" s="2"/>
      <c r="C201" s="18">
        <v>17.010000000000002</v>
      </c>
      <c r="D201" s="19" t="s">
        <v>45</v>
      </c>
      <c r="E201" s="20"/>
      <c r="F201" s="20"/>
      <c r="G201" s="21" t="s">
        <v>174</v>
      </c>
      <c r="H201" s="22" t="s">
        <v>131</v>
      </c>
      <c r="I201" s="19">
        <v>68</v>
      </c>
      <c r="J201" s="23">
        <f t="shared" ref="J201" si="57">O201*$O$6</f>
        <v>37963.475011724993</v>
      </c>
      <c r="K201" s="24">
        <f t="shared" ref="K201" si="58">J201*I201</f>
        <v>2581516.3007972995</v>
      </c>
      <c r="L201" s="4"/>
      <c r="M201" s="1"/>
      <c r="O201" s="117">
        <v>42862.679249999994</v>
      </c>
    </row>
    <row r="202" spans="1:15" s="5" customFormat="1" ht="15.75" thickBot="1">
      <c r="A202" s="1"/>
      <c r="B202" s="2"/>
      <c r="C202" s="25" t="s">
        <v>26</v>
      </c>
      <c r="D202" s="34"/>
      <c r="E202" s="34"/>
      <c r="F202" s="34"/>
      <c r="G202" s="35"/>
      <c r="H202" s="26"/>
      <c r="I202" s="28"/>
      <c r="J202" s="29"/>
      <c r="K202" s="30">
        <f>SUM(K201)</f>
        <v>2581516.3007972995</v>
      </c>
      <c r="L202" s="4"/>
      <c r="M202" s="1"/>
      <c r="O202" s="118"/>
    </row>
    <row r="203" spans="1:15" s="5" customFormat="1" ht="15.75" thickBot="1">
      <c r="A203" s="1"/>
      <c r="B203" s="2"/>
      <c r="C203" s="31"/>
      <c r="D203" s="32"/>
      <c r="E203" s="32"/>
      <c r="F203" s="32"/>
      <c r="G203" s="32" t="s">
        <v>46</v>
      </c>
      <c r="H203" s="32"/>
      <c r="I203" s="32"/>
      <c r="J203" s="32"/>
      <c r="K203" s="33"/>
      <c r="L203" s="4"/>
      <c r="M203" s="1"/>
      <c r="O203" s="115"/>
    </row>
    <row r="204" spans="1:15" s="5" customFormat="1" ht="57">
      <c r="A204" s="1"/>
      <c r="B204" s="2"/>
      <c r="C204" s="18">
        <v>18.010000000000002</v>
      </c>
      <c r="D204" s="19" t="s">
        <v>111</v>
      </c>
      <c r="E204" s="20"/>
      <c r="F204" s="20"/>
      <c r="G204" s="21" t="s">
        <v>247</v>
      </c>
      <c r="H204" s="22" t="s">
        <v>134</v>
      </c>
      <c r="I204" s="19">
        <v>1067.1400000000001</v>
      </c>
      <c r="J204" s="23">
        <f t="shared" ref="J204:J207" si="59">O204*$O$6</f>
        <v>17687.1767747825</v>
      </c>
      <c r="K204" s="24">
        <f t="shared" ref="K204:K207" si="60">J204*I204</f>
        <v>18874693.823441397</v>
      </c>
      <c r="L204" s="4"/>
      <c r="M204" s="1"/>
      <c r="O204" s="117">
        <v>19969.715225</v>
      </c>
    </row>
    <row r="205" spans="1:15" s="5" customFormat="1" ht="57">
      <c r="A205" s="1"/>
      <c r="B205" s="2"/>
      <c r="C205" s="18">
        <v>18.02</v>
      </c>
      <c r="D205" s="19" t="s">
        <v>47</v>
      </c>
      <c r="E205" s="20"/>
      <c r="F205" s="20"/>
      <c r="G205" s="21" t="s">
        <v>176</v>
      </c>
      <c r="H205" s="22" t="s">
        <v>126</v>
      </c>
      <c r="I205" s="19">
        <v>138.4</v>
      </c>
      <c r="J205" s="23">
        <f t="shared" si="59"/>
        <v>90213.726433570017</v>
      </c>
      <c r="K205" s="24">
        <f t="shared" si="60"/>
        <v>12485579.73840609</v>
      </c>
      <c r="L205" s="4"/>
      <c r="M205" s="1"/>
      <c r="O205" s="117">
        <v>101855.85010000001</v>
      </c>
    </row>
    <row r="206" spans="1:15" s="5" customFormat="1" ht="57">
      <c r="A206" s="1"/>
      <c r="B206" s="2"/>
      <c r="C206" s="18">
        <v>18.03</v>
      </c>
      <c r="D206" s="19" t="s">
        <v>112</v>
      </c>
      <c r="E206" s="20"/>
      <c r="F206" s="20"/>
      <c r="G206" s="21" t="s">
        <v>248</v>
      </c>
      <c r="H206" s="22" t="s">
        <v>134</v>
      </c>
      <c r="I206" s="19">
        <v>151.97</v>
      </c>
      <c r="J206" s="23">
        <f t="shared" si="59"/>
        <v>33249.871007108006</v>
      </c>
      <c r="K206" s="24">
        <f t="shared" si="60"/>
        <v>5052982.8969502039</v>
      </c>
      <c r="L206" s="4"/>
      <c r="M206" s="1"/>
      <c r="O206" s="117">
        <v>37540.782440000003</v>
      </c>
    </row>
    <row r="207" spans="1:15" s="5" customFormat="1" ht="42.75">
      <c r="A207" s="1"/>
      <c r="B207" s="2"/>
      <c r="C207" s="18">
        <v>18.04</v>
      </c>
      <c r="D207" s="19" t="s">
        <v>48</v>
      </c>
      <c r="E207" s="20"/>
      <c r="F207" s="20"/>
      <c r="G207" s="21" t="s">
        <v>178</v>
      </c>
      <c r="H207" s="22" t="s">
        <v>134</v>
      </c>
      <c r="I207" s="19">
        <v>77</v>
      </c>
      <c r="J207" s="23">
        <f t="shared" si="59"/>
        <v>13426.116898377501</v>
      </c>
      <c r="K207" s="24">
        <f t="shared" si="60"/>
        <v>1033811.0011750675</v>
      </c>
      <c r="L207" s="4"/>
      <c r="M207" s="1"/>
      <c r="O207" s="117">
        <v>15158.763574999999</v>
      </c>
    </row>
    <row r="208" spans="1:15" s="5" customFormat="1" ht="15.75" thickBot="1">
      <c r="A208" s="1"/>
      <c r="B208" s="2"/>
      <c r="C208" s="25" t="s">
        <v>26</v>
      </c>
      <c r="D208" s="34"/>
      <c r="E208" s="34"/>
      <c r="F208" s="34"/>
      <c r="G208" s="35"/>
      <c r="H208" s="26"/>
      <c r="I208" s="28"/>
      <c r="J208" s="29"/>
      <c r="K208" s="30">
        <f>SUM(K204:K207)</f>
        <v>37447067.459972762</v>
      </c>
      <c r="L208" s="4"/>
      <c r="M208" s="1"/>
      <c r="O208" s="118"/>
    </row>
    <row r="209" spans="1:15" s="5" customFormat="1" ht="15.75" thickBot="1">
      <c r="A209" s="1"/>
      <c r="B209" s="2"/>
      <c r="C209" s="31"/>
      <c r="D209" s="32"/>
      <c r="E209" s="32"/>
      <c r="F209" s="32"/>
      <c r="G209" s="32" t="s">
        <v>49</v>
      </c>
      <c r="H209" s="32"/>
      <c r="I209" s="32"/>
      <c r="J209" s="32"/>
      <c r="K209" s="33"/>
      <c r="L209" s="4"/>
      <c r="M209" s="1"/>
      <c r="O209" s="115"/>
    </row>
    <row r="210" spans="1:15" s="5" customFormat="1" ht="85.5">
      <c r="A210" s="1"/>
      <c r="B210" s="2"/>
      <c r="C210" s="18" t="s">
        <v>179</v>
      </c>
      <c r="D210" s="19" t="s">
        <v>50</v>
      </c>
      <c r="E210" s="20"/>
      <c r="F210" s="20"/>
      <c r="G210" s="21" t="s">
        <v>180</v>
      </c>
      <c r="H210" s="22" t="s">
        <v>126</v>
      </c>
      <c r="I210" s="19">
        <v>84.7</v>
      </c>
      <c r="J210" s="23">
        <f t="shared" ref="J210:J218" si="61">O210*$O$6</f>
        <v>95057.607705763992</v>
      </c>
      <c r="K210" s="24">
        <f t="shared" ref="K210:K218" si="62">J210*I210</f>
        <v>8051379.37267821</v>
      </c>
      <c r="L210" s="4"/>
      <c r="M210" s="1"/>
      <c r="O210" s="117">
        <v>107324.83651999998</v>
      </c>
    </row>
    <row r="211" spans="1:15" s="5" customFormat="1" ht="57">
      <c r="A211" s="1"/>
      <c r="B211" s="2"/>
      <c r="C211" s="18" t="s">
        <v>181</v>
      </c>
      <c r="D211" s="19" t="s">
        <v>51</v>
      </c>
      <c r="E211" s="20"/>
      <c r="F211" s="20"/>
      <c r="G211" s="21" t="s">
        <v>182</v>
      </c>
      <c r="H211" s="22" t="s">
        <v>126</v>
      </c>
      <c r="I211" s="19">
        <v>346.5</v>
      </c>
      <c r="J211" s="23">
        <f t="shared" si="61"/>
        <v>490333.65905075002</v>
      </c>
      <c r="K211" s="24">
        <f t="shared" si="62"/>
        <v>169900612.86108488</v>
      </c>
      <c r="L211" s="4"/>
      <c r="M211" s="1"/>
      <c r="O211" s="117">
        <v>553611.44750000001</v>
      </c>
    </row>
    <row r="212" spans="1:15" s="5" customFormat="1" ht="57">
      <c r="A212" s="1"/>
      <c r="B212" s="2"/>
      <c r="C212" s="18" t="s">
        <v>183</v>
      </c>
      <c r="D212" s="19" t="s">
        <v>52</v>
      </c>
      <c r="E212" s="20"/>
      <c r="F212" s="20"/>
      <c r="G212" s="21" t="s">
        <v>184</v>
      </c>
      <c r="H212" s="22" t="s">
        <v>134</v>
      </c>
      <c r="I212" s="19">
        <v>39.42</v>
      </c>
      <c r="J212" s="23">
        <f t="shared" si="61"/>
        <v>70466.751678299988</v>
      </c>
      <c r="K212" s="24">
        <f t="shared" si="62"/>
        <v>2777799.3511585859</v>
      </c>
      <c r="L212" s="4"/>
      <c r="M212" s="1"/>
      <c r="O212" s="117">
        <v>79560.518999999986</v>
      </c>
    </row>
    <row r="213" spans="1:15" s="5" customFormat="1" ht="71.25">
      <c r="A213" s="1"/>
      <c r="B213" s="2"/>
      <c r="C213" s="18" t="s">
        <v>185</v>
      </c>
      <c r="D213" s="19" t="s">
        <v>53</v>
      </c>
      <c r="E213" s="20"/>
      <c r="F213" s="20"/>
      <c r="G213" s="21" t="s">
        <v>186</v>
      </c>
      <c r="H213" s="22" t="s">
        <v>134</v>
      </c>
      <c r="I213" s="19">
        <v>157.5</v>
      </c>
      <c r="J213" s="23">
        <f t="shared" si="61"/>
        <v>83578.172214649981</v>
      </c>
      <c r="K213" s="24">
        <f t="shared" si="62"/>
        <v>13163562.123807373</v>
      </c>
      <c r="L213" s="4"/>
      <c r="M213" s="1"/>
      <c r="O213" s="117">
        <v>94363.974499999982</v>
      </c>
    </row>
    <row r="214" spans="1:15" s="5" customFormat="1" ht="42.75">
      <c r="A214" s="1"/>
      <c r="B214" s="2"/>
      <c r="C214" s="18" t="s">
        <v>187</v>
      </c>
      <c r="D214" s="19" t="s">
        <v>54</v>
      </c>
      <c r="E214" s="20"/>
      <c r="F214" s="20"/>
      <c r="G214" s="21" t="s">
        <v>188</v>
      </c>
      <c r="H214" s="22" t="s">
        <v>134</v>
      </c>
      <c r="I214" s="19">
        <v>16.11</v>
      </c>
      <c r="J214" s="23">
        <f t="shared" si="61"/>
        <v>24688.21684796</v>
      </c>
      <c r="K214" s="24">
        <f t="shared" si="62"/>
        <v>397727.17342063558</v>
      </c>
      <c r="L214" s="4"/>
      <c r="M214" s="1"/>
      <c r="O214" s="117">
        <v>27874.2428</v>
      </c>
    </row>
    <row r="215" spans="1:15" s="5" customFormat="1" ht="42.75">
      <c r="A215" s="1"/>
      <c r="B215" s="2"/>
      <c r="C215" s="18" t="s">
        <v>189</v>
      </c>
      <c r="D215" s="19" t="s">
        <v>55</v>
      </c>
      <c r="E215" s="20"/>
      <c r="F215" s="20"/>
      <c r="G215" s="21" t="s">
        <v>190</v>
      </c>
      <c r="H215" s="22" t="s">
        <v>134</v>
      </c>
      <c r="I215" s="19">
        <v>78.83</v>
      </c>
      <c r="J215" s="23">
        <f t="shared" si="61"/>
        <v>19832.264033900003</v>
      </c>
      <c r="K215" s="24">
        <f t="shared" si="62"/>
        <v>1563377.3737923373</v>
      </c>
      <c r="L215" s="4"/>
      <c r="M215" s="1"/>
      <c r="O215" s="117">
        <v>22391.627</v>
      </c>
    </row>
    <row r="216" spans="1:15" s="5" customFormat="1" ht="71.25">
      <c r="A216" s="1"/>
      <c r="B216" s="2"/>
      <c r="C216" s="18" t="s">
        <v>191</v>
      </c>
      <c r="D216" s="19" t="s">
        <v>56</v>
      </c>
      <c r="E216" s="20"/>
      <c r="F216" s="20"/>
      <c r="G216" s="21" t="s">
        <v>192</v>
      </c>
      <c r="H216" s="22" t="s">
        <v>126</v>
      </c>
      <c r="I216" s="19">
        <v>84.7</v>
      </c>
      <c r="J216" s="23">
        <f t="shared" si="61"/>
        <v>81275.05639084999</v>
      </c>
      <c r="K216" s="24">
        <f t="shared" si="62"/>
        <v>6883997.2763049947</v>
      </c>
      <c r="L216" s="4"/>
      <c r="M216" s="1"/>
      <c r="O216" s="117">
        <v>91763.64049999998</v>
      </c>
    </row>
    <row r="217" spans="1:15" s="5" customFormat="1" ht="57">
      <c r="A217" s="1"/>
      <c r="B217" s="2"/>
      <c r="C217" s="18" t="s">
        <v>193</v>
      </c>
      <c r="D217" s="19" t="s">
        <v>57</v>
      </c>
      <c r="E217" s="20"/>
      <c r="F217" s="20"/>
      <c r="G217" s="21" t="s">
        <v>194</v>
      </c>
      <c r="H217" s="22" t="s">
        <v>131</v>
      </c>
      <c r="I217" s="19">
        <v>10</v>
      </c>
      <c r="J217" s="23">
        <f t="shared" si="61"/>
        <v>774302.042820225</v>
      </c>
      <c r="K217" s="24">
        <f t="shared" si="62"/>
        <v>7743020.42820225</v>
      </c>
      <c r="L217" s="4"/>
      <c r="M217" s="1"/>
      <c r="O217" s="117">
        <v>874226.08424999996</v>
      </c>
    </row>
    <row r="218" spans="1:15" s="5" customFormat="1" ht="28.5">
      <c r="A218" s="1"/>
      <c r="B218" s="2"/>
      <c r="C218" s="18" t="s">
        <v>195</v>
      </c>
      <c r="D218" s="19" t="s">
        <v>60</v>
      </c>
      <c r="E218" s="20"/>
      <c r="F218" s="20"/>
      <c r="G218" s="21" t="s">
        <v>199</v>
      </c>
      <c r="H218" s="22" t="s">
        <v>126</v>
      </c>
      <c r="I218" s="19">
        <v>84.7</v>
      </c>
      <c r="J218" s="23">
        <f t="shared" si="61"/>
        <v>9295.9430444450009</v>
      </c>
      <c r="K218" s="24">
        <f t="shared" si="62"/>
        <v>787366.37586449157</v>
      </c>
      <c r="L218" s="4"/>
      <c r="M218" s="1"/>
      <c r="O218" s="117">
        <v>10495.58885</v>
      </c>
    </row>
    <row r="219" spans="1:15" s="5" customFormat="1" ht="15.75" thickBot="1">
      <c r="A219" s="1"/>
      <c r="B219" s="2"/>
      <c r="C219" s="25" t="s">
        <v>26</v>
      </c>
      <c r="D219" s="34"/>
      <c r="E219" s="34"/>
      <c r="F219" s="34"/>
      <c r="G219" s="35"/>
      <c r="H219" s="26"/>
      <c r="I219" s="28"/>
      <c r="J219" s="29"/>
      <c r="K219" s="30">
        <f>SUM(K210:K218)</f>
        <v>211268842.33631378</v>
      </c>
      <c r="L219" s="4"/>
      <c r="M219" s="1"/>
      <c r="O219" s="118"/>
    </row>
    <row r="220" spans="1:15" s="5" customFormat="1" ht="15.75" thickBot="1">
      <c r="A220" s="1"/>
      <c r="B220" s="2"/>
      <c r="C220" s="31"/>
      <c r="D220" s="32"/>
      <c r="E220" s="32"/>
      <c r="F220" s="32"/>
      <c r="G220" s="32" t="s">
        <v>61</v>
      </c>
      <c r="H220" s="32"/>
      <c r="I220" s="32"/>
      <c r="J220" s="32"/>
      <c r="K220" s="33"/>
      <c r="L220" s="4"/>
      <c r="M220" s="1"/>
      <c r="O220" s="115"/>
    </row>
    <row r="221" spans="1:15" s="5" customFormat="1" ht="57">
      <c r="A221" s="1"/>
      <c r="B221" s="2"/>
      <c r="C221" s="18" t="s">
        <v>200</v>
      </c>
      <c r="D221" s="19" t="s">
        <v>62</v>
      </c>
      <c r="E221" s="20"/>
      <c r="F221" s="20"/>
      <c r="G221" s="21" t="s">
        <v>201</v>
      </c>
      <c r="H221" s="22" t="s">
        <v>126</v>
      </c>
      <c r="I221" s="19">
        <v>286.52</v>
      </c>
      <c r="J221" s="23">
        <f t="shared" ref="J221" si="63">O221*$O$6</f>
        <v>135549.96146074994</v>
      </c>
      <c r="K221" s="24">
        <f t="shared" ref="K221" si="64">J221*I221</f>
        <v>38837774.957734071</v>
      </c>
      <c r="L221" s="4"/>
      <c r="M221" s="1"/>
      <c r="O221" s="117">
        <v>153042.74749999994</v>
      </c>
    </row>
    <row r="222" spans="1:15" s="5" customFormat="1" ht="15.75" thickBot="1">
      <c r="A222" s="1"/>
      <c r="B222" s="2"/>
      <c r="C222" s="25" t="s">
        <v>26</v>
      </c>
      <c r="D222" s="34"/>
      <c r="E222" s="34"/>
      <c r="F222" s="34"/>
      <c r="G222" s="35"/>
      <c r="H222" s="26"/>
      <c r="I222" s="28"/>
      <c r="J222" s="29"/>
      <c r="K222" s="30">
        <f>SUM(K221)</f>
        <v>38837774.957734071</v>
      </c>
      <c r="L222" s="4"/>
      <c r="M222" s="1"/>
      <c r="O222" s="118"/>
    </row>
    <row r="223" spans="1:15" s="5" customFormat="1" ht="15.75" thickBot="1">
      <c r="A223" s="1"/>
      <c r="B223" s="2"/>
      <c r="C223" s="31"/>
      <c r="D223" s="32"/>
      <c r="E223" s="32"/>
      <c r="F223" s="32"/>
      <c r="G223" s="32" t="s">
        <v>63</v>
      </c>
      <c r="H223" s="32"/>
      <c r="I223" s="32"/>
      <c r="J223" s="32"/>
      <c r="K223" s="33"/>
      <c r="L223" s="4"/>
      <c r="M223" s="1"/>
      <c r="O223" s="115"/>
    </row>
    <row r="224" spans="1:15" s="5" customFormat="1" ht="57">
      <c r="A224" s="1"/>
      <c r="B224" s="2"/>
      <c r="C224" s="18">
        <v>25.01</v>
      </c>
      <c r="D224" s="19" t="s">
        <v>113</v>
      </c>
      <c r="E224" s="20"/>
      <c r="F224" s="20"/>
      <c r="G224" s="21" t="s">
        <v>249</v>
      </c>
      <c r="H224" s="22" t="s">
        <v>126</v>
      </c>
      <c r="I224" s="19">
        <v>220.57</v>
      </c>
      <c r="J224" s="23">
        <f t="shared" ref="J224:J228" si="65">O224*$O$6</f>
        <v>435929.71966922499</v>
      </c>
      <c r="K224" s="24">
        <f t="shared" ref="K224:K228" si="66">J224*I224</f>
        <v>96153018.267440945</v>
      </c>
      <c r="L224" s="4"/>
      <c r="M224" s="1"/>
      <c r="O224" s="117">
        <v>492186.65424999996</v>
      </c>
    </row>
    <row r="225" spans="1:15" s="5" customFormat="1" ht="71.25">
      <c r="A225" s="1"/>
      <c r="B225" s="2"/>
      <c r="C225" s="18">
        <v>25.02</v>
      </c>
      <c r="D225" s="19" t="s">
        <v>114</v>
      </c>
      <c r="E225" s="20"/>
      <c r="F225" s="20"/>
      <c r="G225" s="21" t="s">
        <v>250</v>
      </c>
      <c r="H225" s="22" t="s">
        <v>126</v>
      </c>
      <c r="I225" s="19">
        <v>63.66</v>
      </c>
      <c r="J225" s="23">
        <f t="shared" si="65"/>
        <v>456300.81966922496</v>
      </c>
      <c r="K225" s="24">
        <f t="shared" si="66"/>
        <v>29048110.180142861</v>
      </c>
      <c r="L225" s="4"/>
      <c r="M225" s="1"/>
      <c r="O225" s="117">
        <v>515186.65424999996</v>
      </c>
    </row>
    <row r="226" spans="1:15" s="5" customFormat="1" ht="71.25">
      <c r="A226" s="1"/>
      <c r="B226" s="2"/>
      <c r="C226" s="18">
        <v>25.03</v>
      </c>
      <c r="D226" s="19" t="s">
        <v>115</v>
      </c>
      <c r="E226" s="20"/>
      <c r="F226" s="20"/>
      <c r="G226" s="21" t="s">
        <v>251</v>
      </c>
      <c r="H226" s="22" t="s">
        <v>126</v>
      </c>
      <c r="I226" s="19">
        <v>83.26</v>
      </c>
      <c r="J226" s="23">
        <f t="shared" si="65"/>
        <v>966391.13165199989</v>
      </c>
      <c r="K226" s="24">
        <f t="shared" si="66"/>
        <v>80461725.62134552</v>
      </c>
      <c r="L226" s="4"/>
      <c r="M226" s="1"/>
      <c r="O226" s="117">
        <v>1091104.3599999999</v>
      </c>
    </row>
    <row r="227" spans="1:15" s="5" customFormat="1" ht="99.75">
      <c r="A227" s="1"/>
      <c r="B227" s="2"/>
      <c r="C227" s="18">
        <v>25.04</v>
      </c>
      <c r="D227" s="19" t="s">
        <v>64</v>
      </c>
      <c r="E227" s="20"/>
      <c r="F227" s="20"/>
      <c r="G227" s="21" t="s">
        <v>203</v>
      </c>
      <c r="H227" s="22" t="s">
        <v>134</v>
      </c>
      <c r="I227" s="19">
        <v>3.61</v>
      </c>
      <c r="J227" s="23">
        <f t="shared" si="65"/>
        <v>588653.67958267499</v>
      </c>
      <c r="K227" s="24">
        <f t="shared" si="66"/>
        <v>2125039.7832934568</v>
      </c>
      <c r="L227" s="4"/>
      <c r="M227" s="1"/>
      <c r="O227" s="117">
        <v>664619.71274999995</v>
      </c>
    </row>
    <row r="228" spans="1:15" s="5" customFormat="1" ht="57">
      <c r="A228" s="1"/>
      <c r="B228" s="2"/>
      <c r="C228" s="18">
        <v>25.05</v>
      </c>
      <c r="D228" s="19" t="s">
        <v>90</v>
      </c>
      <c r="E228" s="20"/>
      <c r="F228" s="20"/>
      <c r="G228" s="21" t="s">
        <v>224</v>
      </c>
      <c r="H228" s="22" t="s">
        <v>126</v>
      </c>
      <c r="I228" s="19">
        <v>1</v>
      </c>
      <c r="J228" s="23">
        <f t="shared" si="65"/>
        <v>830995.99055125006</v>
      </c>
      <c r="K228" s="24">
        <f t="shared" si="66"/>
        <v>830995.99055125006</v>
      </c>
      <c r="L228" s="4"/>
      <c r="M228" s="1"/>
      <c r="O228" s="117">
        <v>938236.41249999998</v>
      </c>
    </row>
    <row r="229" spans="1:15" s="5" customFormat="1" ht="15.75" thickBot="1">
      <c r="A229" s="1"/>
      <c r="B229" s="2"/>
      <c r="C229" s="25" t="s">
        <v>26</v>
      </c>
      <c r="D229" s="34"/>
      <c r="E229" s="34"/>
      <c r="F229" s="34"/>
      <c r="G229" s="35"/>
      <c r="H229" s="26"/>
      <c r="I229" s="28"/>
      <c r="J229" s="29"/>
      <c r="K229" s="30">
        <f>SUM(K224:K228)</f>
        <v>208618889.84277403</v>
      </c>
      <c r="L229" s="4"/>
      <c r="M229" s="1"/>
      <c r="O229" s="118"/>
    </row>
    <row r="230" spans="1:15" s="5" customFormat="1" ht="15.75" thickBot="1">
      <c r="A230" s="1"/>
      <c r="B230" s="2"/>
      <c r="C230" s="31"/>
      <c r="D230" s="32"/>
      <c r="E230" s="32"/>
      <c r="F230" s="32"/>
      <c r="G230" s="32" t="s">
        <v>65</v>
      </c>
      <c r="H230" s="32"/>
      <c r="I230" s="32"/>
      <c r="J230" s="32"/>
      <c r="K230" s="33"/>
      <c r="L230" s="4"/>
      <c r="M230" s="1"/>
      <c r="O230" s="115"/>
    </row>
    <row r="231" spans="1:15" s="5" customFormat="1" ht="42.75">
      <c r="A231" s="1"/>
      <c r="B231" s="2"/>
      <c r="C231" s="18" t="s">
        <v>204</v>
      </c>
      <c r="D231" s="19" t="s">
        <v>91</v>
      </c>
      <c r="E231" s="20"/>
      <c r="F231" s="20"/>
      <c r="G231" s="21" t="s">
        <v>225</v>
      </c>
      <c r="H231" s="22" t="s">
        <v>126</v>
      </c>
      <c r="I231" s="19">
        <v>197.32</v>
      </c>
      <c r="J231" s="23">
        <f t="shared" ref="J231:J236" si="67">O231*$O$6</f>
        <v>13514.37515412</v>
      </c>
      <c r="K231" s="24">
        <f t="shared" ref="K231:K236" si="68">J231*I231</f>
        <v>2666656.5054109581</v>
      </c>
      <c r="L231" s="4"/>
      <c r="M231" s="1"/>
      <c r="O231" s="117">
        <v>15258.411599999999</v>
      </c>
    </row>
    <row r="232" spans="1:15" s="5" customFormat="1" ht="28.5">
      <c r="A232" s="1"/>
      <c r="B232" s="2"/>
      <c r="C232" s="18" t="s">
        <v>206</v>
      </c>
      <c r="D232" s="19" t="s">
        <v>67</v>
      </c>
      <c r="E232" s="20"/>
      <c r="F232" s="20"/>
      <c r="G232" s="21" t="s">
        <v>207</v>
      </c>
      <c r="H232" s="22" t="s">
        <v>126</v>
      </c>
      <c r="I232" s="19">
        <v>426.77</v>
      </c>
      <c r="J232" s="23">
        <f t="shared" si="67"/>
        <v>15557.89390218</v>
      </c>
      <c r="K232" s="24">
        <f t="shared" si="68"/>
        <v>6639642.3806333579</v>
      </c>
      <c r="L232" s="4"/>
      <c r="M232" s="1"/>
      <c r="O232" s="117">
        <v>17565.647399999998</v>
      </c>
    </row>
    <row r="233" spans="1:15" s="5" customFormat="1" ht="42.75">
      <c r="A233" s="1"/>
      <c r="B233" s="2"/>
      <c r="C233" s="18" t="s">
        <v>68</v>
      </c>
      <c r="D233" s="19" t="s">
        <v>69</v>
      </c>
      <c r="E233" s="20"/>
      <c r="F233" s="20"/>
      <c r="G233" s="21" t="s">
        <v>208</v>
      </c>
      <c r="H233" s="22" t="s">
        <v>126</v>
      </c>
      <c r="I233" s="19">
        <v>105.99</v>
      </c>
      <c r="J233" s="23">
        <f t="shared" si="67"/>
        <v>26399.947416099996</v>
      </c>
      <c r="K233" s="24">
        <f t="shared" si="68"/>
        <v>2798130.4266324383</v>
      </c>
      <c r="L233" s="4"/>
      <c r="M233" s="1"/>
      <c r="O233" s="117">
        <v>29806.872999999996</v>
      </c>
    </row>
    <row r="234" spans="1:15" s="5" customFormat="1" ht="57">
      <c r="A234" s="1"/>
      <c r="B234" s="2"/>
      <c r="C234" s="18" t="s">
        <v>70</v>
      </c>
      <c r="D234" s="19" t="s">
        <v>116</v>
      </c>
      <c r="E234" s="20"/>
      <c r="F234" s="20"/>
      <c r="G234" s="21" t="s">
        <v>252</v>
      </c>
      <c r="H234" s="22" t="s">
        <v>126</v>
      </c>
      <c r="I234" s="19">
        <v>1540</v>
      </c>
      <c r="J234" s="23">
        <f t="shared" si="67"/>
        <v>28806.034057624998</v>
      </c>
      <c r="K234" s="24">
        <f t="shared" si="68"/>
        <v>44361292.448742494</v>
      </c>
      <c r="L234" s="4"/>
      <c r="M234" s="1"/>
      <c r="O234" s="117">
        <v>32523.466249999998</v>
      </c>
    </row>
    <row r="235" spans="1:15" s="5" customFormat="1" ht="28.5">
      <c r="A235" s="1"/>
      <c r="B235" s="2"/>
      <c r="C235" s="18" t="s">
        <v>72</v>
      </c>
      <c r="D235" s="19" t="s">
        <v>117</v>
      </c>
      <c r="E235" s="20"/>
      <c r="F235" s="20"/>
      <c r="G235" s="21" t="s">
        <v>253</v>
      </c>
      <c r="H235" s="22" t="s">
        <v>134</v>
      </c>
      <c r="I235" s="19">
        <v>245.20999999999998</v>
      </c>
      <c r="J235" s="23">
        <f t="shared" si="67"/>
        <v>15897.000399774999</v>
      </c>
      <c r="K235" s="24">
        <f t="shared" si="68"/>
        <v>3898103.4680288271</v>
      </c>
      <c r="L235" s="4"/>
      <c r="M235" s="1"/>
      <c r="O235" s="117">
        <v>17948.515749999999</v>
      </c>
    </row>
    <row r="236" spans="1:15" s="5" customFormat="1" ht="42.75">
      <c r="A236" s="1"/>
      <c r="B236" s="2"/>
      <c r="C236" s="18" t="s">
        <v>254</v>
      </c>
      <c r="D236" s="19" t="s">
        <v>71</v>
      </c>
      <c r="E236" s="20"/>
      <c r="F236" s="20"/>
      <c r="G236" s="21" t="s">
        <v>209</v>
      </c>
      <c r="H236" s="22" t="s">
        <v>126</v>
      </c>
      <c r="I236" s="19">
        <v>276.8</v>
      </c>
      <c r="J236" s="23">
        <f t="shared" si="67"/>
        <v>32655.130485137499</v>
      </c>
      <c r="K236" s="24">
        <f t="shared" si="68"/>
        <v>9038940.1182860602</v>
      </c>
      <c r="L236" s="4"/>
      <c r="M236" s="1"/>
      <c r="O236" s="117">
        <v>36869.290374999997</v>
      </c>
    </row>
    <row r="237" spans="1:15" s="5" customFormat="1" ht="15.75" thickBot="1">
      <c r="A237" s="1"/>
      <c r="B237" s="2"/>
      <c r="C237" s="25" t="s">
        <v>26</v>
      </c>
      <c r="D237" s="34"/>
      <c r="E237" s="34"/>
      <c r="F237" s="34"/>
      <c r="G237" s="35"/>
      <c r="H237" s="26"/>
      <c r="I237" s="28"/>
      <c r="J237" s="29"/>
      <c r="K237" s="30">
        <f>SUM(K231:K236)</f>
        <v>69402765.347734138</v>
      </c>
      <c r="L237" s="4"/>
      <c r="M237" s="1"/>
      <c r="O237" s="118"/>
    </row>
    <row r="238" spans="1:15" s="5" customFormat="1" ht="15.75" thickBot="1">
      <c r="A238" s="1"/>
      <c r="B238" s="2"/>
      <c r="C238" s="31"/>
      <c r="D238" s="32"/>
      <c r="E238" s="32"/>
      <c r="F238" s="32"/>
      <c r="G238" s="32" t="s">
        <v>74</v>
      </c>
      <c r="H238" s="32"/>
      <c r="I238" s="32"/>
      <c r="J238" s="32"/>
      <c r="K238" s="33"/>
      <c r="L238" s="4"/>
      <c r="M238" s="1"/>
      <c r="O238" s="115"/>
    </row>
    <row r="239" spans="1:15" s="5" customFormat="1" ht="85.5">
      <c r="A239" s="1"/>
      <c r="B239" s="2"/>
      <c r="C239" s="18">
        <v>31.01</v>
      </c>
      <c r="D239" s="19" t="s">
        <v>75</v>
      </c>
      <c r="E239" s="20"/>
      <c r="F239" s="20"/>
      <c r="G239" s="21" t="s">
        <v>212</v>
      </c>
      <c r="H239" s="22" t="s">
        <v>126</v>
      </c>
      <c r="I239" s="101">
        <v>315.7699873623078</v>
      </c>
      <c r="J239" s="23">
        <f t="shared" ref="J239" si="69">O239*$O$6</f>
        <v>4953.3348205000002</v>
      </c>
      <c r="K239" s="24">
        <f t="shared" ref="K239" si="70">J239*I239</f>
        <v>1564114.4736705644</v>
      </c>
      <c r="L239" s="4"/>
      <c r="M239" s="1"/>
      <c r="O239" s="117">
        <v>5592.5649999999996</v>
      </c>
    </row>
    <row r="240" spans="1:15" s="5" customFormat="1" ht="15.75" thickBot="1">
      <c r="A240" s="1"/>
      <c r="B240" s="2"/>
      <c r="C240" s="25" t="s">
        <v>26</v>
      </c>
      <c r="D240" s="34"/>
      <c r="E240" s="34"/>
      <c r="F240" s="34"/>
      <c r="G240" s="35"/>
      <c r="H240" s="26"/>
      <c r="I240" s="28"/>
      <c r="J240" s="29"/>
      <c r="K240" s="30">
        <f>SUM(K239)</f>
        <v>1564114.4736705644</v>
      </c>
      <c r="L240" s="4"/>
      <c r="M240" s="1"/>
      <c r="O240" s="115"/>
    </row>
    <row r="241" spans="1:15" s="5" customFormat="1" ht="15.75" thickBot="1">
      <c r="A241" s="1"/>
      <c r="B241" s="2"/>
      <c r="C241" s="127" t="s">
        <v>76</v>
      </c>
      <c r="D241" s="128"/>
      <c r="E241" s="128"/>
      <c r="F241" s="128"/>
      <c r="G241" s="128"/>
      <c r="H241" s="128"/>
      <c r="I241" s="128"/>
      <c r="J241" s="129"/>
      <c r="K241" s="36">
        <f>K240+K237+K229+K222+K219+K208+K202+K199+K195+K185+K177+K169</f>
        <v>657462913.4635098</v>
      </c>
      <c r="L241" s="4"/>
      <c r="M241" s="1"/>
      <c r="O241" s="115"/>
    </row>
    <row r="242" spans="1:15" s="12" customFormat="1" ht="15">
      <c r="A242" s="9"/>
      <c r="B242" s="10"/>
      <c r="C242" s="37"/>
      <c r="D242" s="37"/>
      <c r="E242" s="37"/>
      <c r="F242" s="37"/>
      <c r="G242" s="39"/>
      <c r="H242" s="39"/>
      <c r="I242" s="39"/>
      <c r="J242" s="40"/>
      <c r="K242" s="41"/>
      <c r="L242" s="11"/>
      <c r="M242" s="9"/>
      <c r="O242" s="119"/>
    </row>
    <row r="243" spans="1:15" ht="17.25" thickBot="1">
      <c r="A243" s="102"/>
      <c r="B243" s="136"/>
      <c r="C243" s="135"/>
      <c r="D243" s="104"/>
      <c r="E243" s="104"/>
      <c r="F243" s="104"/>
      <c r="G243" s="105"/>
      <c r="H243" s="105"/>
      <c r="I243" s="105"/>
      <c r="J243" s="105"/>
      <c r="K243" s="107"/>
      <c r="L243" s="106"/>
      <c r="M243" s="102"/>
    </row>
    <row r="244" spans="1:15" ht="17.25" thickBot="1">
      <c r="A244" s="102"/>
      <c r="B244" s="103"/>
      <c r="C244" s="102"/>
      <c r="D244" s="104"/>
      <c r="E244" s="104"/>
      <c r="F244" s="104"/>
      <c r="G244" s="52" t="s">
        <v>118</v>
      </c>
      <c r="H244" s="52"/>
      <c r="I244" s="52"/>
      <c r="J244" s="52"/>
      <c r="K244" s="113">
        <f>SUM(K241,K151,K73)</f>
        <v>1396529566.9736512</v>
      </c>
      <c r="L244" s="106"/>
      <c r="M244" s="102"/>
    </row>
    <row r="245" spans="1:15">
      <c r="A245" s="102"/>
      <c r="B245" s="103"/>
      <c r="C245" s="102"/>
      <c r="D245" s="104"/>
      <c r="E245" s="104"/>
      <c r="F245" s="104"/>
      <c r="G245" s="59" t="s">
        <v>119</v>
      </c>
      <c r="H245" s="60"/>
      <c r="I245" s="60"/>
      <c r="J245" s="61">
        <v>0.21</v>
      </c>
      <c r="K245" s="62">
        <f>K244*J245</f>
        <v>293271209.06446671</v>
      </c>
      <c r="L245" s="106"/>
      <c r="M245" s="102"/>
    </row>
    <row r="246" spans="1:15">
      <c r="A246" s="102"/>
      <c r="B246" s="103"/>
      <c r="C246" s="102"/>
      <c r="D246" s="104"/>
      <c r="E246" s="104"/>
      <c r="F246" s="104"/>
      <c r="G246" s="65" t="s">
        <v>120</v>
      </c>
      <c r="H246" s="66"/>
      <c r="I246" s="67"/>
      <c r="J246" s="68">
        <v>0.01</v>
      </c>
      <c r="K246" s="69">
        <f>K244*J246</f>
        <v>13965295.669736512</v>
      </c>
      <c r="L246" s="106"/>
      <c r="M246" s="102"/>
    </row>
    <row r="247" spans="1:15">
      <c r="A247" s="102"/>
      <c r="B247" s="103"/>
      <c r="C247" s="102"/>
      <c r="D247" s="104"/>
      <c r="E247" s="104"/>
      <c r="F247" s="104"/>
      <c r="G247" s="65" t="s">
        <v>121</v>
      </c>
      <c r="H247" s="66"/>
      <c r="I247" s="67"/>
      <c r="J247" s="68">
        <v>0.04</v>
      </c>
      <c r="K247" s="69">
        <f>K244*J247</f>
        <v>55861182.678946048</v>
      </c>
      <c r="L247" s="106"/>
      <c r="M247" s="102"/>
    </row>
    <row r="248" spans="1:15">
      <c r="A248" s="102"/>
      <c r="B248" s="103"/>
      <c r="C248" s="102"/>
      <c r="D248" s="104"/>
      <c r="E248" s="104"/>
      <c r="F248" s="104"/>
      <c r="G248" s="65" t="s">
        <v>122</v>
      </c>
      <c r="H248" s="66"/>
      <c r="I248" s="67"/>
      <c r="J248" s="68">
        <v>0.19</v>
      </c>
      <c r="K248" s="69">
        <f>K247*J248</f>
        <v>10613624.708999749</v>
      </c>
      <c r="L248" s="106"/>
      <c r="M248" s="102"/>
    </row>
    <row r="249" spans="1:15">
      <c r="A249" s="102"/>
      <c r="B249" s="103"/>
      <c r="C249" s="102"/>
      <c r="D249" s="104"/>
      <c r="E249" s="104"/>
      <c r="F249" s="104"/>
      <c r="G249" s="71"/>
      <c r="H249" s="72"/>
      <c r="I249" s="72"/>
      <c r="J249" s="72"/>
      <c r="K249" s="73"/>
      <c r="L249" s="106"/>
      <c r="M249" s="102"/>
    </row>
    <row r="250" spans="1:15" ht="17.25" thickBot="1">
      <c r="A250" s="102"/>
      <c r="B250" s="103"/>
      <c r="C250" s="102"/>
      <c r="D250" s="104"/>
      <c r="E250" s="104"/>
      <c r="F250" s="104"/>
      <c r="G250" s="74" t="s">
        <v>123</v>
      </c>
      <c r="H250" s="75"/>
      <c r="I250" s="75"/>
      <c r="J250" s="76"/>
      <c r="K250" s="77">
        <f>SUM(K244:K249)</f>
        <v>1770240879.0958002</v>
      </c>
      <c r="L250" s="106"/>
      <c r="M250" s="102"/>
    </row>
    <row r="251" spans="1:15" ht="17.25" thickBot="1">
      <c r="A251" s="102"/>
      <c r="B251" s="137"/>
      <c r="C251" s="138"/>
      <c r="D251" s="108"/>
      <c r="E251" s="109"/>
      <c r="F251" s="108"/>
      <c r="G251" s="108"/>
      <c r="H251" s="108"/>
      <c r="I251" s="108"/>
      <c r="J251" s="108"/>
      <c r="K251" s="108"/>
      <c r="L251" s="110"/>
      <c r="M251" s="102"/>
    </row>
    <row r="252" spans="1:15" ht="17.25" thickTop="1">
      <c r="A252" s="135"/>
      <c r="B252" s="135"/>
      <c r="C252" s="102"/>
      <c r="D252" s="102"/>
      <c r="E252" s="111"/>
      <c r="F252" s="102"/>
      <c r="G252" s="102"/>
      <c r="H252" s="102"/>
      <c r="I252" s="102"/>
      <c r="J252" s="102"/>
      <c r="K252" s="102"/>
      <c r="L252" s="135"/>
      <c r="M252" s="135"/>
    </row>
  </sheetData>
  <mergeCells count="32">
    <mergeCell ref="A252:B252"/>
    <mergeCell ref="L252:M252"/>
    <mergeCell ref="C241:J241"/>
    <mergeCell ref="B243:C243"/>
    <mergeCell ref="B251:C251"/>
    <mergeCell ref="K78:K79"/>
    <mergeCell ref="C151:J151"/>
    <mergeCell ref="C155:C156"/>
    <mergeCell ref="D155:D156"/>
    <mergeCell ref="E155:F155"/>
    <mergeCell ref="G155:G156"/>
    <mergeCell ref="H155:H156"/>
    <mergeCell ref="I155:I156"/>
    <mergeCell ref="J155:J156"/>
    <mergeCell ref="K155:K156"/>
    <mergeCell ref="J4:J5"/>
    <mergeCell ref="K4:K5"/>
    <mergeCell ref="C73:J73"/>
    <mergeCell ref="C78:C79"/>
    <mergeCell ref="D78:D79"/>
    <mergeCell ref="E78:F78"/>
    <mergeCell ref="G78:G79"/>
    <mergeCell ref="H78:H79"/>
    <mergeCell ref="I78:I79"/>
    <mergeCell ref="J78:J79"/>
    <mergeCell ref="C4:C5"/>
    <mergeCell ref="D4:D5"/>
    <mergeCell ref="E4:F4"/>
    <mergeCell ref="G4:G5"/>
    <mergeCell ref="H4:H5"/>
    <mergeCell ref="I4:I5"/>
    <mergeCell ref="C3:K3"/>
  </mergeCells>
  <pageMargins left="0.7" right="0.7" top="0.75" bottom="0.75" header="0.3" footer="0.3"/>
  <pageSetup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ANEXO ECONOMICO</vt:lpstr>
      <vt:lpstr>'ANEXO ECONOMICO'!Área_de_impresión</vt:lpstr>
      <vt:lpstr>'PRESUPUESTO OFICIAL (Entidad)'!Área_de_impresión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anamaria lopez rincon</dc:creator>
  <cp:lastModifiedBy>omar  app</cp:lastModifiedBy>
  <dcterms:created xsi:type="dcterms:W3CDTF">2026-05-30T02:27:40Z</dcterms:created>
  <dcterms:modified xsi:type="dcterms:W3CDTF">2026-08-25T15:02:07Z</dcterms:modified>
</cp:coreProperties>
</file>