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1 Comodatos\julio\Documentos a enviar Aux 1ra de Mayo Valledupar - Cesar\"/>
    </mc:Choice>
  </mc:AlternateContent>
  <xr:revisionPtr revIDLastSave="0" documentId="13_ncr:1_{2218B3D2-62E9-4E24-99C6-1C6D050742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No. 2" sheetId="1" r:id="rId1"/>
  </sheets>
  <externalReferences>
    <externalReference r:id="rId2"/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1" i="1" l="1"/>
  <c r="D61" i="1"/>
  <c r="C61" i="1"/>
  <c r="C34" i="1"/>
  <c r="D34" i="1"/>
  <c r="E34" i="1"/>
  <c r="C35" i="1"/>
  <c r="D35" i="1"/>
  <c r="E35" i="1"/>
  <c r="C36" i="1"/>
  <c r="D36" i="1"/>
  <c r="E36" i="1"/>
  <c r="H36" i="1" s="1"/>
  <c r="C37" i="1"/>
  <c r="D37" i="1"/>
  <c r="E37" i="1"/>
  <c r="H37" i="1" s="1"/>
  <c r="C38" i="1"/>
  <c r="D38" i="1"/>
  <c r="E38" i="1"/>
  <c r="H38" i="1" s="1"/>
  <c r="C39" i="1"/>
  <c r="D39" i="1"/>
  <c r="E39" i="1"/>
  <c r="C40" i="1"/>
  <c r="D40" i="1"/>
  <c r="E40" i="1"/>
  <c r="C41" i="1"/>
  <c r="D41" i="1"/>
  <c r="E41" i="1"/>
  <c r="C42" i="1"/>
  <c r="D42" i="1"/>
  <c r="E42" i="1"/>
  <c r="C43" i="1"/>
  <c r="D43" i="1"/>
  <c r="E43" i="1"/>
  <c r="H43" i="1" s="1"/>
  <c r="C44" i="1"/>
  <c r="D44" i="1"/>
  <c r="E44" i="1"/>
  <c r="C45" i="1"/>
  <c r="D45" i="1"/>
  <c r="E45" i="1"/>
  <c r="C46" i="1"/>
  <c r="D46" i="1"/>
  <c r="E46" i="1"/>
  <c r="H46" i="1" s="1"/>
  <c r="C47" i="1"/>
  <c r="D47" i="1"/>
  <c r="E47" i="1"/>
  <c r="H47" i="1" s="1"/>
  <c r="C48" i="1"/>
  <c r="D48" i="1"/>
  <c r="E48" i="1"/>
  <c r="H48" i="1" s="1"/>
  <c r="C49" i="1"/>
  <c r="D49" i="1"/>
  <c r="E49" i="1"/>
  <c r="H49" i="1" s="1"/>
  <c r="C50" i="1"/>
  <c r="D50" i="1"/>
  <c r="E50" i="1"/>
  <c r="C51" i="1"/>
  <c r="D51" i="1"/>
  <c r="E51" i="1"/>
  <c r="C52" i="1"/>
  <c r="D52" i="1"/>
  <c r="E52" i="1"/>
  <c r="C53" i="1"/>
  <c r="D53" i="1"/>
  <c r="E53" i="1"/>
  <c r="H53" i="1" s="1"/>
  <c r="C54" i="1"/>
  <c r="D54" i="1"/>
  <c r="E54" i="1"/>
  <c r="H54" i="1" s="1"/>
  <c r="C55" i="1"/>
  <c r="D55" i="1"/>
  <c r="E55" i="1"/>
  <c r="C56" i="1"/>
  <c r="D56" i="1"/>
  <c r="E56" i="1"/>
  <c r="H56" i="1" s="1"/>
  <c r="C57" i="1"/>
  <c r="D57" i="1"/>
  <c r="E57" i="1"/>
  <c r="E33" i="1"/>
  <c r="D33" i="1"/>
  <c r="C33" i="1"/>
  <c r="E29" i="1"/>
  <c r="D29" i="1"/>
  <c r="C29" i="1"/>
  <c r="C25" i="1"/>
  <c r="D25" i="1"/>
  <c r="E25" i="1"/>
  <c r="E24" i="1"/>
  <c r="D24" i="1"/>
  <c r="C24" i="1"/>
  <c r="C19" i="1"/>
  <c r="D19" i="1"/>
  <c r="E19" i="1"/>
  <c r="C20" i="1"/>
  <c r="D20" i="1"/>
  <c r="E20" i="1"/>
  <c r="E18" i="1"/>
  <c r="D18" i="1"/>
  <c r="C18" i="1"/>
  <c r="C8" i="1"/>
  <c r="D8" i="1"/>
  <c r="E8" i="1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E7" i="1"/>
  <c r="D7" i="1"/>
  <c r="C7" i="1"/>
  <c r="H41" i="1"/>
  <c r="H40" i="1"/>
  <c r="H19" i="1"/>
  <c r="F61" i="1"/>
  <c r="F57" i="1"/>
  <c r="H57" i="1"/>
  <c r="F56" i="1"/>
  <c r="F55" i="1"/>
  <c r="H55" i="1"/>
  <c r="F54" i="1"/>
  <c r="F53" i="1"/>
  <c r="F52" i="1"/>
  <c r="H52" i="1"/>
  <c r="F51" i="1"/>
  <c r="H51" i="1"/>
  <c r="F50" i="1"/>
  <c r="H50" i="1"/>
  <c r="F49" i="1"/>
  <c r="F48" i="1"/>
  <c r="F47" i="1"/>
  <c r="F46" i="1"/>
  <c r="F45" i="1"/>
  <c r="H45" i="1"/>
  <c r="F44" i="1"/>
  <c r="H44" i="1"/>
  <c r="F43" i="1"/>
  <c r="F42" i="1"/>
  <c r="H42" i="1"/>
  <c r="F41" i="1"/>
  <c r="F40" i="1"/>
  <c r="F39" i="1"/>
  <c r="H39" i="1"/>
  <c r="F38" i="1"/>
  <c r="F37" i="1"/>
  <c r="F36" i="1"/>
  <c r="F35" i="1"/>
  <c r="H35" i="1"/>
  <c r="F34" i="1"/>
  <c r="H34" i="1"/>
  <c r="F33" i="1"/>
  <c r="F29" i="1"/>
  <c r="F25" i="1"/>
  <c r="F24" i="1"/>
  <c r="F20" i="1"/>
  <c r="H20" i="1"/>
  <c r="F19" i="1"/>
  <c r="F18" i="1"/>
  <c r="F14" i="1"/>
  <c r="F13" i="1"/>
  <c r="F12" i="1"/>
  <c r="F11" i="1"/>
  <c r="F10" i="1"/>
  <c r="F9" i="1"/>
  <c r="F8" i="1"/>
  <c r="F7" i="1"/>
  <c r="H7" i="1" l="1"/>
  <c r="H33" i="1" l="1"/>
  <c r="H18" i="1"/>
  <c r="H21" i="1" s="1"/>
  <c r="H10" i="1"/>
  <c r="H11" i="1"/>
  <c r="H13" i="1"/>
  <c r="H12" i="1"/>
  <c r="H14" i="1"/>
  <c r="H58" i="1" l="1"/>
  <c r="H61" i="1" l="1"/>
  <c r="H62" i="1" s="1"/>
  <c r="H29" i="1"/>
  <c r="H30" i="1" s="1"/>
  <c r="H25" i="1"/>
  <c r="H24" i="1"/>
  <c r="H8" i="1"/>
  <c r="H9" i="1"/>
  <c r="H26" i="1" l="1"/>
  <c r="H15" i="1"/>
  <c r="H64" i="1" l="1"/>
  <c r="H67" i="1" s="1"/>
  <c r="H69" i="1" s="1"/>
  <c r="H66" i="1" l="1"/>
  <c r="H65" i="1"/>
  <c r="H68" i="1" l="1"/>
  <c r="H70" i="1" s="1"/>
</calcChain>
</file>

<file path=xl/sharedStrings.xml><?xml version="1.0" encoding="utf-8"?>
<sst xmlns="http://schemas.openxmlformats.org/spreadsheetml/2006/main" count="29" uniqueCount="29">
  <si>
    <t>FORMATO No. 2</t>
  </si>
  <si>
    <t>REGISTRADURÍA NACIONAL DEL ESTADO CIVIL - REGISTRADURÍA AUXILIAR PRIMERA DE MAYO - VALLEDUPAR - CESAR</t>
  </si>
  <si>
    <t>ÍTEM</t>
  </si>
  <si>
    <t>ACTIVIDAD</t>
  </si>
  <si>
    <t>UN</t>
  </si>
  <si>
    <t>CANT.</t>
  </si>
  <si>
    <t>VALOR UNITARIO REFERENCIA</t>
  </si>
  <si>
    <t>VALOR UNITARIO PROPUESTO</t>
  </si>
  <si>
    <t>VALOR TOTAL</t>
  </si>
  <si>
    <t>1  ACTIVIDADES PRELIMINARES</t>
  </si>
  <si>
    <t>Total ACTIVIDADES PRELIMINARES</t>
  </si>
  <si>
    <t>2 PINTURAS</t>
  </si>
  <si>
    <t>Total PINTURAS</t>
  </si>
  <si>
    <t>3 CONCRETOS, REVOQUES Y MORTEROS</t>
  </si>
  <si>
    <t>Total CONCRETOS, REVOQUES Y MORTEROS</t>
  </si>
  <si>
    <t>4 CUBIERTA</t>
  </si>
  <si>
    <t>Total CUBIERTA</t>
  </si>
  <si>
    <t>5 INSTALACIONES ELÉCTRICAS</t>
  </si>
  <si>
    <t>Total INSTALACIONES ELÉCTRICAS</t>
  </si>
  <si>
    <t>6 HONORARIOS</t>
  </si>
  <si>
    <t>Total  HONORARIOS</t>
  </si>
  <si>
    <t>COSTO DIRECTO</t>
  </si>
  <si>
    <t>% Total Oficial del A.I.U. (28%)</t>
  </si>
  <si>
    <t>ADMINISTRACIÓN</t>
  </si>
  <si>
    <t>IMPREVISTOS</t>
  </si>
  <si>
    <t>UTILIDAD</t>
  </si>
  <si>
    <t>Costo Directo Incluido A.I.U.</t>
  </si>
  <si>
    <t>I.V.A. (SOBRE LA UTILIDAD 19%)</t>
  </si>
  <si>
    <t>Valor Total del Presupuesto (Incluido A.I.U. e I.V.A. sobre la utilidad)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</si>
</sst>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.00_);\-#,##0.00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.25"/>
      <name val="Tahoma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5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Protection="1">
      <protection locked="0"/>
    </xf>
    <xf numFmtId="165" fontId="10" fillId="0" borderId="26" xfId="1" applyNumberFormat="1" applyFont="1" applyBorder="1" applyAlignment="1" applyProtection="1">
      <alignment vertical="center" wrapText="1"/>
      <protection locked="0"/>
    </xf>
    <xf numFmtId="2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3" fillId="0" borderId="43" xfId="2" applyFont="1" applyBorder="1" applyAlignment="1" applyProtection="1">
      <alignment vertical="center" wrapText="1"/>
      <protection hidden="1"/>
    </xf>
    <xf numFmtId="0" fontId="3" fillId="0" borderId="44" xfId="2" applyFont="1" applyBorder="1" applyAlignment="1" applyProtection="1">
      <alignment vertical="center" wrapText="1"/>
      <protection hidden="1"/>
    </xf>
    <xf numFmtId="0" fontId="4" fillId="2" borderId="35" xfId="2" applyFont="1" applyFill="1" applyBorder="1" applyAlignment="1" applyProtection="1">
      <alignment horizontal="center" vertical="center"/>
      <protection hidden="1"/>
    </xf>
    <xf numFmtId="0" fontId="4" fillId="2" borderId="3" xfId="2" applyFont="1" applyFill="1" applyBorder="1" applyAlignment="1" applyProtection="1">
      <alignment horizontal="center" vertical="center"/>
      <protection hidden="1"/>
    </xf>
    <xf numFmtId="0" fontId="4" fillId="5" borderId="3" xfId="2" applyFont="1" applyFill="1" applyBorder="1" applyAlignment="1" applyProtection="1">
      <alignment horizontal="center" vertical="center" wrapText="1"/>
      <protection hidden="1"/>
    </xf>
    <xf numFmtId="0" fontId="4" fillId="2" borderId="3" xfId="2" applyFont="1" applyFill="1" applyBorder="1" applyAlignment="1" applyProtection="1">
      <alignment horizontal="center" vertical="center" wrapText="1"/>
      <protection hidden="1"/>
    </xf>
    <xf numFmtId="0" fontId="5" fillId="2" borderId="5" xfId="2" applyFont="1" applyFill="1" applyBorder="1" applyAlignment="1" applyProtection="1">
      <alignment horizontal="left" vertical="center"/>
      <protection hidden="1"/>
    </xf>
    <xf numFmtId="0" fontId="5" fillId="2" borderId="6" xfId="2" applyFont="1" applyFill="1" applyBorder="1" applyAlignment="1" applyProtection="1">
      <alignment horizontal="left" vertical="center"/>
      <protection hidden="1"/>
    </xf>
    <xf numFmtId="0" fontId="5" fillId="2" borderId="7" xfId="2" applyFont="1" applyFill="1" applyBorder="1" applyAlignment="1" applyProtection="1">
      <alignment horizontal="left" vertical="center"/>
      <protection hidden="1"/>
    </xf>
    <xf numFmtId="0" fontId="6" fillId="0" borderId="8" xfId="2" applyFont="1" applyBorder="1" applyAlignment="1" applyProtection="1">
      <alignment horizontal="center" vertical="center"/>
      <protection hidden="1"/>
    </xf>
    <xf numFmtId="0" fontId="10" fillId="0" borderId="9" xfId="0" applyFont="1" applyBorder="1" applyAlignment="1" applyProtection="1">
      <alignment vertical="center" wrapText="1"/>
      <protection hidden="1"/>
    </xf>
    <xf numFmtId="0" fontId="10" fillId="0" borderId="9" xfId="0" applyFont="1" applyBorder="1" applyAlignment="1" applyProtection="1">
      <alignment horizontal="center" vertical="center" wrapText="1"/>
      <protection hidden="1"/>
    </xf>
    <xf numFmtId="164" fontId="7" fillId="0" borderId="13" xfId="2" applyNumberFormat="1" applyFont="1" applyBorder="1" applyAlignment="1" applyProtection="1">
      <alignment horizontal="center" vertical="center"/>
      <protection hidden="1"/>
    </xf>
    <xf numFmtId="165" fontId="10" fillId="5" borderId="9" xfId="1" applyNumberFormat="1" applyFont="1" applyFill="1" applyBorder="1" applyAlignment="1" applyProtection="1">
      <alignment vertical="center" wrapText="1"/>
      <protection hidden="1"/>
    </xf>
    <xf numFmtId="0" fontId="5" fillId="0" borderId="38" xfId="2" applyFont="1" applyBorder="1" applyAlignment="1" applyProtection="1">
      <alignment horizontal="left" vertical="center"/>
      <protection hidden="1"/>
    </xf>
    <xf numFmtId="0" fontId="5" fillId="0" borderId="39" xfId="2" applyFont="1" applyBorder="1" applyAlignment="1" applyProtection="1">
      <alignment horizontal="left" vertical="center"/>
      <protection hidden="1"/>
    </xf>
    <xf numFmtId="0" fontId="5" fillId="0" borderId="48" xfId="2" applyFont="1" applyBorder="1" applyAlignment="1" applyProtection="1">
      <alignment horizontal="left" vertical="center"/>
      <protection hidden="1"/>
    </xf>
    <xf numFmtId="0" fontId="5" fillId="0" borderId="14" xfId="2" applyFont="1" applyBorder="1" applyAlignment="1" applyProtection="1">
      <alignment horizontal="left" vertical="center"/>
      <protection hidden="1"/>
    </xf>
    <xf numFmtId="0" fontId="2" fillId="0" borderId="0" xfId="2" applyProtection="1">
      <protection hidden="1"/>
    </xf>
    <xf numFmtId="0" fontId="2" fillId="0" borderId="0" xfId="2" applyAlignment="1" applyProtection="1">
      <alignment horizontal="center" vertical="center"/>
      <protection hidden="1"/>
    </xf>
    <xf numFmtId="164" fontId="2" fillId="0" borderId="0" xfId="2" applyNumberFormat="1" applyAlignment="1" applyProtection="1">
      <alignment horizontal="center"/>
      <protection hidden="1"/>
    </xf>
    <xf numFmtId="0" fontId="5" fillId="3" borderId="11" xfId="2" applyFont="1" applyFill="1" applyBorder="1" applyAlignment="1" applyProtection="1">
      <alignment horizontal="left" vertical="center"/>
      <protection hidden="1"/>
    </xf>
    <xf numFmtId="0" fontId="5" fillId="3" borderId="12" xfId="2" applyFont="1" applyFill="1" applyBorder="1" applyAlignment="1" applyProtection="1">
      <alignment horizontal="left" vertical="center"/>
      <protection hidden="1"/>
    </xf>
    <xf numFmtId="164" fontId="6" fillId="0" borderId="13" xfId="2" applyNumberFormat="1" applyFont="1" applyBorder="1" applyAlignment="1" applyProtection="1">
      <alignment horizontal="center" vertical="center"/>
      <protection hidden="1"/>
    </xf>
    <xf numFmtId="0" fontId="5" fillId="0" borderId="11" xfId="2" applyFont="1" applyBorder="1" applyAlignment="1" applyProtection="1">
      <alignment horizontal="left" vertical="center"/>
      <protection hidden="1"/>
    </xf>
    <xf numFmtId="0" fontId="5" fillId="0" borderId="12" xfId="2" applyFont="1" applyBorder="1" applyAlignment="1" applyProtection="1">
      <alignment horizontal="left" vertical="center"/>
      <protection hidden="1"/>
    </xf>
    <xf numFmtId="0" fontId="5" fillId="0" borderId="13" xfId="2" applyFont="1" applyBorder="1" applyAlignment="1" applyProtection="1">
      <alignment horizontal="left" vertical="center"/>
      <protection hidden="1"/>
    </xf>
    <xf numFmtId="0" fontId="2" fillId="0" borderId="0" xfId="2" applyAlignment="1" applyProtection="1">
      <alignment horizontal="center"/>
      <protection hidden="1"/>
    </xf>
    <xf numFmtId="164" fontId="6" fillId="0" borderId="9" xfId="2" applyNumberFormat="1" applyFont="1" applyBorder="1" applyAlignment="1" applyProtection="1">
      <alignment horizontal="center" vertical="center"/>
      <protection hidden="1"/>
    </xf>
    <xf numFmtId="0" fontId="5" fillId="0" borderId="0" xfId="2" applyFont="1" applyAlignment="1" applyProtection="1">
      <alignment horizontal="left" vertical="center"/>
      <protection hidden="1"/>
    </xf>
    <xf numFmtId="0" fontId="5" fillId="0" borderId="16" xfId="2" applyFont="1" applyBorder="1" applyAlignment="1" applyProtection="1">
      <alignment horizontal="left" vertical="center"/>
      <protection hidden="1"/>
    </xf>
    <xf numFmtId="0" fontId="5" fillId="0" borderId="17" xfId="2" applyFont="1" applyBorder="1" applyAlignment="1" applyProtection="1">
      <alignment horizontal="left" vertical="center"/>
      <protection hidden="1"/>
    </xf>
    <xf numFmtId="0" fontId="5" fillId="0" borderId="18" xfId="2" applyFont="1" applyBorder="1" applyAlignment="1" applyProtection="1">
      <alignment horizontal="left" vertical="center"/>
      <protection hidden="1"/>
    </xf>
    <xf numFmtId="10" fontId="7" fillId="4" borderId="23" xfId="2" applyNumberFormat="1" applyFont="1" applyFill="1" applyBorder="1" applyAlignment="1" applyProtection="1">
      <alignment vertical="center"/>
      <protection hidden="1"/>
    </xf>
    <xf numFmtId="10" fontId="7" fillId="4" borderId="9" xfId="2" applyNumberFormat="1" applyFont="1" applyFill="1" applyBorder="1" applyAlignment="1" applyProtection="1">
      <alignment vertical="center"/>
      <protection hidden="1"/>
    </xf>
    <xf numFmtId="10" fontId="7" fillId="4" borderId="30" xfId="2" applyNumberFormat="1" applyFont="1" applyFill="1" applyBorder="1" applyAlignment="1" applyProtection="1">
      <alignment vertical="center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10" fontId="7" fillId="4" borderId="34" xfId="2" applyNumberFormat="1" applyFont="1" applyFill="1" applyBorder="1" applyAlignment="1" applyProtection="1">
      <alignment vertical="center"/>
      <protection hidden="1"/>
    </xf>
    <xf numFmtId="4" fontId="9" fillId="4" borderId="3" xfId="2" applyNumberFormat="1" applyFont="1" applyFill="1" applyBorder="1" applyAlignment="1" applyProtection="1">
      <alignment horizontal="center" vertical="center"/>
      <protection hidden="1"/>
    </xf>
    <xf numFmtId="165" fontId="6" fillId="0" borderId="10" xfId="3" applyNumberFormat="1" applyFont="1" applyFill="1" applyBorder="1" applyAlignment="1" applyProtection="1">
      <alignment horizontal="right" vertical="center"/>
      <protection hidden="1"/>
    </xf>
    <xf numFmtId="165" fontId="5" fillId="0" borderId="40" xfId="3" applyNumberFormat="1" applyFont="1" applyFill="1" applyBorder="1" applyAlignment="1" applyProtection="1">
      <alignment horizontal="right" vertical="center"/>
      <protection hidden="1"/>
    </xf>
    <xf numFmtId="164" fontId="5" fillId="0" borderId="4" xfId="2" applyNumberFormat="1" applyFont="1" applyBorder="1" applyAlignment="1" applyProtection="1">
      <alignment horizontal="right" vertical="center"/>
      <protection hidden="1"/>
    </xf>
    <xf numFmtId="0" fontId="5" fillId="3" borderId="15" xfId="2" applyFont="1" applyFill="1" applyBorder="1" applyAlignment="1" applyProtection="1">
      <alignment horizontal="left" vertical="center"/>
      <protection hidden="1"/>
    </xf>
    <xf numFmtId="44" fontId="6" fillId="0" borderId="10" xfId="1" applyFont="1" applyFill="1" applyBorder="1" applyAlignment="1" applyProtection="1">
      <alignment horizontal="right" vertical="center"/>
      <protection hidden="1"/>
    </xf>
    <xf numFmtId="165" fontId="5" fillId="0" borderId="10" xfId="3" applyNumberFormat="1" applyFont="1" applyFill="1" applyBorder="1" applyAlignment="1" applyProtection="1">
      <alignment horizontal="right" vertical="center"/>
      <protection hidden="1"/>
    </xf>
    <xf numFmtId="165" fontId="5" fillId="0" borderId="4" xfId="3" applyNumberFormat="1" applyFont="1" applyFill="1" applyBorder="1" applyAlignment="1" applyProtection="1">
      <alignment horizontal="right" vertical="center"/>
      <protection hidden="1"/>
    </xf>
    <xf numFmtId="165" fontId="5" fillId="0" borderId="10" xfId="3" applyNumberFormat="1" applyFont="1" applyBorder="1" applyAlignment="1" applyProtection="1">
      <alignment horizontal="right" vertical="center"/>
      <protection hidden="1"/>
    </xf>
    <xf numFmtId="165" fontId="7" fillId="4" borderId="24" xfId="3" applyNumberFormat="1" applyFont="1" applyFill="1" applyBorder="1" applyAlignment="1" applyProtection="1">
      <alignment horizontal="right" vertical="center" wrapText="1"/>
      <protection hidden="1"/>
    </xf>
    <xf numFmtId="165" fontId="7" fillId="4" borderId="10" xfId="3" applyNumberFormat="1" applyFont="1" applyFill="1" applyBorder="1" applyAlignment="1" applyProtection="1">
      <alignment horizontal="right" vertical="center" wrapText="1"/>
      <protection hidden="1"/>
    </xf>
    <xf numFmtId="165" fontId="7" fillId="4" borderId="31" xfId="3" applyNumberFormat="1" applyFont="1" applyFill="1" applyBorder="1" applyAlignment="1" applyProtection="1">
      <alignment horizontal="right" vertical="center" wrapText="1"/>
      <protection hidden="1"/>
    </xf>
    <xf numFmtId="165" fontId="5" fillId="0" borderId="33" xfId="3" applyNumberFormat="1" applyFont="1" applyBorder="1" applyAlignment="1" applyProtection="1">
      <alignment horizontal="right" vertical="center"/>
      <protection hidden="1"/>
    </xf>
    <xf numFmtId="165" fontId="7" fillId="4" borderId="33" xfId="3" applyNumberFormat="1" applyFont="1" applyFill="1" applyBorder="1" applyAlignment="1" applyProtection="1">
      <alignment horizontal="right" vertical="center" wrapText="1"/>
      <protection hidden="1"/>
    </xf>
    <xf numFmtId="165" fontId="5" fillId="0" borderId="35" xfId="3" applyNumberFormat="1" applyFont="1" applyBorder="1" applyAlignment="1" applyProtection="1">
      <alignment horizontal="right" vertical="center"/>
      <protection hidden="1"/>
    </xf>
    <xf numFmtId="0" fontId="5" fillId="0" borderId="45" xfId="2" applyFont="1" applyBorder="1" applyAlignment="1" applyProtection="1">
      <alignment horizontal="left" vertical="center"/>
      <protection hidden="1"/>
    </xf>
    <xf numFmtId="10" fontId="7" fillId="4" borderId="46" xfId="2" applyNumberFormat="1" applyFont="1" applyFill="1" applyBorder="1" applyAlignment="1" applyProtection="1">
      <alignment vertical="center"/>
      <protection hidden="1"/>
    </xf>
    <xf numFmtId="10" fontId="7" fillId="4" borderId="26" xfId="2" applyNumberFormat="1" applyFont="1" applyFill="1" applyBorder="1" applyAlignment="1" applyProtection="1">
      <alignment vertical="center"/>
      <protection hidden="1"/>
    </xf>
    <xf numFmtId="10" fontId="7" fillId="4" borderId="47" xfId="2" applyNumberFormat="1" applyFont="1" applyFill="1" applyBorder="1" applyAlignment="1" applyProtection="1">
      <alignment vertical="center"/>
      <protection hidden="1"/>
    </xf>
    <xf numFmtId="0" fontId="12" fillId="0" borderId="41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3" fillId="0" borderId="19" xfId="2" applyFont="1" applyBorder="1" applyAlignment="1" applyProtection="1">
      <alignment horizontal="center" vertical="center" wrapText="1"/>
      <protection hidden="1"/>
    </xf>
    <xf numFmtId="0" fontId="3" fillId="0" borderId="36" xfId="2" applyFont="1" applyBorder="1" applyAlignment="1" applyProtection="1">
      <alignment horizontal="center" vertical="center" wrapText="1"/>
      <protection hidden="1"/>
    </xf>
    <xf numFmtId="0" fontId="3" fillId="0" borderId="37" xfId="2" applyFont="1" applyBorder="1" applyAlignment="1" applyProtection="1">
      <alignment horizontal="center" vertical="center" wrapText="1"/>
      <protection hidden="1"/>
    </xf>
    <xf numFmtId="0" fontId="3" fillId="0" borderId="27" xfId="2" applyFont="1" applyBorder="1" applyAlignment="1" applyProtection="1">
      <alignment horizontal="center" vertical="center" wrapText="1"/>
      <protection hidden="1"/>
    </xf>
    <xf numFmtId="0" fontId="3" fillId="0" borderId="41" xfId="2" applyFont="1" applyBorder="1" applyAlignment="1" applyProtection="1">
      <alignment horizontal="center" vertical="center" wrapText="1"/>
      <protection hidden="1"/>
    </xf>
    <xf numFmtId="0" fontId="3" fillId="0" borderId="42" xfId="2" applyFont="1" applyBorder="1" applyAlignment="1" applyProtection="1">
      <alignment horizontal="center" vertical="center" wrapText="1"/>
      <protection hidden="1"/>
    </xf>
    <xf numFmtId="0" fontId="6" fillId="4" borderId="1" xfId="2" applyFont="1" applyFill="1" applyBorder="1" applyAlignment="1" applyProtection="1">
      <alignment horizontal="center" vertical="center"/>
      <protection hidden="1"/>
    </xf>
    <xf numFmtId="0" fontId="6" fillId="4" borderId="2" xfId="2" applyFont="1" applyFill="1" applyBorder="1" applyAlignment="1" applyProtection="1">
      <alignment horizontal="center" vertical="center"/>
      <protection hidden="1"/>
    </xf>
    <xf numFmtId="0" fontId="6" fillId="4" borderId="32" xfId="2" applyFont="1" applyFill="1" applyBorder="1" applyAlignment="1" applyProtection="1">
      <alignment horizontal="center" vertical="center"/>
      <protection hidden="1"/>
    </xf>
    <xf numFmtId="4" fontId="9" fillId="4" borderId="1" xfId="2" applyNumberFormat="1" applyFont="1" applyFill="1" applyBorder="1" applyAlignment="1" applyProtection="1">
      <alignment horizontal="center" vertical="center"/>
      <protection hidden="1"/>
    </xf>
    <xf numFmtId="4" fontId="9" fillId="4" borderId="2" xfId="2" applyNumberFormat="1" applyFont="1" applyFill="1" applyBorder="1" applyAlignment="1" applyProtection="1">
      <alignment horizontal="center" vertical="center"/>
      <protection hidden="1"/>
    </xf>
    <xf numFmtId="4" fontId="9" fillId="4" borderId="3" xfId="2" applyNumberFormat="1" applyFont="1" applyFill="1" applyBorder="1" applyAlignment="1" applyProtection="1">
      <alignment horizontal="center" vertical="center"/>
      <protection hidden="1"/>
    </xf>
    <xf numFmtId="4" fontId="7" fillId="4" borderId="19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0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4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5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7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8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1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2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6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3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9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8" xfId="2" applyNumberFormat="1" applyFont="1" applyFill="1" applyBorder="1" applyAlignment="1" applyProtection="1">
      <alignment horizontal="center" vertical="center" wrapText="1"/>
      <protection hidden="1"/>
    </xf>
    <xf numFmtId="0" fontId="8" fillId="4" borderId="1" xfId="2" applyFont="1" applyFill="1" applyBorder="1" applyAlignment="1" applyProtection="1">
      <alignment horizontal="center" vertical="center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0" fontId="8" fillId="4" borderId="32" xfId="2" applyFont="1" applyFill="1" applyBorder="1" applyAlignment="1" applyProtection="1">
      <alignment horizontal="center" vertical="center"/>
      <protection hidden="1"/>
    </xf>
  </cellXfs>
  <cellStyles count="4">
    <cellStyle name="Moneda" xfId="1" builtinId="4"/>
    <cellStyle name="Moneda 2" xfId="3" xr:uid="{00000000-0005-0000-0000-000001000000}"/>
    <cellStyle name="Normal" xfId="0" builtinId="0"/>
    <cellStyle name="Normal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2</xdr:row>
      <xdr:rowOff>28576</xdr:rowOff>
    </xdr:from>
    <xdr:ext cx="990600" cy="666750"/>
    <xdr:pic>
      <xdr:nvPicPr>
        <xdr:cNvPr id="2" name="Picture 83">
          <a:extLst>
            <a:ext uri="{FF2B5EF4-FFF2-40B4-BE49-F238E27FC236}">
              <a16:creationId xmlns:a16="http://schemas.microsoft.com/office/drawing/2014/main" id="{6B5A91AC-AE9F-45CD-B2FC-35E0B8D1CEF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52875" y="495301"/>
          <a:ext cx="990600" cy="6667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%20Comodatos\julio\Documentos%20a%20enviar%20Aux%201ra%20de%20Mayo%20Valledupar%20-%20Cesar\Presupuesto%20Registradur&#237;a%20Aux%201ra%20de%20Mayo.xlsx" TargetMode="External"/><Relationship Id="rId1" Type="http://schemas.openxmlformats.org/officeDocument/2006/relationships/externalLinkPath" Target="Presupuesto%20Registradur&#237;a%20Aux%201ra%20de%20Mayo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registraduriaco.sharepoint.com/sites/myc/Documentos%20compartidos/Mantenimiento%20y%20Construcciones/2026/2026/10.LAURA%20LEON/2%20Comodatos%202026/9%20Cesar/14%20Valledupar%20Aux%20Primera%20de%20Mayo/Documentos%20a%20enviar/Presupuesto%20Registradur&#237;a%20Aux%201ra%20de%20Mayo.xlsx" TargetMode="External"/><Relationship Id="rId2" Type="http://schemas.microsoft.com/office/2019/04/relationships/externalLinkLongPath" Target="https://registraduriaco.sharepoint.com/sites/myc/Documentos%20compartidos/Mantenimiento%20y%20Construcciones/2026/PROYECTOS%202026/2026/10.LAURA%20LEON/2%20Comodatos%202026/9%20Cesar/14%20Valledupar%20Aux%20Primera%20de%20Mayo/Documentos%20a%20enviar/Presupuesto%20Registradur&#237;a%20Aux%201ra%20de%20Mayo.xlsx?42C2B050" TargetMode="External"/><Relationship Id="rId1" Type="http://schemas.openxmlformats.org/officeDocument/2006/relationships/externalLinkPath" Target="file:///\\42C2B050\Presupuesto%20Registradur&#237;a%20Aux%201ra%20de%20May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"/>
      <sheetName val="Cantidades"/>
      <sheetName val="APU CREADO"/>
    </sheetNames>
    <sheetDataSet>
      <sheetData sheetId="0">
        <row r="14">
          <cell r="E14" t="str">
            <v>RAYADO CON PULIDORA Y PICADO PARA PREPARACIÓN DE SUPERFICIE</v>
          </cell>
          <cell r="P14" t="str">
            <v>M2</v>
          </cell>
          <cell r="R14">
            <v>100</v>
          </cell>
        </row>
        <row r="15">
          <cell r="E15" t="str">
            <v>INSPECCIÓN, REVISIÓN Y LIMPIEZA DE SIFONES Y RED HIDROSANITARIA</v>
          </cell>
          <cell r="P15" t="str">
            <v>M</v>
          </cell>
          <cell r="R15">
            <v>20</v>
          </cell>
        </row>
        <row r="16">
          <cell r="E16" t="str">
            <v xml:space="preserve">DEMOLICIÓN MORTEROS Y REVOQUE </v>
          </cell>
          <cell r="P16" t="str">
            <v>M2</v>
          </cell>
          <cell r="R16">
            <v>100</v>
          </cell>
        </row>
        <row r="17">
          <cell r="E17" t="str">
            <v>DESMONTE DE LÁMPARAS INCRUSTADAS Y/O SOBREPUESTAS (TIPO LED, ROSETAS, ESPECULAR, ETC.) INCLUYE CARGUE, RETIRO Y DISPOSICIÓN FINAL</v>
          </cell>
          <cell r="P17" t="str">
            <v>UND</v>
          </cell>
          <cell r="R17">
            <v>30</v>
          </cell>
        </row>
        <row r="18">
          <cell r="E18" t="str">
            <v>DESMONTE DE TUBERÍA PVC Y/O EMT RED ELÉCTRICA</v>
          </cell>
          <cell r="P18" t="str">
            <v>M</v>
          </cell>
          <cell r="R18">
            <v>60</v>
          </cell>
        </row>
        <row r="19">
          <cell r="E19" t="str">
            <v xml:space="preserve">DESMONTE DE INTERRUPTORES (DOBLE O SENCILLOS), TOMACORRIENTES (DOBLE O SENCILLOS), PUNTOS TELEFÓNICOS, DE DATOS O SIMILARES </v>
          </cell>
          <cell r="P19" t="str">
            <v>UND</v>
          </cell>
          <cell r="R19">
            <v>5</v>
          </cell>
        </row>
        <row r="20">
          <cell r="E20" t="str">
            <v>DESMONTE DE CABLEADO RED ELÉCTRICA</v>
          </cell>
          <cell r="P20" t="str">
            <v>M</v>
          </cell>
          <cell r="R20">
            <v>60</v>
          </cell>
        </row>
        <row r="21">
          <cell r="E21" t="str">
            <v>DESMONTE Y RETIRO DE TABLEROS DE DISTRIBUCIÓN Y/O TRANSFERENCIA AUTOMÁTICA EMPOTRADOS Y/O SOBREPUESTOS EN MURO. INCLUYE LEVANTAMIENTO DE CABLEADO, ENCINTADO.</v>
          </cell>
          <cell r="P21" t="str">
            <v>UN</v>
          </cell>
          <cell r="R21">
            <v>2</v>
          </cell>
        </row>
        <row r="34">
          <cell r="E34" t="str">
            <v>SUMINISTRO, TRANSPORTE E INSTALACIÓN ESTUCO Y VINILO 3 MANOS SOBRE MURO INTERIOR (INCLUYE ESTUCO, 1 MANO EN PINTURA TIPO 2  Y DOS MANOS EN PINTURA TIPO 1, FILOS Y DILATACIONES)</v>
          </cell>
          <cell r="P34" t="str">
            <v>M2</v>
          </cell>
          <cell r="R34">
            <v>118.97966222475593</v>
          </cell>
        </row>
        <row r="35">
          <cell r="E35" t="str">
            <v>SUMINISTRO, TRANSPORTE E INSTALACIÓN ESTUCO Y PINTURA TIPO KORAZA O SIMILAR 3 MANOS FACHADAS (INCLUYE ESTUCO, 1 MANO EN PINTURA TIPO 2 Y DOS MANOS EN PINTURA TIPO KORAZA O SIMILAR, FILOS Y DILATACIONES). COLOR SEGÚN DISEÑO.</v>
          </cell>
          <cell r="P35" t="str">
            <v>M2</v>
          </cell>
          <cell r="R35">
            <v>25</v>
          </cell>
        </row>
        <row r="36">
          <cell r="E36" t="str">
            <v>SUMINISTRO, TRANSPORTE E INSTALACIÓN PINTURA ESMALTE PARA PUERTAS, REJAS, VENTANAS Y DEMÁS SUPERFICIES METÁLICAS. INCLUYE FILOS, DILATACIONES Y PROTECCIÓN DE ELEMENTOS DURANTE SU EJECUCIÓN</v>
          </cell>
          <cell r="P36" t="str">
            <v>M2</v>
          </cell>
          <cell r="R36">
            <v>28</v>
          </cell>
        </row>
        <row r="49">
          <cell r="E49" t="str">
            <v>SUMINISTRO,TRANSPORTE E INSTALACIÓN REVOQUE LISO MUROS 1:3  IMPERMEABILIZADO (INCLUYE FILOS Y DILATACIONES) PARA ALTURAS MENORES A 3 METROS</v>
          </cell>
          <cell r="P49" t="str">
            <v>M2</v>
          </cell>
          <cell r="R49">
            <v>100</v>
          </cell>
        </row>
        <row r="50">
          <cell r="E50" t="str">
            <v>SUMINISTRO, TRANSPORTE E INSTALACIÓN MORTERO DE NIVELACIÓN 1:3 IMPERMEABILIZADO E=0,05M</v>
          </cell>
          <cell r="P50" t="str">
            <v>M2</v>
          </cell>
          <cell r="R50">
            <v>100</v>
          </cell>
        </row>
        <row r="63">
          <cell r="E63" t="str">
            <v>SUMINISTRO, TRANSPORTE E INSTALACIÓN IMPERMEABILIZACIÓN FIBER GLASS P-3  CON REFUERZO EN POLIÉSTER (REMATES, EMULSIÓN ASFÁLTICA)</v>
          </cell>
          <cell r="P63" t="str">
            <v>M2</v>
          </cell>
          <cell r="R63">
            <v>100</v>
          </cell>
        </row>
        <row r="76">
          <cell r="E76" t="str">
            <v>SUMINISTRO, TRANSPORTE E INSTALACIÓN DE SALIDA ELÉCTRICA PARA ILUMINACIÓN INTERIOR, INCLUYE EL CABLEADO ELECTRICO Y TUBERÍA PVC 1/2 PARA SU BUEN FUNCIONAMIENTO Y ESTOS CONECTADOS AL TABLERO ELÉCTRICO</v>
          </cell>
          <cell r="P76" t="str">
            <v>UND</v>
          </cell>
          <cell r="R76">
            <v>2</v>
          </cell>
        </row>
        <row r="77">
          <cell r="E77" t="str">
            <v>SUMINISTRO, TRANSPORTE E INSTALACIÓN SALIDA TOMACORRIENTE DOBLE EN MURO PVC 3/4´</v>
          </cell>
          <cell r="P77" t="str">
            <v>UND</v>
          </cell>
          <cell r="R77">
            <v>3</v>
          </cell>
        </row>
        <row r="78">
          <cell r="E78" t="str">
            <v>SUMINISTRO, TRANSPORTE E INSTALACIÓN SALIDA INTERRUPTOR SENCILLO EN TUBERÍA EMT 3/4´</v>
          </cell>
          <cell r="P78" t="str">
            <v>UND</v>
          </cell>
          <cell r="R78">
            <v>1</v>
          </cell>
        </row>
        <row r="79">
          <cell r="E79" t="str">
            <v>SUMINISTRO, TRANSPORTE E INSTALACIÓN DE LUMINARIA TIPO BOMBILLA LED DE ROSCA LUZ BLANCA, 20W.</v>
          </cell>
          <cell r="P79" t="str">
            <v>UND</v>
          </cell>
          <cell r="R79">
            <v>5</v>
          </cell>
        </row>
        <row r="80">
          <cell r="E80" t="str">
            <v>SUMINISTRO, TRANSPORTE E INST. LAMPARA LED PANEL 60X60 CM 48W DE INCRUSTAR O SOBREPONER</v>
          </cell>
          <cell r="P80" t="str">
            <v>UND</v>
          </cell>
          <cell r="R80">
            <v>13</v>
          </cell>
        </row>
        <row r="81">
          <cell r="E81" t="str">
            <v>SUMINISTRO, TRANSPORTE E INST. MARCO EN (T) DE ALUMINIO PARA SOPORTE DE LAMPARA LED  0.60x0.60m.</v>
          </cell>
          <cell r="P81" t="str">
            <v>UND</v>
          </cell>
          <cell r="R81">
            <v>13</v>
          </cell>
        </row>
        <row r="82">
          <cell r="E82" t="str">
            <v>SUMINISTRO, TRANSPORTE E INSTALACIÓN DE ALAMBRE AISLADO DE RED ELÉCTRICA THHN 12 PARA RED ELÉCTRICA</v>
          </cell>
          <cell r="P82" t="str">
            <v>M</v>
          </cell>
          <cell r="R82">
            <v>60</v>
          </cell>
        </row>
        <row r="83">
          <cell r="E83" t="str">
            <v>SUMINISTRO, TRANSPORTE E INSTALACIÓN DE ALAMBRE AISLADO DE RED ELÉCTRICA THHN 10 PARA RED ELÉCTRICA</v>
          </cell>
          <cell r="P83" t="str">
            <v>M</v>
          </cell>
          <cell r="R83">
            <v>70</v>
          </cell>
        </row>
        <row r="84">
          <cell r="E84" t="str">
            <v>SUMINISTRO, TRANSPORTE E INSTALACIÓN DE ALAMBRE AISLADO DE RED ELÉCTRICA THHN 8 PARA RED ELÉCTRICA</v>
          </cell>
          <cell r="P84" t="str">
            <v>M</v>
          </cell>
          <cell r="R84">
            <v>10</v>
          </cell>
        </row>
        <row r="85">
          <cell r="E85" t="str">
            <v>SUMINISTRO, TRANSPORTE E INSTALACIÓN DE ALAMBRE AISLADO DE RED ELÉCTRICA THHN 4 PARA RED ELÉCTRICA</v>
          </cell>
          <cell r="P85" t="str">
            <v>M</v>
          </cell>
          <cell r="R85">
            <v>10</v>
          </cell>
        </row>
        <row r="86">
          <cell r="E86" t="str">
            <v>SUMINISTRO, TRANSPORTE E INSTALACIÓN DE TUBERÍA EMT 3/4</v>
          </cell>
          <cell r="P86" t="str">
            <v>M</v>
          </cell>
          <cell r="R86">
            <v>60</v>
          </cell>
        </row>
        <row r="87">
          <cell r="E87" t="str">
            <v>SUMINISTRO, TRANSPORTE E INSTALACIÓN DE TUBERÍA PVC CONDUIT 3/4</v>
          </cell>
          <cell r="P87" t="str">
            <v>M</v>
          </cell>
          <cell r="R87">
            <v>30</v>
          </cell>
        </row>
        <row r="88">
          <cell r="E88" t="str">
            <v>SUMINISTRO, TRANSPORTE E INSTALACIÓN TABLERO TRIFÁSICO CON PUERTA Y ESPACIO PARA TOTALIZADOR DE 18 CTOS</v>
          </cell>
          <cell r="P88" t="str">
            <v>UND</v>
          </cell>
          <cell r="R88">
            <v>2</v>
          </cell>
        </row>
        <row r="89">
          <cell r="E89" t="str">
            <v>SUMINISTRO, TRANSPORTE E INSTALACIÓN DE BREAKER TOTALIZADOR 100A 25KA SCHNEIDER ELECTRIC O SIMILAR. INCLUYE ACCESORIOS DE INSTALACIÓN Y PRUEBAS DE BUEN FUNCIONAMIENTO</v>
          </cell>
          <cell r="P89" t="str">
            <v>UND</v>
          </cell>
          <cell r="R89">
            <v>2</v>
          </cell>
        </row>
        <row r="90">
          <cell r="E90" t="str">
            <v>SUMINISTRO, TRANSPORTE E INSTALACIÓN DE BREAKER TOTALIZADOR 60A BIFÁSICO 25KA SCHNEIDER ELECTRIC O SIMILAR. INCLUYE ACCESORIOS DE INSTALACIÓN Y PRUEBAS DE BUEN FUNCIONAMIENTO</v>
          </cell>
          <cell r="P90" t="str">
            <v>UND</v>
          </cell>
          <cell r="R90">
            <v>1</v>
          </cell>
        </row>
        <row r="91">
          <cell r="E91" t="str">
            <v>SUMINISTRO, TRANSPORTE E INSTALACIÓN DE BREAKER MONOPOLAR 20A INSTALADO EN TABLERO ELÉCTRICO.</v>
          </cell>
          <cell r="P91" t="str">
            <v>UND</v>
          </cell>
          <cell r="R91">
            <v>12</v>
          </cell>
        </row>
        <row r="92">
          <cell r="E92" t="str">
            <v>SUMINISTRO, TRANSPORTE E INSTALACIÓN DE BREAKER MONOPOLAR 30A INSTALADO EN TABLERO ELÉCTRICO.</v>
          </cell>
          <cell r="P92" t="str">
            <v>UND</v>
          </cell>
          <cell r="R92">
            <v>2</v>
          </cell>
        </row>
        <row r="93">
          <cell r="E93" t="str">
            <v>SUMINISTRO, TRANSPORTE E INSTALACIÓN DE BREAKER MONOPOLAR 40A INSTALADO EN TABLERO ELÉCTRICO.</v>
          </cell>
          <cell r="P93" t="str">
            <v>UND</v>
          </cell>
          <cell r="R93">
            <v>2</v>
          </cell>
        </row>
        <row r="94">
          <cell r="E94" t="str">
            <v>SUMINISTRO, TRANSPORTE E INSTALACIÓN DE BREAKER MONOPOLAR 50A INSTALADO EN TABLERO ELÉCTRICO.</v>
          </cell>
          <cell r="P94" t="str">
            <v>UND</v>
          </cell>
          <cell r="R94">
            <v>5</v>
          </cell>
        </row>
        <row r="95">
          <cell r="E95" t="str">
            <v>SUMINISTRO, TRANSPORTE E INSTALACIÓN DE BREAKER BIPOLAR 20A INSTALADO EN TABLERO ELÉCTRICO.</v>
          </cell>
          <cell r="P95" t="str">
            <v>UND</v>
          </cell>
          <cell r="R95">
            <v>4</v>
          </cell>
        </row>
        <row r="96">
          <cell r="E96" t="str">
            <v>SUMINISTRO, TRANSPORTE E INSTALACIÓN DE BREAKER BIPOLAR 32A INSTALADO EN TABLERO ELÉCTRICO.</v>
          </cell>
          <cell r="P96" t="str">
            <v>UND</v>
          </cell>
          <cell r="R96">
            <v>5</v>
          </cell>
        </row>
        <row r="97">
          <cell r="E97" t="str">
            <v>SUMINISTRO, TRANSPORTE E INSTALACIÓN DE BREAKER BIPOLAR 40A INSTALADO EN TABLERO ELÉCTRICO.</v>
          </cell>
          <cell r="P97" t="str">
            <v>UND</v>
          </cell>
          <cell r="R97">
            <v>3</v>
          </cell>
        </row>
        <row r="98">
          <cell r="E98" t="str">
            <v>SUMINISTRO, TRANSPORTE E INSTALACIÓN DE BREAKER TERMOMAGNÉTICO DE CAJA MOLDEADA MCCB TRIPOLAR 30A INSTALADO EN TABLERO ELÉCTRICO.</v>
          </cell>
          <cell r="P98" t="str">
            <v>UND</v>
          </cell>
          <cell r="R98">
            <v>3</v>
          </cell>
        </row>
        <row r="99">
          <cell r="E99" t="str">
            <v>SUMINISTRO, TRANSPORTE E INSTALACIÓN DE BREAKER TERMOMAGNÉTICO DE CAJA MOLDEADA MCCB TRIPOLAR 40A INSTALADO EN TABLERO ELÉCTRICO.</v>
          </cell>
          <cell r="P99" t="str">
            <v>UND</v>
          </cell>
          <cell r="R99">
            <v>2</v>
          </cell>
        </row>
        <row r="100">
          <cell r="E100" t="str">
            <v>SUMINISTRO, TRANSPORTE E INSTALACIÓN DE CAJA DE INSPECCIÓN DE 15X15 CM CON TAPA, INCLUYE CHAZOS, PERFORACIONES Y DEMÁS ACTIVIDADES REQUERIDAS.</v>
          </cell>
          <cell r="P100" t="str">
            <v>UND</v>
          </cell>
          <cell r="R100">
            <v>5</v>
          </cell>
        </row>
        <row r="119">
          <cell r="E119" t="str">
            <v>ASEO GENERAL</v>
          </cell>
          <cell r="P119" t="str">
            <v>GLB</v>
          </cell>
          <cell r="R119">
            <v>1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"/>
      <sheetName val="Cantidades"/>
      <sheetName val="APU CREADO"/>
    </sheetNames>
    <sheetDataSet>
      <sheetData sheetId="0">
        <row r="14">
          <cell r="U14">
            <v>11366</v>
          </cell>
        </row>
        <row r="15">
          <cell r="U15">
            <v>138032</v>
          </cell>
        </row>
        <row r="16">
          <cell r="U16">
            <v>11230</v>
          </cell>
        </row>
        <row r="17">
          <cell r="U17">
            <v>8971</v>
          </cell>
        </row>
        <row r="18">
          <cell r="U18">
            <v>15553</v>
          </cell>
        </row>
        <row r="19">
          <cell r="U19">
            <v>15553</v>
          </cell>
        </row>
        <row r="20">
          <cell r="U20">
            <v>27541</v>
          </cell>
        </row>
        <row r="21">
          <cell r="U21">
            <v>53257</v>
          </cell>
        </row>
        <row r="34">
          <cell r="U34">
            <v>27166</v>
          </cell>
        </row>
        <row r="35">
          <cell r="U35">
            <v>31626</v>
          </cell>
        </row>
        <row r="36">
          <cell r="U36">
            <v>24049</v>
          </cell>
        </row>
        <row r="49">
          <cell r="U49">
            <v>38593</v>
          </cell>
        </row>
        <row r="50">
          <cell r="U50">
            <v>41304</v>
          </cell>
        </row>
        <row r="63">
          <cell r="U63">
            <v>72731</v>
          </cell>
        </row>
        <row r="76">
          <cell r="U76">
            <v>80906</v>
          </cell>
        </row>
        <row r="77">
          <cell r="U77">
            <v>80291</v>
          </cell>
        </row>
        <row r="78">
          <cell r="U78">
            <v>54074</v>
          </cell>
        </row>
        <row r="79">
          <cell r="U79">
            <v>42334</v>
          </cell>
        </row>
        <row r="80">
          <cell r="U80">
            <v>154165</v>
          </cell>
        </row>
        <row r="81">
          <cell r="U81">
            <v>43093</v>
          </cell>
        </row>
        <row r="82">
          <cell r="U82">
            <v>21873</v>
          </cell>
        </row>
        <row r="83">
          <cell r="U83">
            <v>28073</v>
          </cell>
        </row>
        <row r="84">
          <cell r="U84">
            <v>39673</v>
          </cell>
        </row>
        <row r="85">
          <cell r="U85">
            <v>76073</v>
          </cell>
        </row>
        <row r="86">
          <cell r="U86">
            <v>23928</v>
          </cell>
        </row>
        <row r="87">
          <cell r="U87">
            <v>11878</v>
          </cell>
        </row>
        <row r="88">
          <cell r="U88">
            <v>635881</v>
          </cell>
        </row>
        <row r="89">
          <cell r="U89">
            <v>334997</v>
          </cell>
        </row>
        <row r="90">
          <cell r="U90">
            <v>307997</v>
          </cell>
        </row>
        <row r="91">
          <cell r="U91">
            <v>26918</v>
          </cell>
        </row>
        <row r="92">
          <cell r="U92">
            <v>36668</v>
          </cell>
        </row>
        <row r="93">
          <cell r="U93">
            <v>49268</v>
          </cell>
        </row>
        <row r="94">
          <cell r="U94">
            <v>59068</v>
          </cell>
        </row>
        <row r="95">
          <cell r="U95">
            <v>37918</v>
          </cell>
        </row>
        <row r="96">
          <cell r="U96">
            <v>79118</v>
          </cell>
        </row>
        <row r="97">
          <cell r="U97">
            <v>65918</v>
          </cell>
        </row>
        <row r="98">
          <cell r="U98">
            <v>334832</v>
          </cell>
        </row>
        <row r="99">
          <cell r="U99">
            <v>334832</v>
          </cell>
        </row>
        <row r="100">
          <cell r="U100">
            <v>70120</v>
          </cell>
        </row>
        <row r="119">
          <cell r="U119">
            <v>230839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70"/>
  <sheetViews>
    <sheetView tabSelected="1" zoomScaleNormal="100" workbookViewId="0">
      <selection activeCell="G1" sqref="G1"/>
    </sheetView>
  </sheetViews>
  <sheetFormatPr baseColWidth="10" defaultColWidth="11.42578125" defaultRowHeight="15" x14ac:dyDescent="0.25"/>
  <cols>
    <col min="1" max="1" width="1.7109375" style="1" customWidth="1"/>
    <col min="2" max="2" width="5.140625" style="1" customWidth="1"/>
    <col min="3" max="3" width="29.42578125" style="1" customWidth="1"/>
    <col min="4" max="4" width="4.7109375" style="1" customWidth="1"/>
    <col min="5" max="5" width="6.5703125" style="3" customWidth="1"/>
    <col min="6" max="6" width="15.28515625" style="1" customWidth="1"/>
    <col min="7" max="7" width="12.28515625" style="1" customWidth="1"/>
    <col min="8" max="8" width="15.85546875" style="4" customWidth="1"/>
    <col min="9" max="9" width="11.42578125" style="1"/>
    <col min="10" max="10" width="13.140625" style="1" bestFit="1" customWidth="1"/>
    <col min="11" max="16384" width="11.42578125" style="1"/>
  </cols>
  <sheetData>
    <row r="2" spans="2:8" ht="21.75" thickBot="1" x14ac:dyDescent="0.4">
      <c r="B2" s="62" t="s">
        <v>0</v>
      </c>
      <c r="C2" s="62"/>
      <c r="D2" s="62"/>
      <c r="E2" s="62"/>
      <c r="F2" s="62"/>
      <c r="G2" s="63"/>
      <c r="H2" s="63"/>
    </row>
    <row r="3" spans="2:8" ht="29.25" customHeight="1" x14ac:dyDescent="0.25">
      <c r="B3" s="64" t="s">
        <v>1</v>
      </c>
      <c r="C3" s="65"/>
      <c r="D3" s="65"/>
      <c r="E3" s="65"/>
      <c r="F3" s="65"/>
      <c r="G3" s="66"/>
      <c r="H3" s="5"/>
    </row>
    <row r="4" spans="2:8" ht="29.25" customHeight="1" thickBot="1" x14ac:dyDescent="0.3">
      <c r="B4" s="67"/>
      <c r="C4" s="68"/>
      <c r="D4" s="68"/>
      <c r="E4" s="68"/>
      <c r="F4" s="68"/>
      <c r="G4" s="69"/>
      <c r="H4" s="6"/>
    </row>
    <row r="5" spans="2:8" ht="51.75" thickBot="1" x14ac:dyDescent="0.3">
      <c r="B5" s="7" t="s">
        <v>2</v>
      </c>
      <c r="C5" s="8" t="s">
        <v>3</v>
      </c>
      <c r="D5" s="8" t="s">
        <v>4</v>
      </c>
      <c r="E5" s="8" t="s">
        <v>5</v>
      </c>
      <c r="F5" s="9" t="s">
        <v>6</v>
      </c>
      <c r="G5" s="10" t="s">
        <v>7</v>
      </c>
      <c r="H5" s="10" t="s">
        <v>8</v>
      </c>
    </row>
    <row r="6" spans="2:8" x14ac:dyDescent="0.25">
      <c r="B6" s="11" t="s">
        <v>9</v>
      </c>
      <c r="C6" s="12"/>
      <c r="D6" s="12"/>
      <c r="E6" s="12"/>
      <c r="F6" s="12"/>
      <c r="G6" s="12"/>
      <c r="H6" s="13"/>
    </row>
    <row r="7" spans="2:8" ht="30" customHeight="1" x14ac:dyDescent="0.25">
      <c r="B7" s="14">
        <v>1.01</v>
      </c>
      <c r="C7" s="15" t="str">
        <f>+[1]Sheet!E14</f>
        <v>RAYADO CON PULIDORA Y PICADO PARA PREPARACIÓN DE SUPERFICIE</v>
      </c>
      <c r="D7" s="16" t="str">
        <f>+[1]Sheet!P14</f>
        <v>M2</v>
      </c>
      <c r="E7" s="17">
        <f>+[1]Sheet!R14</f>
        <v>100</v>
      </c>
      <c r="F7" s="18">
        <f>+[2]Sheet!U14</f>
        <v>11366</v>
      </c>
      <c r="G7" s="2"/>
      <c r="H7" s="44">
        <f>ROUND((G7*E7),0)</f>
        <v>0</v>
      </c>
    </row>
    <row r="8" spans="2:8" ht="30" customHeight="1" x14ac:dyDescent="0.25">
      <c r="B8" s="14">
        <v>1.02</v>
      </c>
      <c r="C8" s="15" t="str">
        <f>+[1]Sheet!E15</f>
        <v>INSPECCIÓN, REVISIÓN Y LIMPIEZA DE SIFONES Y RED HIDROSANITARIA</v>
      </c>
      <c r="D8" s="16" t="str">
        <f>+[1]Sheet!P15</f>
        <v>M</v>
      </c>
      <c r="E8" s="17">
        <f>+[1]Sheet!R15</f>
        <v>20</v>
      </c>
      <c r="F8" s="18">
        <f>+[2]Sheet!U15</f>
        <v>138032</v>
      </c>
      <c r="G8" s="2"/>
      <c r="H8" s="44">
        <f t="shared" ref="H8:H9" si="0">ROUND((G8*E8),0)</f>
        <v>0</v>
      </c>
    </row>
    <row r="9" spans="2:8" ht="30" customHeight="1" x14ac:dyDescent="0.25">
      <c r="B9" s="14">
        <v>1.03</v>
      </c>
      <c r="C9" s="15" t="str">
        <f>+[1]Sheet!E16</f>
        <v xml:space="preserve">DEMOLICIÓN MORTEROS Y REVOQUE </v>
      </c>
      <c r="D9" s="16" t="str">
        <f>+[1]Sheet!P16</f>
        <v>M2</v>
      </c>
      <c r="E9" s="17">
        <f>+[1]Sheet!R16</f>
        <v>100</v>
      </c>
      <c r="F9" s="18">
        <f>+[2]Sheet!U16</f>
        <v>11230</v>
      </c>
      <c r="G9" s="2"/>
      <c r="H9" s="44">
        <f t="shared" si="0"/>
        <v>0</v>
      </c>
    </row>
    <row r="10" spans="2:8" ht="69.95" customHeight="1" x14ac:dyDescent="0.25">
      <c r="B10" s="14">
        <v>1.04</v>
      </c>
      <c r="C10" s="15" t="str">
        <f>+[1]Sheet!E17</f>
        <v>DESMONTE DE LÁMPARAS INCRUSTADAS Y/O SOBREPUESTAS (TIPO LED, ROSETAS, ESPECULAR, ETC.) INCLUYE CARGUE, RETIRO Y DISPOSICIÓN FINAL</v>
      </c>
      <c r="D10" s="16" t="str">
        <f>+[1]Sheet!P17</f>
        <v>UND</v>
      </c>
      <c r="E10" s="17">
        <f>+[1]Sheet!R17</f>
        <v>30</v>
      </c>
      <c r="F10" s="18">
        <f>+[2]Sheet!U17</f>
        <v>8971</v>
      </c>
      <c r="G10" s="2"/>
      <c r="H10" s="44">
        <f>ROUND((G10*E10),0)</f>
        <v>0</v>
      </c>
    </row>
    <row r="11" spans="2:8" ht="30" customHeight="1" x14ac:dyDescent="0.25">
      <c r="B11" s="14">
        <v>1.05</v>
      </c>
      <c r="C11" s="15" t="str">
        <f>+[1]Sheet!E18</f>
        <v>DESMONTE DE TUBERÍA PVC Y/O EMT RED ELÉCTRICA</v>
      </c>
      <c r="D11" s="16" t="str">
        <f>+[1]Sheet!P18</f>
        <v>M</v>
      </c>
      <c r="E11" s="17">
        <f>+[1]Sheet!R18</f>
        <v>60</v>
      </c>
      <c r="F11" s="18">
        <f>+[2]Sheet!U18</f>
        <v>15553</v>
      </c>
      <c r="G11" s="2"/>
      <c r="H11" s="44">
        <f t="shared" ref="H11:H14" si="1">ROUND((G11*E11),0)</f>
        <v>0</v>
      </c>
    </row>
    <row r="12" spans="2:8" ht="50.1" customHeight="1" x14ac:dyDescent="0.25">
      <c r="B12" s="14">
        <v>1.06</v>
      </c>
      <c r="C12" s="15" t="str">
        <f>+[1]Sheet!E19</f>
        <v xml:space="preserve">DESMONTE DE INTERRUPTORES (DOBLE O SENCILLOS), TOMACORRIENTES (DOBLE O SENCILLOS), PUNTOS TELEFÓNICOS, DE DATOS O SIMILARES </v>
      </c>
      <c r="D12" s="16" t="str">
        <f>+[1]Sheet!P19</f>
        <v>UND</v>
      </c>
      <c r="E12" s="17">
        <f>+[1]Sheet!R19</f>
        <v>5</v>
      </c>
      <c r="F12" s="18">
        <f>+[2]Sheet!U19</f>
        <v>15553</v>
      </c>
      <c r="G12" s="2"/>
      <c r="H12" s="44">
        <f t="shared" si="1"/>
        <v>0</v>
      </c>
    </row>
    <row r="13" spans="2:8" ht="30" customHeight="1" x14ac:dyDescent="0.25">
      <c r="B13" s="14">
        <v>1.07</v>
      </c>
      <c r="C13" s="15" t="str">
        <f>+[1]Sheet!E20</f>
        <v>DESMONTE DE CABLEADO RED ELÉCTRICA</v>
      </c>
      <c r="D13" s="16" t="str">
        <f>+[1]Sheet!P20</f>
        <v>M</v>
      </c>
      <c r="E13" s="17">
        <f>+[1]Sheet!R20</f>
        <v>60</v>
      </c>
      <c r="F13" s="18">
        <f>+[2]Sheet!U20</f>
        <v>27541</v>
      </c>
      <c r="G13" s="2"/>
      <c r="H13" s="44">
        <f t="shared" si="1"/>
        <v>0</v>
      </c>
    </row>
    <row r="14" spans="2:8" ht="69.95" customHeight="1" x14ac:dyDescent="0.25">
      <c r="B14" s="14">
        <v>1.08</v>
      </c>
      <c r="C14" s="15" t="str">
        <f>+[1]Sheet!E21</f>
        <v>DESMONTE Y RETIRO DE TABLEROS DE DISTRIBUCIÓN Y/O TRANSFERENCIA AUTOMÁTICA EMPOTRADOS Y/O SOBREPUESTOS EN MURO. INCLUYE LEVANTAMIENTO DE CABLEADO, ENCINTADO.</v>
      </c>
      <c r="D14" s="16" t="str">
        <f>+[1]Sheet!P21</f>
        <v>UN</v>
      </c>
      <c r="E14" s="17">
        <f>+[1]Sheet!R21</f>
        <v>2</v>
      </c>
      <c r="F14" s="18">
        <f>+[2]Sheet!U21</f>
        <v>53257</v>
      </c>
      <c r="G14" s="2"/>
      <c r="H14" s="44">
        <f t="shared" si="1"/>
        <v>0</v>
      </c>
    </row>
    <row r="15" spans="2:8" x14ac:dyDescent="0.25">
      <c r="B15" s="19" t="s">
        <v>10</v>
      </c>
      <c r="C15" s="20"/>
      <c r="D15" s="20"/>
      <c r="E15" s="20"/>
      <c r="F15" s="21"/>
      <c r="G15" s="20"/>
      <c r="H15" s="45">
        <f>ROUND(SUM(H7:H14),0)</f>
        <v>0</v>
      </c>
    </row>
    <row r="16" spans="2:8" x14ac:dyDescent="0.25">
      <c r="B16" s="22"/>
      <c r="C16" s="23"/>
      <c r="D16" s="24"/>
      <c r="E16" s="25"/>
      <c r="F16" s="23"/>
      <c r="G16" s="23"/>
      <c r="H16" s="46"/>
    </row>
    <row r="17" spans="2:8" x14ac:dyDescent="0.25">
      <c r="B17" s="26" t="s">
        <v>11</v>
      </c>
      <c r="C17" s="27"/>
      <c r="D17" s="27"/>
      <c r="E17" s="27"/>
      <c r="F17" s="27"/>
      <c r="G17" s="27"/>
      <c r="H17" s="47"/>
    </row>
    <row r="18" spans="2:8" ht="90" customHeight="1" x14ac:dyDescent="0.25">
      <c r="B18" s="14">
        <v>2.0099999999999998</v>
      </c>
      <c r="C18" s="15" t="str">
        <f>+[1]Sheet!E34</f>
        <v>SUMINISTRO, TRANSPORTE E INSTALACIÓN ESTUCO Y VINILO 3 MANOS SOBRE MURO INTERIOR (INCLUYE ESTUCO, 1 MANO EN PINTURA TIPO 2  Y DOS MANOS EN PINTURA TIPO 1, FILOS Y DILATACIONES)</v>
      </c>
      <c r="D18" s="16" t="str">
        <f>+[1]Sheet!P34</f>
        <v>M2</v>
      </c>
      <c r="E18" s="28">
        <f>+[1]Sheet!R34</f>
        <v>118.97966222475593</v>
      </c>
      <c r="F18" s="18">
        <f>+[2]Sheet!U34</f>
        <v>27166</v>
      </c>
      <c r="G18" s="2"/>
      <c r="H18" s="48">
        <f>ROUND((G18*E18),0)</f>
        <v>0</v>
      </c>
    </row>
    <row r="19" spans="2:8" ht="90" customHeight="1" x14ac:dyDescent="0.25">
      <c r="B19" s="14">
        <v>2.02</v>
      </c>
      <c r="C19" s="15" t="str">
        <f>+[1]Sheet!E35</f>
        <v>SUMINISTRO, TRANSPORTE E INSTALACIÓN ESTUCO Y PINTURA TIPO KORAZA O SIMILAR 3 MANOS FACHADAS (INCLUYE ESTUCO, 1 MANO EN PINTURA TIPO 2 Y DOS MANOS EN PINTURA TIPO KORAZA O SIMILAR, FILOS Y DILATACIONES). COLOR SEGÚN DISEÑO.</v>
      </c>
      <c r="D19" s="16" t="str">
        <f>+[1]Sheet!P35</f>
        <v>M2</v>
      </c>
      <c r="E19" s="28">
        <f>+[1]Sheet!R35</f>
        <v>25</v>
      </c>
      <c r="F19" s="18">
        <f>+[2]Sheet!U35</f>
        <v>31626</v>
      </c>
      <c r="G19" s="2"/>
      <c r="H19" s="48">
        <f t="shared" ref="H19:H20" si="2">ROUND((G19*E19),0)</f>
        <v>0</v>
      </c>
    </row>
    <row r="20" spans="2:8" ht="90" customHeight="1" x14ac:dyDescent="0.25">
      <c r="B20" s="14">
        <v>2.0299999999999998</v>
      </c>
      <c r="C20" s="15" t="str">
        <f>+[1]Sheet!E36</f>
        <v>SUMINISTRO, TRANSPORTE E INSTALACIÓN PINTURA ESMALTE PARA PUERTAS, REJAS, VENTANAS Y DEMÁS SUPERFICIES METÁLICAS. INCLUYE FILOS, DILATACIONES Y PROTECCIÓN DE ELEMENTOS DURANTE SU EJECUCIÓN</v>
      </c>
      <c r="D20" s="16" t="str">
        <f>+[1]Sheet!P36</f>
        <v>M2</v>
      </c>
      <c r="E20" s="28">
        <f>+[1]Sheet!R36</f>
        <v>28</v>
      </c>
      <c r="F20" s="18">
        <f>+[2]Sheet!U36</f>
        <v>24049</v>
      </c>
      <c r="G20" s="2"/>
      <c r="H20" s="48">
        <f t="shared" si="2"/>
        <v>0</v>
      </c>
    </row>
    <row r="21" spans="2:8" x14ac:dyDescent="0.25">
      <c r="B21" s="29" t="s">
        <v>12</v>
      </c>
      <c r="C21" s="30"/>
      <c r="D21" s="30"/>
      <c r="E21" s="30"/>
      <c r="F21" s="31"/>
      <c r="G21" s="30"/>
      <c r="H21" s="49">
        <f>SUM(H18:H20)</f>
        <v>0</v>
      </c>
    </row>
    <row r="22" spans="2:8" x14ac:dyDescent="0.25">
      <c r="B22" s="22"/>
      <c r="C22" s="23"/>
      <c r="D22" s="32"/>
      <c r="E22" s="25"/>
      <c r="F22" s="23"/>
      <c r="G22" s="23"/>
      <c r="H22" s="46"/>
    </row>
    <row r="23" spans="2:8" x14ac:dyDescent="0.25">
      <c r="B23" s="26" t="s">
        <v>13</v>
      </c>
      <c r="C23" s="27"/>
      <c r="D23" s="27"/>
      <c r="E23" s="27"/>
      <c r="F23" s="27"/>
      <c r="G23" s="27"/>
      <c r="H23" s="47"/>
    </row>
    <row r="24" spans="2:8" ht="60" customHeight="1" x14ac:dyDescent="0.25">
      <c r="B24" s="14">
        <v>3.01</v>
      </c>
      <c r="C24" s="15" t="str">
        <f>+[1]Sheet!E49</f>
        <v>SUMINISTRO,TRANSPORTE E INSTALACIÓN REVOQUE LISO MUROS 1:3  IMPERMEABILIZADO (INCLUYE FILOS Y DILATACIONES) PARA ALTURAS MENORES A 3 METROS</v>
      </c>
      <c r="D24" s="16" t="str">
        <f>+[1]Sheet!P49</f>
        <v>M2</v>
      </c>
      <c r="E24" s="28">
        <f>+[1]Sheet!R49</f>
        <v>100</v>
      </c>
      <c r="F24" s="18">
        <f>+[2]Sheet!U49</f>
        <v>38593</v>
      </c>
      <c r="G24" s="2"/>
      <c r="H24" s="48">
        <f>ROUND((G24*E24),0)</f>
        <v>0</v>
      </c>
    </row>
    <row r="25" spans="2:8" ht="39.950000000000003" customHeight="1" x14ac:dyDescent="0.25">
      <c r="B25" s="14">
        <v>3.02</v>
      </c>
      <c r="C25" s="15" t="str">
        <f>+[1]Sheet!E50</f>
        <v>SUMINISTRO, TRANSPORTE E INSTALACIÓN MORTERO DE NIVELACIÓN 1:3 IMPERMEABILIZADO E=0,05M</v>
      </c>
      <c r="D25" s="16" t="str">
        <f>+[1]Sheet!P50</f>
        <v>M2</v>
      </c>
      <c r="E25" s="28">
        <f>+[1]Sheet!R50</f>
        <v>100</v>
      </c>
      <c r="F25" s="18">
        <f>+[2]Sheet!U50</f>
        <v>41304</v>
      </c>
      <c r="G25" s="2"/>
      <c r="H25" s="48">
        <f t="shared" ref="H25" si="3">ROUND((G25*E25),0)</f>
        <v>0</v>
      </c>
    </row>
    <row r="26" spans="2:8" x14ac:dyDescent="0.25">
      <c r="B26" s="29" t="s">
        <v>14</v>
      </c>
      <c r="C26" s="30"/>
      <c r="D26" s="30"/>
      <c r="E26" s="30"/>
      <c r="F26" s="31"/>
      <c r="G26" s="30"/>
      <c r="H26" s="49">
        <f>SUM(H24:H25)</f>
        <v>0</v>
      </c>
    </row>
    <row r="27" spans="2:8" x14ac:dyDescent="0.25">
      <c r="B27" s="22"/>
      <c r="C27" s="23"/>
      <c r="D27" s="32"/>
      <c r="E27" s="25"/>
      <c r="F27" s="23"/>
      <c r="G27" s="23"/>
      <c r="H27" s="46"/>
    </row>
    <row r="28" spans="2:8" x14ac:dyDescent="0.25">
      <c r="B28" s="26" t="s">
        <v>15</v>
      </c>
      <c r="C28" s="27"/>
      <c r="D28" s="27"/>
      <c r="E28" s="27"/>
      <c r="F28" s="27"/>
      <c r="G28" s="27"/>
      <c r="H28" s="47"/>
    </row>
    <row r="29" spans="2:8" ht="80.099999999999994" customHeight="1" x14ac:dyDescent="0.25">
      <c r="B29" s="14">
        <v>4.01</v>
      </c>
      <c r="C29" s="15" t="str">
        <f>+[1]Sheet!E63</f>
        <v>SUMINISTRO, TRANSPORTE E INSTALACIÓN IMPERMEABILIZACIÓN FIBER GLASS P-3  CON REFUERZO EN POLIÉSTER (REMATES, EMULSIÓN ASFÁLTICA)</v>
      </c>
      <c r="D29" s="16" t="str">
        <f>+[1]Sheet!P63</f>
        <v>M2</v>
      </c>
      <c r="E29" s="28">
        <f>+[1]Sheet!R63</f>
        <v>100</v>
      </c>
      <c r="F29" s="18">
        <f>+[2]Sheet!U63</f>
        <v>72731</v>
      </c>
      <c r="G29" s="2"/>
      <c r="H29" s="48">
        <f>ROUND((G29*E29),0)</f>
        <v>0</v>
      </c>
    </row>
    <row r="30" spans="2:8" x14ac:dyDescent="0.25">
      <c r="B30" s="29" t="s">
        <v>16</v>
      </c>
      <c r="C30" s="30"/>
      <c r="D30" s="30"/>
      <c r="E30" s="30"/>
      <c r="F30" s="31"/>
      <c r="G30" s="30"/>
      <c r="H30" s="49">
        <f>SUM(H29:H29)</f>
        <v>0</v>
      </c>
    </row>
    <row r="31" spans="2:8" x14ac:dyDescent="0.25">
      <c r="B31" s="22"/>
      <c r="C31" s="23"/>
      <c r="D31" s="32"/>
      <c r="E31" s="25"/>
      <c r="F31" s="23"/>
      <c r="G31" s="23"/>
      <c r="H31" s="46"/>
    </row>
    <row r="32" spans="2:8" x14ac:dyDescent="0.25">
      <c r="B32" s="26" t="s">
        <v>17</v>
      </c>
      <c r="C32" s="27"/>
      <c r="D32" s="27"/>
      <c r="E32" s="27"/>
      <c r="F32" s="27"/>
      <c r="G32" s="27"/>
      <c r="H32" s="47"/>
    </row>
    <row r="33" spans="2:8" ht="90" customHeight="1" x14ac:dyDescent="0.25">
      <c r="B33" s="14">
        <v>5.01</v>
      </c>
      <c r="C33" s="15" t="str">
        <f>+[1]Sheet!E76</f>
        <v>SUMINISTRO, TRANSPORTE E INSTALACIÓN DE SALIDA ELÉCTRICA PARA ILUMINACIÓN INTERIOR, INCLUYE EL CABLEADO ELECTRICO Y TUBERÍA PVC 1/2 PARA SU BUEN FUNCIONAMIENTO Y ESTOS CONECTADOS AL TABLERO ELÉCTRICO</v>
      </c>
      <c r="D33" s="16" t="str">
        <f>+[1]Sheet!P76</f>
        <v>UND</v>
      </c>
      <c r="E33" s="28">
        <f>+[1]Sheet!R76</f>
        <v>2</v>
      </c>
      <c r="F33" s="18">
        <f>+[2]Sheet!U76</f>
        <v>80906</v>
      </c>
      <c r="G33" s="2"/>
      <c r="H33" s="48">
        <f>ROUND((G33*E33),0)</f>
        <v>0</v>
      </c>
    </row>
    <row r="34" spans="2:8" ht="50.1" customHeight="1" x14ac:dyDescent="0.25">
      <c r="B34" s="14">
        <v>5.0199999999999996</v>
      </c>
      <c r="C34" s="15" t="str">
        <f>+[1]Sheet!E77</f>
        <v>SUMINISTRO, TRANSPORTE E INSTALACIÓN SALIDA TOMACORRIENTE DOBLE EN MURO PVC 3/4´</v>
      </c>
      <c r="D34" s="16" t="str">
        <f>+[1]Sheet!P77</f>
        <v>UND</v>
      </c>
      <c r="E34" s="28">
        <f>+[1]Sheet!R77</f>
        <v>3</v>
      </c>
      <c r="F34" s="18">
        <f>+[2]Sheet!U77</f>
        <v>80291</v>
      </c>
      <c r="G34" s="2"/>
      <c r="H34" s="48">
        <f t="shared" ref="H34:H57" si="4">ROUND((G34*E34),0)</f>
        <v>0</v>
      </c>
    </row>
    <row r="35" spans="2:8" ht="50.1" customHeight="1" x14ac:dyDescent="0.25">
      <c r="B35" s="14">
        <v>5.03</v>
      </c>
      <c r="C35" s="15" t="str">
        <f>+[1]Sheet!E78</f>
        <v>SUMINISTRO, TRANSPORTE E INSTALACIÓN SALIDA INTERRUPTOR SENCILLO EN TUBERÍA EMT 3/4´</v>
      </c>
      <c r="D35" s="16" t="str">
        <f>+[1]Sheet!P78</f>
        <v>UND</v>
      </c>
      <c r="E35" s="28">
        <f>+[1]Sheet!R78</f>
        <v>1</v>
      </c>
      <c r="F35" s="18">
        <f>+[2]Sheet!U78</f>
        <v>54074</v>
      </c>
      <c r="G35" s="2"/>
      <c r="H35" s="48">
        <f t="shared" si="4"/>
        <v>0</v>
      </c>
    </row>
    <row r="36" spans="2:8" ht="50.1" customHeight="1" x14ac:dyDescent="0.25">
      <c r="B36" s="14">
        <v>5.04</v>
      </c>
      <c r="C36" s="15" t="str">
        <f>+[1]Sheet!E79</f>
        <v>SUMINISTRO, TRANSPORTE E INSTALACIÓN DE LUMINARIA TIPO BOMBILLA LED DE ROSCA LUZ BLANCA, 20W.</v>
      </c>
      <c r="D36" s="16" t="str">
        <f>+[1]Sheet!P79</f>
        <v>UND</v>
      </c>
      <c r="E36" s="28">
        <f>+[1]Sheet!R79</f>
        <v>5</v>
      </c>
      <c r="F36" s="18">
        <f>+[2]Sheet!U79</f>
        <v>42334</v>
      </c>
      <c r="G36" s="2"/>
      <c r="H36" s="48">
        <f t="shared" si="4"/>
        <v>0</v>
      </c>
    </row>
    <row r="37" spans="2:8" ht="50.1" customHeight="1" x14ac:dyDescent="0.25">
      <c r="B37" s="14">
        <v>5.05</v>
      </c>
      <c r="C37" s="15" t="str">
        <f>+[1]Sheet!E80</f>
        <v>SUMINISTRO, TRANSPORTE E INST. LAMPARA LED PANEL 60X60 CM 48W DE INCRUSTAR O SOBREPONER</v>
      </c>
      <c r="D37" s="16" t="str">
        <f>+[1]Sheet!P80</f>
        <v>UND</v>
      </c>
      <c r="E37" s="28">
        <f>+[1]Sheet!R80</f>
        <v>13</v>
      </c>
      <c r="F37" s="18">
        <f>+[2]Sheet!U80</f>
        <v>154165</v>
      </c>
      <c r="G37" s="2"/>
      <c r="H37" s="48">
        <f t="shared" si="4"/>
        <v>0</v>
      </c>
    </row>
    <row r="38" spans="2:8" ht="50.1" customHeight="1" x14ac:dyDescent="0.25">
      <c r="B38" s="14">
        <v>5.0599999999999996</v>
      </c>
      <c r="C38" s="15" t="str">
        <f>+[1]Sheet!E81</f>
        <v>SUMINISTRO, TRANSPORTE E INST. MARCO EN (T) DE ALUMINIO PARA SOPORTE DE LAMPARA LED  0.60x0.60m.</v>
      </c>
      <c r="D38" s="16" t="str">
        <f>+[1]Sheet!P81</f>
        <v>UND</v>
      </c>
      <c r="E38" s="28">
        <f>+[1]Sheet!R81</f>
        <v>13</v>
      </c>
      <c r="F38" s="18">
        <f>+[2]Sheet!U81</f>
        <v>43093</v>
      </c>
      <c r="G38" s="2"/>
      <c r="H38" s="48">
        <f t="shared" si="4"/>
        <v>0</v>
      </c>
    </row>
    <row r="39" spans="2:8" ht="50.1" customHeight="1" x14ac:dyDescent="0.25">
      <c r="B39" s="14">
        <v>5.07</v>
      </c>
      <c r="C39" s="15" t="str">
        <f>+[1]Sheet!E82</f>
        <v>SUMINISTRO, TRANSPORTE E INSTALACIÓN DE ALAMBRE AISLADO DE RED ELÉCTRICA THHN 12 PARA RED ELÉCTRICA</v>
      </c>
      <c r="D39" s="16" t="str">
        <f>+[1]Sheet!P82</f>
        <v>M</v>
      </c>
      <c r="E39" s="28">
        <f>+[1]Sheet!R82</f>
        <v>60</v>
      </c>
      <c r="F39" s="18">
        <f>+[2]Sheet!U82</f>
        <v>21873</v>
      </c>
      <c r="G39" s="2"/>
      <c r="H39" s="48">
        <f t="shared" si="4"/>
        <v>0</v>
      </c>
    </row>
    <row r="40" spans="2:8" ht="50.1" customHeight="1" x14ac:dyDescent="0.25">
      <c r="B40" s="14">
        <v>5.08</v>
      </c>
      <c r="C40" s="15" t="str">
        <f>+[1]Sheet!E83</f>
        <v>SUMINISTRO, TRANSPORTE E INSTALACIÓN DE ALAMBRE AISLADO DE RED ELÉCTRICA THHN 10 PARA RED ELÉCTRICA</v>
      </c>
      <c r="D40" s="16" t="str">
        <f>+[1]Sheet!P83</f>
        <v>M</v>
      </c>
      <c r="E40" s="28">
        <f>+[1]Sheet!R83</f>
        <v>70</v>
      </c>
      <c r="F40" s="18">
        <f>+[2]Sheet!U83</f>
        <v>28073</v>
      </c>
      <c r="G40" s="2"/>
      <c r="H40" s="48">
        <f t="shared" si="4"/>
        <v>0</v>
      </c>
    </row>
    <row r="41" spans="2:8" ht="50.1" customHeight="1" x14ac:dyDescent="0.25">
      <c r="B41" s="14">
        <v>5.09</v>
      </c>
      <c r="C41" s="15" t="str">
        <f>+[1]Sheet!E84</f>
        <v>SUMINISTRO, TRANSPORTE E INSTALACIÓN DE ALAMBRE AISLADO DE RED ELÉCTRICA THHN 8 PARA RED ELÉCTRICA</v>
      </c>
      <c r="D41" s="16" t="str">
        <f>+[1]Sheet!P84</f>
        <v>M</v>
      </c>
      <c r="E41" s="28">
        <f>+[1]Sheet!R84</f>
        <v>10</v>
      </c>
      <c r="F41" s="18">
        <f>+[2]Sheet!U84</f>
        <v>39673</v>
      </c>
      <c r="G41" s="2"/>
      <c r="H41" s="48">
        <f t="shared" si="4"/>
        <v>0</v>
      </c>
    </row>
    <row r="42" spans="2:8" ht="50.1" customHeight="1" x14ac:dyDescent="0.25">
      <c r="B42" s="14">
        <v>5.0999999999999996</v>
      </c>
      <c r="C42" s="15" t="str">
        <f>+[1]Sheet!E85</f>
        <v>SUMINISTRO, TRANSPORTE E INSTALACIÓN DE ALAMBRE AISLADO DE RED ELÉCTRICA THHN 4 PARA RED ELÉCTRICA</v>
      </c>
      <c r="D42" s="16" t="str">
        <f>+[1]Sheet!P85</f>
        <v>M</v>
      </c>
      <c r="E42" s="28">
        <f>+[1]Sheet!R85</f>
        <v>10</v>
      </c>
      <c r="F42" s="18">
        <f>+[2]Sheet!U85</f>
        <v>76073</v>
      </c>
      <c r="G42" s="2"/>
      <c r="H42" s="48">
        <f t="shared" si="4"/>
        <v>0</v>
      </c>
    </row>
    <row r="43" spans="2:8" ht="39.950000000000003" customHeight="1" x14ac:dyDescent="0.25">
      <c r="B43" s="14">
        <v>5.1100000000000003</v>
      </c>
      <c r="C43" s="15" t="str">
        <f>+[1]Sheet!E86</f>
        <v>SUMINISTRO, TRANSPORTE E INSTALACIÓN DE TUBERÍA EMT 3/4</v>
      </c>
      <c r="D43" s="16" t="str">
        <f>+[1]Sheet!P86</f>
        <v>M</v>
      </c>
      <c r="E43" s="28">
        <f>+[1]Sheet!R86</f>
        <v>60</v>
      </c>
      <c r="F43" s="18">
        <f>+[2]Sheet!U86</f>
        <v>23928</v>
      </c>
      <c r="G43" s="2"/>
      <c r="H43" s="48">
        <f t="shared" si="4"/>
        <v>0</v>
      </c>
    </row>
    <row r="44" spans="2:8" ht="50.1" customHeight="1" x14ac:dyDescent="0.25">
      <c r="B44" s="14">
        <v>5.12</v>
      </c>
      <c r="C44" s="15" t="str">
        <f>+[1]Sheet!E87</f>
        <v>SUMINISTRO, TRANSPORTE E INSTALACIÓN DE TUBERÍA PVC CONDUIT 3/4</v>
      </c>
      <c r="D44" s="16" t="str">
        <f>+[1]Sheet!P87</f>
        <v>M</v>
      </c>
      <c r="E44" s="28">
        <f>+[1]Sheet!R87</f>
        <v>30</v>
      </c>
      <c r="F44" s="18">
        <f>+[2]Sheet!U87</f>
        <v>11878</v>
      </c>
      <c r="G44" s="2"/>
      <c r="H44" s="48">
        <f t="shared" si="4"/>
        <v>0</v>
      </c>
    </row>
    <row r="45" spans="2:8" ht="42" x14ac:dyDescent="0.25">
      <c r="B45" s="14">
        <v>5.13</v>
      </c>
      <c r="C45" s="15" t="str">
        <f>+[1]Sheet!E88</f>
        <v>SUMINISTRO, TRANSPORTE E INSTALACIÓN TABLERO TRIFÁSICO CON PUERTA Y ESPACIO PARA TOTALIZADOR DE 18 CTOS</v>
      </c>
      <c r="D45" s="16" t="str">
        <f>+[1]Sheet!P88</f>
        <v>UND</v>
      </c>
      <c r="E45" s="28">
        <f>+[1]Sheet!R88</f>
        <v>2</v>
      </c>
      <c r="F45" s="18">
        <f>+[2]Sheet!U88</f>
        <v>635881</v>
      </c>
      <c r="G45" s="2"/>
      <c r="H45" s="48">
        <f t="shared" si="4"/>
        <v>0</v>
      </c>
    </row>
    <row r="46" spans="2:8" ht="63" x14ac:dyDescent="0.25">
      <c r="B46" s="14">
        <v>5.14</v>
      </c>
      <c r="C46" s="15" t="str">
        <f>+[1]Sheet!E89</f>
        <v>SUMINISTRO, TRANSPORTE E INSTALACIÓN DE BREAKER TOTALIZADOR 100A 25KA SCHNEIDER ELECTRIC O SIMILAR. INCLUYE ACCESORIOS DE INSTALACIÓN Y PRUEBAS DE BUEN FUNCIONAMIENTO</v>
      </c>
      <c r="D46" s="16" t="str">
        <f>+[1]Sheet!P89</f>
        <v>UND</v>
      </c>
      <c r="E46" s="28">
        <f>+[1]Sheet!R89</f>
        <v>2</v>
      </c>
      <c r="F46" s="18">
        <f>+[2]Sheet!U89</f>
        <v>334997</v>
      </c>
      <c r="G46" s="2"/>
      <c r="H46" s="48">
        <f t="shared" si="4"/>
        <v>0</v>
      </c>
    </row>
    <row r="47" spans="2:8" ht="73.5" x14ac:dyDescent="0.25">
      <c r="B47" s="14">
        <v>5.15</v>
      </c>
      <c r="C47" s="15" t="str">
        <f>+[1]Sheet!E90</f>
        <v>SUMINISTRO, TRANSPORTE E INSTALACIÓN DE BREAKER TOTALIZADOR 60A BIFÁSICO 25KA SCHNEIDER ELECTRIC O SIMILAR. INCLUYE ACCESORIOS DE INSTALACIÓN Y PRUEBAS DE BUEN FUNCIONAMIENTO</v>
      </c>
      <c r="D47" s="16" t="str">
        <f>+[1]Sheet!P90</f>
        <v>UND</v>
      </c>
      <c r="E47" s="28">
        <f>+[1]Sheet!R90</f>
        <v>1</v>
      </c>
      <c r="F47" s="18">
        <f>+[2]Sheet!U90</f>
        <v>307997</v>
      </c>
      <c r="G47" s="2"/>
      <c r="H47" s="48">
        <f t="shared" si="4"/>
        <v>0</v>
      </c>
    </row>
    <row r="48" spans="2:8" ht="42" x14ac:dyDescent="0.25">
      <c r="B48" s="14">
        <v>5.16</v>
      </c>
      <c r="C48" s="15" t="str">
        <f>+[1]Sheet!E91</f>
        <v>SUMINISTRO, TRANSPORTE E INSTALACIÓN DE BREAKER MONOPOLAR 20A INSTALADO EN TABLERO ELÉCTRICO.</v>
      </c>
      <c r="D48" s="16" t="str">
        <f>+[1]Sheet!P91</f>
        <v>UND</v>
      </c>
      <c r="E48" s="28">
        <f>+[1]Sheet!R91</f>
        <v>12</v>
      </c>
      <c r="F48" s="18">
        <f>+[2]Sheet!U91</f>
        <v>26918</v>
      </c>
      <c r="G48" s="2"/>
      <c r="H48" s="48">
        <f t="shared" si="4"/>
        <v>0</v>
      </c>
    </row>
    <row r="49" spans="2:8" ht="42" x14ac:dyDescent="0.25">
      <c r="B49" s="14">
        <v>5.17</v>
      </c>
      <c r="C49" s="15" t="str">
        <f>+[1]Sheet!E92</f>
        <v>SUMINISTRO, TRANSPORTE E INSTALACIÓN DE BREAKER MONOPOLAR 30A INSTALADO EN TABLERO ELÉCTRICO.</v>
      </c>
      <c r="D49" s="16" t="str">
        <f>+[1]Sheet!P92</f>
        <v>UND</v>
      </c>
      <c r="E49" s="28">
        <f>+[1]Sheet!R92</f>
        <v>2</v>
      </c>
      <c r="F49" s="18">
        <f>+[2]Sheet!U92</f>
        <v>36668</v>
      </c>
      <c r="G49" s="2"/>
      <c r="H49" s="48">
        <f t="shared" si="4"/>
        <v>0</v>
      </c>
    </row>
    <row r="50" spans="2:8" ht="42" x14ac:dyDescent="0.25">
      <c r="B50" s="14">
        <v>5.18</v>
      </c>
      <c r="C50" s="15" t="str">
        <f>+[1]Sheet!E93</f>
        <v>SUMINISTRO, TRANSPORTE E INSTALACIÓN DE BREAKER MONOPOLAR 40A INSTALADO EN TABLERO ELÉCTRICO.</v>
      </c>
      <c r="D50" s="16" t="str">
        <f>+[1]Sheet!P93</f>
        <v>UND</v>
      </c>
      <c r="E50" s="28">
        <f>+[1]Sheet!R93</f>
        <v>2</v>
      </c>
      <c r="F50" s="18">
        <f>+[2]Sheet!U93</f>
        <v>49268</v>
      </c>
      <c r="G50" s="2"/>
      <c r="H50" s="48">
        <f t="shared" si="4"/>
        <v>0</v>
      </c>
    </row>
    <row r="51" spans="2:8" ht="42" x14ac:dyDescent="0.25">
      <c r="B51" s="14">
        <v>5.19</v>
      </c>
      <c r="C51" s="15" t="str">
        <f>+[1]Sheet!E94</f>
        <v>SUMINISTRO, TRANSPORTE E INSTALACIÓN DE BREAKER MONOPOLAR 50A INSTALADO EN TABLERO ELÉCTRICO.</v>
      </c>
      <c r="D51" s="16" t="str">
        <f>+[1]Sheet!P94</f>
        <v>UND</v>
      </c>
      <c r="E51" s="28">
        <f>+[1]Sheet!R94</f>
        <v>5</v>
      </c>
      <c r="F51" s="18">
        <f>+[2]Sheet!U94</f>
        <v>59068</v>
      </c>
      <c r="G51" s="2"/>
      <c r="H51" s="48">
        <f t="shared" si="4"/>
        <v>0</v>
      </c>
    </row>
    <row r="52" spans="2:8" ht="50.1" customHeight="1" x14ac:dyDescent="0.25">
      <c r="B52" s="14">
        <v>5.2</v>
      </c>
      <c r="C52" s="15" t="str">
        <f>+[1]Sheet!E95</f>
        <v>SUMINISTRO, TRANSPORTE E INSTALACIÓN DE BREAKER BIPOLAR 20A INSTALADO EN TABLERO ELÉCTRICO.</v>
      </c>
      <c r="D52" s="16" t="str">
        <f>+[1]Sheet!P95</f>
        <v>UND</v>
      </c>
      <c r="E52" s="28">
        <f>+[1]Sheet!R95</f>
        <v>4</v>
      </c>
      <c r="F52" s="18">
        <f>+[2]Sheet!U95</f>
        <v>37918</v>
      </c>
      <c r="G52" s="2"/>
      <c r="H52" s="48">
        <f t="shared" si="4"/>
        <v>0</v>
      </c>
    </row>
    <row r="53" spans="2:8" ht="50.1" customHeight="1" x14ac:dyDescent="0.25">
      <c r="B53" s="14">
        <v>5.21</v>
      </c>
      <c r="C53" s="15" t="str">
        <f>+[1]Sheet!E96</f>
        <v>SUMINISTRO, TRANSPORTE E INSTALACIÓN DE BREAKER BIPOLAR 32A INSTALADO EN TABLERO ELÉCTRICO.</v>
      </c>
      <c r="D53" s="16" t="str">
        <f>+[1]Sheet!P96</f>
        <v>UND</v>
      </c>
      <c r="E53" s="28">
        <f>+[1]Sheet!R96</f>
        <v>5</v>
      </c>
      <c r="F53" s="18">
        <f>+[2]Sheet!U96</f>
        <v>79118</v>
      </c>
      <c r="G53" s="2"/>
      <c r="H53" s="48">
        <f t="shared" si="4"/>
        <v>0</v>
      </c>
    </row>
    <row r="54" spans="2:8" ht="50.1" customHeight="1" x14ac:dyDescent="0.25">
      <c r="B54" s="14">
        <v>5.22</v>
      </c>
      <c r="C54" s="15" t="str">
        <f>+[1]Sheet!E97</f>
        <v>SUMINISTRO, TRANSPORTE E INSTALACIÓN DE BREAKER BIPOLAR 40A INSTALADO EN TABLERO ELÉCTRICO.</v>
      </c>
      <c r="D54" s="16" t="str">
        <f>+[1]Sheet!P97</f>
        <v>UND</v>
      </c>
      <c r="E54" s="28">
        <f>+[1]Sheet!R97</f>
        <v>3</v>
      </c>
      <c r="F54" s="18">
        <f>+[2]Sheet!U97</f>
        <v>65918</v>
      </c>
      <c r="G54" s="2"/>
      <c r="H54" s="48">
        <f t="shared" si="4"/>
        <v>0</v>
      </c>
    </row>
    <row r="55" spans="2:8" ht="52.5" x14ac:dyDescent="0.25">
      <c r="B55" s="14">
        <v>5.23</v>
      </c>
      <c r="C55" s="15" t="str">
        <f>+[1]Sheet!E98</f>
        <v>SUMINISTRO, TRANSPORTE E INSTALACIÓN DE BREAKER TERMOMAGNÉTICO DE CAJA MOLDEADA MCCB TRIPOLAR 30A INSTALADO EN TABLERO ELÉCTRICO.</v>
      </c>
      <c r="D55" s="16" t="str">
        <f>+[1]Sheet!P98</f>
        <v>UND</v>
      </c>
      <c r="E55" s="28">
        <f>+[1]Sheet!R98</f>
        <v>3</v>
      </c>
      <c r="F55" s="18">
        <f>+[2]Sheet!U98</f>
        <v>334832</v>
      </c>
      <c r="G55" s="2"/>
      <c r="H55" s="48">
        <f t="shared" si="4"/>
        <v>0</v>
      </c>
    </row>
    <row r="56" spans="2:8" ht="52.5" x14ac:dyDescent="0.25">
      <c r="B56" s="14">
        <v>5.2399999999999904</v>
      </c>
      <c r="C56" s="15" t="str">
        <f>+[1]Sheet!E99</f>
        <v>SUMINISTRO, TRANSPORTE E INSTALACIÓN DE BREAKER TERMOMAGNÉTICO DE CAJA MOLDEADA MCCB TRIPOLAR 40A INSTALADO EN TABLERO ELÉCTRICO.</v>
      </c>
      <c r="D56" s="16" t="str">
        <f>+[1]Sheet!P99</f>
        <v>UND</v>
      </c>
      <c r="E56" s="28">
        <f>+[1]Sheet!R99</f>
        <v>2</v>
      </c>
      <c r="F56" s="18">
        <f>+[2]Sheet!U99</f>
        <v>334832</v>
      </c>
      <c r="G56" s="2"/>
      <c r="H56" s="48">
        <f t="shared" si="4"/>
        <v>0</v>
      </c>
    </row>
    <row r="57" spans="2:8" ht="69.95" customHeight="1" x14ac:dyDescent="0.25">
      <c r="B57" s="14">
        <v>5.2499999999999902</v>
      </c>
      <c r="C57" s="15" t="str">
        <f>+[1]Sheet!E100</f>
        <v>SUMINISTRO, TRANSPORTE E INSTALACIÓN DE CAJA DE INSPECCIÓN DE 15X15 CM CON TAPA, INCLUYE CHAZOS, PERFORACIONES Y DEMÁS ACTIVIDADES REQUERIDAS.</v>
      </c>
      <c r="D57" s="16" t="str">
        <f>+[1]Sheet!P100</f>
        <v>UND</v>
      </c>
      <c r="E57" s="28">
        <f>+[1]Sheet!R100</f>
        <v>5</v>
      </c>
      <c r="F57" s="18">
        <f>+[2]Sheet!U100</f>
        <v>70120</v>
      </c>
      <c r="G57" s="2"/>
      <c r="H57" s="48">
        <f t="shared" si="4"/>
        <v>0</v>
      </c>
    </row>
    <row r="58" spans="2:8" x14ac:dyDescent="0.25">
      <c r="B58" s="29" t="s">
        <v>18</v>
      </c>
      <c r="C58" s="30"/>
      <c r="D58" s="30"/>
      <c r="E58" s="30"/>
      <c r="F58" s="31"/>
      <c r="G58" s="30"/>
      <c r="H58" s="49">
        <f>SUM(H33:H57)</f>
        <v>0</v>
      </c>
    </row>
    <row r="59" spans="2:8" x14ac:dyDescent="0.25">
      <c r="B59" s="22"/>
      <c r="C59" s="23"/>
      <c r="D59" s="32"/>
      <c r="E59" s="25"/>
      <c r="F59" s="23"/>
      <c r="G59" s="23"/>
      <c r="H59" s="46"/>
    </row>
    <row r="60" spans="2:8" x14ac:dyDescent="0.25">
      <c r="B60" s="26" t="s">
        <v>19</v>
      </c>
      <c r="C60" s="27"/>
      <c r="D60" s="27"/>
      <c r="E60" s="27"/>
      <c r="F60" s="27"/>
      <c r="G60" s="27"/>
      <c r="H60" s="47"/>
    </row>
    <row r="61" spans="2:8" x14ac:dyDescent="0.25">
      <c r="B61" s="14">
        <v>6.01</v>
      </c>
      <c r="C61" s="15" t="str">
        <f>+[1]Sheet!E119</f>
        <v>ASEO GENERAL</v>
      </c>
      <c r="D61" s="16" t="str">
        <f>+[1]Sheet!P119</f>
        <v>GLB</v>
      </c>
      <c r="E61" s="33">
        <f>+[1]Sheet!R119</f>
        <v>1</v>
      </c>
      <c r="F61" s="18">
        <f>+[2]Sheet!U119</f>
        <v>230839</v>
      </c>
      <c r="G61" s="2"/>
      <c r="H61" s="48">
        <f>ROUND((G61*E61),0)</f>
        <v>0</v>
      </c>
    </row>
    <row r="62" spans="2:8" x14ac:dyDescent="0.25">
      <c r="B62" s="29" t="s">
        <v>20</v>
      </c>
      <c r="C62" s="30"/>
      <c r="D62" s="30"/>
      <c r="E62" s="30"/>
      <c r="F62" s="31"/>
      <c r="G62" s="30"/>
      <c r="H62" s="49">
        <f>SUM(H61:H61)</f>
        <v>0</v>
      </c>
    </row>
    <row r="63" spans="2:8" x14ac:dyDescent="0.25">
      <c r="B63" s="22"/>
      <c r="C63" s="34"/>
      <c r="D63" s="34"/>
      <c r="E63" s="34"/>
      <c r="F63" s="34"/>
      <c r="G63" s="34"/>
      <c r="H63" s="50"/>
    </row>
    <row r="64" spans="2:8" ht="15.75" thickBot="1" x14ac:dyDescent="0.3">
      <c r="B64" s="35" t="s">
        <v>21</v>
      </c>
      <c r="C64" s="36"/>
      <c r="D64" s="36"/>
      <c r="E64" s="36"/>
      <c r="F64" s="37"/>
      <c r="G64" s="58"/>
      <c r="H64" s="51">
        <f>ROUND((H15+H21+H26+H30+H58+H62),0)</f>
        <v>0</v>
      </c>
    </row>
    <row r="65" spans="2:8" ht="24.6" customHeight="1" x14ac:dyDescent="0.25">
      <c r="B65" s="76" t="s">
        <v>22</v>
      </c>
      <c r="C65" s="77"/>
      <c r="D65" s="82" t="s">
        <v>23</v>
      </c>
      <c r="E65" s="83"/>
      <c r="F65" s="38">
        <v>0.2</v>
      </c>
      <c r="G65" s="59"/>
      <c r="H65" s="52">
        <f>ROUND(H64*F65,0)</f>
        <v>0</v>
      </c>
    </row>
    <row r="66" spans="2:8" ht="30.6" customHeight="1" x14ac:dyDescent="0.25">
      <c r="B66" s="78"/>
      <c r="C66" s="79"/>
      <c r="D66" s="84" t="s">
        <v>24</v>
      </c>
      <c r="E66" s="85"/>
      <c r="F66" s="39">
        <v>0.02</v>
      </c>
      <c r="G66" s="60"/>
      <c r="H66" s="53">
        <f>ROUND(H64*F66,0)</f>
        <v>0</v>
      </c>
    </row>
    <row r="67" spans="2:8" ht="15.75" thickBot="1" x14ac:dyDescent="0.3">
      <c r="B67" s="80"/>
      <c r="C67" s="81"/>
      <c r="D67" s="86" t="s">
        <v>25</v>
      </c>
      <c r="E67" s="87"/>
      <c r="F67" s="40">
        <v>0.06</v>
      </c>
      <c r="G67" s="61"/>
      <c r="H67" s="54">
        <f>ROUND(H64*F67,0)</f>
        <v>0</v>
      </c>
    </row>
    <row r="68" spans="2:8" ht="15.75" thickBot="1" x14ac:dyDescent="0.3">
      <c r="B68" s="88" t="s">
        <v>26</v>
      </c>
      <c r="C68" s="89"/>
      <c r="D68" s="89"/>
      <c r="E68" s="89"/>
      <c r="F68" s="90"/>
      <c r="G68" s="41"/>
      <c r="H68" s="55">
        <f>ROUND(SUM(H64:H67),0)</f>
        <v>0</v>
      </c>
    </row>
    <row r="69" spans="2:8" ht="15.75" thickBot="1" x14ac:dyDescent="0.3">
      <c r="B69" s="70" t="s">
        <v>27</v>
      </c>
      <c r="C69" s="71"/>
      <c r="D69" s="71"/>
      <c r="E69" s="72"/>
      <c r="F69" s="42">
        <v>0.19</v>
      </c>
      <c r="G69" s="61"/>
      <c r="H69" s="56">
        <f>ROUND(H67*F69,0)</f>
        <v>0</v>
      </c>
    </row>
    <row r="70" spans="2:8" ht="15.75" thickBot="1" x14ac:dyDescent="0.3">
      <c r="B70" s="73" t="s">
        <v>28</v>
      </c>
      <c r="C70" s="74"/>
      <c r="D70" s="74"/>
      <c r="E70" s="74"/>
      <c r="F70" s="75"/>
      <c r="G70" s="43"/>
      <c r="H70" s="57">
        <f>H68+H69</f>
        <v>0</v>
      </c>
    </row>
  </sheetData>
  <sheetProtection algorithmName="SHA-512" hashValue="62tMwcfXM92/DoWogU/BzySDE0g0wdDtjlD8On4it5NzV5FXarzRlKalw89PkaNOOfdYQT+xwBWHpy7itQCGgA==" saltValue="d6+0zme8ur0wEoss8v8kjg==" spinCount="100000" sheet="1" objects="1" scenarios="1"/>
  <mergeCells count="9">
    <mergeCell ref="B2:H2"/>
    <mergeCell ref="B3:G4"/>
    <mergeCell ref="B69:E69"/>
    <mergeCell ref="B70:F70"/>
    <mergeCell ref="B65:C67"/>
    <mergeCell ref="D65:E65"/>
    <mergeCell ref="D66:E66"/>
    <mergeCell ref="D67:E67"/>
    <mergeCell ref="B68:F68"/>
  </mergeCells>
  <phoneticPr fontId="11" type="noConversion"/>
  <pageMargins left="0.7" right="0.7" top="0.75" bottom="0.75" header="0.3" footer="0.3"/>
  <pageSetup paperSize="9" orientation="portrait" r:id="rId1"/>
  <ignoredErrors>
    <ignoredError sqref="F14 H70 B16:F17 B15:F15 F7 F8 B21:F22 F18 F19 F20 B27:F27 F24 F25 B31:F31 F29 B59:F59 F33 F34 F35:F57 B62:H69 C60:F60 F61 H7 H8 F9 H9 F10 H10 F11 H11 F12 H12 F13 H13 H14 H18 H19 H20 H24 H25 H29 H33 H34 H35:H57 H61 C23:F23 C26:F26 C28:F28 C30:F30 C32:F32 C58:F58 H59 H60 H58 H16:H17 H21:H22 H27 H31 H23 H26 H28 H30 H32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Props1.xml><?xml version="1.0" encoding="utf-8"?>
<ds:datastoreItem xmlns:ds="http://schemas.openxmlformats.org/officeDocument/2006/customXml" ds:itemID="{B603167C-B379-41CC-A19D-25709FF3B3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C80091-DB76-4344-B60E-619569D93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3FB7E1-5FE7-4EE2-8073-25E958E62187}">
  <ds:schemaRefs>
    <ds:schemaRef ds:uri="http://schemas.microsoft.com/office/2006/metadata/properties"/>
    <ds:schemaRef ds:uri="http://purl.org/dc/terms/"/>
    <ds:schemaRef ds:uri="http://purl.org/dc/elements/1.1/"/>
    <ds:schemaRef ds:uri="169a036c-33dc-48e8-bca4-518fe833d31e"/>
    <ds:schemaRef ds:uri="http://purl.org/dc/dcmitype/"/>
    <ds:schemaRef ds:uri="http://schemas.microsoft.com/office/infopath/2007/PartnerControls"/>
    <ds:schemaRef ds:uri="http://schemas.microsoft.com/office/2006/documentManagement/types"/>
    <ds:schemaRef ds:uri="15ff428f-28d0-45ae-ab9f-b9ddecaf8066"/>
    <ds:schemaRef ds:uri="http://schemas.openxmlformats.org/package/2006/metadata/core-properties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Jacobo Castro Rosero</dc:creator>
  <cp:keywords/>
  <dc:description/>
  <cp:lastModifiedBy>Laura Alejandra Leon Rodriguez</cp:lastModifiedBy>
  <cp:revision/>
  <dcterms:created xsi:type="dcterms:W3CDTF">2024-08-22T19:51:01Z</dcterms:created>
  <dcterms:modified xsi:type="dcterms:W3CDTF">2026-07-01T14:35:05Z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  <property fmtid="{D5CDD505-2E9C-101B-9397-08002B2CF9AE}" pid="4" name="gvdocid">
    <vt:lpwstr>f673b172-7446-43bf-92c7-d60de4e75d1e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f673b172-7446-43bf-92c7-d60de4e75d1e</vt:lpwstr>
  </property>
  <property fmtid="{D5CDD505-2E9C-101B-9397-08002B2CF9AE}" pid="8" name="UserId">
    <vt:lpwstr>Laura Alejandra Leon Rodriguez</vt:lpwstr>
  </property>
  <property fmtid="{D5CDD505-2E9C-101B-9397-08002B2CF9AE}" pid="9" name="TagDateTime">
    <vt:lpwstr>2026-07-01T14:33:01Z</vt:lpwstr>
  </property>
  <property fmtid="{D5CDD505-2E9C-101B-9397-08002B2CF9AE}" pid="10" name="GVData">
    <vt:lpwstr>eyJPUyI6IldpbmRvd3MiLCJkb2NJRCI6ImY2NzNiMTcyLTc0NDYtNDNiZi05MmM3LWQ2MGRlNGU3NWQxZSIsImRvY1N0YXRlIjoie30iLCJwYXJlbnRMaW5lSWRzIjoiW1wiMDAyOTRkYWMtYmU2Ny00MTg2LWI0MzQtYTkxZDE4NzNmZTU0XCIsXCIzNTVjYzMyMi01</vt:lpwstr>
  </property>
  <property fmtid="{D5CDD505-2E9C-101B-9397-08002B2CF9AE}" pid="11" name="GVData0">
    <vt:lpwstr>NTcyLTRlNWItODkzYS0yYTNlYjA1Y2EzMTVcIixcIjBkOTk3MGY0LTMwODEtNDIwNS04NjI2LWZlMjQ1YTRhNTRjOVwiLFwiM2I3MjM4ZjctMmRkMy00MTA3LWEyMTktOWE1ZjJiYmYzYmUzXCIsXCJiZGEzZGM4Yy1jY2Y4LTQyZjMtYTU4Ni0yNjIyMzZmNjIzOTJc</vt:lpwstr>
  </property>
  <property fmtid="{D5CDD505-2E9C-101B-9397-08002B2CF9AE}" pid="12" name="GVData1">
    <vt:lpwstr>IixcIjFiYjcyYTY4LThjNTctNDQ5Yy1iZmExLTNlMGNmZWE2Y2JiNFwiXSIsIndyaXR0ZW5LZXlzIjoiW1wiZ3Zkb2NpZFwiLFwiQ2xhc3NpZmljYXRpb25UYWdTZXRJZFwiLFwiQ29tcGxpYW5jZVRhZ1NldElkXCIsXCJGaWxlSWRcIixcIlVzZXJJZFwiLFwiVGFn</vt:lpwstr>
  </property>
  <property fmtid="{D5CDD505-2E9C-101B-9397-08002B2CF9AE}" pid="13" name="GVData2">
    <vt:lpwstr>RGF0ZVRpbWVcIl0iLCJub09mR3ZEYXRhRW50cmllcyI6IjYiLCJsaW5lSWQiOiIzMTlkOGIzOS04YmVhLTRlYzItYTU4Yi02N2Y4ODJjZmE5N2IifQ==</vt:lpwstr>
  </property>
  <property fmtid="{D5CDD505-2E9C-101B-9397-08002B2CF9AE}" pid="14" name="GVData3">
    <vt:lpwstr>(end)</vt:lpwstr>
  </property>
</Properties>
</file>