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https://itceduco-my.sharepoint.com/personal/auxtesoreria2_itc_edu_co/Documents/Evaluaciones SECOP/EVALUACIONES 2026/"/>
    </mc:Choice>
  </mc:AlternateContent>
  <xr:revisionPtr revIDLastSave="0" documentId="8_{26C58C21-9F5C-45D3-9D95-77711290CDE7}" xr6:coauthVersionLast="47" xr6:coauthVersionMax="47" xr10:uidLastSave="{00000000-0000-0000-0000-000000000000}"/>
  <bookViews>
    <workbookView minimized="1" xWindow="13920" yWindow="0" windowWidth="14880" windowHeight="15480" xr2:uid="{6D3BE6D2-E6AA-4C8E-A588-8782DEFA5662}"/>
  </bookViews>
  <sheets>
    <sheet name="Hoja1" sheetId="1" r:id="rId1"/>
  </sheets>
  <definedNames>
    <definedName name="_xlnm._FilterDatabase" localSheetId="0" hidden="1">Hoja1!$A$9:$AI$63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2" i="1" l="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AE11" i="1"/>
  <c r="AE12" i="1"/>
  <c r="AE13" i="1"/>
  <c r="AE14" i="1"/>
  <c r="AE15" i="1"/>
  <c r="AE16" i="1"/>
  <c r="AE17" i="1"/>
  <c r="AE18" i="1"/>
  <c r="AE19" i="1"/>
  <c r="AE20" i="1"/>
  <c r="AE21" i="1"/>
  <c r="AE22" i="1"/>
  <c r="AE23" i="1"/>
  <c r="AE24" i="1"/>
  <c r="AE25" i="1"/>
  <c r="AE26" i="1"/>
  <c r="AE27" i="1"/>
  <c r="AE28" i="1"/>
  <c r="AE29" i="1"/>
  <c r="AE30" i="1"/>
  <c r="AE31" i="1"/>
  <c r="AE32" i="1"/>
  <c r="AE33" i="1"/>
  <c r="AE34" i="1"/>
  <c r="AE35" i="1"/>
  <c r="AE36" i="1"/>
  <c r="AE37" i="1"/>
  <c r="AE38" i="1"/>
  <c r="AE39" i="1"/>
  <c r="AE40" i="1"/>
  <c r="AE41" i="1"/>
  <c r="AE42" i="1"/>
  <c r="AE43" i="1"/>
  <c r="AE44" i="1"/>
  <c r="AE45" i="1"/>
  <c r="AE46" i="1"/>
  <c r="AE47" i="1"/>
  <c r="AE48" i="1"/>
  <c r="AE49" i="1"/>
  <c r="AE50" i="1"/>
  <c r="AE51" i="1"/>
  <c r="AE52" i="1"/>
  <c r="AE53" i="1"/>
  <c r="AE54" i="1"/>
  <c r="AE55" i="1"/>
  <c r="AE56" i="1"/>
  <c r="AE57" i="1"/>
  <c r="AE58" i="1"/>
  <c r="AE59" i="1"/>
  <c r="AE60" i="1"/>
  <c r="AE61" i="1"/>
  <c r="AE62" i="1"/>
  <c r="AE10"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K63" i="1" l="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10" i="1"/>
  <c r="R61" i="1"/>
  <c r="S61" i="1" s="1"/>
  <c r="R60" i="1"/>
  <c r="S60" i="1" s="1"/>
  <c r="R59" i="1"/>
  <c r="S59" i="1" s="1"/>
  <c r="R58" i="1"/>
  <c r="S58" i="1" s="1"/>
  <c r="R57" i="1"/>
  <c r="S57" i="1" s="1"/>
  <c r="R56" i="1"/>
  <c r="S56" i="1" s="1"/>
  <c r="R55" i="1"/>
  <c r="S55" i="1" s="1"/>
  <c r="R54" i="1"/>
  <c r="S54" i="1" s="1"/>
  <c r="R53" i="1"/>
  <c r="S53" i="1" s="1"/>
  <c r="R52" i="1"/>
  <c r="S52" i="1" s="1"/>
  <c r="R51" i="1"/>
  <c r="S51" i="1" s="1"/>
  <c r="R49" i="1"/>
  <c r="S49" i="1" s="1"/>
  <c r="R48" i="1"/>
  <c r="S48" i="1" s="1"/>
  <c r="R47" i="1"/>
  <c r="S47" i="1" s="1"/>
  <c r="R46" i="1"/>
  <c r="S46" i="1" s="1"/>
  <c r="R45" i="1"/>
  <c r="S45" i="1" s="1"/>
  <c r="R42" i="1"/>
  <c r="S42" i="1" s="1"/>
  <c r="R25" i="1"/>
  <c r="S25" i="1" s="1"/>
  <c r="R19" i="1"/>
  <c r="S19" i="1" s="1"/>
  <c r="R18" i="1"/>
  <c r="S18" i="1" s="1"/>
  <c r="R17" i="1"/>
  <c r="S17" i="1" s="1"/>
  <c r="R16" i="1"/>
  <c r="S16" i="1" s="1"/>
  <c r="R15" i="1"/>
  <c r="S15" i="1" s="1"/>
  <c r="S11" i="1"/>
  <c r="S12" i="1"/>
  <c r="S13" i="1"/>
  <c r="S14" i="1"/>
  <c r="S20" i="1"/>
  <c r="S21" i="1"/>
  <c r="S22" i="1"/>
  <c r="S23" i="1"/>
  <c r="S24" i="1"/>
  <c r="S26" i="1"/>
  <c r="S27" i="1"/>
  <c r="S28" i="1"/>
  <c r="S29" i="1"/>
  <c r="S30" i="1"/>
  <c r="S31" i="1"/>
  <c r="S32" i="1"/>
  <c r="S33" i="1"/>
  <c r="S34" i="1"/>
  <c r="S35" i="1"/>
  <c r="S36" i="1"/>
  <c r="S37" i="1"/>
  <c r="S38" i="1"/>
  <c r="S39" i="1"/>
  <c r="S40" i="1"/>
  <c r="S41" i="1"/>
  <c r="S43" i="1"/>
  <c r="S44" i="1"/>
  <c r="S50" i="1"/>
  <c r="S62" i="1"/>
  <c r="S10" i="1"/>
  <c r="S63" i="1" l="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10" i="1"/>
  <c r="G63" i="1" l="1"/>
  <c r="AA63" i="1"/>
  <c r="AI63" i="1"/>
  <c r="O63" i="1"/>
  <c r="W63" i="1"/>
  <c r="AE63" i="1"/>
</calcChain>
</file>

<file path=xl/sharedStrings.xml><?xml version="1.0" encoding="utf-8"?>
<sst xmlns="http://schemas.openxmlformats.org/spreadsheetml/2006/main" count="171" uniqueCount="115">
  <si>
    <t>ESCUELA TECNOLÓGICA INSTITUTO TÉCNICO CENTRAL</t>
  </si>
  <si>
    <t>ITC-CMC-021-2026 EVALUACION  ECONÓMICA DEFINITIVA</t>
  </si>
  <si>
    <r>
      <rPr>
        <b/>
        <sz val="11"/>
        <color theme="1"/>
        <rFont val="Century Gothic"/>
      </rPr>
      <t xml:space="preserve">OBJETO: </t>
    </r>
    <r>
      <rPr>
        <sz val="11"/>
        <color theme="1"/>
        <rFont val="Century Gothic"/>
      </rPr>
      <t xml:space="preserve"> ADQUISICIÓN DE ELEMENTOS DE ATENCIÓN PREHOSPITALARIA Y DOTACIÓN PARA BOTIQUINES TIPO A Y B, DESTINADOS A LA ATENCIÓN DE PRIMEROS AUXILIOS Y EMERGENCIAS EN LA ESCUELA TECNOLÓGICA INSTITUTO TÉCNICO CENTRAL – ETITC Y SUS SEDES.</t>
    </r>
  </si>
  <si>
    <r>
      <rPr>
        <b/>
        <sz val="11"/>
        <color theme="1"/>
        <rFont val="Century Gothic"/>
      </rPr>
      <t>PRESUPUESTO:</t>
    </r>
    <r>
      <rPr>
        <sz val="11"/>
        <color theme="1"/>
        <rFont val="Century Gothic"/>
      </rPr>
      <t xml:space="preserve"> VEINTICINCO MILLONES DOSCIENTOS CIENCUENTA Y OCHO MIL NOVECIENTOS VEINTINUN PESOS MCTE ($25.258.921)</t>
    </r>
  </si>
  <si>
    <t>COMERCIALIZADORA INTEGRAL GYC S.A.S. NIT 901096348</t>
  </si>
  <si>
    <t xml:space="preserve">	DIGECOL SAS NIT 830100241</t>
  </si>
  <si>
    <t>COMERCIALIZADORA INTERNACIONAL PRESTIGE S.A.S. NIT 830135387</t>
  </si>
  <si>
    <t xml:space="preserve">SOLUCIONES M Y T S.A.S NIT 901623692 </t>
  </si>
  <si>
    <t>MANPOWER CIS NIT 900529261</t>
  </si>
  <si>
    <t>INVERHOGAR SAS NIT 900349363</t>
  </si>
  <si>
    <t>MAQUINAS Y ACCESORIOS MYA LIMITADA NIT 860450535</t>
  </si>
  <si>
    <t xml:space="preserve">	PARCONT NIT 900698189</t>
  </si>
  <si>
    <t>Item</t>
  </si>
  <si>
    <t>PRODUCTO</t>
  </si>
  <si>
    <t>DESCRIPCIÓN</t>
  </si>
  <si>
    <t>CANTIDAD</t>
  </si>
  <si>
    <t>Precio antes de IVA</t>
  </si>
  <si>
    <t>Valor IVA</t>
  </si>
  <si>
    <t>Precio Total</t>
  </si>
  <si>
    <t>GASAS</t>
  </si>
  <si>
    <t>GASA ESTERIL7.5 X 7.5 SOBRE X 5 Unidades</t>
  </si>
  <si>
    <t>CURAS ESTÁNDAR 19 mm X 76 mm PIEL</t>
  </si>
  <si>
    <t>CAJA X 100</t>
  </si>
  <si>
    <t>FIXOMULL STRETCH 5cm x 5m</t>
  </si>
  <si>
    <t>UNIDAD</t>
  </si>
  <si>
    <t>SOLUCIÓN SALINA 250 cc</t>
  </si>
  <si>
    <t>BOLSA X 250 cc</t>
  </si>
  <si>
    <t>SOLUCIÓN SALINA 500 cc</t>
  </si>
  <si>
    <t>BOLSA X 500 cc</t>
  </si>
  <si>
    <t>JERINGA DESECHABLE 5 ML 21 X 1 1 /2</t>
  </si>
  <si>
    <t>JERINGAS DESECHABLES 5ml 21 g x 1 ½ in CAJA x 100</t>
  </si>
  <si>
    <t>GUANTES DE NITRILO TALLA M</t>
  </si>
  <si>
    <t>CAJAX 100 Unidades</t>
  </si>
  <si>
    <t>GUANTES DE NITRILO TALLA S</t>
  </si>
  <si>
    <t>VASELINA BLANCA</t>
  </si>
  <si>
    <t>POTE X 500GR</t>
  </si>
  <si>
    <t>HISOPOS FLEXIBLES CON PUNTA DE ALGODON</t>
  </si>
  <si>
    <t>PAQUETE X 50</t>
  </si>
  <si>
    <t>CINTA ADHESIVA MICROPORE</t>
  </si>
  <si>
    <t>MICROPORE DE 1 PULGADA</t>
  </si>
  <si>
    <t>PARCHE OCULAR</t>
  </si>
  <si>
    <t>CLORHEXIDINA (JABÓN QUIRÚRGICO)</t>
  </si>
  <si>
    <t>FRASCO x 120 ml</t>
  </si>
  <si>
    <t>CLORHEXIDINA (SOLUCIÓN)</t>
  </si>
  <si>
    <t>ALCOHOL ANTISÉPTICO FRASCO POR 275 ml</t>
  </si>
  <si>
    <t>GEL ANTIBACTERIAL PARA MANOS</t>
  </si>
  <si>
    <t>FRASCO X 500mL</t>
  </si>
  <si>
    <t>VENDA ELÁSTICA 2 X 5 YARDAS</t>
  </si>
  <si>
    <t>VENDA ELÁSTICA 3 X 5 YARDAS</t>
  </si>
  <si>
    <t>VENDA ELÁSTICA 5 X 5 YARDAS</t>
  </si>
  <si>
    <t>VENDA DE ALGODÓN 3 X 5 YARDAS</t>
  </si>
  <si>
    <t>INMOVILIZADORES ó FÉRULA MIEMBROS SUPERIORES (ADULTO)</t>
  </si>
  <si>
    <t>INMOVILIZADORES ó FÉRULA MIEMBROS INFERIORES (ADULTO)</t>
  </si>
  <si>
    <t>INMOVILIZADORES ó FÉRULA MIEMBROS SUPERIORES (NIÑO)</t>
  </si>
  <si>
    <t>INMOVILIZADORES ó FÉRULA MIEMBROS INFERIORES (NIÑO)</t>
  </si>
  <si>
    <t>CABESTRILLO INMOVILIZADOR HOMBRO</t>
  </si>
  <si>
    <t>BOLSA X 1</t>
  </si>
  <si>
    <t>CABESTRILLO INMOVILIZADOR TALLA L</t>
  </si>
  <si>
    <t>CABESTRILLO INMOVILIZADOR TALLA M</t>
  </si>
  <si>
    <t>CABESTRILLO INMOVILIZADOR TALLA S</t>
  </si>
  <si>
    <t>COLLAR CERVICAL NIÑO</t>
  </si>
  <si>
    <t>COLLAR CERVICAL ADULTO TALLA M</t>
  </si>
  <si>
    <t>UNIDAD TALLA M</t>
  </si>
  <si>
    <t>COLLAR CERVICAL ADULTO TALLA L</t>
  </si>
  <si>
    <t>UNIDAD TALLA L</t>
  </si>
  <si>
    <t>BAJALENGUAS DE MADERA</t>
  </si>
  <si>
    <t>BAJALENGUAS DE MADERA (Paquete por 20)</t>
  </si>
  <si>
    <t>ESPARADRAPO DE TELA</t>
  </si>
  <si>
    <t>ESPARADRAPO DE TELA ROLLO de 4"</t>
  </si>
  <si>
    <t>DICLOFENACO 1% GEL TÓPICO</t>
  </si>
  <si>
    <t>TUBO DE GEL</t>
  </si>
  <si>
    <t>BOLSA DE CAUCHO PARA AGUA CALIENTE</t>
  </si>
  <si>
    <t>500 ML</t>
  </si>
  <si>
    <t>BOLSA DE GEL FRIO PEQUEÑA</t>
  </si>
  <si>
    <t>BOLSA DE GEL FRIO PEQUEÑA 15 X 20 CMS</t>
  </si>
  <si>
    <t>BOLSA DE GEL FRIO MEDIANA</t>
  </si>
  <si>
    <t>BOLSA DE GEL FRIO MEDIANA 20 X 30 CMS</t>
  </si>
  <si>
    <t>BOLSA DE GEL FRIO GRANDE</t>
  </si>
  <si>
    <t>BOLSA DE GEL FRIO GRANDE 30 X 50 CMS</t>
  </si>
  <si>
    <t>LANCETAS GLUCOMETRÍA</t>
  </si>
  <si>
    <t>ACCU-CHEK CAJA X 50</t>
  </si>
  <si>
    <t>TIRAS GLUCOMETRÍA</t>
  </si>
  <si>
    <t>ACCU-CHEK INSTANT CAJA X 50</t>
  </si>
  <si>
    <t>ELEMENTO DE BARRERA DESECHABLE PARA RCP</t>
  </si>
  <si>
    <t>MAQUINA DE AFEITAR</t>
  </si>
  <si>
    <t>MAQUINA CONVENCIONAL PARA RASURAR TORAX EN EMERGENCIA - UNIDAD</t>
  </si>
  <si>
    <t>ESPÉCULOS CONOS PARA OTOSCOPIO DESECHABLES</t>
  </si>
  <si>
    <t>PILAS DE REPUESTO DOBLE A (AA)</t>
  </si>
  <si>
    <t>PILAS DE REPUESTO TRIPLE A (AAA)</t>
  </si>
  <si>
    <t>PILA BATERIA REDONDA 3V TIPO MONEDA</t>
  </si>
  <si>
    <t>SABANA DESECHABLE PARA CAMILLA</t>
  </si>
  <si>
    <t>SABANA AJUSTABLE INDIVIDUAL COLOR AZUL DE 80CM X 180 METROS</t>
  </si>
  <si>
    <t>TAPABOCAS AZUL CON ELASTICO</t>
  </si>
  <si>
    <t>CAJA POR 50</t>
  </si>
  <si>
    <t>MANTA ISOTÉRMICA DESECHABLE</t>
  </si>
  <si>
    <t>MANTA PARA EMERGENCIAS</t>
  </si>
  <si>
    <t>TOALLA DE MANOS DESECHABLE EN Z</t>
  </si>
  <si>
    <t>PAQUETE X 150 Toallas color blanco</t>
  </si>
  <si>
    <t>PINZA DISECCION SIN GARRA, 14.5 CMS</t>
  </si>
  <si>
    <t>INSTRUMENTAL</t>
  </si>
  <si>
    <t>BOTIQUÍN TIPO B COMPLETO * (Ver Anexo 1)</t>
  </si>
  <si>
    <t>COMPLETO CON TODOS LOS ELEMENTOS TIPO MORRAL</t>
  </si>
  <si>
    <t>TOTAL</t>
  </si>
  <si>
    <t xml:space="preserve">TENER EN CUENTA:                                                                                                                                                                                                                                                                                                                                                                                                                                                               </t>
  </si>
  <si>
    <t>RECHAZADO</t>
  </si>
  <si>
    <t>HABILITADO</t>
  </si>
  <si>
    <t xml:space="preserve"> 1. No modificar los ítems descritos en el documento, lo anterior constituye causal de rechazo de la propuesta. </t>
  </si>
  <si>
    <t>Después de recibir y analizar la sustentación, el evaluador económico recomienda rechazar la propuesta. Esta recomendación se debe a que el valor presentado por el proponente es más del 37 % inferior al presupuesto estimado por la entidad. Tras analizar este valor en comparación con el estudio de mercado realizado por la entidad, se concluye que la ejecución del contrato estaría en alto riesgo, lo que podría generar dificultades para ambas partes durante el cumplimiento del contrato.</t>
  </si>
  <si>
    <t xml:space="preserve">1.4. RECHAZO DE LA OFERTA La Escuela Tecnológica Instituto Técnico Central
rechazará aquellas propuestas que no se ajusten a las exigencias en la presente invitación.
A continuación, se indican de manera ilustrativa los casos en que se generará RECHAZO
de la propuesta:o) Cuando sean modificados o alterados algunos de los ítems de la propuesta
económica.  </t>
  </si>
  <si>
    <t>1.4. RECHAZO DE LA OFERTA La Escuela Tecnológica Instituto Técnico Central
rechazará aquellas propuestas que no se ajusten a las exigencias en la presente invitación.
A continuación, se indican de manera ilustrativa los casos en que se generará RECHAZO
de la propuesta: e) Cuando el proponente no subsane los requisitos habilitantes o no responda las
aclaraciones, durante el término establecido por La Escuela Tecnológica Instituto
Técnico Central</t>
  </si>
  <si>
    <t xml:space="preserve">2. Se debe incluir nombre y firma del Representante Legal o de la persona natural porponente   </t>
  </si>
  <si>
    <t>3, Diligencie solamente el valor solicitado en las columnas precio antes de IVA y valor IVA</t>
  </si>
  <si>
    <t>Jenny Andrea López Molina</t>
  </si>
  <si>
    <t>Evaluador Económico</t>
  </si>
  <si>
    <t>Agosto 25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</si>
</sst>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quot;$&quot;#,##0;[Red]\-&quot;$&quot;#,##0"/>
    <numFmt numFmtId="166" formatCode="[$$-240A]\ #,##0"/>
    <numFmt numFmtId="167" formatCode="\$#,##0"/>
  </numFmts>
  <fonts count="13">
    <font>
      <sz val="11"/>
      <color theme="1"/>
      <name val="Aptos Narrow"/>
      <family val="2"/>
      <scheme val="minor"/>
    </font>
    <font>
      <sz val="11"/>
      <color theme="1"/>
      <name val="Aptos Narrow"/>
      <family val="2"/>
      <scheme val="minor"/>
    </font>
    <font>
      <sz val="12"/>
      <color theme="1"/>
      <name val="Aptos Narrow"/>
      <family val="2"/>
      <scheme val="minor"/>
    </font>
    <font>
      <b/>
      <sz val="11"/>
      <color theme="1"/>
      <name val="Century Gothic"/>
    </font>
    <font>
      <sz val="11"/>
      <color theme="1"/>
      <name val="Century Gothic"/>
    </font>
    <font>
      <b/>
      <sz val="10"/>
      <color rgb="FF000000"/>
      <name val="Century Gothic"/>
    </font>
    <font>
      <sz val="10"/>
      <color rgb="FF000000"/>
      <name val="Century Gothic"/>
    </font>
    <font>
      <sz val="11"/>
      <color rgb="FF000000"/>
      <name val="Century Gothic"/>
    </font>
    <font>
      <sz val="11"/>
      <name val="Century Gothic"/>
    </font>
    <font>
      <b/>
      <sz val="11"/>
      <color rgb="FF000000"/>
      <name val="Century Gothic"/>
    </font>
    <font>
      <b/>
      <sz val="11"/>
      <name val="Century Gothic"/>
    </font>
    <font>
      <sz val="11"/>
      <color theme="0" tint="-0.499984740745262"/>
      <name val="Century Gothic"/>
    </font>
    <font>
      <sz val="11"/>
      <color rgb="FF333333"/>
      <name val="Century Gothic"/>
    </font>
  </fonts>
  <fills count="7">
    <fill>
      <patternFill patternType="none"/>
    </fill>
    <fill>
      <patternFill patternType="gray125"/>
    </fill>
    <fill>
      <patternFill patternType="solid">
        <fgColor theme="0"/>
        <bgColor indexed="64"/>
      </patternFill>
    </fill>
    <fill>
      <patternFill patternType="solid">
        <fgColor rgb="FFDAE9F8"/>
        <bgColor rgb="FF000000"/>
      </patternFill>
    </fill>
    <fill>
      <patternFill patternType="solid">
        <fgColor theme="0"/>
        <bgColor rgb="FF000000"/>
      </patternFill>
    </fill>
    <fill>
      <patternFill patternType="solid">
        <fgColor theme="3" tint="0.89999084444715716"/>
        <bgColor rgb="FF000000"/>
      </patternFill>
    </fill>
    <fill>
      <patternFill patternType="solid">
        <fgColor theme="3" tint="0.89999084444715716"/>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808080"/>
      </left>
      <right style="thin">
        <color rgb="FF808080"/>
      </right>
      <top style="thin">
        <color rgb="FF808080"/>
      </top>
      <bottom style="thin">
        <color rgb="FF808080"/>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cellStyleXfs>
  <cellXfs count="115">
    <xf numFmtId="0" fontId="0" fillId="0" borderId="0" xfId="0"/>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Alignment="1">
      <alignment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0" xfId="0" applyFont="1" applyAlignment="1">
      <alignment horizontal="center" vertical="center" wrapText="1"/>
    </xf>
    <xf numFmtId="3" fontId="4" fillId="0" borderId="0" xfId="0" applyNumberFormat="1" applyFont="1" applyAlignment="1">
      <alignment vertical="center" wrapText="1"/>
    </xf>
    <xf numFmtId="0" fontId="4" fillId="0" borderId="0" xfId="0" applyFont="1" applyAlignment="1">
      <alignment vertical="center" wrapText="1"/>
    </xf>
    <xf numFmtId="3" fontId="4" fillId="0" borderId="0" xfId="0" applyNumberFormat="1" applyFont="1" applyAlignment="1">
      <alignment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3" fontId="4" fillId="0" borderId="7" xfId="0" applyNumberFormat="1" applyFont="1" applyBorder="1" applyAlignment="1">
      <alignment vertical="center" wrapText="1"/>
    </xf>
    <xf numFmtId="0" fontId="4" fillId="0" borderId="7" xfId="0" applyFont="1" applyBorder="1" applyAlignment="1">
      <alignment vertical="center" wrapText="1"/>
    </xf>
    <xf numFmtId="0" fontId="4" fillId="0" borderId="0" xfId="0" applyFont="1" applyAlignment="1">
      <alignment horizontal="center" vertical="center"/>
    </xf>
    <xf numFmtId="3" fontId="4" fillId="0" borderId="0" xfId="0" applyNumberFormat="1"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center" vertical="center"/>
    </xf>
    <xf numFmtId="3" fontId="3" fillId="0" borderId="2"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3" fontId="3" fillId="0" borderId="4"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3" fontId="5" fillId="3" borderId="1" xfId="0" applyNumberFormat="1" applyFont="1" applyFill="1" applyBorder="1" applyAlignment="1">
      <alignment vertical="center" wrapText="1"/>
    </xf>
    <xf numFmtId="0" fontId="5" fillId="3" borderId="10" xfId="0" applyFont="1" applyFill="1" applyBorder="1" applyAlignment="1">
      <alignment vertical="center" wrapText="1"/>
    </xf>
    <xf numFmtId="3" fontId="5" fillId="3" borderId="1" xfId="0" applyNumberFormat="1"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3" fontId="4" fillId="0" borderId="12" xfId="0" applyNumberFormat="1" applyFont="1" applyBorder="1" applyAlignment="1">
      <alignment vertical="center"/>
    </xf>
    <xf numFmtId="3" fontId="7" fillId="0" borderId="1" xfId="0" applyNumberFormat="1" applyFont="1" applyBorder="1" applyAlignment="1">
      <alignment vertical="center"/>
    </xf>
    <xf numFmtId="165" fontId="5" fillId="0" borderId="1" xfId="0" applyNumberFormat="1" applyFont="1" applyBorder="1" applyAlignment="1">
      <alignment vertical="center" wrapText="1"/>
    </xf>
    <xf numFmtId="3" fontId="4" fillId="0" borderId="12" xfId="0" applyNumberFormat="1" applyFont="1" applyBorder="1" applyAlignment="1">
      <alignment horizontal="right" vertical="center"/>
    </xf>
    <xf numFmtId="3" fontId="7" fillId="0" borderId="1" xfId="0" applyNumberFormat="1" applyFont="1" applyBorder="1" applyAlignment="1">
      <alignment horizontal="center" vertical="center"/>
    </xf>
    <xf numFmtId="165" fontId="5" fillId="0" borderId="1" xfId="0" applyNumberFormat="1" applyFont="1" applyBorder="1" applyAlignment="1">
      <alignment horizontal="center" vertical="center" wrapText="1"/>
    </xf>
    <xf numFmtId="3" fontId="4" fillId="0" borderId="1" xfId="0" applyNumberFormat="1" applyFont="1" applyBorder="1" applyAlignment="1">
      <alignment vertical="center" wrapText="1"/>
    </xf>
    <xf numFmtId="3" fontId="4" fillId="0" borderId="8" xfId="0" applyNumberFormat="1" applyFont="1" applyBorder="1" applyAlignment="1">
      <alignment vertical="center" wrapText="1"/>
    </xf>
    <xf numFmtId="167" fontId="4" fillId="0" borderId="8" xfId="0" applyNumberFormat="1" applyFont="1" applyBorder="1" applyAlignment="1">
      <alignment vertical="center" wrapText="1"/>
    </xf>
    <xf numFmtId="3" fontId="6" fillId="0" borderId="1" xfId="1"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center" vertical="center"/>
    </xf>
    <xf numFmtId="0" fontId="5"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4" fillId="2" borderId="0" xfId="0" applyFont="1" applyFill="1" applyAlignment="1">
      <alignment vertical="center"/>
    </xf>
    <xf numFmtId="3" fontId="6" fillId="4" borderId="1" xfId="1" applyNumberFormat="1" applyFont="1" applyFill="1" applyBorder="1" applyAlignment="1">
      <alignment horizontal="center" vertical="center" wrapText="1"/>
    </xf>
    <xf numFmtId="3" fontId="6" fillId="4" borderId="1" xfId="0" applyNumberFormat="1" applyFont="1" applyFill="1" applyBorder="1" applyAlignment="1">
      <alignment horizontal="center" vertical="center" wrapText="1"/>
    </xf>
    <xf numFmtId="0" fontId="6" fillId="0" borderId="10" xfId="0" applyFont="1" applyBorder="1" applyAlignment="1">
      <alignment horizontal="center" vertical="center" wrapText="1"/>
    </xf>
    <xf numFmtId="3" fontId="8" fillId="0" borderId="13" xfId="0" applyNumberFormat="1" applyFont="1" applyBorder="1" applyAlignment="1">
      <alignment vertical="center"/>
    </xf>
    <xf numFmtId="3" fontId="9" fillId="0" borderId="1" xfId="0" applyNumberFormat="1" applyFont="1" applyBorder="1" applyAlignment="1">
      <alignment vertical="center"/>
    </xf>
    <xf numFmtId="3" fontId="10" fillId="0" borderId="13" xfId="0" applyNumberFormat="1" applyFont="1" applyBorder="1" applyAlignment="1">
      <alignment horizontal="right" vertical="center"/>
    </xf>
    <xf numFmtId="3" fontId="9" fillId="0" borderId="1" xfId="0" applyNumberFormat="1" applyFont="1" applyBorder="1" applyAlignment="1">
      <alignment horizontal="center" vertical="center"/>
    </xf>
    <xf numFmtId="0" fontId="5" fillId="3" borderId="3" xfId="0" applyFont="1" applyFill="1" applyBorder="1" applyAlignment="1">
      <alignment vertical="center" wrapText="1"/>
    </xf>
    <xf numFmtId="0" fontId="5" fillId="3" borderId="1" xfId="0" applyFont="1" applyFill="1" applyBorder="1" applyAlignment="1">
      <alignment vertical="center" wrapText="1"/>
    </xf>
    <xf numFmtId="3" fontId="5" fillId="3" borderId="2" xfId="0" applyNumberFormat="1" applyFont="1" applyFill="1" applyBorder="1" applyAlignment="1">
      <alignment vertical="center" wrapText="1"/>
    </xf>
    <xf numFmtId="165" fontId="5" fillId="3" borderId="1" xfId="0" applyNumberFormat="1" applyFont="1" applyFill="1" applyBorder="1" applyAlignment="1">
      <alignment vertical="center" wrapText="1"/>
    </xf>
    <xf numFmtId="3" fontId="5" fillId="3" borderId="2" xfId="0"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3" fontId="5" fillId="5" borderId="1" xfId="0" applyNumberFormat="1" applyFont="1" applyFill="1" applyBorder="1" applyAlignment="1">
      <alignment vertical="center" wrapText="1"/>
    </xf>
    <xf numFmtId="3" fontId="5" fillId="5" borderId="4" xfId="0" applyNumberFormat="1" applyFont="1" applyFill="1" applyBorder="1" applyAlignment="1">
      <alignment horizontal="center" vertical="center" wrapText="1"/>
    </xf>
    <xf numFmtId="3" fontId="4" fillId="6" borderId="8" xfId="0" applyNumberFormat="1" applyFont="1" applyFill="1" applyBorder="1" applyAlignment="1">
      <alignment vertical="center" wrapText="1"/>
    </xf>
    <xf numFmtId="3" fontId="5" fillId="3" borderId="4" xfId="0" applyNumberFormat="1" applyFont="1" applyFill="1" applyBorder="1" applyAlignment="1">
      <alignment horizontal="center" vertical="center" wrapText="1"/>
    </xf>
    <xf numFmtId="0" fontId="5" fillId="0" borderId="0" xfId="0" applyFont="1" applyAlignment="1">
      <alignment vertical="center" wrapText="1"/>
    </xf>
    <xf numFmtId="3" fontId="5" fillId="0" borderId="0" xfId="0" applyNumberFormat="1" applyFont="1" applyAlignment="1">
      <alignment vertical="center" wrapText="1"/>
    </xf>
    <xf numFmtId="165" fontId="5" fillId="0" borderId="0" xfId="0" applyNumberFormat="1" applyFont="1" applyAlignment="1">
      <alignment vertical="center" wrapText="1"/>
    </xf>
    <xf numFmtId="3" fontId="5" fillId="0" borderId="0" xfId="0" applyNumberFormat="1" applyFont="1" applyAlignment="1">
      <alignment horizontal="center" vertical="center" wrapText="1"/>
    </xf>
    <xf numFmtId="0" fontId="5" fillId="0" borderId="0" xfId="0" applyFont="1" applyAlignment="1">
      <alignment horizontal="center" vertical="center" wrapText="1"/>
    </xf>
    <xf numFmtId="165" fontId="5" fillId="0" borderId="0" xfId="0" applyNumberFormat="1" applyFont="1" applyAlignment="1">
      <alignment horizontal="center" vertical="center" wrapText="1"/>
    </xf>
    <xf numFmtId="0" fontId="9" fillId="0" borderId="0" xfId="0" applyFont="1" applyAlignment="1">
      <alignment horizontal="center" vertical="center" wrapText="1"/>
    </xf>
    <xf numFmtId="0" fontId="9" fillId="0" borderId="0" xfId="0" applyFont="1" applyBorder="1" applyAlignment="1">
      <alignment horizontal="center" vertical="center" wrapText="1"/>
    </xf>
    <xf numFmtId="0" fontId="3" fillId="0" borderId="0" xfId="0" applyFont="1" applyAlignment="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4"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166" fontId="4" fillId="0" borderId="0" xfId="0" applyNumberFormat="1" applyFont="1" applyAlignment="1">
      <alignment vertical="center"/>
    </xf>
    <xf numFmtId="9" fontId="4" fillId="0" borderId="0" xfId="2" applyFont="1" applyAlignment="1">
      <alignment vertical="center"/>
    </xf>
    <xf numFmtId="0" fontId="9" fillId="0" borderId="0" xfId="3" applyFont="1" applyAlignment="1">
      <alignment vertical="center"/>
    </xf>
    <xf numFmtId="0" fontId="11" fillId="0" borderId="0" xfId="0" applyFont="1" applyAlignment="1">
      <alignment vertical="center"/>
    </xf>
    <xf numFmtId="0" fontId="7" fillId="0" borderId="0" xfId="3" applyFont="1" applyAlignment="1">
      <alignment vertical="center"/>
    </xf>
    <xf numFmtId="0" fontId="3" fillId="0" borderId="12"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3" fontId="4" fillId="0" borderId="14" xfId="0" applyNumberFormat="1" applyFont="1" applyBorder="1" applyAlignment="1">
      <alignment horizontal="center" vertical="center" wrapText="1"/>
    </xf>
    <xf numFmtId="3" fontId="4" fillId="0" borderId="9" xfId="0" applyNumberFormat="1" applyFont="1" applyBorder="1" applyAlignment="1">
      <alignment horizontal="center" vertical="center" wrapText="1"/>
    </xf>
    <xf numFmtId="3" fontId="4" fillId="0" borderId="11" xfId="0" applyNumberFormat="1" applyFont="1" applyBorder="1" applyAlignment="1">
      <alignment horizontal="center" vertical="center" wrapText="1"/>
    </xf>
    <xf numFmtId="3" fontId="4" fillId="0" borderId="5" xfId="0" applyNumberFormat="1" applyFont="1" applyBorder="1" applyAlignment="1">
      <alignment horizontal="center" vertical="center" wrapText="1"/>
    </xf>
    <xf numFmtId="3" fontId="4" fillId="0" borderId="0" xfId="0" applyNumberFormat="1" applyFont="1" applyBorder="1" applyAlignment="1">
      <alignment horizontal="center" vertical="center" wrapText="1"/>
    </xf>
    <xf numFmtId="3" fontId="4" fillId="0" borderId="15" xfId="0" applyNumberFormat="1" applyFont="1" applyBorder="1" applyAlignment="1">
      <alignment horizontal="center" vertical="center" wrapText="1"/>
    </xf>
    <xf numFmtId="3" fontId="4" fillId="0" borderId="6" xfId="0" applyNumberFormat="1" applyFont="1" applyBorder="1" applyAlignment="1">
      <alignment horizontal="center" vertical="center" wrapText="1"/>
    </xf>
    <xf numFmtId="3" fontId="4" fillId="0" borderId="7" xfId="0" applyNumberFormat="1" applyFont="1" applyBorder="1" applyAlignment="1">
      <alignment horizontal="center" vertical="center" wrapText="1"/>
    </xf>
    <xf numFmtId="3" fontId="4" fillId="0" borderId="16"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cellXfs>
  <cellStyles count="4">
    <cellStyle name="Moneda 2" xfId="1" xr:uid="{F8DC74F7-4830-42D2-9BC3-404117CB87D1}"/>
    <cellStyle name="Normal" xfId="0" builtinId="0"/>
    <cellStyle name="Normal 2" xfId="3" xr:uid="{DE35CEAE-BC1B-4E04-8697-132A4B49DF7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CB43B-4D58-438A-A189-84DD5EB37CF1}">
  <dimension ref="A2:AI83"/>
  <sheetViews>
    <sheetView tabSelected="1" workbookViewId="0">
      <selection activeCell="A3" sqref="A3:AI3"/>
    </sheetView>
  </sheetViews>
  <sheetFormatPr defaultColWidth="11.42578125" defaultRowHeight="16.5"/>
  <cols>
    <col min="1" max="1" width="11.42578125" style="3"/>
    <col min="2" max="2" width="48.42578125" style="3" customWidth="1"/>
    <col min="3" max="3" width="32.5703125" style="3" customWidth="1"/>
    <col min="4" max="4" width="9.28515625" style="3" customWidth="1"/>
    <col min="5" max="5" width="14.140625" style="11" customWidth="1"/>
    <col min="6" max="6" width="10.85546875" style="3" customWidth="1"/>
    <col min="7" max="7" width="13.42578125" style="3" customWidth="1"/>
    <col min="8" max="8" width="1.7109375" style="3" customWidth="1"/>
    <col min="9" max="10" width="11.42578125" style="11"/>
    <col min="11" max="11" width="14.85546875" style="11" customWidth="1"/>
    <col min="12" max="12" width="1.7109375" style="3" customWidth="1"/>
    <col min="13" max="13" width="11.42578125" style="3"/>
    <col min="14" max="14" width="14.5703125" style="3" customWidth="1"/>
    <col min="15" max="15" width="18" style="3" customWidth="1"/>
    <col min="16" max="16" width="1.7109375" style="3" customWidth="1"/>
    <col min="17" max="19" width="11.42578125" style="11"/>
    <col min="20" max="20" width="1.7109375" style="3" customWidth="1"/>
    <col min="21" max="21" width="13.5703125" style="11" bestFit="1" customWidth="1"/>
    <col min="22" max="22" width="11.42578125" style="11"/>
    <col min="23" max="23" width="12.7109375" style="11" bestFit="1" customWidth="1"/>
    <col min="24" max="24" width="1.7109375" style="3" customWidth="1"/>
    <col min="25" max="27" width="11.42578125" style="11"/>
    <col min="28" max="28" width="1.7109375" style="3" customWidth="1"/>
    <col min="29" max="31" width="11.42578125" style="11"/>
    <col min="32" max="32" width="1.7109375" style="3" customWidth="1"/>
    <col min="33" max="35" width="11.42578125" style="11"/>
    <col min="36" max="16384" width="11.42578125" style="3"/>
  </cols>
  <sheetData>
    <row r="2" spans="1:35">
      <c r="A2" s="1" t="s">
        <v>0</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c r="A3" s="4" t="s">
        <v>1</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row>
    <row r="4" spans="1:35" ht="33" customHeight="1">
      <c r="A4" s="6" t="s">
        <v>2</v>
      </c>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row>
    <row r="5" spans="1:35" ht="15" customHeight="1">
      <c r="A5" s="6" t="s">
        <v>3</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row>
    <row r="6" spans="1:35" ht="15" customHeight="1">
      <c r="A6" s="8"/>
      <c r="B6" s="8"/>
      <c r="C6" s="8"/>
      <c r="D6" s="8"/>
      <c r="E6" s="9"/>
      <c r="F6" s="10"/>
      <c r="G6" s="10"/>
    </row>
    <row r="7" spans="1:35" s="16" customFormat="1" ht="15" customHeight="1">
      <c r="A7" s="12"/>
      <c r="B7" s="13"/>
      <c r="C7" s="13"/>
      <c r="D7" s="13"/>
      <c r="E7" s="14"/>
      <c r="F7" s="15">
        <v>1</v>
      </c>
      <c r="G7" s="15"/>
      <c r="I7" s="17"/>
      <c r="J7" s="17">
        <v>2</v>
      </c>
      <c r="K7" s="17"/>
      <c r="N7" s="16">
        <v>3</v>
      </c>
      <c r="Q7" s="17"/>
      <c r="R7" s="17">
        <v>4</v>
      </c>
      <c r="S7" s="17"/>
      <c r="U7" s="17"/>
      <c r="V7" s="17">
        <v>5</v>
      </c>
      <c r="W7" s="17"/>
      <c r="Y7" s="17"/>
      <c r="Z7" s="17">
        <v>6</v>
      </c>
      <c r="AA7" s="17"/>
      <c r="AC7" s="17"/>
      <c r="AD7" s="17">
        <v>7</v>
      </c>
      <c r="AE7" s="17"/>
      <c r="AG7" s="17"/>
      <c r="AH7" s="17">
        <v>8</v>
      </c>
      <c r="AI7" s="17"/>
    </row>
    <row r="8" spans="1:35" s="24" customFormat="1" ht="60" customHeight="1">
      <c r="A8" s="18"/>
      <c r="B8" s="19"/>
      <c r="C8" s="19"/>
      <c r="D8" s="20"/>
      <c r="E8" s="21" t="s">
        <v>4</v>
      </c>
      <c r="F8" s="22"/>
      <c r="G8" s="23"/>
      <c r="I8" s="25" t="s">
        <v>5</v>
      </c>
      <c r="J8" s="26"/>
      <c r="K8" s="27"/>
      <c r="M8" s="18" t="s">
        <v>6</v>
      </c>
      <c r="N8" s="19"/>
      <c r="O8" s="20"/>
      <c r="Q8" s="25" t="s">
        <v>7</v>
      </c>
      <c r="R8" s="26"/>
      <c r="S8" s="27"/>
      <c r="U8" s="25" t="s">
        <v>8</v>
      </c>
      <c r="V8" s="26"/>
      <c r="W8" s="27"/>
      <c r="Y8" s="25" t="s">
        <v>9</v>
      </c>
      <c r="Z8" s="26"/>
      <c r="AA8" s="27"/>
      <c r="AC8" s="25" t="s">
        <v>10</v>
      </c>
      <c r="AD8" s="26"/>
      <c r="AE8" s="27"/>
      <c r="AG8" s="25" t="s">
        <v>11</v>
      </c>
      <c r="AH8" s="26"/>
      <c r="AI8" s="27"/>
    </row>
    <row r="9" spans="1:35" ht="37.5">
      <c r="A9" s="28" t="s">
        <v>12</v>
      </c>
      <c r="B9" s="28" t="s">
        <v>13</v>
      </c>
      <c r="C9" s="28" t="s">
        <v>14</v>
      </c>
      <c r="D9" s="28" t="s">
        <v>15</v>
      </c>
      <c r="E9" s="29" t="s">
        <v>16</v>
      </c>
      <c r="F9" s="30" t="s">
        <v>17</v>
      </c>
      <c r="G9" s="30" t="s">
        <v>18</v>
      </c>
      <c r="I9" s="31" t="s">
        <v>16</v>
      </c>
      <c r="J9" s="32" t="s">
        <v>17</v>
      </c>
      <c r="K9" s="32" t="s">
        <v>18</v>
      </c>
      <c r="M9" s="31" t="s">
        <v>16</v>
      </c>
      <c r="N9" s="31" t="s">
        <v>17</v>
      </c>
      <c r="O9" s="31" t="s">
        <v>18</v>
      </c>
      <c r="Q9" s="31" t="s">
        <v>16</v>
      </c>
      <c r="R9" s="31" t="s">
        <v>17</v>
      </c>
      <c r="S9" s="31" t="s">
        <v>18</v>
      </c>
      <c r="U9" s="31" t="s">
        <v>16</v>
      </c>
      <c r="V9" s="31" t="s">
        <v>17</v>
      </c>
      <c r="W9" s="31" t="s">
        <v>18</v>
      </c>
      <c r="Y9" s="31" t="s">
        <v>16</v>
      </c>
      <c r="Z9" s="31" t="s">
        <v>17</v>
      </c>
      <c r="AA9" s="31" t="s">
        <v>18</v>
      </c>
      <c r="AC9" s="31" t="s">
        <v>16</v>
      </c>
      <c r="AD9" s="31" t="s">
        <v>17</v>
      </c>
      <c r="AE9" s="31" t="s">
        <v>18</v>
      </c>
      <c r="AG9" s="31" t="s">
        <v>16</v>
      </c>
      <c r="AH9" s="31" t="s">
        <v>17</v>
      </c>
      <c r="AI9" s="31" t="s">
        <v>18</v>
      </c>
    </row>
    <row r="10" spans="1:35" ht="24.75">
      <c r="A10" s="33">
        <v>1</v>
      </c>
      <c r="B10" s="34" t="s">
        <v>19</v>
      </c>
      <c r="C10" s="34" t="s">
        <v>20</v>
      </c>
      <c r="D10" s="35">
        <v>800</v>
      </c>
      <c r="E10" s="36">
        <v>400</v>
      </c>
      <c r="F10" s="37"/>
      <c r="G10" s="38">
        <f>(E10*D10)+(F10*D10)</f>
        <v>320000</v>
      </c>
      <c r="I10" s="39"/>
      <c r="J10" s="40"/>
      <c r="K10" s="41">
        <f>(I10*H10)+(J10*H10)</f>
        <v>0</v>
      </c>
      <c r="M10" s="42">
        <v>376000</v>
      </c>
      <c r="N10" s="42">
        <v>0</v>
      </c>
      <c r="O10" s="42">
        <v>376000</v>
      </c>
      <c r="Q10" s="43">
        <v>595</v>
      </c>
      <c r="R10" s="43">
        <v>0</v>
      </c>
      <c r="S10" s="43">
        <f>(Q10*D10)+(R10*D10)</f>
        <v>476000</v>
      </c>
      <c r="T10" s="44"/>
      <c r="U10" s="45">
        <v>560</v>
      </c>
      <c r="V10" s="45">
        <v>0</v>
      </c>
      <c r="W10" s="46">
        <f>(U10*D10)+(V10*D10)</f>
        <v>448000</v>
      </c>
      <c r="Y10" s="47">
        <v>400</v>
      </c>
      <c r="Z10" s="47">
        <v>0</v>
      </c>
      <c r="AA10" s="46">
        <v>320000</v>
      </c>
      <c r="AC10" s="47">
        <v>383193</v>
      </c>
      <c r="AD10" s="47">
        <v>72807</v>
      </c>
      <c r="AE10" s="46">
        <f>AC10+AD10</f>
        <v>456000</v>
      </c>
      <c r="AG10" s="47">
        <v>466400</v>
      </c>
      <c r="AH10" s="47">
        <v>0</v>
      </c>
      <c r="AI10" s="46">
        <f>AG10+AH10</f>
        <v>466400</v>
      </c>
    </row>
    <row r="11" spans="1:35">
      <c r="A11" s="33">
        <v>2</v>
      </c>
      <c r="B11" s="34" t="s">
        <v>21</v>
      </c>
      <c r="C11" s="34" t="s">
        <v>22</v>
      </c>
      <c r="D11" s="35">
        <v>8</v>
      </c>
      <c r="E11" s="36">
        <v>7900</v>
      </c>
      <c r="F11" s="37"/>
      <c r="G11" s="38">
        <f t="shared" ref="G11:G62" si="0">(E11*D11)+(F11*D11)</f>
        <v>63200</v>
      </c>
      <c r="I11" s="39"/>
      <c r="J11" s="40"/>
      <c r="K11" s="41">
        <f t="shared" ref="K11:K62" si="1">(I11*H11)+(J11*H11)</f>
        <v>0</v>
      </c>
      <c r="M11" s="42">
        <v>52520</v>
      </c>
      <c r="N11" s="42">
        <v>0</v>
      </c>
      <c r="O11" s="42">
        <v>52520</v>
      </c>
      <c r="Q11" s="43">
        <v>8449</v>
      </c>
      <c r="R11" s="43">
        <v>0</v>
      </c>
      <c r="S11" s="43">
        <f t="shared" ref="S11:S62" si="2">(Q11*D11)+(R11*D11)</f>
        <v>67592</v>
      </c>
      <c r="T11" s="44"/>
      <c r="U11" s="45">
        <v>7200</v>
      </c>
      <c r="V11" s="45">
        <v>0</v>
      </c>
      <c r="W11" s="46">
        <f t="shared" ref="W11:W62" si="3">(U11*D11)+(V11*D11)</f>
        <v>57600</v>
      </c>
      <c r="Y11" s="47">
        <v>7400</v>
      </c>
      <c r="Z11" s="47">
        <v>0</v>
      </c>
      <c r="AA11" s="46">
        <v>59200</v>
      </c>
      <c r="AC11" s="47">
        <v>58403</v>
      </c>
      <c r="AD11" s="47">
        <v>11097</v>
      </c>
      <c r="AE11" s="46">
        <f t="shared" ref="AE11:AE62" si="4">AC11+AD11</f>
        <v>69500</v>
      </c>
      <c r="AG11" s="47">
        <v>64800</v>
      </c>
      <c r="AH11" s="47">
        <v>0</v>
      </c>
      <c r="AI11" s="46">
        <f>AG11+AH11</f>
        <v>64800</v>
      </c>
    </row>
    <row r="12" spans="1:35">
      <c r="A12" s="33">
        <v>3</v>
      </c>
      <c r="B12" s="34" t="s">
        <v>23</v>
      </c>
      <c r="C12" s="34" t="s">
        <v>24</v>
      </c>
      <c r="D12" s="35">
        <v>80</v>
      </c>
      <c r="E12" s="36">
        <v>10000</v>
      </c>
      <c r="F12" s="37"/>
      <c r="G12" s="38">
        <f t="shared" si="0"/>
        <v>800000</v>
      </c>
      <c r="I12" s="39"/>
      <c r="J12" s="40"/>
      <c r="K12" s="41">
        <f t="shared" si="1"/>
        <v>0</v>
      </c>
      <c r="M12" s="42">
        <v>3052000</v>
      </c>
      <c r="N12" s="42">
        <v>0</v>
      </c>
      <c r="O12" s="42">
        <v>3052000</v>
      </c>
      <c r="Q12" s="43">
        <v>49782</v>
      </c>
      <c r="R12" s="43">
        <v>0</v>
      </c>
      <c r="S12" s="43">
        <f t="shared" si="2"/>
        <v>3982560</v>
      </c>
      <c r="T12" s="44"/>
      <c r="U12" s="45">
        <v>18000</v>
      </c>
      <c r="V12" s="45">
        <v>0</v>
      </c>
      <c r="W12" s="46">
        <f t="shared" si="3"/>
        <v>1440000</v>
      </c>
      <c r="Y12" s="47">
        <v>79000</v>
      </c>
      <c r="Z12" s="47">
        <v>0</v>
      </c>
      <c r="AA12" s="46">
        <v>6320000</v>
      </c>
      <c r="AC12" s="47">
        <v>3179622</v>
      </c>
      <c r="AD12" s="47">
        <v>604128</v>
      </c>
      <c r="AE12" s="46">
        <f t="shared" si="4"/>
        <v>3783750</v>
      </c>
      <c r="AG12" s="47">
        <v>3707600</v>
      </c>
      <c r="AH12" s="47">
        <v>0</v>
      </c>
      <c r="AI12" s="46">
        <f t="shared" ref="AI12:AI62" si="5">AG12+AH12</f>
        <v>3707600</v>
      </c>
    </row>
    <row r="13" spans="1:35">
      <c r="A13" s="33">
        <v>4</v>
      </c>
      <c r="B13" s="34" t="s">
        <v>25</v>
      </c>
      <c r="C13" s="34" t="s">
        <v>26</v>
      </c>
      <c r="D13" s="35">
        <v>150</v>
      </c>
      <c r="E13" s="36">
        <v>3600</v>
      </c>
      <c r="F13" s="37"/>
      <c r="G13" s="38">
        <f t="shared" si="0"/>
        <v>540000</v>
      </c>
      <c r="I13" s="39"/>
      <c r="J13" s="40"/>
      <c r="K13" s="41">
        <f t="shared" si="1"/>
        <v>0</v>
      </c>
      <c r="M13" s="42">
        <v>498000</v>
      </c>
      <c r="N13" s="42">
        <v>0</v>
      </c>
      <c r="O13" s="42">
        <v>498000</v>
      </c>
      <c r="Q13" s="43">
        <v>3900</v>
      </c>
      <c r="R13" s="43">
        <v>0</v>
      </c>
      <c r="S13" s="43">
        <f t="shared" si="2"/>
        <v>585000</v>
      </c>
      <c r="T13" s="44"/>
      <c r="U13" s="45">
        <v>4500</v>
      </c>
      <c r="V13" s="45">
        <v>0</v>
      </c>
      <c r="W13" s="46">
        <f t="shared" si="3"/>
        <v>675000</v>
      </c>
      <c r="Y13" s="47">
        <v>3700</v>
      </c>
      <c r="Z13" s="47">
        <v>0</v>
      </c>
      <c r="AA13" s="46">
        <v>555000</v>
      </c>
      <c r="AC13" s="47">
        <v>551555</v>
      </c>
      <c r="AD13" s="47">
        <v>104795</v>
      </c>
      <c r="AE13" s="46">
        <f t="shared" si="4"/>
        <v>656350</v>
      </c>
      <c r="AG13" s="47">
        <v>630000</v>
      </c>
      <c r="AH13" s="47">
        <v>0</v>
      </c>
      <c r="AI13" s="46">
        <f t="shared" si="5"/>
        <v>630000</v>
      </c>
    </row>
    <row r="14" spans="1:35">
      <c r="A14" s="33">
        <v>5</v>
      </c>
      <c r="B14" s="34" t="s">
        <v>27</v>
      </c>
      <c r="C14" s="34" t="s">
        <v>28</v>
      </c>
      <c r="D14" s="35">
        <v>100</v>
      </c>
      <c r="E14" s="36">
        <v>3500</v>
      </c>
      <c r="F14" s="48"/>
      <c r="G14" s="38">
        <f t="shared" si="0"/>
        <v>350000</v>
      </c>
      <c r="I14" s="39"/>
      <c r="J14" s="49"/>
      <c r="K14" s="41">
        <f t="shared" si="1"/>
        <v>0</v>
      </c>
      <c r="M14" s="42">
        <v>353000</v>
      </c>
      <c r="N14" s="42">
        <v>0</v>
      </c>
      <c r="O14" s="42">
        <v>353000</v>
      </c>
      <c r="Q14" s="43">
        <v>4624</v>
      </c>
      <c r="R14" s="43">
        <v>0</v>
      </c>
      <c r="S14" s="43">
        <f t="shared" si="2"/>
        <v>462400</v>
      </c>
      <c r="T14" s="44"/>
      <c r="U14" s="45">
        <v>4500</v>
      </c>
      <c r="V14" s="45">
        <v>0</v>
      </c>
      <c r="W14" s="46">
        <f t="shared" si="3"/>
        <v>450000</v>
      </c>
      <c r="Y14" s="47">
        <v>3800</v>
      </c>
      <c r="Z14" s="47">
        <v>0</v>
      </c>
      <c r="AA14" s="46">
        <v>380000</v>
      </c>
      <c r="AC14" s="47">
        <v>369496</v>
      </c>
      <c r="AD14" s="47">
        <v>70204</v>
      </c>
      <c r="AE14" s="46">
        <f t="shared" si="4"/>
        <v>439700</v>
      </c>
      <c r="AG14" s="47">
        <v>420000</v>
      </c>
      <c r="AH14" s="47">
        <v>0</v>
      </c>
      <c r="AI14" s="46">
        <f t="shared" si="5"/>
        <v>420000</v>
      </c>
    </row>
    <row r="15" spans="1:35" ht="24.75">
      <c r="A15" s="33">
        <v>6</v>
      </c>
      <c r="B15" s="34" t="s">
        <v>29</v>
      </c>
      <c r="C15" s="34" t="s">
        <v>30</v>
      </c>
      <c r="D15" s="35">
        <v>2</v>
      </c>
      <c r="E15" s="36">
        <v>18000</v>
      </c>
      <c r="F15" s="37">
        <v>3420</v>
      </c>
      <c r="G15" s="38">
        <f t="shared" si="0"/>
        <v>42840</v>
      </c>
      <c r="I15" s="39"/>
      <c r="J15" s="40"/>
      <c r="K15" s="41">
        <f t="shared" si="1"/>
        <v>0</v>
      </c>
      <c r="M15" s="42">
        <v>33613</v>
      </c>
      <c r="N15" s="42">
        <v>6387</v>
      </c>
      <c r="O15" s="42">
        <v>40000</v>
      </c>
      <c r="Q15" s="43">
        <v>23797</v>
      </c>
      <c r="R15" s="43">
        <f>Q15*0.19</f>
        <v>4521.43</v>
      </c>
      <c r="S15" s="43">
        <f>(Q15*D15)+R15*D15</f>
        <v>56636.86</v>
      </c>
      <c r="T15" s="44"/>
      <c r="U15" s="45">
        <v>21008.403361344539</v>
      </c>
      <c r="V15" s="45">
        <v>3991.5966386554624</v>
      </c>
      <c r="W15" s="46">
        <f t="shared" si="3"/>
        <v>50000</v>
      </c>
      <c r="Y15" s="47">
        <v>33700</v>
      </c>
      <c r="Z15" s="47">
        <v>6403</v>
      </c>
      <c r="AA15" s="46">
        <v>80206</v>
      </c>
      <c r="AC15" s="47">
        <v>45210</v>
      </c>
      <c r="AD15" s="47">
        <v>8590</v>
      </c>
      <c r="AE15" s="46">
        <f t="shared" si="4"/>
        <v>53800</v>
      </c>
      <c r="AG15" s="47">
        <v>47500</v>
      </c>
      <c r="AH15" s="47">
        <v>9025</v>
      </c>
      <c r="AI15" s="46">
        <f>AG15+AH15</f>
        <v>56525</v>
      </c>
    </row>
    <row r="16" spans="1:35">
      <c r="A16" s="33">
        <v>7</v>
      </c>
      <c r="B16" s="34" t="s">
        <v>31</v>
      </c>
      <c r="C16" s="34" t="s">
        <v>32</v>
      </c>
      <c r="D16" s="35">
        <v>90</v>
      </c>
      <c r="E16" s="36">
        <v>16500</v>
      </c>
      <c r="F16" s="37">
        <v>3135</v>
      </c>
      <c r="G16" s="38">
        <f t="shared" si="0"/>
        <v>1767150</v>
      </c>
      <c r="I16" s="39"/>
      <c r="J16" s="40"/>
      <c r="K16" s="41">
        <f t="shared" si="1"/>
        <v>0</v>
      </c>
      <c r="M16" s="42">
        <v>1240336</v>
      </c>
      <c r="N16" s="42">
        <v>235664</v>
      </c>
      <c r="O16" s="42">
        <v>1476000</v>
      </c>
      <c r="Q16" s="43">
        <v>14747</v>
      </c>
      <c r="R16" s="43">
        <f t="shared" ref="R16:R19" si="6">Q16*0.19</f>
        <v>2801.93</v>
      </c>
      <c r="S16" s="43">
        <f t="shared" ref="S16:S19" si="7">(Q16*D16)+R16*D16</f>
        <v>1579403.7</v>
      </c>
      <c r="T16" s="44"/>
      <c r="U16" s="45">
        <v>19579.831932773111</v>
      </c>
      <c r="V16" s="45">
        <v>3720.1680672268913</v>
      </c>
      <c r="W16" s="46">
        <f t="shared" si="3"/>
        <v>2097000.0000000005</v>
      </c>
      <c r="Y16" s="47">
        <v>17000</v>
      </c>
      <c r="Z16" s="47">
        <v>3230</v>
      </c>
      <c r="AA16" s="46">
        <v>1820700</v>
      </c>
      <c r="AC16" s="47">
        <v>1676218</v>
      </c>
      <c r="AD16" s="47">
        <v>318482</v>
      </c>
      <c r="AE16" s="46">
        <f t="shared" si="4"/>
        <v>1994700</v>
      </c>
      <c r="AG16" s="47">
        <v>1756824</v>
      </c>
      <c r="AH16" s="47">
        <v>333797</v>
      </c>
      <c r="AI16" s="46">
        <f t="shared" si="5"/>
        <v>2090621</v>
      </c>
    </row>
    <row r="17" spans="1:35">
      <c r="A17" s="33">
        <v>8</v>
      </c>
      <c r="B17" s="34" t="s">
        <v>33</v>
      </c>
      <c r="C17" s="34" t="s">
        <v>32</v>
      </c>
      <c r="D17" s="35">
        <v>40</v>
      </c>
      <c r="E17" s="36">
        <v>16500</v>
      </c>
      <c r="F17" s="37">
        <v>3135</v>
      </c>
      <c r="G17" s="38">
        <f t="shared" si="0"/>
        <v>785400</v>
      </c>
      <c r="I17" s="39"/>
      <c r="J17" s="40"/>
      <c r="K17" s="41">
        <f t="shared" si="1"/>
        <v>0</v>
      </c>
      <c r="M17" s="42">
        <v>551261</v>
      </c>
      <c r="N17" s="42">
        <v>104739</v>
      </c>
      <c r="O17" s="42">
        <v>656000</v>
      </c>
      <c r="Q17" s="43">
        <v>14747</v>
      </c>
      <c r="R17" s="43">
        <f t="shared" si="6"/>
        <v>2801.93</v>
      </c>
      <c r="S17" s="43">
        <f t="shared" si="7"/>
        <v>701957.2</v>
      </c>
      <c r="T17" s="44"/>
      <c r="U17" s="45">
        <v>19579.831932773111</v>
      </c>
      <c r="V17" s="45">
        <v>3720.1680672268913</v>
      </c>
      <c r="W17" s="46">
        <f t="shared" si="3"/>
        <v>932000.00000000012</v>
      </c>
      <c r="Y17" s="47">
        <v>17000</v>
      </c>
      <c r="Z17" s="47">
        <v>3230</v>
      </c>
      <c r="AA17" s="46">
        <v>809200</v>
      </c>
      <c r="AC17" s="47">
        <v>745000</v>
      </c>
      <c r="AD17" s="47">
        <v>141550</v>
      </c>
      <c r="AE17" s="46">
        <f t="shared" si="4"/>
        <v>886550</v>
      </c>
      <c r="AG17" s="47">
        <v>780811</v>
      </c>
      <c r="AH17" s="47">
        <v>148354</v>
      </c>
      <c r="AI17" s="46">
        <f t="shared" si="5"/>
        <v>929165</v>
      </c>
    </row>
    <row r="18" spans="1:35">
      <c r="A18" s="33">
        <v>9</v>
      </c>
      <c r="B18" s="34" t="s">
        <v>34</v>
      </c>
      <c r="C18" s="34" t="s">
        <v>35</v>
      </c>
      <c r="D18" s="35">
        <v>4</v>
      </c>
      <c r="E18" s="36">
        <v>14900</v>
      </c>
      <c r="F18" s="37">
        <v>2831</v>
      </c>
      <c r="G18" s="38">
        <f t="shared" si="0"/>
        <v>70924</v>
      </c>
      <c r="I18" s="39"/>
      <c r="J18" s="40"/>
      <c r="K18" s="41">
        <f t="shared" si="1"/>
        <v>0</v>
      </c>
      <c r="M18" s="42">
        <v>60432</v>
      </c>
      <c r="N18" s="42">
        <v>11482</v>
      </c>
      <c r="O18" s="42">
        <v>71914</v>
      </c>
      <c r="Q18" s="43">
        <v>15105</v>
      </c>
      <c r="R18" s="43">
        <f t="shared" si="6"/>
        <v>2869.95</v>
      </c>
      <c r="S18" s="43">
        <f t="shared" si="7"/>
        <v>71899.8</v>
      </c>
      <c r="T18" s="44"/>
      <c r="U18" s="45">
        <v>14705.882352941177</v>
      </c>
      <c r="V18" s="45">
        <v>2794.1176470588234</v>
      </c>
      <c r="W18" s="46">
        <f t="shared" si="3"/>
        <v>70000</v>
      </c>
      <c r="Y18" s="47">
        <v>28300</v>
      </c>
      <c r="Z18" s="47">
        <v>0</v>
      </c>
      <c r="AA18" s="46">
        <v>113200</v>
      </c>
      <c r="AC18" s="47">
        <v>57395</v>
      </c>
      <c r="AD18" s="47">
        <v>10905</v>
      </c>
      <c r="AE18" s="46">
        <f t="shared" si="4"/>
        <v>68300</v>
      </c>
      <c r="AG18" s="47">
        <v>61825</v>
      </c>
      <c r="AH18" s="47">
        <v>0</v>
      </c>
      <c r="AI18" s="46">
        <f t="shared" si="5"/>
        <v>61825</v>
      </c>
    </row>
    <row r="19" spans="1:35">
      <c r="A19" s="33">
        <v>10</v>
      </c>
      <c r="B19" s="34" t="s">
        <v>36</v>
      </c>
      <c r="C19" s="34" t="s">
        <v>37</v>
      </c>
      <c r="D19" s="35">
        <v>2</v>
      </c>
      <c r="E19" s="36">
        <v>2500</v>
      </c>
      <c r="F19" s="37">
        <v>475</v>
      </c>
      <c r="G19" s="38">
        <f t="shared" si="0"/>
        <v>5950</v>
      </c>
      <c r="I19" s="39"/>
      <c r="J19" s="40"/>
      <c r="K19" s="41">
        <f t="shared" si="1"/>
        <v>0</v>
      </c>
      <c r="M19" s="42">
        <v>3557</v>
      </c>
      <c r="N19" s="42">
        <v>676</v>
      </c>
      <c r="O19" s="42">
        <v>4233</v>
      </c>
      <c r="Q19" s="43">
        <v>2731</v>
      </c>
      <c r="R19" s="43">
        <f t="shared" si="6"/>
        <v>518.89</v>
      </c>
      <c r="S19" s="43">
        <f t="shared" si="7"/>
        <v>6499.78</v>
      </c>
      <c r="T19" s="44"/>
      <c r="U19" s="45">
        <v>2689.0756302521008</v>
      </c>
      <c r="V19" s="45">
        <v>510.92436974789916</v>
      </c>
      <c r="W19" s="46">
        <f t="shared" si="3"/>
        <v>6400</v>
      </c>
      <c r="Y19" s="47">
        <v>2300</v>
      </c>
      <c r="Z19" s="47">
        <v>437</v>
      </c>
      <c r="AA19" s="46">
        <v>5474</v>
      </c>
      <c r="AC19" s="47">
        <v>5420</v>
      </c>
      <c r="AD19" s="47">
        <v>1030</v>
      </c>
      <c r="AE19" s="46">
        <f t="shared" si="4"/>
        <v>6450</v>
      </c>
      <c r="AG19" s="47">
        <v>5976</v>
      </c>
      <c r="AH19" s="47">
        <v>0</v>
      </c>
      <c r="AI19" s="46">
        <f t="shared" si="5"/>
        <v>5976</v>
      </c>
    </row>
    <row r="20" spans="1:35">
      <c r="A20" s="33">
        <v>11</v>
      </c>
      <c r="B20" s="34" t="s">
        <v>38</v>
      </c>
      <c r="C20" s="34" t="s">
        <v>39</v>
      </c>
      <c r="D20" s="35">
        <v>70</v>
      </c>
      <c r="E20" s="36">
        <v>2500</v>
      </c>
      <c r="F20" s="37"/>
      <c r="G20" s="38">
        <f t="shared" si="0"/>
        <v>175000</v>
      </c>
      <c r="I20" s="39"/>
      <c r="J20" s="40"/>
      <c r="K20" s="41">
        <f t="shared" si="1"/>
        <v>0</v>
      </c>
      <c r="M20" s="42">
        <v>212800</v>
      </c>
      <c r="N20" s="42">
        <v>0</v>
      </c>
      <c r="O20" s="42">
        <v>212800</v>
      </c>
      <c r="Q20" s="43">
        <v>3664</v>
      </c>
      <c r="R20" s="43">
        <v>0</v>
      </c>
      <c r="S20" s="43">
        <f t="shared" si="2"/>
        <v>256480</v>
      </c>
      <c r="T20" s="44"/>
      <c r="U20" s="45">
        <v>2900</v>
      </c>
      <c r="V20" s="45">
        <v>0</v>
      </c>
      <c r="W20" s="46">
        <f t="shared" si="3"/>
        <v>203000</v>
      </c>
      <c r="Y20" s="47">
        <v>3100</v>
      </c>
      <c r="Z20" s="47">
        <v>0</v>
      </c>
      <c r="AA20" s="46">
        <v>217000</v>
      </c>
      <c r="AC20" s="47">
        <v>204958</v>
      </c>
      <c r="AD20" s="47">
        <v>38942</v>
      </c>
      <c r="AE20" s="46">
        <f t="shared" si="4"/>
        <v>243900</v>
      </c>
      <c r="AG20" s="47">
        <v>254800</v>
      </c>
      <c r="AH20" s="47">
        <v>0</v>
      </c>
      <c r="AI20" s="46">
        <f t="shared" si="5"/>
        <v>254800</v>
      </c>
    </row>
    <row r="21" spans="1:35">
      <c r="A21" s="33">
        <v>12</v>
      </c>
      <c r="B21" s="34" t="s">
        <v>40</v>
      </c>
      <c r="C21" s="34" t="s">
        <v>24</v>
      </c>
      <c r="D21" s="35">
        <v>50</v>
      </c>
      <c r="E21" s="36">
        <v>450</v>
      </c>
      <c r="F21" s="37"/>
      <c r="G21" s="38">
        <f t="shared" si="0"/>
        <v>22500</v>
      </c>
      <c r="I21" s="39"/>
      <c r="J21" s="40"/>
      <c r="K21" s="41">
        <f t="shared" si="1"/>
        <v>0</v>
      </c>
      <c r="M21" s="42">
        <v>21000</v>
      </c>
      <c r="N21" s="42">
        <v>0</v>
      </c>
      <c r="O21" s="42">
        <v>21000</v>
      </c>
      <c r="Q21" s="43">
        <v>455</v>
      </c>
      <c r="R21" s="43">
        <v>0</v>
      </c>
      <c r="S21" s="43">
        <f t="shared" si="2"/>
        <v>22750</v>
      </c>
      <c r="T21" s="44"/>
      <c r="U21" s="45">
        <v>400</v>
      </c>
      <c r="V21" s="45">
        <v>0</v>
      </c>
      <c r="W21" s="46">
        <f t="shared" si="3"/>
        <v>20000</v>
      </c>
      <c r="Y21" s="47">
        <v>300</v>
      </c>
      <c r="Z21" s="47">
        <v>0</v>
      </c>
      <c r="AA21" s="46">
        <v>15000</v>
      </c>
      <c r="AC21" s="47">
        <v>18739</v>
      </c>
      <c r="AD21" s="47">
        <v>3561</v>
      </c>
      <c r="AE21" s="46">
        <f t="shared" si="4"/>
        <v>22300</v>
      </c>
      <c r="AG21" s="47">
        <v>21000</v>
      </c>
      <c r="AH21" s="47">
        <v>0</v>
      </c>
      <c r="AI21" s="46">
        <f t="shared" si="5"/>
        <v>21000</v>
      </c>
    </row>
    <row r="22" spans="1:35">
      <c r="A22" s="33">
        <v>13</v>
      </c>
      <c r="B22" s="34" t="s">
        <v>41</v>
      </c>
      <c r="C22" s="34" t="s">
        <v>42</v>
      </c>
      <c r="D22" s="35">
        <v>80</v>
      </c>
      <c r="E22" s="36">
        <v>6600</v>
      </c>
      <c r="F22" s="37"/>
      <c r="G22" s="38">
        <f t="shared" si="0"/>
        <v>528000</v>
      </c>
      <c r="I22" s="39"/>
      <c r="J22" s="40"/>
      <c r="K22" s="41">
        <f t="shared" si="1"/>
        <v>0</v>
      </c>
      <c r="M22" s="42">
        <v>560000</v>
      </c>
      <c r="N22" s="42">
        <v>0</v>
      </c>
      <c r="O22" s="42">
        <v>560000</v>
      </c>
      <c r="Q22" s="43">
        <v>8830</v>
      </c>
      <c r="R22" s="43">
        <v>0</v>
      </c>
      <c r="S22" s="43">
        <f t="shared" si="2"/>
        <v>706400</v>
      </c>
      <c r="T22" s="44"/>
      <c r="U22" s="45">
        <v>7900</v>
      </c>
      <c r="V22" s="45">
        <v>0</v>
      </c>
      <c r="W22" s="46">
        <f t="shared" si="3"/>
        <v>632000</v>
      </c>
      <c r="Y22" s="47">
        <v>5100</v>
      </c>
      <c r="Z22" s="47">
        <v>0</v>
      </c>
      <c r="AA22" s="46">
        <v>408000</v>
      </c>
      <c r="AC22" s="47">
        <v>564118</v>
      </c>
      <c r="AD22" s="47">
        <v>107182</v>
      </c>
      <c r="AE22" s="46">
        <f t="shared" si="4"/>
        <v>671300</v>
      </c>
      <c r="AG22" s="47">
        <v>644000</v>
      </c>
      <c r="AH22" s="47">
        <v>0</v>
      </c>
      <c r="AI22" s="46">
        <f>AG22+AH22</f>
        <v>644000</v>
      </c>
    </row>
    <row r="23" spans="1:35">
      <c r="A23" s="33">
        <v>14</v>
      </c>
      <c r="B23" s="34" t="s">
        <v>43</v>
      </c>
      <c r="C23" s="34" t="s">
        <v>42</v>
      </c>
      <c r="D23" s="35">
        <v>80</v>
      </c>
      <c r="E23" s="36">
        <v>6600</v>
      </c>
      <c r="F23" s="37"/>
      <c r="G23" s="38">
        <f t="shared" si="0"/>
        <v>528000</v>
      </c>
      <c r="I23" s="39"/>
      <c r="J23" s="40"/>
      <c r="K23" s="41">
        <f t="shared" si="1"/>
        <v>0</v>
      </c>
      <c r="M23" s="42">
        <v>400000</v>
      </c>
      <c r="N23" s="42">
        <v>0</v>
      </c>
      <c r="O23" s="42">
        <v>400000</v>
      </c>
      <c r="Q23" s="43">
        <v>10086</v>
      </c>
      <c r="R23" s="43">
        <v>0</v>
      </c>
      <c r="S23" s="43">
        <f t="shared" si="2"/>
        <v>806880</v>
      </c>
      <c r="T23" s="44"/>
      <c r="U23" s="45">
        <v>8800</v>
      </c>
      <c r="V23" s="45">
        <v>0</v>
      </c>
      <c r="W23" s="46">
        <f t="shared" si="3"/>
        <v>704000</v>
      </c>
      <c r="Y23" s="47">
        <v>6500</v>
      </c>
      <c r="Z23" s="47">
        <v>0</v>
      </c>
      <c r="AA23" s="46">
        <v>520000</v>
      </c>
      <c r="AC23" s="47">
        <v>644412</v>
      </c>
      <c r="AD23" s="47">
        <v>122438</v>
      </c>
      <c r="AE23" s="46">
        <f t="shared" si="4"/>
        <v>766850</v>
      </c>
      <c r="AG23" s="47">
        <v>728000</v>
      </c>
      <c r="AH23" s="47">
        <v>0</v>
      </c>
      <c r="AI23" s="46">
        <f t="shared" si="5"/>
        <v>728000</v>
      </c>
    </row>
    <row r="24" spans="1:35">
      <c r="A24" s="33">
        <v>15</v>
      </c>
      <c r="B24" s="34" t="s">
        <v>44</v>
      </c>
      <c r="C24" s="34" t="s">
        <v>24</v>
      </c>
      <c r="D24" s="35">
        <v>50</v>
      </c>
      <c r="E24" s="36">
        <v>4700</v>
      </c>
      <c r="F24" s="37"/>
      <c r="G24" s="38">
        <f t="shared" si="0"/>
        <v>235000</v>
      </c>
      <c r="I24" s="39"/>
      <c r="J24" s="40"/>
      <c r="K24" s="41">
        <f t="shared" si="1"/>
        <v>0</v>
      </c>
      <c r="M24" s="42">
        <v>247000</v>
      </c>
      <c r="N24" s="42">
        <v>0</v>
      </c>
      <c r="O24" s="42">
        <v>247000</v>
      </c>
      <c r="Q24" s="43">
        <v>5199</v>
      </c>
      <c r="R24" s="43">
        <v>0</v>
      </c>
      <c r="S24" s="43">
        <f t="shared" si="2"/>
        <v>259950</v>
      </c>
      <c r="T24" s="44"/>
      <c r="U24" s="45">
        <v>4500</v>
      </c>
      <c r="V24" s="45">
        <v>0</v>
      </c>
      <c r="W24" s="46">
        <f t="shared" si="3"/>
        <v>225000</v>
      </c>
      <c r="Y24" s="47">
        <v>4100</v>
      </c>
      <c r="Z24" s="47">
        <v>779</v>
      </c>
      <c r="AA24" s="46">
        <v>243950</v>
      </c>
      <c r="AC24" s="47">
        <v>225378</v>
      </c>
      <c r="AD24" s="47">
        <v>42822</v>
      </c>
      <c r="AE24" s="46">
        <f t="shared" si="4"/>
        <v>268200</v>
      </c>
      <c r="AG24" s="47">
        <v>250000</v>
      </c>
      <c r="AH24" s="47">
        <v>0</v>
      </c>
      <c r="AI24" s="46">
        <f t="shared" si="5"/>
        <v>250000</v>
      </c>
    </row>
    <row r="25" spans="1:35">
      <c r="A25" s="33">
        <v>16</v>
      </c>
      <c r="B25" s="34" t="s">
        <v>45</v>
      </c>
      <c r="C25" s="34" t="s">
        <v>46</v>
      </c>
      <c r="D25" s="35">
        <v>4</v>
      </c>
      <c r="E25" s="36">
        <v>6000</v>
      </c>
      <c r="F25" s="37">
        <v>1140</v>
      </c>
      <c r="G25" s="38">
        <f t="shared" si="0"/>
        <v>28560</v>
      </c>
      <c r="I25" s="39"/>
      <c r="J25" s="40"/>
      <c r="K25" s="41">
        <f t="shared" si="1"/>
        <v>0</v>
      </c>
      <c r="M25" s="42">
        <v>57600</v>
      </c>
      <c r="N25" s="42">
        <v>0</v>
      </c>
      <c r="O25" s="42">
        <v>57600</v>
      </c>
      <c r="Q25" s="43">
        <v>5462</v>
      </c>
      <c r="R25" s="43">
        <f>Q25*0.19</f>
        <v>1037.78</v>
      </c>
      <c r="S25" s="43">
        <f>(Q25*D25)+R25*D25</f>
        <v>25999.119999999999</v>
      </c>
      <c r="T25" s="44"/>
      <c r="U25" s="45">
        <v>15966.386554621849</v>
      </c>
      <c r="V25" s="45">
        <v>3033.6134453781515</v>
      </c>
      <c r="W25" s="46">
        <f t="shared" si="3"/>
        <v>76000</v>
      </c>
      <c r="Y25" s="47">
        <v>7300</v>
      </c>
      <c r="Z25" s="47">
        <v>1387</v>
      </c>
      <c r="AA25" s="46">
        <v>34748</v>
      </c>
      <c r="AC25" s="47">
        <v>69916</v>
      </c>
      <c r="AD25" s="47">
        <v>13284</v>
      </c>
      <c r="AE25" s="46">
        <f t="shared" si="4"/>
        <v>83200</v>
      </c>
      <c r="AG25" s="47">
        <v>75000</v>
      </c>
      <c r="AH25" s="47">
        <v>0</v>
      </c>
      <c r="AI25" s="46">
        <f t="shared" si="5"/>
        <v>75000</v>
      </c>
    </row>
    <row r="26" spans="1:35">
      <c r="A26" s="33">
        <v>17</v>
      </c>
      <c r="B26" s="34" t="s">
        <v>47</v>
      </c>
      <c r="C26" s="34" t="s">
        <v>24</v>
      </c>
      <c r="D26" s="35">
        <v>120</v>
      </c>
      <c r="E26" s="36">
        <v>1000</v>
      </c>
      <c r="F26" s="37"/>
      <c r="G26" s="38">
        <f t="shared" si="0"/>
        <v>120000</v>
      </c>
      <c r="I26" s="39"/>
      <c r="J26" s="40"/>
      <c r="K26" s="41">
        <f t="shared" si="1"/>
        <v>0</v>
      </c>
      <c r="M26" s="42">
        <v>112800</v>
      </c>
      <c r="N26" s="42">
        <v>0</v>
      </c>
      <c r="O26" s="42">
        <v>112800</v>
      </c>
      <c r="Q26" s="43">
        <v>1170</v>
      </c>
      <c r="R26" s="43">
        <v>0</v>
      </c>
      <c r="S26" s="43">
        <f t="shared" si="2"/>
        <v>140400</v>
      </c>
      <c r="T26" s="44"/>
      <c r="U26" s="45">
        <v>1365</v>
      </c>
      <c r="V26" s="45">
        <v>0</v>
      </c>
      <c r="W26" s="46">
        <f t="shared" si="3"/>
        <v>163800</v>
      </c>
      <c r="Y26" s="47">
        <v>1200</v>
      </c>
      <c r="Z26" s="47">
        <v>0</v>
      </c>
      <c r="AA26" s="46">
        <v>144000</v>
      </c>
      <c r="AC26" s="47">
        <v>137311</v>
      </c>
      <c r="AD26" s="47">
        <v>26089</v>
      </c>
      <c r="AE26" s="46">
        <f t="shared" si="4"/>
        <v>163400</v>
      </c>
      <c r="AG26" s="47">
        <v>167040</v>
      </c>
      <c r="AH26" s="47">
        <v>0</v>
      </c>
      <c r="AI26" s="46">
        <f t="shared" si="5"/>
        <v>167040</v>
      </c>
    </row>
    <row r="27" spans="1:35">
      <c r="A27" s="33">
        <v>18</v>
      </c>
      <c r="B27" s="34" t="s">
        <v>48</v>
      </c>
      <c r="C27" s="34" t="s">
        <v>24</v>
      </c>
      <c r="D27" s="35">
        <v>120</v>
      </c>
      <c r="E27" s="36">
        <v>1300</v>
      </c>
      <c r="F27" s="37"/>
      <c r="G27" s="38">
        <f t="shared" si="0"/>
        <v>156000</v>
      </c>
      <c r="I27" s="39"/>
      <c r="J27" s="40"/>
      <c r="K27" s="41">
        <f t="shared" si="1"/>
        <v>0</v>
      </c>
      <c r="M27" s="42">
        <v>141600</v>
      </c>
      <c r="N27" s="42">
        <v>0</v>
      </c>
      <c r="O27" s="42">
        <v>141600</v>
      </c>
      <c r="Q27" s="43">
        <v>1842</v>
      </c>
      <c r="R27" s="43">
        <v>0</v>
      </c>
      <c r="S27" s="43">
        <f t="shared" si="2"/>
        <v>221040</v>
      </c>
      <c r="T27" s="44"/>
      <c r="U27" s="45">
        <v>1690</v>
      </c>
      <c r="V27" s="45">
        <v>0</v>
      </c>
      <c r="W27" s="46">
        <f t="shared" si="3"/>
        <v>202800</v>
      </c>
      <c r="Y27" s="47">
        <v>1500</v>
      </c>
      <c r="Z27" s="47">
        <v>0</v>
      </c>
      <c r="AA27" s="46">
        <v>180000</v>
      </c>
      <c r="AC27" s="47">
        <v>176891</v>
      </c>
      <c r="AD27" s="47">
        <v>33609</v>
      </c>
      <c r="AE27" s="46">
        <f t="shared" si="4"/>
        <v>210500</v>
      </c>
      <c r="AG27" s="47">
        <v>207000</v>
      </c>
      <c r="AH27" s="47">
        <v>0</v>
      </c>
      <c r="AI27" s="46">
        <f t="shared" si="5"/>
        <v>207000</v>
      </c>
    </row>
    <row r="28" spans="1:35">
      <c r="A28" s="33">
        <v>19</v>
      </c>
      <c r="B28" s="34" t="s">
        <v>49</v>
      </c>
      <c r="C28" s="34" t="s">
        <v>24</v>
      </c>
      <c r="D28" s="35">
        <v>120</v>
      </c>
      <c r="E28" s="36">
        <v>2300</v>
      </c>
      <c r="F28" s="37"/>
      <c r="G28" s="38">
        <f t="shared" si="0"/>
        <v>276000</v>
      </c>
      <c r="I28" s="39"/>
      <c r="J28" s="40"/>
      <c r="K28" s="41">
        <f t="shared" si="1"/>
        <v>0</v>
      </c>
      <c r="M28" s="42">
        <v>220800</v>
      </c>
      <c r="N28" s="42">
        <v>0</v>
      </c>
      <c r="O28" s="42">
        <v>220800</v>
      </c>
      <c r="Q28" s="43">
        <v>2843</v>
      </c>
      <c r="R28" s="43">
        <v>0</v>
      </c>
      <c r="S28" s="43">
        <f t="shared" si="2"/>
        <v>341160</v>
      </c>
      <c r="T28" s="44"/>
      <c r="U28" s="45">
        <v>2820</v>
      </c>
      <c r="V28" s="45">
        <v>0</v>
      </c>
      <c r="W28" s="46">
        <f t="shared" si="3"/>
        <v>338400</v>
      </c>
      <c r="Y28" s="47">
        <v>2500</v>
      </c>
      <c r="Z28" s="47">
        <v>0</v>
      </c>
      <c r="AA28" s="46">
        <v>300000</v>
      </c>
      <c r="AC28" s="47">
        <v>272689</v>
      </c>
      <c r="AD28" s="47">
        <v>51811</v>
      </c>
      <c r="AE28" s="46">
        <f t="shared" si="4"/>
        <v>324500</v>
      </c>
      <c r="AG28" s="47">
        <v>331200</v>
      </c>
      <c r="AH28" s="47">
        <v>0</v>
      </c>
      <c r="AI28" s="46">
        <f t="shared" si="5"/>
        <v>331200</v>
      </c>
    </row>
    <row r="29" spans="1:35">
      <c r="A29" s="33">
        <v>20</v>
      </c>
      <c r="B29" s="34" t="s">
        <v>50</v>
      </c>
      <c r="C29" s="34" t="s">
        <v>24</v>
      </c>
      <c r="D29" s="35">
        <v>60</v>
      </c>
      <c r="E29" s="36">
        <v>1500</v>
      </c>
      <c r="F29" s="37"/>
      <c r="G29" s="38">
        <f t="shared" si="0"/>
        <v>90000</v>
      </c>
      <c r="I29" s="39"/>
      <c r="J29" s="40"/>
      <c r="K29" s="41">
        <f t="shared" si="1"/>
        <v>0</v>
      </c>
      <c r="M29" s="42">
        <v>52200</v>
      </c>
      <c r="N29" s="42">
        <v>0</v>
      </c>
      <c r="O29" s="42">
        <v>52200</v>
      </c>
      <c r="Q29" s="43">
        <v>1756</v>
      </c>
      <c r="R29" s="43">
        <v>0</v>
      </c>
      <c r="S29" s="43">
        <f t="shared" si="2"/>
        <v>105360</v>
      </c>
      <c r="T29" s="44"/>
      <c r="U29" s="45">
        <v>1560</v>
      </c>
      <c r="V29" s="45">
        <v>0</v>
      </c>
      <c r="W29" s="46">
        <f t="shared" si="3"/>
        <v>93600</v>
      </c>
      <c r="Y29" s="47">
        <v>1200</v>
      </c>
      <c r="Z29" s="47">
        <v>0</v>
      </c>
      <c r="AA29" s="46">
        <v>72000</v>
      </c>
      <c r="AC29" s="47">
        <v>84286</v>
      </c>
      <c r="AD29" s="47">
        <v>16014</v>
      </c>
      <c r="AE29" s="46">
        <f t="shared" si="4"/>
        <v>100300</v>
      </c>
      <c r="AG29" s="47">
        <v>100800</v>
      </c>
      <c r="AH29" s="47">
        <v>0</v>
      </c>
      <c r="AI29" s="46">
        <f t="shared" si="5"/>
        <v>100800</v>
      </c>
    </row>
    <row r="30" spans="1:35" s="53" customFormat="1">
      <c r="A30" s="50">
        <v>21</v>
      </c>
      <c r="B30" s="51" t="s">
        <v>50</v>
      </c>
      <c r="C30" s="51" t="s">
        <v>24</v>
      </c>
      <c r="D30" s="52">
        <v>60</v>
      </c>
      <c r="E30" s="36">
        <v>1500</v>
      </c>
      <c r="F30" s="37"/>
      <c r="G30" s="38">
        <f t="shared" si="0"/>
        <v>90000</v>
      </c>
      <c r="I30" s="39"/>
      <c r="J30" s="40"/>
      <c r="K30" s="41">
        <f t="shared" si="1"/>
        <v>0</v>
      </c>
      <c r="M30" s="42">
        <v>110400</v>
      </c>
      <c r="N30" s="42">
        <v>0</v>
      </c>
      <c r="O30" s="42">
        <v>110400</v>
      </c>
      <c r="Q30" s="43">
        <v>2297</v>
      </c>
      <c r="R30" s="43">
        <v>0</v>
      </c>
      <c r="S30" s="43">
        <f t="shared" si="2"/>
        <v>137820</v>
      </c>
      <c r="T30" s="44"/>
      <c r="U30" s="54">
        <v>2300</v>
      </c>
      <c r="V30" s="45">
        <v>0</v>
      </c>
      <c r="W30" s="46">
        <f t="shared" si="3"/>
        <v>138000</v>
      </c>
      <c r="Y30" s="55">
        <v>1900</v>
      </c>
      <c r="Z30" s="55">
        <v>0</v>
      </c>
      <c r="AA30" s="46">
        <v>114000</v>
      </c>
      <c r="AC30" s="55">
        <v>110168</v>
      </c>
      <c r="AD30" s="55">
        <v>20932</v>
      </c>
      <c r="AE30" s="46">
        <f t="shared" si="4"/>
        <v>131100</v>
      </c>
      <c r="AG30" s="55">
        <v>135960</v>
      </c>
      <c r="AH30" s="55">
        <v>0</v>
      </c>
      <c r="AI30" s="46">
        <f t="shared" si="5"/>
        <v>135960</v>
      </c>
    </row>
    <row r="31" spans="1:35" ht="24.75">
      <c r="A31" s="33">
        <v>22</v>
      </c>
      <c r="B31" s="34" t="s">
        <v>51</v>
      </c>
      <c r="C31" s="34" t="s">
        <v>24</v>
      </c>
      <c r="D31" s="35">
        <v>4</v>
      </c>
      <c r="E31" s="36">
        <v>12000</v>
      </c>
      <c r="F31" s="37"/>
      <c r="G31" s="38">
        <f t="shared" si="0"/>
        <v>48000</v>
      </c>
      <c r="I31" s="39"/>
      <c r="J31" s="40"/>
      <c r="K31" s="41">
        <f t="shared" si="1"/>
        <v>0</v>
      </c>
      <c r="M31" s="42">
        <v>100000</v>
      </c>
      <c r="N31" s="42">
        <v>0</v>
      </c>
      <c r="O31" s="42">
        <v>100000</v>
      </c>
      <c r="Q31" s="43">
        <v>32499</v>
      </c>
      <c r="R31" s="43">
        <v>0</v>
      </c>
      <c r="S31" s="43">
        <f t="shared" si="2"/>
        <v>129996</v>
      </c>
      <c r="T31" s="44"/>
      <c r="U31" s="45">
        <v>25000</v>
      </c>
      <c r="V31" s="45">
        <v>0</v>
      </c>
      <c r="W31" s="46">
        <f t="shared" si="3"/>
        <v>100000</v>
      </c>
      <c r="Y31" s="47">
        <v>11400</v>
      </c>
      <c r="Z31" s="47">
        <v>0</v>
      </c>
      <c r="AA31" s="46">
        <v>45600</v>
      </c>
      <c r="AC31" s="47">
        <v>114538</v>
      </c>
      <c r="AD31" s="47">
        <v>21762</v>
      </c>
      <c r="AE31" s="46">
        <f t="shared" si="4"/>
        <v>136300</v>
      </c>
      <c r="AG31" s="47">
        <v>124000</v>
      </c>
      <c r="AH31" s="47">
        <v>0</v>
      </c>
      <c r="AI31" s="46">
        <f t="shared" si="5"/>
        <v>124000</v>
      </c>
    </row>
    <row r="32" spans="1:35" ht="24.75">
      <c r="A32" s="33">
        <v>23</v>
      </c>
      <c r="B32" s="34" t="s">
        <v>52</v>
      </c>
      <c r="C32" s="34" t="s">
        <v>24</v>
      </c>
      <c r="D32" s="35">
        <v>4</v>
      </c>
      <c r="E32" s="36">
        <v>10000</v>
      </c>
      <c r="F32" s="37"/>
      <c r="G32" s="38">
        <f t="shared" si="0"/>
        <v>40000</v>
      </c>
      <c r="I32" s="39"/>
      <c r="J32" s="40"/>
      <c r="K32" s="41">
        <f t="shared" si="1"/>
        <v>0</v>
      </c>
      <c r="M32" s="42">
        <v>100000</v>
      </c>
      <c r="N32" s="42">
        <v>0</v>
      </c>
      <c r="O32" s="42">
        <v>100000</v>
      </c>
      <c r="Q32" s="43">
        <v>29996</v>
      </c>
      <c r="R32" s="43">
        <v>0</v>
      </c>
      <c r="S32" s="43">
        <f t="shared" si="2"/>
        <v>119984</v>
      </c>
      <c r="T32" s="44"/>
      <c r="U32" s="45">
        <v>25000</v>
      </c>
      <c r="V32" s="45">
        <v>0</v>
      </c>
      <c r="W32" s="46">
        <f t="shared" si="3"/>
        <v>100000</v>
      </c>
      <c r="Y32" s="47">
        <v>11400</v>
      </c>
      <c r="Z32" s="47">
        <v>0</v>
      </c>
      <c r="AA32" s="46">
        <v>45600</v>
      </c>
      <c r="AC32" s="47">
        <v>95798</v>
      </c>
      <c r="AD32" s="47">
        <v>18202</v>
      </c>
      <c r="AE32" s="46">
        <f t="shared" si="4"/>
        <v>114000</v>
      </c>
      <c r="AG32" s="47">
        <v>118360</v>
      </c>
      <c r="AH32" s="47">
        <v>0</v>
      </c>
      <c r="AI32" s="46">
        <f t="shared" si="5"/>
        <v>118360</v>
      </c>
    </row>
    <row r="33" spans="1:35" ht="24.75">
      <c r="A33" s="33">
        <v>24</v>
      </c>
      <c r="B33" s="34" t="s">
        <v>53</v>
      </c>
      <c r="C33" s="34" t="s">
        <v>24</v>
      </c>
      <c r="D33" s="35">
        <v>4</v>
      </c>
      <c r="E33" s="36">
        <v>12000</v>
      </c>
      <c r="F33" s="37"/>
      <c r="G33" s="38">
        <f t="shared" si="0"/>
        <v>48000</v>
      </c>
      <c r="I33" s="39"/>
      <c r="J33" s="40"/>
      <c r="K33" s="41">
        <f t="shared" si="1"/>
        <v>0</v>
      </c>
      <c r="M33" s="42">
        <v>97600</v>
      </c>
      <c r="N33" s="42">
        <v>0</v>
      </c>
      <c r="O33" s="42">
        <v>97600</v>
      </c>
      <c r="Q33" s="43">
        <v>32499</v>
      </c>
      <c r="R33" s="43">
        <v>0</v>
      </c>
      <c r="S33" s="43">
        <f t="shared" si="2"/>
        <v>129996</v>
      </c>
      <c r="T33" s="44"/>
      <c r="U33" s="45">
        <v>25000</v>
      </c>
      <c r="V33" s="45">
        <v>0</v>
      </c>
      <c r="W33" s="46">
        <f t="shared" si="3"/>
        <v>100000</v>
      </c>
      <c r="Y33" s="47">
        <v>9600</v>
      </c>
      <c r="Z33" s="47">
        <v>0</v>
      </c>
      <c r="AA33" s="46">
        <v>38400</v>
      </c>
      <c r="AC33" s="47">
        <v>113487</v>
      </c>
      <c r="AD33" s="47">
        <v>21563</v>
      </c>
      <c r="AE33" s="46">
        <f t="shared" si="4"/>
        <v>135050</v>
      </c>
      <c r="AG33" s="47">
        <v>121600</v>
      </c>
      <c r="AH33" s="47">
        <v>0</v>
      </c>
      <c r="AI33" s="46">
        <f t="shared" si="5"/>
        <v>121600</v>
      </c>
    </row>
    <row r="34" spans="1:35" ht="24.75">
      <c r="A34" s="33">
        <v>25</v>
      </c>
      <c r="B34" s="34" t="s">
        <v>54</v>
      </c>
      <c r="C34" s="34" t="s">
        <v>24</v>
      </c>
      <c r="D34" s="35">
        <v>4</v>
      </c>
      <c r="E34" s="36">
        <v>10000</v>
      </c>
      <c r="F34" s="37"/>
      <c r="G34" s="38">
        <f t="shared" si="0"/>
        <v>40000</v>
      </c>
      <c r="I34" s="39"/>
      <c r="J34" s="40"/>
      <c r="K34" s="41">
        <f t="shared" si="1"/>
        <v>0</v>
      </c>
      <c r="M34" s="42">
        <v>97600</v>
      </c>
      <c r="N34" s="42">
        <v>0</v>
      </c>
      <c r="O34" s="42">
        <v>97600</v>
      </c>
      <c r="Q34" s="43">
        <v>29996</v>
      </c>
      <c r="R34" s="43">
        <v>0</v>
      </c>
      <c r="S34" s="43">
        <f t="shared" si="2"/>
        <v>119984</v>
      </c>
      <c r="T34" s="44"/>
      <c r="U34" s="45">
        <v>25000</v>
      </c>
      <c r="V34" s="45">
        <v>0</v>
      </c>
      <c r="W34" s="46">
        <f t="shared" si="3"/>
        <v>100000</v>
      </c>
      <c r="Y34" s="47">
        <v>9600</v>
      </c>
      <c r="Z34" s="47">
        <v>0</v>
      </c>
      <c r="AA34" s="46">
        <v>38400</v>
      </c>
      <c r="AC34" s="47">
        <v>95798</v>
      </c>
      <c r="AD34" s="47">
        <v>18202</v>
      </c>
      <c r="AE34" s="46">
        <f t="shared" si="4"/>
        <v>114000</v>
      </c>
      <c r="AG34" s="47">
        <v>114540</v>
      </c>
      <c r="AH34" s="47">
        <v>0</v>
      </c>
      <c r="AI34" s="46">
        <f t="shared" si="5"/>
        <v>114540</v>
      </c>
    </row>
    <row r="35" spans="1:35">
      <c r="A35" s="33">
        <v>26</v>
      </c>
      <c r="B35" s="34" t="s">
        <v>55</v>
      </c>
      <c r="C35" s="34" t="s">
        <v>56</v>
      </c>
      <c r="D35" s="35">
        <v>4</v>
      </c>
      <c r="E35" s="36">
        <v>34500</v>
      </c>
      <c r="F35" s="37"/>
      <c r="G35" s="38">
        <f t="shared" si="0"/>
        <v>138000</v>
      </c>
      <c r="I35" s="39"/>
      <c r="J35" s="40"/>
      <c r="K35" s="41">
        <f t="shared" si="1"/>
        <v>0</v>
      </c>
      <c r="M35" s="42">
        <v>121008</v>
      </c>
      <c r="N35" s="42">
        <v>22992</v>
      </c>
      <c r="O35" s="42">
        <v>144000</v>
      </c>
      <c r="Q35" s="43">
        <v>10399</v>
      </c>
      <c r="R35" s="43">
        <v>0</v>
      </c>
      <c r="S35" s="43">
        <f t="shared" si="2"/>
        <v>41596</v>
      </c>
      <c r="T35" s="44"/>
      <c r="U35" s="45">
        <v>42000</v>
      </c>
      <c r="V35" s="45">
        <v>0</v>
      </c>
      <c r="W35" s="46">
        <f t="shared" si="3"/>
        <v>168000</v>
      </c>
      <c r="Y35" s="47">
        <v>45300</v>
      </c>
      <c r="Z35" s="47">
        <v>8607</v>
      </c>
      <c r="AA35" s="46">
        <v>215628</v>
      </c>
      <c r="AC35" s="47">
        <v>136933</v>
      </c>
      <c r="AD35" s="47">
        <v>26017</v>
      </c>
      <c r="AE35" s="46">
        <f t="shared" si="4"/>
        <v>162950</v>
      </c>
      <c r="AG35" s="47">
        <v>121536</v>
      </c>
      <c r="AH35" s="47">
        <v>23092</v>
      </c>
      <c r="AI35" s="46">
        <f t="shared" si="5"/>
        <v>144628</v>
      </c>
    </row>
    <row r="36" spans="1:35">
      <c r="A36" s="33">
        <v>27</v>
      </c>
      <c r="B36" s="34" t="s">
        <v>57</v>
      </c>
      <c r="C36" s="34" t="s">
        <v>56</v>
      </c>
      <c r="D36" s="35">
        <v>4</v>
      </c>
      <c r="E36" s="36">
        <v>15900</v>
      </c>
      <c r="F36" s="37"/>
      <c r="G36" s="38">
        <f t="shared" si="0"/>
        <v>63600</v>
      </c>
      <c r="I36" s="39"/>
      <c r="J36" s="40"/>
      <c r="K36" s="41">
        <f t="shared" si="1"/>
        <v>0</v>
      </c>
      <c r="M36" s="42">
        <v>53782</v>
      </c>
      <c r="N36" s="42">
        <v>10218</v>
      </c>
      <c r="O36" s="42">
        <v>64000</v>
      </c>
      <c r="Q36" s="43">
        <v>10399</v>
      </c>
      <c r="R36" s="43">
        <v>0</v>
      </c>
      <c r="S36" s="43">
        <f t="shared" si="2"/>
        <v>41596</v>
      </c>
      <c r="T36" s="44"/>
      <c r="U36" s="45">
        <v>16000</v>
      </c>
      <c r="V36" s="45">
        <v>0</v>
      </c>
      <c r="W36" s="46">
        <f t="shared" si="3"/>
        <v>64000</v>
      </c>
      <c r="Y36" s="47">
        <v>12600</v>
      </c>
      <c r="Z36" s="47">
        <v>2394</v>
      </c>
      <c r="AA36" s="46">
        <v>59976</v>
      </c>
      <c r="AC36" s="47">
        <v>51891</v>
      </c>
      <c r="AD36" s="47">
        <v>9859</v>
      </c>
      <c r="AE36" s="46">
        <f t="shared" si="4"/>
        <v>61750</v>
      </c>
      <c r="AG36" s="47">
        <v>54318</v>
      </c>
      <c r="AH36" s="47">
        <v>10320</v>
      </c>
      <c r="AI36" s="46">
        <f t="shared" si="5"/>
        <v>64638</v>
      </c>
    </row>
    <row r="37" spans="1:35">
      <c r="A37" s="33">
        <v>28</v>
      </c>
      <c r="B37" s="34" t="s">
        <v>58</v>
      </c>
      <c r="C37" s="34" t="s">
        <v>56</v>
      </c>
      <c r="D37" s="35">
        <v>4</v>
      </c>
      <c r="E37" s="36">
        <v>15900</v>
      </c>
      <c r="F37" s="37"/>
      <c r="G37" s="38">
        <f t="shared" si="0"/>
        <v>63600</v>
      </c>
      <c r="I37" s="39"/>
      <c r="J37" s="40"/>
      <c r="K37" s="41">
        <f t="shared" si="1"/>
        <v>0</v>
      </c>
      <c r="M37" s="42">
        <v>53782</v>
      </c>
      <c r="N37" s="42">
        <v>10218</v>
      </c>
      <c r="O37" s="42">
        <v>64000</v>
      </c>
      <c r="Q37" s="43">
        <v>10399</v>
      </c>
      <c r="R37" s="43">
        <v>0</v>
      </c>
      <c r="S37" s="43">
        <f t="shared" si="2"/>
        <v>41596</v>
      </c>
      <c r="T37" s="44"/>
      <c r="U37" s="45">
        <v>16000</v>
      </c>
      <c r="V37" s="45">
        <v>0</v>
      </c>
      <c r="W37" s="46">
        <f t="shared" si="3"/>
        <v>64000</v>
      </c>
      <c r="Y37" s="47">
        <v>12600</v>
      </c>
      <c r="Z37" s="47">
        <v>2394</v>
      </c>
      <c r="AA37" s="46">
        <v>59976</v>
      </c>
      <c r="AC37" s="47">
        <v>51891</v>
      </c>
      <c r="AD37" s="47">
        <v>9859</v>
      </c>
      <c r="AE37" s="46">
        <f t="shared" si="4"/>
        <v>61750</v>
      </c>
      <c r="AG37" s="47">
        <v>54318</v>
      </c>
      <c r="AH37" s="47">
        <v>10320</v>
      </c>
      <c r="AI37" s="46">
        <f t="shared" si="5"/>
        <v>64638</v>
      </c>
    </row>
    <row r="38" spans="1:35">
      <c r="A38" s="33">
        <v>29</v>
      </c>
      <c r="B38" s="34" t="s">
        <v>59</v>
      </c>
      <c r="C38" s="34" t="s">
        <v>56</v>
      </c>
      <c r="D38" s="35">
        <v>4</v>
      </c>
      <c r="E38" s="36">
        <v>15900</v>
      </c>
      <c r="F38" s="37"/>
      <c r="G38" s="38">
        <f t="shared" si="0"/>
        <v>63600</v>
      </c>
      <c r="I38" s="39"/>
      <c r="J38" s="40"/>
      <c r="K38" s="41">
        <f t="shared" si="1"/>
        <v>0</v>
      </c>
      <c r="M38" s="42">
        <v>53782</v>
      </c>
      <c r="N38" s="42">
        <v>10218</v>
      </c>
      <c r="O38" s="42">
        <v>64000</v>
      </c>
      <c r="Q38" s="43">
        <v>10399</v>
      </c>
      <c r="R38" s="43">
        <v>0</v>
      </c>
      <c r="S38" s="43">
        <f t="shared" si="2"/>
        <v>41596</v>
      </c>
      <c r="T38" s="44"/>
      <c r="U38" s="45">
        <v>16000</v>
      </c>
      <c r="V38" s="45">
        <v>0</v>
      </c>
      <c r="W38" s="46">
        <f t="shared" si="3"/>
        <v>64000</v>
      </c>
      <c r="Y38" s="47">
        <v>12600</v>
      </c>
      <c r="Z38" s="47">
        <v>2394</v>
      </c>
      <c r="AA38" s="46">
        <v>59976</v>
      </c>
      <c r="AC38" s="47">
        <v>51891</v>
      </c>
      <c r="AD38" s="47">
        <v>9859</v>
      </c>
      <c r="AE38" s="46">
        <f t="shared" si="4"/>
        <v>61750</v>
      </c>
      <c r="AG38" s="47">
        <v>54318</v>
      </c>
      <c r="AH38" s="47">
        <v>10320</v>
      </c>
      <c r="AI38" s="46">
        <f t="shared" si="5"/>
        <v>64638</v>
      </c>
    </row>
    <row r="39" spans="1:35">
      <c r="A39" s="33">
        <v>30</v>
      </c>
      <c r="B39" s="34" t="s">
        <v>60</v>
      </c>
      <c r="C39" s="34" t="s">
        <v>24</v>
      </c>
      <c r="D39" s="35">
        <v>4</v>
      </c>
      <c r="E39" s="36">
        <v>12200</v>
      </c>
      <c r="F39" s="37"/>
      <c r="G39" s="38">
        <f t="shared" si="0"/>
        <v>48800</v>
      </c>
      <c r="I39" s="39"/>
      <c r="J39" s="40"/>
      <c r="K39" s="41">
        <f t="shared" si="1"/>
        <v>0</v>
      </c>
      <c r="M39" s="42">
        <v>60000</v>
      </c>
      <c r="N39" s="42">
        <v>0</v>
      </c>
      <c r="O39" s="42">
        <v>60000</v>
      </c>
      <c r="Q39" s="43">
        <v>32499</v>
      </c>
      <c r="R39" s="43">
        <v>0</v>
      </c>
      <c r="S39" s="43">
        <f t="shared" si="2"/>
        <v>129996</v>
      </c>
      <c r="T39" s="44"/>
      <c r="U39" s="45">
        <v>38000</v>
      </c>
      <c r="V39" s="45">
        <v>0</v>
      </c>
      <c r="W39" s="46">
        <f t="shared" si="3"/>
        <v>152000</v>
      </c>
      <c r="Y39" s="47">
        <v>27000</v>
      </c>
      <c r="Z39" s="47">
        <v>0</v>
      </c>
      <c r="AA39" s="46">
        <v>108000</v>
      </c>
      <c r="AC39" s="47">
        <v>138487</v>
      </c>
      <c r="AD39" s="47">
        <v>26313</v>
      </c>
      <c r="AE39" s="46">
        <f t="shared" si="4"/>
        <v>164800</v>
      </c>
      <c r="AG39" s="47">
        <v>158400</v>
      </c>
      <c r="AH39" s="47">
        <v>0</v>
      </c>
      <c r="AI39" s="46">
        <f t="shared" si="5"/>
        <v>158400</v>
      </c>
    </row>
    <row r="40" spans="1:35">
      <c r="A40" s="33">
        <v>31</v>
      </c>
      <c r="B40" s="34" t="s">
        <v>61</v>
      </c>
      <c r="C40" s="34" t="s">
        <v>62</v>
      </c>
      <c r="D40" s="35">
        <v>4</v>
      </c>
      <c r="E40" s="36">
        <v>12200</v>
      </c>
      <c r="F40" s="37"/>
      <c r="G40" s="38">
        <f t="shared" si="0"/>
        <v>48800</v>
      </c>
      <c r="I40" s="39"/>
      <c r="J40" s="40"/>
      <c r="K40" s="41">
        <f t="shared" si="1"/>
        <v>0</v>
      </c>
      <c r="M40" s="42">
        <v>60000</v>
      </c>
      <c r="N40" s="42">
        <v>0</v>
      </c>
      <c r="O40" s="42">
        <v>60000</v>
      </c>
      <c r="Q40" s="43">
        <v>32499</v>
      </c>
      <c r="R40" s="43">
        <v>0</v>
      </c>
      <c r="S40" s="43">
        <f t="shared" si="2"/>
        <v>129996</v>
      </c>
      <c r="T40" s="44"/>
      <c r="U40" s="45">
        <v>38000</v>
      </c>
      <c r="V40" s="45">
        <v>0</v>
      </c>
      <c r="W40" s="46">
        <f t="shared" si="3"/>
        <v>152000</v>
      </c>
      <c r="Y40" s="47">
        <v>27000</v>
      </c>
      <c r="Z40" s="47">
        <v>0</v>
      </c>
      <c r="AA40" s="46">
        <v>108000</v>
      </c>
      <c r="AC40" s="47">
        <v>138487</v>
      </c>
      <c r="AD40" s="47">
        <v>26313</v>
      </c>
      <c r="AE40" s="46">
        <f t="shared" si="4"/>
        <v>164800</v>
      </c>
      <c r="AG40" s="47">
        <v>163200</v>
      </c>
      <c r="AH40" s="47">
        <v>0</v>
      </c>
      <c r="AI40" s="46">
        <f t="shared" si="5"/>
        <v>163200</v>
      </c>
    </row>
    <row r="41" spans="1:35">
      <c r="A41" s="33">
        <v>32</v>
      </c>
      <c r="B41" s="34" t="s">
        <v>63</v>
      </c>
      <c r="C41" s="34" t="s">
        <v>64</v>
      </c>
      <c r="D41" s="35">
        <v>2</v>
      </c>
      <c r="E41" s="36">
        <v>12200</v>
      </c>
      <c r="F41" s="37"/>
      <c r="G41" s="38">
        <f t="shared" si="0"/>
        <v>24400</v>
      </c>
      <c r="I41" s="39"/>
      <c r="J41" s="40"/>
      <c r="K41" s="41">
        <f t="shared" si="1"/>
        <v>0</v>
      </c>
      <c r="M41" s="42">
        <v>30000</v>
      </c>
      <c r="N41" s="42">
        <v>0</v>
      </c>
      <c r="O41" s="42">
        <v>30000</v>
      </c>
      <c r="Q41" s="43">
        <v>32499</v>
      </c>
      <c r="R41" s="43">
        <v>0</v>
      </c>
      <c r="S41" s="43">
        <f t="shared" si="2"/>
        <v>64998</v>
      </c>
      <c r="T41" s="44"/>
      <c r="U41" s="45">
        <v>39000</v>
      </c>
      <c r="V41" s="45">
        <v>0</v>
      </c>
      <c r="W41" s="46">
        <f t="shared" si="3"/>
        <v>78000</v>
      </c>
      <c r="Y41" s="47">
        <v>27000</v>
      </c>
      <c r="Z41" s="47">
        <v>0</v>
      </c>
      <c r="AA41" s="46">
        <v>54000</v>
      </c>
      <c r="AC41" s="47">
        <v>78319</v>
      </c>
      <c r="AD41" s="47">
        <v>14881</v>
      </c>
      <c r="AE41" s="46">
        <f t="shared" si="4"/>
        <v>93200</v>
      </c>
      <c r="AG41" s="47">
        <v>86400</v>
      </c>
      <c r="AH41" s="47">
        <v>0</v>
      </c>
      <c r="AI41" s="46">
        <f t="shared" si="5"/>
        <v>86400</v>
      </c>
    </row>
    <row r="42" spans="1:35" ht="24.75">
      <c r="A42" s="33">
        <v>33</v>
      </c>
      <c r="B42" s="34" t="s">
        <v>65</v>
      </c>
      <c r="C42" s="34" t="s">
        <v>66</v>
      </c>
      <c r="D42" s="35">
        <v>70</v>
      </c>
      <c r="E42" s="36">
        <v>1500</v>
      </c>
      <c r="F42" s="37">
        <v>285</v>
      </c>
      <c r="G42" s="38">
        <f t="shared" si="0"/>
        <v>124950</v>
      </c>
      <c r="I42" s="39"/>
      <c r="J42" s="40"/>
      <c r="K42" s="41">
        <f t="shared" si="1"/>
        <v>0</v>
      </c>
      <c r="M42" s="42">
        <v>91765</v>
      </c>
      <c r="N42" s="42">
        <v>17435</v>
      </c>
      <c r="O42" s="42">
        <v>109200</v>
      </c>
      <c r="Q42" s="43">
        <v>1310</v>
      </c>
      <c r="R42" s="43">
        <f>Q42*0.19</f>
        <v>248.9</v>
      </c>
      <c r="S42" s="43">
        <f>(Q42*D42)+R42*D42</f>
        <v>109123</v>
      </c>
      <c r="T42" s="44"/>
      <c r="U42" s="45">
        <v>1596.6386554621849</v>
      </c>
      <c r="V42" s="45">
        <v>303.36134453781517</v>
      </c>
      <c r="W42" s="46">
        <f t="shared" si="3"/>
        <v>133000</v>
      </c>
      <c r="Y42" s="47">
        <v>1400</v>
      </c>
      <c r="Z42" s="47">
        <v>266</v>
      </c>
      <c r="AA42" s="46">
        <v>116620</v>
      </c>
      <c r="AC42" s="47">
        <v>106723</v>
      </c>
      <c r="AD42" s="47">
        <v>20277</v>
      </c>
      <c r="AE42" s="46">
        <f t="shared" si="4"/>
        <v>127000</v>
      </c>
      <c r="AG42" s="47">
        <v>105000</v>
      </c>
      <c r="AH42" s="47">
        <v>19950</v>
      </c>
      <c r="AI42" s="46">
        <f t="shared" si="5"/>
        <v>124950</v>
      </c>
    </row>
    <row r="43" spans="1:35" ht="24.75">
      <c r="A43" s="33">
        <v>34</v>
      </c>
      <c r="B43" s="34" t="s">
        <v>67</v>
      </c>
      <c r="C43" s="34" t="s">
        <v>68</v>
      </c>
      <c r="D43" s="35">
        <v>80</v>
      </c>
      <c r="E43" s="36">
        <v>11000</v>
      </c>
      <c r="F43" s="37"/>
      <c r="G43" s="38">
        <f t="shared" si="0"/>
        <v>880000</v>
      </c>
      <c r="I43" s="39"/>
      <c r="J43" s="40"/>
      <c r="K43" s="41">
        <f t="shared" si="1"/>
        <v>0</v>
      </c>
      <c r="M43" s="42">
        <v>915760</v>
      </c>
      <c r="N43" s="42">
        <v>0</v>
      </c>
      <c r="O43" s="42">
        <v>915760</v>
      </c>
      <c r="Q43" s="43">
        <v>11442</v>
      </c>
      <c r="R43" s="43">
        <v>0</v>
      </c>
      <c r="S43" s="43">
        <f t="shared" si="2"/>
        <v>915360</v>
      </c>
      <c r="U43" s="45">
        <v>11400</v>
      </c>
      <c r="V43" s="45">
        <v>0</v>
      </c>
      <c r="W43" s="46">
        <f t="shared" si="3"/>
        <v>912000</v>
      </c>
      <c r="Y43" s="47">
        <v>12000</v>
      </c>
      <c r="Z43" s="47">
        <v>0</v>
      </c>
      <c r="AA43" s="46">
        <v>960000</v>
      </c>
      <c r="AC43" s="47">
        <v>731050</v>
      </c>
      <c r="AD43" s="47">
        <v>138900</v>
      </c>
      <c r="AE43" s="46">
        <f t="shared" si="4"/>
        <v>869950</v>
      </c>
      <c r="AG43" s="47">
        <v>897600</v>
      </c>
      <c r="AH43" s="47">
        <v>0</v>
      </c>
      <c r="AI43" s="46">
        <f t="shared" si="5"/>
        <v>897600</v>
      </c>
    </row>
    <row r="44" spans="1:35">
      <c r="A44" s="33">
        <v>35</v>
      </c>
      <c r="B44" s="34" t="s">
        <v>69</v>
      </c>
      <c r="C44" s="34" t="s">
        <v>70</v>
      </c>
      <c r="D44" s="35">
        <v>12</v>
      </c>
      <c r="E44" s="36">
        <v>8900</v>
      </c>
      <c r="F44" s="37"/>
      <c r="G44" s="38">
        <f t="shared" si="0"/>
        <v>106800</v>
      </c>
      <c r="I44" s="39"/>
      <c r="J44" s="40"/>
      <c r="K44" s="41">
        <f t="shared" si="1"/>
        <v>0</v>
      </c>
      <c r="M44" s="42">
        <v>167436</v>
      </c>
      <c r="N44" s="42">
        <v>0</v>
      </c>
      <c r="O44" s="42">
        <v>167436</v>
      </c>
      <c r="Q44" s="43">
        <v>13949</v>
      </c>
      <c r="R44" s="43">
        <v>0</v>
      </c>
      <c r="S44" s="43">
        <f t="shared" si="2"/>
        <v>167388</v>
      </c>
      <c r="U44" s="45">
        <v>11000</v>
      </c>
      <c r="V44" s="45">
        <v>0</v>
      </c>
      <c r="W44" s="46">
        <f t="shared" si="3"/>
        <v>132000</v>
      </c>
      <c r="Y44" s="47">
        <v>9200</v>
      </c>
      <c r="Z44" s="47">
        <v>0</v>
      </c>
      <c r="AA44" s="46">
        <v>110400</v>
      </c>
      <c r="AC44" s="47">
        <v>133655</v>
      </c>
      <c r="AD44" s="47">
        <v>25395</v>
      </c>
      <c r="AE44" s="46">
        <f t="shared" si="4"/>
        <v>159050</v>
      </c>
      <c r="AG44" s="47">
        <v>151776</v>
      </c>
      <c r="AH44" s="47">
        <v>0</v>
      </c>
      <c r="AI44" s="46">
        <f t="shared" si="5"/>
        <v>151776</v>
      </c>
    </row>
    <row r="45" spans="1:35">
      <c r="A45" s="33">
        <v>36</v>
      </c>
      <c r="B45" s="34" t="s">
        <v>71</v>
      </c>
      <c r="C45" s="34" t="s">
        <v>72</v>
      </c>
      <c r="D45" s="35">
        <v>4</v>
      </c>
      <c r="E45" s="36">
        <v>12200</v>
      </c>
      <c r="F45" s="37">
        <v>2318</v>
      </c>
      <c r="G45" s="38">
        <f t="shared" si="0"/>
        <v>58072</v>
      </c>
      <c r="I45" s="39"/>
      <c r="J45" s="40"/>
      <c r="K45" s="41">
        <f t="shared" si="1"/>
        <v>0</v>
      </c>
      <c r="M45" s="42">
        <v>141176</v>
      </c>
      <c r="N45" s="42">
        <v>26824</v>
      </c>
      <c r="O45" s="42">
        <v>168000</v>
      </c>
      <c r="Q45" s="43">
        <v>14201</v>
      </c>
      <c r="R45" s="43">
        <f t="shared" ref="R45:R49" si="8">Q45*0.19</f>
        <v>2698.19</v>
      </c>
      <c r="S45" s="43">
        <f t="shared" ref="S45:S49" si="9">(Q45*D45)+R45*D45</f>
        <v>67596.759999999995</v>
      </c>
      <c r="U45" s="45">
        <v>33613.445378151264</v>
      </c>
      <c r="V45" s="45">
        <v>6386.5546218487398</v>
      </c>
      <c r="W45" s="46">
        <f t="shared" si="3"/>
        <v>160000</v>
      </c>
      <c r="Y45" s="47">
        <v>14000</v>
      </c>
      <c r="Z45" s="47">
        <v>2660</v>
      </c>
      <c r="AA45" s="46">
        <v>66640</v>
      </c>
      <c r="AC45" s="47">
        <v>135042</v>
      </c>
      <c r="AD45" s="47">
        <v>25658</v>
      </c>
      <c r="AE45" s="46">
        <f t="shared" si="4"/>
        <v>160700</v>
      </c>
      <c r="AG45" s="47">
        <v>151110</v>
      </c>
      <c r="AH45" s="47">
        <v>0</v>
      </c>
      <c r="AI45" s="46">
        <f t="shared" si="5"/>
        <v>151110</v>
      </c>
    </row>
    <row r="46" spans="1:35" ht="24.75">
      <c r="A46" s="33">
        <v>37</v>
      </c>
      <c r="B46" s="34" t="s">
        <v>73</v>
      </c>
      <c r="C46" s="34" t="s">
        <v>74</v>
      </c>
      <c r="D46" s="35">
        <v>4</v>
      </c>
      <c r="E46" s="36">
        <v>7900</v>
      </c>
      <c r="F46" s="37">
        <v>1501</v>
      </c>
      <c r="G46" s="38">
        <f t="shared" si="0"/>
        <v>37604</v>
      </c>
      <c r="I46" s="39"/>
      <c r="J46" s="40"/>
      <c r="K46" s="41">
        <f t="shared" si="1"/>
        <v>0</v>
      </c>
      <c r="M46" s="42">
        <v>80672</v>
      </c>
      <c r="N46" s="42">
        <v>15328</v>
      </c>
      <c r="O46" s="42">
        <v>96000</v>
      </c>
      <c r="Q46" s="43">
        <v>5462</v>
      </c>
      <c r="R46" s="43">
        <f t="shared" si="8"/>
        <v>1037.78</v>
      </c>
      <c r="S46" s="43">
        <f t="shared" si="9"/>
        <v>25999.119999999999</v>
      </c>
      <c r="U46" s="45">
        <v>18487.394957983193</v>
      </c>
      <c r="V46" s="45">
        <v>3512.6050420168067</v>
      </c>
      <c r="W46" s="46">
        <f t="shared" si="3"/>
        <v>88000</v>
      </c>
      <c r="Y46" s="47">
        <v>21000</v>
      </c>
      <c r="Z46" s="47">
        <v>3990</v>
      </c>
      <c r="AA46" s="46">
        <v>99960</v>
      </c>
      <c r="AC46" s="47">
        <v>77437</v>
      </c>
      <c r="AD46" s="47">
        <v>14713</v>
      </c>
      <c r="AE46" s="46">
        <f t="shared" si="4"/>
        <v>92150</v>
      </c>
      <c r="AG46" s="47">
        <v>88702</v>
      </c>
      <c r="AH46" s="47">
        <v>0</v>
      </c>
      <c r="AI46" s="46">
        <f t="shared" si="5"/>
        <v>88702</v>
      </c>
    </row>
    <row r="47" spans="1:35" ht="24.75">
      <c r="A47" s="33">
        <v>38</v>
      </c>
      <c r="B47" s="34" t="s">
        <v>75</v>
      </c>
      <c r="C47" s="34" t="s">
        <v>76</v>
      </c>
      <c r="D47" s="35">
        <v>4</v>
      </c>
      <c r="E47" s="36">
        <v>25000</v>
      </c>
      <c r="F47" s="37">
        <v>4750</v>
      </c>
      <c r="G47" s="38">
        <f t="shared" si="0"/>
        <v>119000</v>
      </c>
      <c r="I47" s="39"/>
      <c r="J47" s="40"/>
      <c r="K47" s="41">
        <f t="shared" si="1"/>
        <v>0</v>
      </c>
      <c r="M47" s="42">
        <v>59160</v>
      </c>
      <c r="N47" s="42">
        <v>11240</v>
      </c>
      <c r="O47" s="42">
        <v>70400</v>
      </c>
      <c r="Q47" s="43">
        <v>13109</v>
      </c>
      <c r="R47" s="43">
        <f t="shared" si="8"/>
        <v>2490.71</v>
      </c>
      <c r="S47" s="43">
        <f t="shared" si="9"/>
        <v>62398.84</v>
      </c>
      <c r="U47" s="45">
        <v>24369.747899159665</v>
      </c>
      <c r="V47" s="45">
        <v>4630.2521008403364</v>
      </c>
      <c r="W47" s="46">
        <f t="shared" si="3"/>
        <v>116000</v>
      </c>
      <c r="Y47" s="47">
        <v>26000</v>
      </c>
      <c r="Z47" s="47">
        <v>4940</v>
      </c>
      <c r="AA47" s="46">
        <v>123760</v>
      </c>
      <c r="AC47" s="47">
        <v>103782</v>
      </c>
      <c r="AD47" s="47">
        <v>19718</v>
      </c>
      <c r="AE47" s="46">
        <f t="shared" si="4"/>
        <v>123500</v>
      </c>
      <c r="AG47" s="47">
        <v>130000</v>
      </c>
      <c r="AH47" s="47">
        <v>0</v>
      </c>
      <c r="AI47" s="46">
        <f t="shared" si="5"/>
        <v>130000</v>
      </c>
    </row>
    <row r="48" spans="1:35" ht="24.75">
      <c r="A48" s="33">
        <v>39</v>
      </c>
      <c r="B48" s="34" t="s">
        <v>77</v>
      </c>
      <c r="C48" s="34" t="s">
        <v>78</v>
      </c>
      <c r="D48" s="35">
        <v>4</v>
      </c>
      <c r="E48" s="36">
        <v>54000</v>
      </c>
      <c r="F48" s="37">
        <v>10260</v>
      </c>
      <c r="G48" s="38">
        <f t="shared" si="0"/>
        <v>257040</v>
      </c>
      <c r="I48" s="39"/>
      <c r="J48" s="40"/>
      <c r="K48" s="41">
        <f t="shared" si="1"/>
        <v>0</v>
      </c>
      <c r="M48" s="42">
        <v>188235</v>
      </c>
      <c r="N48" s="42">
        <v>35765</v>
      </c>
      <c r="O48" s="42">
        <v>224000</v>
      </c>
      <c r="Q48" s="43">
        <v>24033</v>
      </c>
      <c r="R48" s="43">
        <f t="shared" si="8"/>
        <v>4566.2700000000004</v>
      </c>
      <c r="S48" s="43">
        <f t="shared" si="9"/>
        <v>114397.08</v>
      </c>
      <c r="U48" s="45">
        <v>44537.815126050424</v>
      </c>
      <c r="V48" s="45">
        <v>8462.1848739495799</v>
      </c>
      <c r="W48" s="46">
        <f t="shared" si="3"/>
        <v>212000</v>
      </c>
      <c r="Y48" s="47">
        <v>36800</v>
      </c>
      <c r="Z48" s="47">
        <v>6992</v>
      </c>
      <c r="AA48" s="46">
        <v>175168</v>
      </c>
      <c r="AC48" s="47">
        <v>185504</v>
      </c>
      <c r="AD48" s="47">
        <v>35246</v>
      </c>
      <c r="AE48" s="46">
        <f t="shared" si="4"/>
        <v>220750</v>
      </c>
      <c r="AG48" s="47">
        <v>231000</v>
      </c>
      <c r="AH48" s="47">
        <v>0</v>
      </c>
      <c r="AI48" s="46">
        <f t="shared" si="5"/>
        <v>231000</v>
      </c>
    </row>
    <row r="49" spans="1:35">
      <c r="A49" s="33">
        <v>40</v>
      </c>
      <c r="B49" s="34" t="s">
        <v>79</v>
      </c>
      <c r="C49" s="34" t="s">
        <v>80</v>
      </c>
      <c r="D49" s="35">
        <v>4</v>
      </c>
      <c r="E49" s="36">
        <v>11500</v>
      </c>
      <c r="F49" s="37">
        <v>2185</v>
      </c>
      <c r="G49" s="38">
        <f t="shared" si="0"/>
        <v>54740</v>
      </c>
      <c r="I49" s="39"/>
      <c r="J49" s="40"/>
      <c r="K49" s="41">
        <f t="shared" si="1"/>
        <v>0</v>
      </c>
      <c r="M49" s="42">
        <v>63866</v>
      </c>
      <c r="N49" s="42">
        <v>12134</v>
      </c>
      <c r="O49" s="42">
        <v>76000</v>
      </c>
      <c r="Q49" s="43">
        <v>19995</v>
      </c>
      <c r="R49" s="43">
        <f t="shared" si="8"/>
        <v>3799.05</v>
      </c>
      <c r="S49" s="43">
        <f t="shared" si="9"/>
        <v>95176.2</v>
      </c>
      <c r="U49" s="45">
        <v>19327.731092436974</v>
      </c>
      <c r="V49" s="45">
        <v>3672.2689075630251</v>
      </c>
      <c r="W49" s="46">
        <f t="shared" si="3"/>
        <v>92000</v>
      </c>
      <c r="Y49" s="47">
        <v>14500</v>
      </c>
      <c r="Z49" s="47">
        <v>0</v>
      </c>
      <c r="AA49" s="46">
        <v>58000</v>
      </c>
      <c r="AC49" s="47">
        <v>76008</v>
      </c>
      <c r="AD49" s="47">
        <v>14442</v>
      </c>
      <c r="AE49" s="46">
        <f t="shared" si="4"/>
        <v>90450</v>
      </c>
      <c r="AG49" s="47">
        <v>65546</v>
      </c>
      <c r="AH49" s="47">
        <v>12454</v>
      </c>
      <c r="AI49" s="46">
        <f t="shared" si="5"/>
        <v>78000</v>
      </c>
    </row>
    <row r="50" spans="1:35">
      <c r="A50" s="33">
        <v>41</v>
      </c>
      <c r="B50" s="34" t="s">
        <v>81</v>
      </c>
      <c r="C50" s="34" t="s">
        <v>82</v>
      </c>
      <c r="D50" s="35">
        <v>4</v>
      </c>
      <c r="E50" s="36">
        <v>50000</v>
      </c>
      <c r="F50" s="37"/>
      <c r="G50" s="38">
        <f t="shared" si="0"/>
        <v>200000</v>
      </c>
      <c r="I50" s="39"/>
      <c r="J50" s="40"/>
      <c r="K50" s="41">
        <f t="shared" si="1"/>
        <v>0</v>
      </c>
      <c r="M50" s="42">
        <v>244400</v>
      </c>
      <c r="N50" s="42">
        <v>0</v>
      </c>
      <c r="O50" s="42">
        <v>244400</v>
      </c>
      <c r="Q50" s="43">
        <v>57200</v>
      </c>
      <c r="R50" s="43">
        <v>0</v>
      </c>
      <c r="S50" s="43">
        <f t="shared" si="2"/>
        <v>228800</v>
      </c>
      <c r="U50" s="45">
        <v>50420.168067226892</v>
      </c>
      <c r="V50" s="45">
        <v>9579.8319327731097</v>
      </c>
      <c r="W50" s="46">
        <f t="shared" si="3"/>
        <v>240000</v>
      </c>
      <c r="Y50" s="47">
        <v>65300</v>
      </c>
      <c r="Z50" s="47">
        <v>12407</v>
      </c>
      <c r="AA50" s="46">
        <v>310828</v>
      </c>
      <c r="AC50" s="47">
        <v>195084</v>
      </c>
      <c r="AD50" s="47">
        <v>37066</v>
      </c>
      <c r="AE50" s="46">
        <f t="shared" si="4"/>
        <v>232150</v>
      </c>
      <c r="AG50" s="47">
        <v>204373</v>
      </c>
      <c r="AH50" s="47">
        <v>38831</v>
      </c>
      <c r="AI50" s="46">
        <f t="shared" si="5"/>
        <v>243204</v>
      </c>
    </row>
    <row r="51" spans="1:35">
      <c r="A51" s="33">
        <v>42</v>
      </c>
      <c r="B51" s="34" t="s">
        <v>83</v>
      </c>
      <c r="C51" s="34" t="s">
        <v>24</v>
      </c>
      <c r="D51" s="35">
        <v>10</v>
      </c>
      <c r="E51" s="36">
        <v>4300</v>
      </c>
      <c r="F51" s="37">
        <v>817</v>
      </c>
      <c r="G51" s="38">
        <f t="shared" si="0"/>
        <v>51170</v>
      </c>
      <c r="I51" s="39"/>
      <c r="J51" s="40"/>
      <c r="K51" s="41">
        <f t="shared" si="1"/>
        <v>0</v>
      </c>
      <c r="M51" s="42">
        <v>71429</v>
      </c>
      <c r="N51" s="42">
        <v>13571</v>
      </c>
      <c r="O51" s="42">
        <v>85000</v>
      </c>
      <c r="Q51" s="43">
        <v>7647</v>
      </c>
      <c r="R51" s="43">
        <f t="shared" ref="R51:R61" si="10">Q51*0.19</f>
        <v>1452.93</v>
      </c>
      <c r="S51" s="43">
        <f t="shared" ref="S51:S61" si="11">(Q51*D51)+R51*D51</f>
        <v>90999.3</v>
      </c>
      <c r="U51" s="45">
        <v>15126.050420168069</v>
      </c>
      <c r="V51" s="45">
        <v>2873.9495798319331</v>
      </c>
      <c r="W51" s="46">
        <f t="shared" si="3"/>
        <v>180000</v>
      </c>
      <c r="Y51" s="47">
        <v>6500</v>
      </c>
      <c r="Z51" s="47">
        <v>1235</v>
      </c>
      <c r="AA51" s="46">
        <v>77350</v>
      </c>
      <c r="AC51" s="47">
        <v>150840</v>
      </c>
      <c r="AD51" s="47">
        <v>28660</v>
      </c>
      <c r="AE51" s="46">
        <f t="shared" si="4"/>
        <v>179500</v>
      </c>
      <c r="AG51" s="47">
        <v>134448</v>
      </c>
      <c r="AH51" s="47">
        <v>25545</v>
      </c>
      <c r="AI51" s="46">
        <f t="shared" si="5"/>
        <v>159993</v>
      </c>
    </row>
    <row r="52" spans="1:35" ht="36.75">
      <c r="A52" s="33">
        <v>43</v>
      </c>
      <c r="B52" s="34" t="s">
        <v>84</v>
      </c>
      <c r="C52" s="34" t="s">
        <v>85</v>
      </c>
      <c r="D52" s="35">
        <v>20</v>
      </c>
      <c r="E52" s="36">
        <v>500</v>
      </c>
      <c r="F52" s="37">
        <v>95</v>
      </c>
      <c r="G52" s="38">
        <f t="shared" si="0"/>
        <v>11900</v>
      </c>
      <c r="I52" s="39"/>
      <c r="J52" s="40"/>
      <c r="K52" s="41">
        <f t="shared" si="1"/>
        <v>0</v>
      </c>
      <c r="M52" s="42">
        <v>42017</v>
      </c>
      <c r="N52" s="42">
        <v>7983</v>
      </c>
      <c r="O52" s="42">
        <v>50000</v>
      </c>
      <c r="Q52" s="43">
        <v>1092</v>
      </c>
      <c r="R52" s="43">
        <f t="shared" si="10"/>
        <v>207.48</v>
      </c>
      <c r="S52" s="43">
        <f t="shared" si="11"/>
        <v>25989.599999999999</v>
      </c>
      <c r="U52" s="45">
        <v>4369.7478991596645</v>
      </c>
      <c r="V52" s="45">
        <v>830.25210084033631</v>
      </c>
      <c r="W52" s="46">
        <f t="shared" si="3"/>
        <v>104000.00000000001</v>
      </c>
      <c r="Y52" s="47">
        <v>3000</v>
      </c>
      <c r="Z52" s="47">
        <v>570</v>
      </c>
      <c r="AA52" s="46">
        <v>71400</v>
      </c>
      <c r="AC52" s="47">
        <v>83487</v>
      </c>
      <c r="AD52" s="47">
        <v>15863</v>
      </c>
      <c r="AE52" s="46">
        <f t="shared" si="4"/>
        <v>99350</v>
      </c>
      <c r="AG52" s="47">
        <v>66880</v>
      </c>
      <c r="AH52" s="47">
        <v>12707</v>
      </c>
      <c r="AI52" s="46">
        <f t="shared" si="5"/>
        <v>79587</v>
      </c>
    </row>
    <row r="53" spans="1:35">
      <c r="A53" s="33">
        <v>44</v>
      </c>
      <c r="B53" s="34" t="s">
        <v>86</v>
      </c>
      <c r="C53" s="34" t="s">
        <v>24</v>
      </c>
      <c r="D53" s="35">
        <v>50</v>
      </c>
      <c r="E53" s="36">
        <v>350</v>
      </c>
      <c r="F53" s="37">
        <v>67</v>
      </c>
      <c r="G53" s="38">
        <f t="shared" si="0"/>
        <v>20850</v>
      </c>
      <c r="I53" s="39"/>
      <c r="J53" s="40"/>
      <c r="K53" s="41">
        <f t="shared" si="1"/>
        <v>0</v>
      </c>
      <c r="M53" s="42">
        <v>10000</v>
      </c>
      <c r="N53" s="42">
        <v>1900</v>
      </c>
      <c r="O53" s="42">
        <v>11900</v>
      </c>
      <c r="Q53" s="43">
        <v>365</v>
      </c>
      <c r="R53" s="43">
        <f t="shared" si="10"/>
        <v>69.349999999999994</v>
      </c>
      <c r="S53" s="43">
        <f t="shared" si="11"/>
        <v>21717.5</v>
      </c>
      <c r="U53" s="45">
        <v>368.06722689075633</v>
      </c>
      <c r="V53" s="45">
        <v>69.932773109243698</v>
      </c>
      <c r="W53" s="46">
        <f t="shared" si="3"/>
        <v>21900.000000000004</v>
      </c>
      <c r="Y53" s="47">
        <v>300</v>
      </c>
      <c r="Z53" s="47">
        <v>57</v>
      </c>
      <c r="AA53" s="46">
        <v>17850</v>
      </c>
      <c r="AC53" s="47">
        <v>17479</v>
      </c>
      <c r="AD53" s="47">
        <v>3321</v>
      </c>
      <c r="AE53" s="46">
        <f t="shared" si="4"/>
        <v>20800</v>
      </c>
      <c r="AG53" s="47">
        <v>16120</v>
      </c>
      <c r="AH53" s="47">
        <v>3063</v>
      </c>
      <c r="AI53" s="46">
        <f t="shared" si="5"/>
        <v>19183</v>
      </c>
    </row>
    <row r="54" spans="1:35">
      <c r="A54" s="33">
        <v>45</v>
      </c>
      <c r="B54" s="34" t="s">
        <v>87</v>
      </c>
      <c r="C54" s="34" t="s">
        <v>24</v>
      </c>
      <c r="D54" s="35">
        <v>10</v>
      </c>
      <c r="E54" s="36">
        <v>2900</v>
      </c>
      <c r="F54" s="37">
        <v>551</v>
      </c>
      <c r="G54" s="38">
        <f t="shared" si="0"/>
        <v>34510</v>
      </c>
      <c r="I54" s="39"/>
      <c r="J54" s="40"/>
      <c r="K54" s="41">
        <f t="shared" si="1"/>
        <v>0</v>
      </c>
      <c r="M54" s="42">
        <v>36975</v>
      </c>
      <c r="N54" s="42">
        <v>7025</v>
      </c>
      <c r="O54" s="42">
        <v>44000</v>
      </c>
      <c r="Q54" s="43">
        <v>1092</v>
      </c>
      <c r="R54" s="43">
        <f t="shared" si="10"/>
        <v>207.48</v>
      </c>
      <c r="S54" s="43">
        <f t="shared" si="11"/>
        <v>12994.8</v>
      </c>
      <c r="U54" s="45">
        <v>2521.0084033613448</v>
      </c>
      <c r="V54" s="45">
        <v>478.99159663865549</v>
      </c>
      <c r="W54" s="46">
        <f t="shared" si="3"/>
        <v>30000.000000000004</v>
      </c>
      <c r="Y54" s="47">
        <v>2900</v>
      </c>
      <c r="Z54" s="47">
        <v>551</v>
      </c>
      <c r="AA54" s="46">
        <v>34510</v>
      </c>
      <c r="AC54" s="47">
        <v>40378</v>
      </c>
      <c r="AD54" s="47">
        <v>7672</v>
      </c>
      <c r="AE54" s="46">
        <f t="shared" si="4"/>
        <v>48050</v>
      </c>
      <c r="AG54" s="47">
        <v>31860</v>
      </c>
      <c r="AH54" s="47">
        <v>6053</v>
      </c>
      <c r="AI54" s="46">
        <f t="shared" si="5"/>
        <v>37913</v>
      </c>
    </row>
    <row r="55" spans="1:35">
      <c r="A55" s="33">
        <v>46</v>
      </c>
      <c r="B55" s="34" t="s">
        <v>88</v>
      </c>
      <c r="C55" s="34" t="s">
        <v>24</v>
      </c>
      <c r="D55" s="35">
        <v>20</v>
      </c>
      <c r="E55" s="36">
        <v>2900</v>
      </c>
      <c r="F55" s="37">
        <v>551</v>
      </c>
      <c r="G55" s="38">
        <f t="shared" si="0"/>
        <v>69020</v>
      </c>
      <c r="I55" s="39"/>
      <c r="J55" s="40"/>
      <c r="K55" s="41">
        <f t="shared" si="1"/>
        <v>0</v>
      </c>
      <c r="M55" s="42">
        <v>73950</v>
      </c>
      <c r="N55" s="42">
        <v>14050</v>
      </c>
      <c r="O55" s="42">
        <v>88000</v>
      </c>
      <c r="Q55" s="43">
        <v>1092</v>
      </c>
      <c r="R55" s="43">
        <f t="shared" si="10"/>
        <v>207.48</v>
      </c>
      <c r="S55" s="43">
        <f t="shared" si="11"/>
        <v>25989.599999999999</v>
      </c>
      <c r="U55" s="45">
        <v>2521.0084033613448</v>
      </c>
      <c r="V55" s="45">
        <v>478.99159663865549</v>
      </c>
      <c r="W55" s="46">
        <f t="shared" si="3"/>
        <v>60000.000000000007</v>
      </c>
      <c r="Y55" s="47">
        <v>2900</v>
      </c>
      <c r="Z55" s="47">
        <v>551</v>
      </c>
      <c r="AA55" s="46">
        <v>69020</v>
      </c>
      <c r="AC55" s="47">
        <v>80840</v>
      </c>
      <c r="AD55" s="47">
        <v>15360</v>
      </c>
      <c r="AE55" s="46">
        <f t="shared" si="4"/>
        <v>96200</v>
      </c>
      <c r="AG55" s="47">
        <v>63720</v>
      </c>
      <c r="AH55" s="47">
        <v>12107</v>
      </c>
      <c r="AI55" s="46">
        <f t="shared" si="5"/>
        <v>75827</v>
      </c>
    </row>
    <row r="56" spans="1:35">
      <c r="A56" s="33">
        <v>47</v>
      </c>
      <c r="B56" s="34" t="s">
        <v>89</v>
      </c>
      <c r="C56" s="34" t="s">
        <v>24</v>
      </c>
      <c r="D56" s="35">
        <v>20</v>
      </c>
      <c r="E56" s="36">
        <v>3500</v>
      </c>
      <c r="F56" s="37">
        <v>665</v>
      </c>
      <c r="G56" s="38">
        <f t="shared" si="0"/>
        <v>83300</v>
      </c>
      <c r="I56" s="39"/>
      <c r="J56" s="40"/>
      <c r="K56" s="41">
        <f t="shared" si="1"/>
        <v>0</v>
      </c>
      <c r="M56" s="42">
        <v>95560</v>
      </c>
      <c r="N56" s="42">
        <v>18156</v>
      </c>
      <c r="O56" s="42">
        <v>113716</v>
      </c>
      <c r="Q56" s="43">
        <v>2184</v>
      </c>
      <c r="R56" s="43">
        <f t="shared" si="10"/>
        <v>414.96</v>
      </c>
      <c r="S56" s="43">
        <f t="shared" si="11"/>
        <v>51979.199999999997</v>
      </c>
      <c r="U56" s="45">
        <v>5294.1176470588234</v>
      </c>
      <c r="V56" s="45">
        <v>1005.8823529411765</v>
      </c>
      <c r="W56" s="46">
        <f t="shared" si="3"/>
        <v>126000</v>
      </c>
      <c r="Y56" s="47">
        <v>2900</v>
      </c>
      <c r="Z56" s="47">
        <v>551</v>
      </c>
      <c r="AA56" s="46">
        <v>69020</v>
      </c>
      <c r="AC56" s="47">
        <v>101513</v>
      </c>
      <c r="AD56" s="47">
        <v>19287</v>
      </c>
      <c r="AE56" s="46">
        <f t="shared" si="4"/>
        <v>120800</v>
      </c>
      <c r="AG56" s="47">
        <v>98040</v>
      </c>
      <c r="AH56" s="47">
        <v>18628</v>
      </c>
      <c r="AI56" s="46">
        <f t="shared" si="5"/>
        <v>116668</v>
      </c>
    </row>
    <row r="57" spans="1:35" ht="36.75">
      <c r="A57" s="33">
        <v>48</v>
      </c>
      <c r="B57" s="34" t="s">
        <v>90</v>
      </c>
      <c r="C57" s="34" t="s">
        <v>91</v>
      </c>
      <c r="D57" s="35">
        <v>1000</v>
      </c>
      <c r="E57" s="36">
        <v>2700</v>
      </c>
      <c r="F57" s="37">
        <v>513</v>
      </c>
      <c r="G57" s="38">
        <f t="shared" si="0"/>
        <v>3213000</v>
      </c>
      <c r="I57" s="39"/>
      <c r="J57" s="40"/>
      <c r="K57" s="41">
        <f t="shared" si="1"/>
        <v>0</v>
      </c>
      <c r="M57" s="42">
        <v>2187500</v>
      </c>
      <c r="N57" s="42">
        <v>415625</v>
      </c>
      <c r="O57" s="42">
        <v>2603125</v>
      </c>
      <c r="Q57" s="43">
        <v>3487</v>
      </c>
      <c r="R57" s="43">
        <f t="shared" si="10"/>
        <v>662.53</v>
      </c>
      <c r="S57" s="43">
        <f t="shared" si="11"/>
        <v>4149530</v>
      </c>
      <c r="U57" s="45">
        <v>3445.3781512605042</v>
      </c>
      <c r="V57" s="45">
        <v>654.62184873949582</v>
      </c>
      <c r="W57" s="46">
        <f t="shared" si="3"/>
        <v>4100000</v>
      </c>
      <c r="Y57" s="47">
        <v>2400</v>
      </c>
      <c r="Z57" s="47">
        <v>456</v>
      </c>
      <c r="AA57" s="46">
        <v>2856000</v>
      </c>
      <c r="AC57" s="47">
        <v>3315672</v>
      </c>
      <c r="AD57" s="47">
        <v>629978</v>
      </c>
      <c r="AE57" s="46">
        <f t="shared" si="4"/>
        <v>3945650</v>
      </c>
      <c r="AG57" s="47">
        <v>3428220</v>
      </c>
      <c r="AH57" s="47">
        <v>651362</v>
      </c>
      <c r="AI57" s="46">
        <f t="shared" si="5"/>
        <v>4079582</v>
      </c>
    </row>
    <row r="58" spans="1:35">
      <c r="A58" s="33">
        <v>49</v>
      </c>
      <c r="B58" s="34" t="s">
        <v>92</v>
      </c>
      <c r="C58" s="34" t="s">
        <v>93</v>
      </c>
      <c r="D58" s="35">
        <v>60</v>
      </c>
      <c r="E58" s="36">
        <v>6500</v>
      </c>
      <c r="F58" s="37">
        <v>1235</v>
      </c>
      <c r="G58" s="38">
        <f t="shared" si="0"/>
        <v>464100</v>
      </c>
      <c r="I58" s="39"/>
      <c r="J58" s="40"/>
      <c r="K58" s="41">
        <f t="shared" si="1"/>
        <v>0</v>
      </c>
      <c r="M58" s="42">
        <v>332773</v>
      </c>
      <c r="N58" s="42">
        <v>63227</v>
      </c>
      <c r="O58" s="42">
        <v>396000</v>
      </c>
      <c r="Q58" s="43">
        <v>5462</v>
      </c>
      <c r="R58" s="43">
        <f t="shared" si="10"/>
        <v>1037.78</v>
      </c>
      <c r="S58" s="43">
        <f t="shared" si="11"/>
        <v>389986.8</v>
      </c>
      <c r="U58" s="45">
        <v>8655.4621848739498</v>
      </c>
      <c r="V58" s="45">
        <v>1644.5378151260504</v>
      </c>
      <c r="W58" s="46">
        <f t="shared" si="3"/>
        <v>618000</v>
      </c>
      <c r="Y58" s="47">
        <v>7200</v>
      </c>
      <c r="Z58" s="47">
        <v>1368</v>
      </c>
      <c r="AA58" s="46">
        <v>514080</v>
      </c>
      <c r="AC58" s="47">
        <v>497983</v>
      </c>
      <c r="AD58" s="47">
        <v>94617</v>
      </c>
      <c r="AE58" s="46">
        <f t="shared" si="4"/>
        <v>592600</v>
      </c>
      <c r="AG58" s="47">
        <v>512509</v>
      </c>
      <c r="AH58" s="47">
        <v>97377</v>
      </c>
      <c r="AI58" s="46">
        <f t="shared" si="5"/>
        <v>609886</v>
      </c>
    </row>
    <row r="59" spans="1:35">
      <c r="A59" s="33">
        <v>50</v>
      </c>
      <c r="B59" s="34" t="s">
        <v>94</v>
      </c>
      <c r="C59" s="34" t="s">
        <v>95</v>
      </c>
      <c r="D59" s="35">
        <v>60</v>
      </c>
      <c r="E59" s="36">
        <v>5700</v>
      </c>
      <c r="F59" s="37">
        <v>1083</v>
      </c>
      <c r="G59" s="38">
        <f t="shared" si="0"/>
        <v>406980</v>
      </c>
      <c r="I59" s="39"/>
      <c r="J59" s="40"/>
      <c r="K59" s="41">
        <f t="shared" si="1"/>
        <v>0</v>
      </c>
      <c r="M59" s="42">
        <v>453782</v>
      </c>
      <c r="N59" s="42">
        <v>86218</v>
      </c>
      <c r="O59" s="42">
        <v>540000</v>
      </c>
      <c r="Q59" s="43">
        <v>8739</v>
      </c>
      <c r="R59" s="43">
        <f t="shared" si="10"/>
        <v>1660.41</v>
      </c>
      <c r="S59" s="43">
        <f t="shared" si="11"/>
        <v>623964.6</v>
      </c>
      <c r="U59" s="45">
        <v>10924.36974789916</v>
      </c>
      <c r="V59" s="45">
        <v>2075.6302521008406</v>
      </c>
      <c r="W59" s="46">
        <f t="shared" si="3"/>
        <v>780000</v>
      </c>
      <c r="Y59" s="47">
        <v>4900</v>
      </c>
      <c r="Z59" s="47">
        <v>931</v>
      </c>
      <c r="AA59" s="46">
        <v>349860</v>
      </c>
      <c r="AC59" s="47">
        <v>627605</v>
      </c>
      <c r="AD59" s="47">
        <v>119245</v>
      </c>
      <c r="AE59" s="46">
        <f t="shared" si="4"/>
        <v>746850</v>
      </c>
      <c r="AG59" s="47">
        <v>576000</v>
      </c>
      <c r="AH59" s="47">
        <v>109440</v>
      </c>
      <c r="AI59" s="46">
        <f t="shared" si="5"/>
        <v>685440</v>
      </c>
    </row>
    <row r="60" spans="1:35" ht="24.75">
      <c r="A60" s="33">
        <v>51</v>
      </c>
      <c r="B60" s="34" t="s">
        <v>96</v>
      </c>
      <c r="C60" s="34" t="s">
        <v>97</v>
      </c>
      <c r="D60" s="35">
        <v>200</v>
      </c>
      <c r="E60" s="36">
        <v>4200</v>
      </c>
      <c r="F60" s="37">
        <v>798</v>
      </c>
      <c r="G60" s="38">
        <f t="shared" si="0"/>
        <v>999600</v>
      </c>
      <c r="I60" s="39"/>
      <c r="J60" s="40"/>
      <c r="K60" s="41">
        <f t="shared" si="1"/>
        <v>0</v>
      </c>
      <c r="M60" s="42">
        <v>1243697</v>
      </c>
      <c r="N60" s="42">
        <v>236303</v>
      </c>
      <c r="O60" s="42">
        <v>1480000</v>
      </c>
      <c r="Q60" s="43">
        <v>4915</v>
      </c>
      <c r="R60" s="43">
        <f t="shared" si="10"/>
        <v>933.85</v>
      </c>
      <c r="S60" s="43">
        <f t="shared" si="11"/>
        <v>1169770</v>
      </c>
      <c r="U60" s="45">
        <v>6218.4873949579833</v>
      </c>
      <c r="V60" s="45">
        <v>1181.5126050420167</v>
      </c>
      <c r="W60" s="46">
        <f t="shared" si="3"/>
        <v>1480000</v>
      </c>
      <c r="Y60" s="47">
        <v>7300</v>
      </c>
      <c r="Z60" s="47">
        <v>1387</v>
      </c>
      <c r="AA60" s="46">
        <v>1737400</v>
      </c>
      <c r="AC60" s="47">
        <v>1181513</v>
      </c>
      <c r="AD60" s="47">
        <v>224487</v>
      </c>
      <c r="AE60" s="46">
        <f t="shared" si="4"/>
        <v>1406000</v>
      </c>
      <c r="AG60" s="47">
        <v>1226112</v>
      </c>
      <c r="AH60" s="47">
        <v>232961</v>
      </c>
      <c r="AI60" s="46">
        <f t="shared" si="5"/>
        <v>1459073</v>
      </c>
    </row>
    <row r="61" spans="1:35">
      <c r="A61" s="33">
        <v>52</v>
      </c>
      <c r="B61" s="34" t="s">
        <v>98</v>
      </c>
      <c r="C61" s="34" t="s">
        <v>99</v>
      </c>
      <c r="D61" s="35">
        <v>2</v>
      </c>
      <c r="E61" s="36">
        <v>8600</v>
      </c>
      <c r="F61" s="37">
        <v>1634</v>
      </c>
      <c r="G61" s="38">
        <f t="shared" si="0"/>
        <v>20468</v>
      </c>
      <c r="I61" s="39"/>
      <c r="J61" s="40"/>
      <c r="K61" s="41">
        <f t="shared" si="1"/>
        <v>0</v>
      </c>
      <c r="M61" s="42">
        <v>13782</v>
      </c>
      <c r="N61" s="42">
        <v>2618</v>
      </c>
      <c r="O61" s="42">
        <v>16400</v>
      </c>
      <c r="Q61" s="43">
        <v>7647</v>
      </c>
      <c r="R61" s="43">
        <f t="shared" si="10"/>
        <v>1452.93</v>
      </c>
      <c r="S61" s="43">
        <f t="shared" si="11"/>
        <v>18199.86</v>
      </c>
      <c r="U61" s="45">
        <v>12605.042016806723</v>
      </c>
      <c r="V61" s="45">
        <v>2394.9579831932774</v>
      </c>
      <c r="W61" s="46">
        <f t="shared" si="3"/>
        <v>30000</v>
      </c>
      <c r="Y61" s="47">
        <v>10500</v>
      </c>
      <c r="Z61" s="47">
        <v>1995</v>
      </c>
      <c r="AA61" s="46">
        <v>24990</v>
      </c>
      <c r="AC61" s="47">
        <v>24328</v>
      </c>
      <c r="AD61" s="47">
        <v>4622</v>
      </c>
      <c r="AE61" s="46">
        <f t="shared" si="4"/>
        <v>28950</v>
      </c>
      <c r="AG61" s="47">
        <v>21176</v>
      </c>
      <c r="AH61" s="47">
        <v>4024</v>
      </c>
      <c r="AI61" s="46">
        <f t="shared" si="5"/>
        <v>25200</v>
      </c>
    </row>
    <row r="62" spans="1:35" ht="46.5" customHeight="1">
      <c r="A62" s="33">
        <v>53</v>
      </c>
      <c r="B62" s="34" t="s">
        <v>100</v>
      </c>
      <c r="C62" s="34" t="s">
        <v>101</v>
      </c>
      <c r="D62" s="56">
        <v>2</v>
      </c>
      <c r="E62" s="57">
        <v>488000</v>
      </c>
      <c r="F62" s="58"/>
      <c r="G62" s="38">
        <f t="shared" si="0"/>
        <v>976000</v>
      </c>
      <c r="I62" s="59"/>
      <c r="J62" s="60"/>
      <c r="K62" s="41">
        <f t="shared" si="1"/>
        <v>0</v>
      </c>
      <c r="M62" s="42">
        <v>2060000</v>
      </c>
      <c r="N62" s="42">
        <v>0</v>
      </c>
      <c r="O62" s="42">
        <v>2060000</v>
      </c>
      <c r="Q62" s="43">
        <v>534999</v>
      </c>
      <c r="R62" s="43">
        <v>0</v>
      </c>
      <c r="S62" s="43">
        <f t="shared" si="2"/>
        <v>1069998</v>
      </c>
      <c r="U62" s="45">
        <v>850000</v>
      </c>
      <c r="V62" s="45">
        <v>0</v>
      </c>
      <c r="W62" s="46">
        <f t="shared" si="3"/>
        <v>1700000</v>
      </c>
      <c r="Y62" s="47">
        <v>805000</v>
      </c>
      <c r="Z62" s="47">
        <v>0</v>
      </c>
      <c r="AA62" s="46">
        <v>1610000</v>
      </c>
      <c r="AC62" s="47">
        <v>1650210</v>
      </c>
      <c r="AD62" s="47">
        <v>313540</v>
      </c>
      <c r="AE62" s="46">
        <f t="shared" si="4"/>
        <v>1963750</v>
      </c>
      <c r="AG62" s="47">
        <v>2040000</v>
      </c>
      <c r="AH62" s="47">
        <v>0</v>
      </c>
      <c r="AI62" s="46">
        <f t="shared" si="5"/>
        <v>2040000</v>
      </c>
    </row>
    <row r="63" spans="1:35">
      <c r="B63" s="61"/>
      <c r="C63" s="61"/>
      <c r="D63" s="62" t="s">
        <v>102</v>
      </c>
      <c r="E63" s="63"/>
      <c r="F63" s="29"/>
      <c r="G63" s="64">
        <f>SUM(G10:G62)</f>
        <v>15810428</v>
      </c>
      <c r="I63" s="65"/>
      <c r="J63" s="31"/>
      <c r="K63" s="66">
        <f>SUM(K10:K62)</f>
        <v>0</v>
      </c>
      <c r="M63" s="62" t="s">
        <v>102</v>
      </c>
      <c r="N63" s="31"/>
      <c r="O63" s="31">
        <f>SUM(O10:O62)</f>
        <v>19156404</v>
      </c>
      <c r="Q63" s="67" t="s">
        <v>102</v>
      </c>
      <c r="R63" s="68"/>
      <c r="S63" s="69">
        <f>SUM(S10:S62)</f>
        <v>21442880.719999999</v>
      </c>
      <c r="U63" s="29" t="s">
        <v>102</v>
      </c>
      <c r="V63" s="70"/>
      <c r="W63" s="31">
        <f>SUM(W10:W62)</f>
        <v>21479500</v>
      </c>
      <c r="Y63" s="29" t="s">
        <v>102</v>
      </c>
      <c r="Z63" s="70"/>
      <c r="AA63" s="31">
        <f>SUM(AA10:AA62)</f>
        <v>22998090</v>
      </c>
      <c r="AC63" s="29" t="s">
        <v>102</v>
      </c>
      <c r="AD63" s="70"/>
      <c r="AE63" s="31">
        <f>SUM(AE10:AE62)</f>
        <v>23995200</v>
      </c>
      <c r="AG63" s="29" t="s">
        <v>102</v>
      </c>
      <c r="AH63" s="70"/>
      <c r="AI63" s="31">
        <f>SUM(AI10:AI62)</f>
        <v>24057448</v>
      </c>
    </row>
    <row r="64" spans="1:35">
      <c r="B64" s="71"/>
      <c r="C64" s="71"/>
      <c r="D64" s="71"/>
      <c r="E64" s="72"/>
      <c r="F64" s="72"/>
      <c r="G64" s="73"/>
      <c r="I64" s="71"/>
      <c r="J64" s="74"/>
      <c r="K64" s="74"/>
      <c r="M64" s="71"/>
      <c r="N64" s="75"/>
      <c r="O64" s="76"/>
      <c r="Q64" s="72"/>
      <c r="R64" s="74"/>
      <c r="S64" s="9"/>
      <c r="U64" s="72"/>
      <c r="V64" s="74"/>
      <c r="W64" s="74"/>
      <c r="Y64" s="72"/>
      <c r="Z64" s="74"/>
      <c r="AA64" s="74"/>
      <c r="AC64" s="72"/>
      <c r="AD64" s="74"/>
      <c r="AE64" s="74"/>
      <c r="AG64" s="72"/>
      <c r="AH64" s="74"/>
      <c r="AI64" s="74"/>
    </row>
    <row r="65" spans="1:35" s="79" customFormat="1" ht="45" customHeight="1">
      <c r="A65" s="77" t="s">
        <v>103</v>
      </c>
      <c r="B65" s="77"/>
      <c r="C65" s="78"/>
      <c r="D65" s="94" t="s">
        <v>104</v>
      </c>
      <c r="E65" s="95"/>
      <c r="F65" s="95"/>
      <c r="G65" s="96"/>
      <c r="I65" s="80" t="s">
        <v>104</v>
      </c>
      <c r="J65" s="81"/>
      <c r="K65" s="82"/>
      <c r="M65" s="80" t="s">
        <v>104</v>
      </c>
      <c r="N65" s="81"/>
      <c r="O65" s="82"/>
      <c r="Q65" s="80" t="s">
        <v>105</v>
      </c>
      <c r="R65" s="81"/>
      <c r="S65" s="82"/>
      <c r="U65" s="80" t="s">
        <v>105</v>
      </c>
      <c r="V65" s="81"/>
      <c r="W65" s="82"/>
      <c r="Y65" s="80" t="s">
        <v>105</v>
      </c>
      <c r="Z65" s="81"/>
      <c r="AA65" s="82"/>
      <c r="AC65" s="80" t="s">
        <v>105</v>
      </c>
      <c r="AD65" s="81"/>
      <c r="AE65" s="82"/>
      <c r="AG65" s="80" t="s">
        <v>105</v>
      </c>
      <c r="AH65" s="81"/>
      <c r="AI65" s="82"/>
    </row>
    <row r="66" spans="1:35" ht="15" customHeight="1">
      <c r="A66" s="83" t="s">
        <v>106</v>
      </c>
      <c r="B66" s="84"/>
      <c r="D66" s="109" t="s">
        <v>107</v>
      </c>
      <c r="E66" s="110"/>
      <c r="F66" s="110"/>
      <c r="G66" s="111"/>
      <c r="I66" s="97" t="s">
        <v>108</v>
      </c>
      <c r="J66" s="98"/>
      <c r="K66" s="99"/>
      <c r="M66" s="83" t="s">
        <v>109</v>
      </c>
      <c r="N66" s="106"/>
      <c r="O66" s="84"/>
    </row>
    <row r="67" spans="1:35" ht="37.5" customHeight="1">
      <c r="A67" s="85"/>
      <c r="B67" s="86"/>
      <c r="C67" s="10"/>
      <c r="D67" s="109"/>
      <c r="E67" s="110"/>
      <c r="F67" s="110"/>
      <c r="G67" s="111"/>
      <c r="I67" s="100"/>
      <c r="J67" s="101"/>
      <c r="K67" s="102"/>
      <c r="M67" s="6"/>
      <c r="N67" s="7"/>
      <c r="O67" s="107"/>
    </row>
    <row r="68" spans="1:35" ht="33" customHeight="1">
      <c r="A68" s="87" t="s">
        <v>110</v>
      </c>
      <c r="B68" s="88"/>
      <c r="C68" s="10"/>
      <c r="D68" s="109"/>
      <c r="E68" s="110"/>
      <c r="F68" s="110"/>
      <c r="G68" s="111"/>
      <c r="H68" s="89"/>
      <c r="I68" s="100"/>
      <c r="J68" s="101"/>
      <c r="K68" s="102"/>
      <c r="M68" s="6"/>
      <c r="N68" s="7"/>
      <c r="O68" s="107"/>
    </row>
    <row r="69" spans="1:35" ht="55.5" customHeight="1">
      <c r="A69" s="87" t="s">
        <v>111</v>
      </c>
      <c r="B69" s="88"/>
      <c r="D69" s="109"/>
      <c r="E69" s="110"/>
      <c r="F69" s="110"/>
      <c r="G69" s="111"/>
      <c r="I69" s="100"/>
      <c r="J69" s="101"/>
      <c r="K69" s="102"/>
      <c r="M69" s="6"/>
      <c r="N69" s="7"/>
      <c r="O69" s="107"/>
    </row>
    <row r="70" spans="1:35">
      <c r="D70" s="109"/>
      <c r="E70" s="110"/>
      <c r="F70" s="110"/>
      <c r="G70" s="111"/>
      <c r="I70" s="100"/>
      <c r="J70" s="101"/>
      <c r="K70" s="102"/>
      <c r="M70" s="6"/>
      <c r="N70" s="7"/>
      <c r="O70" s="107"/>
    </row>
    <row r="71" spans="1:35" ht="43.5" customHeight="1">
      <c r="D71" s="109"/>
      <c r="E71" s="110"/>
      <c r="F71" s="110"/>
      <c r="G71" s="111"/>
      <c r="I71" s="100"/>
      <c r="J71" s="101"/>
      <c r="K71" s="102"/>
      <c r="M71" s="6"/>
      <c r="N71" s="7"/>
      <c r="O71" s="107"/>
      <c r="V71" s="90"/>
    </row>
    <row r="72" spans="1:35" ht="58.5" customHeight="1">
      <c r="A72" s="91" t="s">
        <v>112</v>
      </c>
      <c r="D72" s="112"/>
      <c r="E72" s="113"/>
      <c r="F72" s="113"/>
      <c r="G72" s="114"/>
      <c r="I72" s="103"/>
      <c r="J72" s="104"/>
      <c r="K72" s="105"/>
      <c r="M72" s="85"/>
      <c r="N72" s="108"/>
      <c r="O72" s="86"/>
    </row>
    <row r="73" spans="1:35" ht="16.5" customHeight="1">
      <c r="A73" s="91" t="s">
        <v>113</v>
      </c>
      <c r="B73" s="92"/>
    </row>
    <row r="74" spans="1:35">
      <c r="B74" s="92"/>
    </row>
    <row r="75" spans="1:35">
      <c r="A75" s="93" t="s">
        <v>114</v>
      </c>
    </row>
    <row r="83" spans="7:7">
      <c r="G83" s="90"/>
    </row>
  </sheetData>
  <autoFilter ref="A9:AI63" xr:uid="{78FCB43B-4D58-438A-A189-84DD5EB37CF1}"/>
  <mergeCells count="28">
    <mergeCell ref="D66:G72"/>
    <mergeCell ref="E8:G8"/>
    <mergeCell ref="A2:AI2"/>
    <mergeCell ref="A3:AI3"/>
    <mergeCell ref="A4:AI4"/>
    <mergeCell ref="A5:AI5"/>
    <mergeCell ref="AC8:AE8"/>
    <mergeCell ref="AG8:AI8"/>
    <mergeCell ref="A8:D8"/>
    <mergeCell ref="I8:K8"/>
    <mergeCell ref="M8:O8"/>
    <mergeCell ref="Q8:S8"/>
    <mergeCell ref="U8:W8"/>
    <mergeCell ref="Y8:AA8"/>
    <mergeCell ref="AG65:AI65"/>
    <mergeCell ref="I66:K72"/>
    <mergeCell ref="A65:C65"/>
    <mergeCell ref="A68:B68"/>
    <mergeCell ref="A69:B69"/>
    <mergeCell ref="A66:B67"/>
    <mergeCell ref="I65:K65"/>
    <mergeCell ref="Q65:S65"/>
    <mergeCell ref="U65:W65"/>
    <mergeCell ref="Y65:AA65"/>
    <mergeCell ref="AC65:AE65"/>
    <mergeCell ref="M65:O65"/>
    <mergeCell ref="M66:O72"/>
    <mergeCell ref="D65:G6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Adquisiciones Contratación</dc:creator>
  <cp:keywords/>
  <dc:description/>
  <cp:lastModifiedBy/>
  <cp:revision/>
  <dcterms:created xsi:type="dcterms:W3CDTF">2025-05-07T16:03:04Z</dcterms:created>
  <dcterms:modified xsi:type="dcterms:W3CDTF">2026-08-25T14:07:03Z</dcterms:modified>
  <cp:category/>
  <cp:contentStatus/>
</cp:coreProperties>
</file>