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4"/>
  <workbookPr/>
  <mc:AlternateContent xmlns:mc="http://schemas.openxmlformats.org/markup-compatibility/2006">
    <mc:Choice Requires="x15">
      <x15ac:absPath xmlns:x15ac="http://schemas.microsoft.com/office/spreadsheetml/2010/11/ac" url="D:\JRENDONS\Downloads\"/>
    </mc:Choice>
  </mc:AlternateContent>
  <xr:revisionPtr revIDLastSave="31" documentId="8_{F081415C-CEC6-4135-B347-17C76B5374C6}" xr6:coauthVersionLast="47" xr6:coauthVersionMax="47" xr10:uidLastSave="{EFCB59A9-80FA-404C-BB4C-ECD7BC52F58C}"/>
  <bookViews>
    <workbookView xWindow="-120" yWindow="-120" windowWidth="29040" windowHeight="15720" activeTab="3" xr2:uid="{00000000-000D-0000-FFFF-FFFF00000000}"/>
  </bookViews>
  <sheets>
    <sheet name="Resumen y reglas" sheetId="1" r:id="rId1"/>
    <sheet name="Anexo 1" sheetId="2" r:id="rId2"/>
    <sheet name="Gestión municipal" sheetId="4" r:id="rId3"/>
    <sheet name="Control financiero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2" i="2" l="1"/>
  <c r="C21" i="5"/>
  <c r="F13" i="5"/>
  <c r="D13" i="5"/>
  <c r="C13" i="5"/>
  <c r="B13" i="5"/>
  <c r="F12" i="5"/>
  <c r="D12" i="5"/>
  <c r="C12" i="5"/>
  <c r="B12" i="5"/>
  <c r="F11" i="5"/>
  <c r="D11" i="5"/>
  <c r="C11" i="5"/>
  <c r="B11" i="5"/>
  <c r="F10" i="5"/>
  <c r="D10" i="5"/>
  <c r="C10" i="5"/>
  <c r="B10" i="5"/>
  <c r="F9" i="5"/>
  <c r="D9" i="5"/>
  <c r="C9" i="5"/>
  <c r="B9" i="5"/>
  <c r="F8" i="5"/>
  <c r="D8" i="5"/>
  <c r="C8" i="5"/>
  <c r="B8" i="5"/>
  <c r="F7" i="5"/>
  <c r="D7" i="5"/>
  <c r="C7" i="5"/>
  <c r="B7" i="5"/>
  <c r="F6" i="5"/>
  <c r="D6" i="5"/>
  <c r="C6" i="5"/>
  <c r="B6" i="5"/>
  <c r="F5" i="5"/>
  <c r="F14" i="5" s="1"/>
  <c r="D5" i="5"/>
  <c r="D14" i="5" s="1"/>
  <c r="C5" i="5"/>
  <c r="C14" i="5" s="1"/>
  <c r="B5" i="5"/>
  <c r="B14" i="5" s="1"/>
  <c r="J122" i="2"/>
  <c r="C22" i="5" s="1"/>
  <c r="H122" i="2"/>
  <c r="F122" i="2"/>
  <c r="E122" i="2"/>
  <c r="I121" i="2"/>
  <c r="K121" i="2" s="1"/>
  <c r="I120" i="2"/>
  <c r="K120" i="2" s="1"/>
  <c r="I119" i="2"/>
  <c r="K119" i="2" s="1"/>
  <c r="I118" i="2"/>
  <c r="K118" i="2" s="1"/>
  <c r="I117" i="2"/>
  <c r="K117" i="2" s="1"/>
  <c r="I116" i="2"/>
  <c r="K116" i="2" s="1"/>
  <c r="I115" i="2"/>
  <c r="K115" i="2" s="1"/>
  <c r="I114" i="2"/>
  <c r="K114" i="2" s="1"/>
  <c r="I113" i="2"/>
  <c r="K113" i="2" s="1"/>
  <c r="I112" i="2"/>
  <c r="K112" i="2" s="1"/>
  <c r="I111" i="2"/>
  <c r="K111" i="2" s="1"/>
  <c r="I110" i="2"/>
  <c r="K110" i="2" s="1"/>
  <c r="I109" i="2"/>
  <c r="K109" i="2" s="1"/>
  <c r="I108" i="2"/>
  <c r="K108" i="2" s="1"/>
  <c r="I107" i="2"/>
  <c r="K107" i="2" s="1"/>
  <c r="I106" i="2"/>
  <c r="K106" i="2" s="1"/>
  <c r="I105" i="2"/>
  <c r="K105" i="2" s="1"/>
  <c r="I104" i="2"/>
  <c r="K104" i="2" s="1"/>
  <c r="I103" i="2"/>
  <c r="K103" i="2" s="1"/>
  <c r="I102" i="2"/>
  <c r="K102" i="2" s="1"/>
  <c r="I101" i="2"/>
  <c r="K101" i="2" s="1"/>
  <c r="I100" i="2"/>
  <c r="K100" i="2" s="1"/>
  <c r="I99" i="2"/>
  <c r="K99" i="2" s="1"/>
  <c r="I98" i="2"/>
  <c r="K98" i="2" s="1"/>
  <c r="I97" i="2"/>
  <c r="K97" i="2" s="1"/>
  <c r="I96" i="2"/>
  <c r="K96" i="2" s="1"/>
  <c r="I95" i="2"/>
  <c r="K95" i="2" s="1"/>
  <c r="I94" i="2"/>
  <c r="K94" i="2" s="1"/>
  <c r="I93" i="2"/>
  <c r="K93" i="2" s="1"/>
  <c r="I92" i="2"/>
  <c r="K92" i="2" s="1"/>
  <c r="I91" i="2"/>
  <c r="K91" i="2" s="1"/>
  <c r="I90" i="2"/>
  <c r="K90" i="2" s="1"/>
  <c r="I89" i="2"/>
  <c r="K89" i="2" s="1"/>
  <c r="I88" i="2"/>
  <c r="K88" i="2" s="1"/>
  <c r="I87" i="2"/>
  <c r="K87" i="2" s="1"/>
  <c r="I86" i="2"/>
  <c r="K86" i="2" s="1"/>
  <c r="I85" i="2"/>
  <c r="K85" i="2" s="1"/>
  <c r="I84" i="2"/>
  <c r="K84" i="2" s="1"/>
  <c r="I83" i="2"/>
  <c r="K83" i="2" s="1"/>
  <c r="I82" i="2"/>
  <c r="K82" i="2" s="1"/>
  <c r="I81" i="2"/>
  <c r="K81" i="2" s="1"/>
  <c r="I80" i="2"/>
  <c r="K80" i="2" s="1"/>
  <c r="I79" i="2"/>
  <c r="K79" i="2" s="1"/>
  <c r="I78" i="2"/>
  <c r="K78" i="2" s="1"/>
  <c r="I77" i="2"/>
  <c r="K77" i="2" s="1"/>
  <c r="I76" i="2"/>
  <c r="K76" i="2" s="1"/>
  <c r="I75" i="2"/>
  <c r="K75" i="2" s="1"/>
  <c r="I74" i="2"/>
  <c r="K74" i="2" s="1"/>
  <c r="I73" i="2"/>
  <c r="K73" i="2" s="1"/>
  <c r="I72" i="2"/>
  <c r="K72" i="2" s="1"/>
  <c r="I71" i="2"/>
  <c r="K71" i="2" s="1"/>
  <c r="I70" i="2"/>
  <c r="K70" i="2" s="1"/>
  <c r="I69" i="2"/>
  <c r="K69" i="2" s="1"/>
  <c r="I68" i="2"/>
  <c r="K68" i="2" s="1"/>
  <c r="I67" i="2"/>
  <c r="K67" i="2" s="1"/>
  <c r="I66" i="2"/>
  <c r="K66" i="2" s="1"/>
  <c r="I65" i="2"/>
  <c r="K65" i="2" s="1"/>
  <c r="I64" i="2"/>
  <c r="K64" i="2" s="1"/>
  <c r="I63" i="2"/>
  <c r="K63" i="2" s="1"/>
  <c r="I62" i="2"/>
  <c r="K62" i="2" s="1"/>
  <c r="I61" i="2"/>
  <c r="K61" i="2" s="1"/>
  <c r="I60" i="2"/>
  <c r="K60" i="2" s="1"/>
  <c r="I59" i="2"/>
  <c r="K59" i="2" s="1"/>
  <c r="I58" i="2"/>
  <c r="K58" i="2" s="1"/>
  <c r="I57" i="2"/>
  <c r="K57" i="2" s="1"/>
  <c r="I56" i="2"/>
  <c r="K56" i="2" s="1"/>
  <c r="I55" i="2"/>
  <c r="K55" i="2" s="1"/>
  <c r="I54" i="2"/>
  <c r="K54" i="2" s="1"/>
  <c r="I53" i="2"/>
  <c r="K53" i="2" s="1"/>
  <c r="I52" i="2"/>
  <c r="K52" i="2" s="1"/>
  <c r="I51" i="2"/>
  <c r="K51" i="2" s="1"/>
  <c r="I50" i="2"/>
  <c r="K50" i="2" s="1"/>
  <c r="I49" i="2"/>
  <c r="K49" i="2" s="1"/>
  <c r="I48" i="2"/>
  <c r="K48" i="2" s="1"/>
  <c r="I47" i="2"/>
  <c r="K47" i="2" s="1"/>
  <c r="I46" i="2"/>
  <c r="E9" i="5" s="1"/>
  <c r="I45" i="2"/>
  <c r="K45" i="2" s="1"/>
  <c r="I44" i="2"/>
  <c r="K44" i="2" s="1"/>
  <c r="I43" i="2"/>
  <c r="K43" i="2" s="1"/>
  <c r="I42" i="2"/>
  <c r="K42" i="2" s="1"/>
  <c r="I41" i="2"/>
  <c r="K41" i="2" s="1"/>
  <c r="I40" i="2"/>
  <c r="K40" i="2" s="1"/>
  <c r="I39" i="2"/>
  <c r="K39" i="2" s="1"/>
  <c r="I38" i="2"/>
  <c r="K38" i="2" s="1"/>
  <c r="I37" i="2"/>
  <c r="K37" i="2" s="1"/>
  <c r="I36" i="2"/>
  <c r="K36" i="2" s="1"/>
  <c r="I35" i="2"/>
  <c r="K35" i="2" s="1"/>
  <c r="I34" i="2"/>
  <c r="K34" i="2" s="1"/>
  <c r="I33" i="2"/>
  <c r="K33" i="2" s="1"/>
  <c r="I32" i="2"/>
  <c r="K32" i="2" s="1"/>
  <c r="I31" i="2"/>
  <c r="K31" i="2" s="1"/>
  <c r="I30" i="2"/>
  <c r="K30" i="2" s="1"/>
  <c r="I29" i="2"/>
  <c r="E8" i="5" s="1"/>
  <c r="I28" i="2"/>
  <c r="K28" i="2" s="1"/>
  <c r="I27" i="2"/>
  <c r="K27" i="2" s="1"/>
  <c r="I26" i="2"/>
  <c r="K26" i="2" s="1"/>
  <c r="I25" i="2"/>
  <c r="K25" i="2" s="1"/>
  <c r="I24" i="2"/>
  <c r="K24" i="2" s="1"/>
  <c r="I23" i="2"/>
  <c r="K23" i="2" s="1"/>
  <c r="I22" i="2"/>
  <c r="K22" i="2" s="1"/>
  <c r="I21" i="2"/>
  <c r="K21" i="2" s="1"/>
  <c r="I20" i="2"/>
  <c r="I19" i="2"/>
  <c r="K19" i="2" s="1"/>
  <c r="I18" i="2"/>
  <c r="K18" i="2" s="1"/>
  <c r="I17" i="2"/>
  <c r="K17" i="2" s="1"/>
  <c r="I16" i="2"/>
  <c r="K16" i="2" s="1"/>
  <c r="I15" i="2"/>
  <c r="K15" i="2" s="1"/>
  <c r="I14" i="2"/>
  <c r="K14" i="2" s="1"/>
  <c r="I13" i="2"/>
  <c r="K13" i="2" s="1"/>
  <c r="I12" i="2"/>
  <c r="K12" i="2" s="1"/>
  <c r="I11" i="2"/>
  <c r="K11" i="2" s="1"/>
  <c r="I10" i="2"/>
  <c r="K10" i="2" s="1"/>
  <c r="I9" i="2"/>
  <c r="K9" i="2" s="1"/>
  <c r="I8" i="2"/>
  <c r="I122" i="2" s="1"/>
  <c r="C16" i="1"/>
  <c r="C15" i="1"/>
  <c r="G14" i="1"/>
  <c r="C14" i="1"/>
  <c r="C13" i="1"/>
  <c r="E7" i="5" l="1"/>
  <c r="K20" i="2"/>
  <c r="N122" i="2"/>
  <c r="C23" i="5"/>
  <c r="G13" i="1"/>
  <c r="G16" i="1" s="1"/>
  <c r="K29" i="2"/>
  <c r="E5" i="5"/>
  <c r="K46" i="2"/>
  <c r="E10" i="5"/>
  <c r="E11" i="5"/>
  <c r="M122" i="2"/>
  <c r="K8" i="2"/>
  <c r="E12" i="5"/>
  <c r="E6" i="5"/>
  <c r="E13" i="5"/>
  <c r="K122" i="2" l="1"/>
  <c r="G15" i="1"/>
  <c r="E1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tc={439ECEAE-375B-6936-25C0-044C5ADB538E}</author>
    <author>tc={282955F3-B54A-89C7-0231-3F5D5376AAD5}</author>
    <author>tc={A1B84C2D-AC71-B3D1-9FE1-2BED1C01E2D7}</author>
  </authors>
  <commentList>
    <comment ref="E6" authorId="0" shapeId="0" xr:uid="{00000000-0006-0000-01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Fuente: DIAGNOSTICO TRANSPORTE ESCOLAR (4)(1).xlsx, columna BENEFICIARIOS.</t>
      </text>
    </comment>
    <comment ref="H6" authorId="1" shapeId="0" xr:uid="{00000000-0006-0000-01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Fuente: DIAGNOSTICO TRANSPORTE ESCOLAR (4)(1).xlsx, valor diario agregado municipal.</t>
      </text>
    </comment>
    <comment ref="J6" authorId="2" shapeId="0" xr:uid="{00000000-0006-0000-01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Fuente: EP TIPO TRANSPORTE ESCOLAR V4.docx y municipios beneficiados(1).xlsx. Total conciliado con CDP 3000054243 y 3000054254.</t>
      </text>
    </comment>
  </commentList>
</comments>
</file>

<file path=xl/sharedStrings.xml><?xml version="1.0" encoding="utf-8"?>
<sst xmlns="http://schemas.openxmlformats.org/spreadsheetml/2006/main" count="963" uniqueCount="351">
  <si>
    <t>ANEXO TÉCNICO Y FINANCIERO N.° 1 - ESTRATEGIA DE TRANSPORTE ESCOLAR 2026</t>
  </si>
  <si>
    <t>Convenio interadministrativo entre el Departamento de Antioquia y los municipios relacionados en el presente anexo</t>
  </si>
  <si>
    <t>1. IDENTIFICACIÓN Y ALCANCE</t>
  </si>
  <si>
    <t>Objeto</t>
  </si>
  <si>
    <t>Aunar esfuerzos técnicos, administrativos y financieros entre el Departamento de Antioquia y los municipios relacionados en el Anexo Técnico y Financiero N.° 1, para desarrollar estrategias orientadas a promover la permanencia, acogida y bienestar de los estudiantes del Departamento de Antioquia.</t>
  </si>
  <si>
    <t>Plazo</t>
  </si>
  <si>
    <t>Cuatro (4) meses contados a partir de la suscripción del acta de inicio.</t>
  </si>
  <si>
    <t>Proyecto BPIN</t>
  </si>
  <si>
    <t>2024003050187 - Desarrollo de estrategias para la permanencia, acogida y bienestar de los estudiantes oficiales en los municipios no certificados de Antioquia.</t>
  </si>
  <si>
    <t>Elemento PEP / Actividad</t>
  </si>
  <si>
    <t>02-0386 / 001 - Cofinanciación transporte escolar.</t>
  </si>
  <si>
    <t>Valor financiero del convenio</t>
  </si>
  <si>
    <t>2. CIFRAS CONSOLIDADAS</t>
  </si>
  <si>
    <t>Municipios</t>
  </si>
  <si>
    <t>Necesidad estimada (96 días)</t>
  </si>
  <si>
    <t>Estudiantes priorizados</t>
  </si>
  <si>
    <t>Aporte financiero departamental</t>
  </si>
  <si>
    <t>Rutas reportadas</t>
  </si>
  <si>
    <t>Necesidad no cubierta por el aporte</t>
  </si>
  <si>
    <t>Días estimados</t>
  </si>
  <si>
    <t>Cobertura financiera estimada</t>
  </si>
  <si>
    <t>3. NATURALEZA DE LA CONCURRENCIA MUNICIPAL</t>
  </si>
  <si>
    <t>La concurrencia municipal se materializa mediante el ejercicio de sus competencias y capacidades institucionales: incorporación y administración de los recursos departamentales, focalización y validación de beneficiarios y rutas, estructuración y adelantamiento de los procesos de contratación derivados, garantía de la operación y ejercicio directo de la supervisión contractual. Estas actividades no se monetizan en el presente anexo ni integran el valor financiero del convenio. Su cumplimiento se acredita mediante los documentos y evidencias señalados en las hojas 'Gestión municipal' y 'Detalle de rutas'.</t>
  </si>
  <si>
    <t>4. REGLAS DE INTERPRETACIÓN Y ACTUALIZACIÓN</t>
  </si>
  <si>
    <t>1</t>
  </si>
  <si>
    <t>Las cifras de beneficiarios, rutas, costos diarios y necesidad estimada provienen del Diagnóstico de Transporte Escolar 2026. La estimación se uniforma a noventa y seis (96) días.</t>
  </si>
  <si>
    <t>2</t>
  </si>
  <si>
    <t>La asignación departamental por municipio corresponde a la tabla incorporada en el estudio previo y suma $12.607.489.258.</t>
  </si>
  <si>
    <t>3</t>
  </si>
  <si>
    <t>Las instituciones, sedes, estudiantes y características de cada ruta deberán individualizarse y validarse mediante el acta municipal de focalización y la hoja 'Detalle de rutas' antes del inicio de la prestación.</t>
  </si>
  <si>
    <t>4</t>
  </si>
  <si>
    <t>Toda modificación de rutas, sedes, población beneficiaria o distribución de recursos requiere justificación, soportes y aprobación previa del Departamento, conforme al convenio.</t>
  </si>
  <si>
    <t>5</t>
  </si>
  <si>
    <t>El número de rutas de Puerto Berrío se encuentra pendiente de validación municipal. La necesidad estimada se conserva a partir del costo diario reportado.</t>
  </si>
  <si>
    <t>6</t>
  </si>
  <si>
    <t>La necesidad estimada de Arboletes se recalculó a 96 días, corrigiendo la fórmula de 9 días contenida en el archivo diagnóstico fuente.</t>
  </si>
  <si>
    <t>ANEXO TÉCNICO Y FINANCIERO N.° 1 - DISTRIBUCIÓN MUNICIPAL</t>
  </si>
  <si>
    <t>Cifras técnicas de referencia sujetas a validación municipal mediante acta de focalización y detalle de rutas. Valores en pesos colombianos.</t>
  </si>
  <si>
    <t>IDENTIFICACIÓN</t>
  </si>
  <si>
    <t>LÍNEA BASE TÉCNICA</t>
  </si>
  <si>
    <t>ESTRUCTURA FINANCIERA</t>
  </si>
  <si>
    <t>DESEMBOLSOS DEPARTAMENTALES</t>
  </si>
  <si>
    <t>GESTIÓN MUNICIPAL</t>
  </si>
  <si>
    <t>CONTROL</t>
  </si>
  <si>
    <t>N.°</t>
  </si>
  <si>
    <t>Código DANE</t>
  </si>
  <si>
    <t>Subregión</t>
  </si>
  <si>
    <t>Municipio</t>
  </si>
  <si>
    <t>Rutas requeridas</t>
  </si>
  <si>
    <t>Costo diario agregado</t>
  </si>
  <si>
    <t>Necesidad estimada</t>
  </si>
  <si>
    <t>Aporte financiero del Departamento</t>
  </si>
  <si>
    <t>Necesidad no cubierta</t>
  </si>
  <si>
    <t>Unico desembolo  100 %</t>
  </si>
  <si>
    <t>Responsable contratación derivada</t>
  </si>
  <si>
    <t>Responsable supervisión directa</t>
  </si>
  <si>
    <t>Observaciones / validaciones</t>
  </si>
  <si>
    <t>5154</t>
  </si>
  <si>
    <t>1 BAJO CAUCA</t>
  </si>
  <si>
    <t>CAUCASIA</t>
  </si>
  <si>
    <t>5120</t>
  </si>
  <si>
    <t>CACERES</t>
  </si>
  <si>
    <t>5250</t>
  </si>
  <si>
    <t>EL BAGRE</t>
  </si>
  <si>
    <t>5495</t>
  </si>
  <si>
    <t>NECHI</t>
  </si>
  <si>
    <t>5790</t>
  </si>
  <si>
    <t>TARAZA</t>
  </si>
  <si>
    <t>5895</t>
  </si>
  <si>
    <t>ZARAGOZA</t>
  </si>
  <si>
    <t>5142</t>
  </si>
  <si>
    <t>2 MAGDALENA</t>
  </si>
  <si>
    <t>CARACOLI</t>
  </si>
  <si>
    <t>5425</t>
  </si>
  <si>
    <t>MACEO</t>
  </si>
  <si>
    <t>5579</t>
  </si>
  <si>
    <t>PUERTO BERRIO</t>
  </si>
  <si>
    <t>5585</t>
  </si>
  <si>
    <t>PUERTO NARE</t>
  </si>
  <si>
    <t>5591</t>
  </si>
  <si>
    <t>PUERTO TRIUNFO</t>
  </si>
  <si>
    <t>5893</t>
  </si>
  <si>
    <t>YONDO</t>
  </si>
  <si>
    <t>5031</t>
  </si>
  <si>
    <t>3 NORDESTE</t>
  </si>
  <si>
    <t>AMALFI</t>
  </si>
  <si>
    <t>5040</t>
  </si>
  <si>
    <t>ANORI</t>
  </si>
  <si>
    <t>5604</t>
  </si>
  <si>
    <t>REMEDIOS</t>
  </si>
  <si>
    <t>5670</t>
  </si>
  <si>
    <t>SAN ROQUE</t>
  </si>
  <si>
    <t>5690</t>
  </si>
  <si>
    <t>SANTO DOMINGO</t>
  </si>
  <si>
    <t>5736</t>
  </si>
  <si>
    <t>SEGOVIA</t>
  </si>
  <si>
    <t>5858</t>
  </si>
  <si>
    <t>VEGACHI</t>
  </si>
  <si>
    <t>5885</t>
  </si>
  <si>
    <t>YALI</t>
  </si>
  <si>
    <t>5890</t>
  </si>
  <si>
    <t>YOLOMBO</t>
  </si>
  <si>
    <t>5038</t>
  </si>
  <si>
    <t>4 NORTE</t>
  </si>
  <si>
    <t>ANGOSTURA</t>
  </si>
  <si>
    <t>5086</t>
  </si>
  <si>
    <t>BELMIRA</t>
  </si>
  <si>
    <t>5107</t>
  </si>
  <si>
    <t>BRICEÑO</t>
  </si>
  <si>
    <t>5134</t>
  </si>
  <si>
    <t>CAMPAMENTO</t>
  </si>
  <si>
    <t>5150</t>
  </si>
  <si>
    <t>CAROLINA DEL PRINCIPE</t>
  </si>
  <si>
    <t>5237</t>
  </si>
  <si>
    <t>DONMATIAS</t>
  </si>
  <si>
    <t>5264</t>
  </si>
  <si>
    <t>ENTRERRIOS</t>
  </si>
  <si>
    <t>5310</t>
  </si>
  <si>
    <t>GOMEZ PLATA</t>
  </si>
  <si>
    <t>5315</t>
  </si>
  <si>
    <t>GUADALUPE</t>
  </si>
  <si>
    <t>5361</t>
  </si>
  <si>
    <t>ITUANGO</t>
  </si>
  <si>
    <t>5647</t>
  </si>
  <si>
    <t>SAN ANDRES DE CUERQUIA</t>
  </si>
  <si>
    <t>5658</t>
  </si>
  <si>
    <t>SAN JOSE DE LA MONTAÑA</t>
  </si>
  <si>
    <t>5664</t>
  </si>
  <si>
    <t>SAN PEDRO DE LOS MILAGROS</t>
  </si>
  <si>
    <t>5686</t>
  </si>
  <si>
    <t>SANTA ROSA DE OSOS</t>
  </si>
  <si>
    <t>5819</t>
  </si>
  <si>
    <t>TOLEDO</t>
  </si>
  <si>
    <t>5854</t>
  </si>
  <si>
    <t>VALDIVIA</t>
  </si>
  <si>
    <t>5887</t>
  </si>
  <si>
    <t>YARUMAL</t>
  </si>
  <si>
    <t>5004</t>
  </si>
  <si>
    <t>5 OCCIDENTE</t>
  </si>
  <si>
    <t>ABRIAQUI</t>
  </si>
  <si>
    <t>5044</t>
  </si>
  <si>
    <t>ANZA</t>
  </si>
  <si>
    <t>5059</t>
  </si>
  <si>
    <t>ARMENIA</t>
  </si>
  <si>
    <t>5125</t>
  </si>
  <si>
    <t>CAICEDO</t>
  </si>
  <si>
    <t>5138</t>
  </si>
  <si>
    <t>CAÑASGORDAS</t>
  </si>
  <si>
    <t>5234</t>
  </si>
  <si>
    <t>DABEIBA</t>
  </si>
  <si>
    <t>5240</t>
  </si>
  <si>
    <t>EBEJICO</t>
  </si>
  <si>
    <t>5284</t>
  </si>
  <si>
    <t>FRONTINO</t>
  </si>
  <si>
    <t>5306</t>
  </si>
  <si>
    <t>GIRALDO</t>
  </si>
  <si>
    <t>5347</t>
  </si>
  <si>
    <t>HELICONIA</t>
  </si>
  <si>
    <t>5411</t>
  </si>
  <si>
    <t>LIBORINA</t>
  </si>
  <si>
    <t>5501</t>
  </si>
  <si>
    <t>OLAYA</t>
  </si>
  <si>
    <t>5543</t>
  </si>
  <si>
    <t>PEQUE</t>
  </si>
  <si>
    <t>5628</t>
  </si>
  <si>
    <t>SABANALARGA</t>
  </si>
  <si>
    <t>5656</t>
  </si>
  <si>
    <t>SAN JERONIMO</t>
  </si>
  <si>
    <t>5042</t>
  </si>
  <si>
    <t>SANTAFE DE ANTIOQUIA</t>
  </si>
  <si>
    <t>5761</t>
  </si>
  <si>
    <t>SOPETRAN</t>
  </si>
  <si>
    <t>5842</t>
  </si>
  <si>
    <t>URAMITA</t>
  </si>
  <si>
    <t>5002</t>
  </si>
  <si>
    <t>6 ORIENTE</t>
  </si>
  <si>
    <t>ABEJORRAL</t>
  </si>
  <si>
    <t>5021</t>
  </si>
  <si>
    <t>ALEJANDRIA</t>
  </si>
  <si>
    <t>5055</t>
  </si>
  <si>
    <t>ARGELIA</t>
  </si>
  <si>
    <t>5148</t>
  </si>
  <si>
    <t>EL CARMEN DE VIBORAL</t>
  </si>
  <si>
    <t>5756</t>
  </si>
  <si>
    <t>SONSON</t>
  </si>
  <si>
    <t>5197</t>
  </si>
  <si>
    <t>COCORNA</t>
  </si>
  <si>
    <t>5206</t>
  </si>
  <si>
    <t>CONCEPCION</t>
  </si>
  <si>
    <t>5541</t>
  </si>
  <si>
    <t>EL PEÑOL</t>
  </si>
  <si>
    <t>5607</t>
  </si>
  <si>
    <t>EL RETIRO</t>
  </si>
  <si>
    <t>5697</t>
  </si>
  <si>
    <t>EL SANTUARIO</t>
  </si>
  <si>
    <t>5313</t>
  </si>
  <si>
    <t>GRANADA</t>
  </si>
  <si>
    <t>5318</t>
  </si>
  <si>
    <t>GUARNE</t>
  </si>
  <si>
    <t>5321</t>
  </si>
  <si>
    <t>GUATAPE</t>
  </si>
  <si>
    <t>5376</t>
  </si>
  <si>
    <t>LA CEJA</t>
  </si>
  <si>
    <t>5400</t>
  </si>
  <si>
    <t>LA UNION</t>
  </si>
  <si>
    <t>5440</t>
  </si>
  <si>
    <t>MARINILLA</t>
  </si>
  <si>
    <t>5483</t>
  </si>
  <si>
    <t>NARIÑO</t>
  </si>
  <si>
    <t>5649</t>
  </si>
  <si>
    <t>SAN CARLOS</t>
  </si>
  <si>
    <t>5652</t>
  </si>
  <si>
    <t>SAN FRANCISCO</t>
  </si>
  <si>
    <t>5660</t>
  </si>
  <si>
    <t>SAN LUIS</t>
  </si>
  <si>
    <t>5667</t>
  </si>
  <si>
    <t>SAN RAFAEL</t>
  </si>
  <si>
    <t>5674</t>
  </si>
  <si>
    <t>SAN VICENTE FERRER</t>
  </si>
  <si>
    <t>5030</t>
  </si>
  <si>
    <t>7 SUROESTE</t>
  </si>
  <si>
    <t>AMAGA</t>
  </si>
  <si>
    <t>5034</t>
  </si>
  <si>
    <t>ANDES</t>
  </si>
  <si>
    <t>5036</t>
  </si>
  <si>
    <t>ANGELOPOLIS</t>
  </si>
  <si>
    <t>5091</t>
  </si>
  <si>
    <t>BETANIA</t>
  </si>
  <si>
    <t>5093</t>
  </si>
  <si>
    <t>BETULIA</t>
  </si>
  <si>
    <t>5145</t>
  </si>
  <si>
    <t>CARAMANTA</t>
  </si>
  <si>
    <t>5101</t>
  </si>
  <si>
    <t>CIUDAD BOLIVAR</t>
  </si>
  <si>
    <t>5209</t>
  </si>
  <si>
    <t>CONCORDIA</t>
  </si>
  <si>
    <t>5282</t>
  </si>
  <si>
    <t>FREDONIA</t>
  </si>
  <si>
    <t>5353</t>
  </si>
  <si>
    <t>HISPANIA</t>
  </si>
  <si>
    <t>5364</t>
  </si>
  <si>
    <t>JARDIN</t>
  </si>
  <si>
    <t>5368</t>
  </si>
  <si>
    <t>JERICO</t>
  </si>
  <si>
    <t>5390</t>
  </si>
  <si>
    <t>LA PINTADA</t>
  </si>
  <si>
    <t>5467</t>
  </si>
  <si>
    <t>MONTEBELLO</t>
  </si>
  <si>
    <t>5576</t>
  </si>
  <si>
    <t>PUEBLORICO</t>
  </si>
  <si>
    <t>5642</t>
  </si>
  <si>
    <t>SALGAR</t>
  </si>
  <si>
    <t>5679</t>
  </si>
  <si>
    <t>SANTA BARBARA</t>
  </si>
  <si>
    <t>5789</t>
  </si>
  <si>
    <t>TAMESIS</t>
  </si>
  <si>
    <t>5792</t>
  </si>
  <si>
    <t>TARSO</t>
  </si>
  <si>
    <t>5809</t>
  </si>
  <si>
    <t>TITIRIBI</t>
  </si>
  <si>
    <t>5847</t>
  </si>
  <si>
    <t>URRAO</t>
  </si>
  <si>
    <t>5856</t>
  </si>
  <si>
    <t>VALPARAISO</t>
  </si>
  <si>
    <t>5861</t>
  </si>
  <si>
    <t>VENECIA</t>
  </si>
  <si>
    <t>5051</t>
  </si>
  <si>
    <t>8 URABA</t>
  </si>
  <si>
    <t>ARBOLETES</t>
  </si>
  <si>
    <t>5147</t>
  </si>
  <si>
    <t>CAREPA</t>
  </si>
  <si>
    <t>5172</t>
  </si>
  <si>
    <t>CHIGORODO</t>
  </si>
  <si>
    <t>5475</t>
  </si>
  <si>
    <t>MURINDO</t>
  </si>
  <si>
    <t>5480</t>
  </si>
  <si>
    <t>MUTATA</t>
  </si>
  <si>
    <t>5490</t>
  </si>
  <si>
    <t>NECOCLI</t>
  </si>
  <si>
    <t>5659</t>
  </si>
  <si>
    <t>SAN JUAN DE URABA</t>
  </si>
  <si>
    <t>5665</t>
  </si>
  <si>
    <t>SAN PEDRO DE URABA</t>
  </si>
  <si>
    <t>5873</t>
  </si>
  <si>
    <t>VIGIA DEL FUERTE</t>
  </si>
  <si>
    <t>5079</t>
  </si>
  <si>
    <t>9 VALLE DE ABURRA</t>
  </si>
  <si>
    <t>BARBOSA</t>
  </si>
  <si>
    <t>5129</t>
  </si>
  <si>
    <t>CALDAS</t>
  </si>
  <si>
    <t>5212</t>
  </si>
  <si>
    <t>COPACABANA</t>
  </si>
  <si>
    <t>5308</t>
  </si>
  <si>
    <t>GIRARDOTA</t>
  </si>
  <si>
    <t>TOTAL / CONSOLIDADO</t>
  </si>
  <si>
    <t>GESTIÓN MUNICIPAL CONCURRENTE Y EVIDENCIAS DE CUMPLIMIENTO</t>
  </si>
  <si>
    <t>Las siguientes actividades corresponden a compromisos institucionales del municipio y no constituyen una partida económica ni incrementan el valor financiero del convenio.</t>
  </si>
  <si>
    <t>Etapa</t>
  </si>
  <si>
    <t>Actividad a cargo del municipio</t>
  </si>
  <si>
    <t>Responsable institucional</t>
  </si>
  <si>
    <t>Evidencia mínima</t>
  </si>
  <si>
    <t>Momento de acreditación</t>
  </si>
  <si>
    <t>Verificación departamental</t>
  </si>
  <si>
    <t>Planeación y focalización</t>
  </si>
  <si>
    <t>Identificar, caracterizar, focalizar y priorizar estudiantes activos en SIMAT; validar instituciones, sedes, rutas, trayectos, puntos de encuentro, modalidad, capacidad y días.</t>
  </si>
  <si>
    <t>Municipio, con directivos docentes y autoridades educativas competentes</t>
  </si>
  <si>
    <t>Acta de focalización; relación de estudiantes por ruta; diagnóstico municipal; detalle de rutas diligenciado</t>
  </si>
  <si>
    <t>Antes del inicio de la prestación</t>
  </si>
  <si>
    <t>Dirección de Permanencia Escolar e Inclusión Educativa / supervisión del convenio</t>
  </si>
  <si>
    <t>Presupuesto</t>
  </si>
  <si>
    <t>Incorporar los recursos departamentales y mantener registros presupuestales, contables y financieros independientes.</t>
  </si>
  <si>
    <t>Acto de incorporación; registros; certificación de cuenta individual y exclusiva en el IDEA</t>
  </si>
  <si>
    <t>Antes del primer giro y durante la ejecución</t>
  </si>
  <si>
    <t>Supervisión financiera del convenio</t>
  </si>
  <si>
    <t>Contratación derivada</t>
  </si>
  <si>
    <t>Estructurar y adelantar oportunamente el proceso de selección requerido, con estudios, análisis de riesgos, garantías y publicación en SECOP.</t>
  </si>
  <si>
    <t>Expediente contractual; enlace SECOP; contrato perfeccionado; garantías y aprobación</t>
  </si>
  <si>
    <t>Previo al inicio del servicio</t>
  </si>
  <si>
    <t>Supervisión del convenio</t>
  </si>
  <si>
    <t>Operación</t>
  </si>
  <si>
    <t>Garantizar la prestación continua, oportuna, segura y eficiente de acuerdo con rutas, frecuencias, horarios, recorridos y días autorizados.</t>
  </si>
  <si>
    <t>Municipio y operador contratado</t>
  </si>
  <si>
    <t>Planillas de recorrido; registros de asistencia; certificaciones de establecimientos; reportes de novedades</t>
  </si>
  <si>
    <t>Durante toda la ejecución</t>
  </si>
  <si>
    <t>Supervisión del contrato derivado y supervisión del convenio</t>
  </si>
  <si>
    <t>Supervisión directa</t>
  </si>
  <si>
    <t>Ejercer directamente la supervisión técnica, administrativa, jurídica, financiera, contable y ambiental del contrato derivado; contratar interventoría cuando proceda.</t>
  </si>
  <si>
    <t>Acto de designación; informes de supervisión; requerimientos; actas; control de garantías</t>
  </si>
  <si>
    <t>Desde el perfeccionamiento hasta la liquidación del contrato derivado</t>
  </si>
  <si>
    <t>Reportes</t>
  </si>
  <si>
    <t>Presentar informes técnicos y financieros con estudiantes atendidos, rutas operadas, días prestados, medios utilizados, novedades, compromisos, obligaciones, pagos y saldos.</t>
  </si>
  <si>
    <t>Informes periódicos con soportes y certificación del supervisor municipal</t>
  </si>
  <si>
    <t>Conforme al cronograma y como requisito de giro</t>
  </si>
  <si>
    <t>Cierre</t>
  </si>
  <si>
    <t>Acreditar la prestación total, liquidar la contratación derivada y reintegrar saldos no ejecutados y rendimientos cuando haya lugar.</t>
  </si>
  <si>
    <t>Informe final; acta de recibo; liquidación; conciliación financiera; comprobantes de reintegro</t>
  </si>
  <si>
    <t>Al finalizar el plazo y antes del giro final/cierre</t>
  </si>
  <si>
    <t>CONTROL DE SUMATORIAS Y CONCILIACIÓN PRESUPUESTAL</t>
  </si>
  <si>
    <t>Estudiantes</t>
  </si>
  <si>
    <t>Aporte departamental</t>
  </si>
  <si>
    <t>TOTAL</t>
  </si>
  <si>
    <t>CONCILIACIÓN CON CERTIFICADOS DE DISPONIBILIDAD PRESUPUESTAL</t>
  </si>
  <si>
    <t>Documento / fuente</t>
  </si>
  <si>
    <t>Componente</t>
  </si>
  <si>
    <t>Valor</t>
  </si>
  <si>
    <t>CDP 3500057609</t>
  </si>
  <si>
    <t>ICLD Departamentos para FONPET</t>
  </si>
  <si>
    <t>Ley 1816 de 2016 - 14 % preferente Salud-Educación</t>
  </si>
  <si>
    <t>TOTAL CDP</t>
  </si>
  <si>
    <t>TOTAL ANEXO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</si>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</sst>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0.0%"/>
  </numFmts>
  <fonts count="9">
    <font>
      <sz val="11"/>
      <name val="Carlito"/>
    </font>
    <font>
      <b/>
      <sz val="16"/>
      <color rgb="FFFFFFFF"/>
      <name val="Carlito"/>
    </font>
    <font>
      <i/>
      <sz val="10"/>
      <color rgb="FF666666"/>
      <name val="Carlito"/>
    </font>
    <font>
      <b/>
      <sz val="11"/>
      <color rgb="FFFFFFFF"/>
      <name val="Carlito"/>
    </font>
    <font>
      <b/>
      <sz val="11"/>
      <color rgb="FF17365D"/>
      <name val="Carlito"/>
    </font>
    <font>
      <sz val="11"/>
      <color rgb="FF7F6000"/>
      <name val="Carlito"/>
    </font>
    <font>
      <i/>
      <sz val="11"/>
      <color rgb="FF666666"/>
      <name val="Carlito"/>
    </font>
    <font>
      <b/>
      <sz val="9"/>
      <color rgb="FFFFFFFF"/>
      <name val="Carlito"/>
    </font>
    <font>
      <sz val="9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EAF2F8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D6B656"/>
      </left>
      <right/>
      <top style="thin">
        <color rgb="FFD6B656"/>
      </top>
      <bottom/>
      <diagonal/>
    </border>
    <border>
      <left/>
      <right/>
      <top style="thin">
        <color rgb="FFD6B656"/>
      </top>
      <bottom/>
      <diagonal/>
    </border>
    <border>
      <left/>
      <right style="thin">
        <color rgb="FFD6B656"/>
      </right>
      <top style="thin">
        <color rgb="FFD6B656"/>
      </top>
      <bottom/>
      <diagonal/>
    </border>
    <border>
      <left style="thin">
        <color rgb="FFD6B656"/>
      </left>
      <right/>
      <top/>
      <bottom/>
      <diagonal/>
    </border>
    <border>
      <left/>
      <right style="thin">
        <color rgb="FFD6B656"/>
      </right>
      <top/>
      <bottom/>
      <diagonal/>
    </border>
    <border>
      <left style="thin">
        <color rgb="FFD6B656"/>
      </left>
      <right/>
      <top/>
      <bottom style="thin">
        <color rgb="FFD6B656"/>
      </bottom>
      <diagonal/>
    </border>
    <border>
      <left/>
      <right/>
      <top/>
      <bottom style="thin">
        <color rgb="FFD6B656"/>
      </bottom>
      <diagonal/>
    </border>
    <border>
      <left/>
      <right style="thin">
        <color rgb="FFD6B656"/>
      </right>
      <top/>
      <bottom style="thin">
        <color rgb="FFD6B656"/>
      </bottom>
      <diagonal/>
    </border>
    <border>
      <left/>
      <right style="thin">
        <color rgb="FFE7E6E6"/>
      </right>
      <top/>
      <bottom style="thin">
        <color rgb="FFE7E6E6"/>
      </bottom>
      <diagonal/>
    </border>
    <border>
      <left style="thin">
        <color rgb="FFE7E6E6"/>
      </left>
      <right style="thin">
        <color rgb="FFE7E6E6"/>
      </right>
      <top/>
      <bottom style="thin">
        <color rgb="FFE7E6E6"/>
      </bottom>
      <diagonal/>
    </border>
    <border>
      <left style="thin">
        <color rgb="FFE7E6E6"/>
      </left>
      <right/>
      <top/>
      <bottom style="thin">
        <color rgb="FFE7E6E6"/>
      </bottom>
      <diagonal/>
    </border>
    <border>
      <left/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/>
      <top style="thin">
        <color rgb="FFE7E6E6"/>
      </top>
      <bottom style="thin">
        <color rgb="FFE7E6E6"/>
      </bottom>
      <diagonal/>
    </border>
    <border>
      <left/>
      <right style="thin">
        <color rgb="FFE7E6E6"/>
      </right>
      <top style="thin">
        <color rgb="FFE7E6E6"/>
      </top>
      <bottom/>
      <diagonal/>
    </border>
    <border>
      <left style="thin">
        <color rgb="FFE7E6E6"/>
      </left>
      <right style="thin">
        <color rgb="FFE7E6E6"/>
      </right>
      <top style="thin">
        <color rgb="FFE7E6E6"/>
      </top>
      <bottom/>
      <diagonal/>
    </border>
    <border>
      <left style="thin">
        <color rgb="FFE7E6E6"/>
      </left>
      <right/>
      <top style="thin">
        <color rgb="FFE7E6E6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wrapText="1"/>
    </xf>
    <xf numFmtId="0" fontId="4" fillId="5" borderId="1" xfId="0" applyFont="1" applyFill="1" applyBorder="1" applyAlignment="1">
      <alignment horizontal="right"/>
    </xf>
    <xf numFmtId="164" fontId="4" fillId="5" borderId="1" xfId="0" applyNumberFormat="1" applyFont="1" applyFill="1" applyBorder="1" applyAlignment="1">
      <alignment horizontal="right"/>
    </xf>
    <xf numFmtId="165" fontId="4" fillId="5" borderId="1" xfId="0" applyNumberFormat="1" applyFont="1" applyFill="1" applyBorder="1" applyAlignment="1">
      <alignment horizontal="right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164" fontId="8" fillId="0" borderId="11" xfId="0" applyNumberFormat="1" applyFont="1" applyBorder="1" applyAlignment="1">
      <alignment vertical="center" wrapText="1"/>
    </xf>
    <xf numFmtId="164" fontId="8" fillId="0" borderId="14" xfId="0" applyNumberFormat="1" applyFont="1" applyBorder="1" applyAlignment="1">
      <alignment vertical="center" wrapText="1"/>
    </xf>
    <xf numFmtId="164" fontId="8" fillId="0" borderId="17" xfId="0" applyNumberFormat="1" applyFont="1" applyBorder="1" applyAlignment="1">
      <alignment vertical="center" wrapText="1"/>
    </xf>
    <xf numFmtId="164" fontId="3" fillId="2" borderId="1" xfId="0" applyNumberFormat="1" applyFont="1" applyFill="1" applyBorder="1"/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wrapText="1"/>
    </xf>
    <xf numFmtId="164" fontId="4" fillId="4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0" fontId="8" fillId="8" borderId="15" xfId="0" applyFont="1" applyFill="1" applyBorder="1" applyAlignment="1">
      <alignment vertical="center" wrapText="1"/>
    </xf>
    <xf numFmtId="164" fontId="8" fillId="8" borderId="14" xfId="0" applyNumberFormat="1" applyFont="1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3" fillId="3" borderId="0" xfId="0" applyFont="1" applyFill="1" applyAlignment="1">
      <alignment vertical="center"/>
    </xf>
    <xf numFmtId="0" fontId="5" fillId="6" borderId="2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0" fontId="5" fillId="6" borderId="5" xfId="0" applyFont="1" applyFill="1" applyBorder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5" fillId="6" borderId="6" xfId="0" applyFont="1" applyFill="1" applyBorder="1" applyAlignment="1">
      <alignment vertical="center" wrapText="1"/>
    </xf>
    <xf numFmtId="0" fontId="5" fillId="6" borderId="7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vertical="center" wrapText="1"/>
    </xf>
    <xf numFmtId="0" fontId="5" fillId="6" borderId="9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16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/>
    <xf numFmtId="0" fontId="3" fillId="2" borderId="1" xfId="0" applyFont="1" applyFill="1" applyBorder="1" applyAlignment="1"/>
    <xf numFmtId="3" fontId="3" fillId="2" borderId="1" xfId="0" applyNumberFormat="1" applyFont="1" applyFill="1" applyBorder="1" applyAlignment="1"/>
    <xf numFmtId="164" fontId="3" fillId="2" borderId="1" xfId="0" applyNumberFormat="1" applyFont="1" applyFill="1" applyBorder="1" applyAlignment="1"/>
  </cellXfs>
  <cellStyles count="1">
    <cellStyle name="Normal" xfId="0" builtinId="0"/>
  </cellStyles>
  <dxfs count="2">
    <dxf>
      <font>
        <b/>
        <color rgb="FF9C0006"/>
      </font>
      <fill>
        <patternFill patternType="solid">
          <bgColor rgb="FFFCE4D6"/>
        </patternFill>
      </fill>
    </dxf>
    <dxf>
      <font>
        <color rgb="FF9C0006"/>
      </font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30</xdr:row>
      <xdr:rowOff>190500</xdr:rowOff>
    </xdr:to>
    <xdr:sp macro="" textlink="">
      <xdr:nvSpPr>
        <xdr:cNvPr id="1028" name="Text Box 4" hidden="1">
          <a:extLst>
            <a:ext uri="{FF2B5EF4-FFF2-40B4-BE49-F238E27FC236}">
              <a16:creationId xmlns:a16="http://schemas.microsoft.com/office/drawing/2014/main" id="{39038C56-B396-8079-D07A-1C42FCD6DFFB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Felipe" id="{18208459-0B31-408E-9E7A-F8860D2C0CFC}" userId="" providerId=""/>
</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6" dT="2026-08-18T22:55:21.54" personId="{18208459-0B31-408E-9E7A-F8860D2C0CFC}" id="{439ECEAE-375B-6936-25C0-044C5ADB538E}">
    <text>Fuente: DIAGNOSTICO TRANSPORTE ESCOLAR (4)(1).xlsx, columna BENEFICIARIOS.</text>
  </threadedComment>
  <threadedComment ref="H6" dT="2026-08-18T22:55:21.54" personId="{18208459-0B31-408E-9E7A-F8860D2C0CFC}" id="{282955F3-B54A-89C7-0231-3F5D5376AAD5}">
    <text>Fuente: DIAGNOSTICO TRANSPORTE ESCOLAR (4)(1).xlsx, valor diario agregado municipal.</text>
  </threadedComment>
  <threadedComment ref="J6" dT="2026-08-18T22:55:21.54" personId="{18208459-0B31-408E-9E7A-F8860D2C0CFC}" id="{A1B84C2D-AC71-B3D1-9FE1-2BED1C01E2D7}">
    <text>Fuente: EP TIPO TRANSPORTE ESCOLAR V4.docx y municipios beneficiados(1).xlsx. Total conciliado con CDP 3000054243 y 3000054254.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showGridLines="0" topLeftCell="A5" workbookViewId="0">
      <selection activeCell="A30" sqref="A25:H30"/>
    </sheetView>
  </sheetViews>
  <sheetFormatPr defaultColWidth="9" defaultRowHeight="14.25"/>
  <cols>
    <col min="1" max="1" width="5" customWidth="1"/>
    <col min="2" max="2" width="18" customWidth="1"/>
    <col min="3" max="4" width="15" customWidth="1"/>
    <col min="5" max="6" width="18" customWidth="1"/>
    <col min="7" max="8" width="17" customWidth="1"/>
  </cols>
  <sheetData>
    <row r="1" spans="1:8" ht="33.950000000000003" customHeight="1">
      <c r="A1" s="53" t="s">
        <v>0</v>
      </c>
      <c r="B1" s="53" t="s">
        <v>0</v>
      </c>
      <c r="C1" s="53" t="s">
        <v>0</v>
      </c>
      <c r="D1" s="53" t="s">
        <v>0</v>
      </c>
      <c r="E1" s="53" t="s">
        <v>0</v>
      </c>
      <c r="F1" s="53" t="s">
        <v>0</v>
      </c>
      <c r="G1" s="53" t="s">
        <v>0</v>
      </c>
      <c r="H1" s="53" t="s">
        <v>0</v>
      </c>
    </row>
    <row r="2" spans="1:8" ht="33.950000000000003" customHeight="1">
      <c r="A2" s="53" t="s">
        <v>0</v>
      </c>
      <c r="B2" s="53" t="s">
        <v>0</v>
      </c>
      <c r="C2" s="53" t="s">
        <v>0</v>
      </c>
      <c r="D2" s="53" t="s">
        <v>0</v>
      </c>
      <c r="E2" s="53" t="s">
        <v>0</v>
      </c>
      <c r="F2" s="53" t="s">
        <v>0</v>
      </c>
      <c r="G2" s="53" t="s">
        <v>0</v>
      </c>
      <c r="H2" s="53" t="s">
        <v>0</v>
      </c>
    </row>
    <row r="3" spans="1:8">
      <c r="A3" s="54" t="s">
        <v>1</v>
      </c>
      <c r="B3" s="54" t="s">
        <v>1</v>
      </c>
      <c r="C3" s="54" t="s">
        <v>1</v>
      </c>
      <c r="D3" s="54" t="s">
        <v>1</v>
      </c>
      <c r="E3" s="54" t="s">
        <v>1</v>
      </c>
      <c r="F3" s="54" t="s">
        <v>1</v>
      </c>
      <c r="G3" s="54" t="s">
        <v>1</v>
      </c>
      <c r="H3" s="54" t="s">
        <v>1</v>
      </c>
    </row>
    <row r="5" spans="1:8" ht="15">
      <c r="A5" s="40" t="s">
        <v>2</v>
      </c>
      <c r="B5" s="40" t="s">
        <v>2</v>
      </c>
      <c r="C5" s="40" t="s">
        <v>2</v>
      </c>
      <c r="D5" s="40" t="s">
        <v>2</v>
      </c>
      <c r="E5" s="40" t="s">
        <v>2</v>
      </c>
      <c r="F5" s="40" t="s">
        <v>2</v>
      </c>
      <c r="G5" s="40" t="s">
        <v>2</v>
      </c>
      <c r="H5" s="40" t="s">
        <v>2</v>
      </c>
    </row>
    <row r="6" spans="1:8" ht="50.1" customHeight="1">
      <c r="A6" s="50" t="s">
        <v>3</v>
      </c>
      <c r="B6" s="50" t="s">
        <v>3</v>
      </c>
      <c r="C6" s="52" t="s">
        <v>4</v>
      </c>
      <c r="D6" s="52" t="s">
        <v>4</v>
      </c>
      <c r="E6" s="52" t="s">
        <v>4</v>
      </c>
      <c r="F6" s="52" t="s">
        <v>4</v>
      </c>
      <c r="G6" s="52" t="s">
        <v>4</v>
      </c>
      <c r="H6" s="52" t="s">
        <v>4</v>
      </c>
    </row>
    <row r="7" spans="1:8" ht="30" customHeight="1">
      <c r="A7" s="50" t="s">
        <v>5</v>
      </c>
      <c r="B7" s="50" t="s">
        <v>5</v>
      </c>
      <c r="C7" s="52" t="s">
        <v>6</v>
      </c>
      <c r="D7" s="52" t="s">
        <v>6</v>
      </c>
      <c r="E7" s="52" t="s">
        <v>6</v>
      </c>
      <c r="F7" s="52" t="s">
        <v>6</v>
      </c>
      <c r="G7" s="52" t="s">
        <v>6</v>
      </c>
      <c r="H7" s="52" t="s">
        <v>6</v>
      </c>
    </row>
    <row r="8" spans="1:8" ht="39.950000000000003" customHeight="1">
      <c r="A8" s="50" t="s">
        <v>7</v>
      </c>
      <c r="B8" s="50" t="s">
        <v>7</v>
      </c>
      <c r="C8" s="52" t="s">
        <v>8</v>
      </c>
      <c r="D8" s="52" t="s">
        <v>8</v>
      </c>
      <c r="E8" s="52" t="s">
        <v>8</v>
      </c>
      <c r="F8" s="52" t="s">
        <v>8</v>
      </c>
      <c r="G8" s="52" t="s">
        <v>8</v>
      </c>
      <c r="H8" s="52" t="s">
        <v>8</v>
      </c>
    </row>
    <row r="9" spans="1:8" ht="30" customHeight="1">
      <c r="A9" s="50" t="s">
        <v>9</v>
      </c>
      <c r="B9" s="50" t="s">
        <v>9</v>
      </c>
      <c r="C9" s="52" t="s">
        <v>10</v>
      </c>
      <c r="D9" s="52" t="s">
        <v>10</v>
      </c>
      <c r="E9" s="52" t="s">
        <v>10</v>
      </c>
      <c r="F9" s="52" t="s">
        <v>10</v>
      </c>
      <c r="G9" s="52" t="s">
        <v>10</v>
      </c>
      <c r="H9" s="52" t="s">
        <v>10</v>
      </c>
    </row>
    <row r="10" spans="1:8" ht="30" customHeight="1">
      <c r="A10" s="50" t="s">
        <v>11</v>
      </c>
      <c r="B10" s="50" t="s">
        <v>11</v>
      </c>
      <c r="C10" s="51">
        <v>12607489258</v>
      </c>
      <c r="D10" s="51">
        <v>12607489258</v>
      </c>
      <c r="E10" s="51">
        <v>12607489258</v>
      </c>
      <c r="F10" s="51">
        <v>12607489258</v>
      </c>
      <c r="G10" s="51">
        <v>12607489258</v>
      </c>
      <c r="H10" s="51">
        <v>12607489258</v>
      </c>
    </row>
    <row r="12" spans="1:8" ht="15">
      <c r="A12" s="40" t="s">
        <v>12</v>
      </c>
      <c r="B12" s="40" t="s">
        <v>12</v>
      </c>
      <c r="C12" s="40" t="s">
        <v>12</v>
      </c>
      <c r="D12" s="40" t="s">
        <v>12</v>
      </c>
      <c r="E12" s="40" t="s">
        <v>12</v>
      </c>
      <c r="F12" s="40" t="s">
        <v>12</v>
      </c>
      <c r="G12" s="40" t="s">
        <v>12</v>
      </c>
      <c r="H12" s="40" t="s">
        <v>12</v>
      </c>
    </row>
    <row r="13" spans="1:8" ht="15">
      <c r="A13" s="57" t="s">
        <v>13</v>
      </c>
      <c r="B13" s="57" t="s">
        <v>13</v>
      </c>
      <c r="C13" s="2">
        <f>COUNTA('Anexo 1'!$D$8:$D$121)</f>
        <v>114</v>
      </c>
      <c r="E13" s="57" t="s">
        <v>14</v>
      </c>
      <c r="F13" s="57" t="s">
        <v>14</v>
      </c>
      <c r="G13" s="3">
        <f>SUM('Anexo 1'!$I$8:$I$121)</f>
        <v>63855797280</v>
      </c>
    </row>
    <row r="14" spans="1:8" ht="15">
      <c r="A14" s="57" t="s">
        <v>15</v>
      </c>
      <c r="B14" s="57" t="s">
        <v>15</v>
      </c>
      <c r="C14" s="2">
        <f>SUM('Anexo 1'!$E$8:$E$121)</f>
        <v>39540</v>
      </c>
      <c r="E14" s="57" t="s">
        <v>16</v>
      </c>
      <c r="F14" s="57" t="s">
        <v>16</v>
      </c>
      <c r="G14" s="3">
        <f>SUM('Anexo 1'!$J$8:$J$121)</f>
        <v>12607489258</v>
      </c>
    </row>
    <row r="15" spans="1:8" ht="15">
      <c r="A15" s="57" t="s">
        <v>17</v>
      </c>
      <c r="B15" s="57" t="s">
        <v>17</v>
      </c>
      <c r="C15" s="2">
        <f>SUM('Anexo 1'!$F$8:$F$121)</f>
        <v>1125</v>
      </c>
      <c r="E15" s="57" t="s">
        <v>18</v>
      </c>
      <c r="F15" s="57" t="s">
        <v>18</v>
      </c>
      <c r="G15" s="3">
        <f>SUM('Anexo 1'!$K$8:$K$121)</f>
        <v>51248308022</v>
      </c>
    </row>
    <row r="16" spans="1:8" ht="15">
      <c r="A16" s="57" t="s">
        <v>19</v>
      </c>
      <c r="B16" s="57" t="s">
        <v>19</v>
      </c>
      <c r="C16" s="2">
        <f>MAX('Anexo 1'!$G$8:$G$121)</f>
        <v>96</v>
      </c>
      <c r="E16" s="57" t="s">
        <v>20</v>
      </c>
      <c r="F16" s="57" t="s">
        <v>20</v>
      </c>
      <c r="G16" s="4">
        <f>G14/G13</f>
        <v>0.19743687801309057</v>
      </c>
    </row>
    <row r="18" spans="1:8" ht="15">
      <c r="A18" s="40" t="s">
        <v>21</v>
      </c>
      <c r="B18" s="40" t="s">
        <v>21</v>
      </c>
      <c r="C18" s="40" t="s">
        <v>21</v>
      </c>
      <c r="D18" s="40" t="s">
        <v>21</v>
      </c>
      <c r="E18" s="40" t="s">
        <v>21</v>
      </c>
      <c r="F18" s="40" t="s">
        <v>21</v>
      </c>
      <c r="G18" s="40" t="s">
        <v>21</v>
      </c>
      <c r="H18" s="40" t="s">
        <v>21</v>
      </c>
    </row>
    <row r="19" spans="1:8" ht="24" customHeight="1">
      <c r="A19" s="41" t="s">
        <v>22</v>
      </c>
      <c r="B19" s="42" t="s">
        <v>22</v>
      </c>
      <c r="C19" s="42" t="s">
        <v>22</v>
      </c>
      <c r="D19" s="42" t="s">
        <v>22</v>
      </c>
      <c r="E19" s="42" t="s">
        <v>22</v>
      </c>
      <c r="F19" s="42" t="s">
        <v>22</v>
      </c>
      <c r="G19" s="42" t="s">
        <v>22</v>
      </c>
      <c r="H19" s="43" t="s">
        <v>22</v>
      </c>
    </row>
    <row r="20" spans="1:8" ht="24" customHeight="1">
      <c r="A20" s="44" t="s">
        <v>22</v>
      </c>
      <c r="B20" s="45" t="s">
        <v>22</v>
      </c>
      <c r="C20" s="45" t="s">
        <v>22</v>
      </c>
      <c r="D20" s="45" t="s">
        <v>22</v>
      </c>
      <c r="E20" s="45" t="s">
        <v>22</v>
      </c>
      <c r="F20" s="45" t="s">
        <v>22</v>
      </c>
      <c r="G20" s="45" t="s">
        <v>22</v>
      </c>
      <c r="H20" s="46" t="s">
        <v>22</v>
      </c>
    </row>
    <row r="21" spans="1:8" ht="24" customHeight="1">
      <c r="A21" s="44" t="s">
        <v>22</v>
      </c>
      <c r="B21" s="45" t="s">
        <v>22</v>
      </c>
      <c r="C21" s="45" t="s">
        <v>22</v>
      </c>
      <c r="D21" s="45" t="s">
        <v>22</v>
      </c>
      <c r="E21" s="45" t="s">
        <v>22</v>
      </c>
      <c r="F21" s="45" t="s">
        <v>22</v>
      </c>
      <c r="G21" s="45" t="s">
        <v>22</v>
      </c>
      <c r="H21" s="46" t="s">
        <v>22</v>
      </c>
    </row>
    <row r="22" spans="1:8" ht="24" customHeight="1">
      <c r="A22" s="47" t="s">
        <v>22</v>
      </c>
      <c r="B22" s="48" t="s">
        <v>22</v>
      </c>
      <c r="C22" s="48" t="s">
        <v>22</v>
      </c>
      <c r="D22" s="48" t="s">
        <v>22</v>
      </c>
      <c r="E22" s="48" t="s">
        <v>22</v>
      </c>
      <c r="F22" s="48" t="s">
        <v>22</v>
      </c>
      <c r="G22" s="48" t="s">
        <v>22</v>
      </c>
      <c r="H22" s="49" t="s">
        <v>22</v>
      </c>
    </row>
    <row r="24" spans="1:8" ht="15">
      <c r="A24" s="40" t="s">
        <v>23</v>
      </c>
      <c r="B24" s="40" t="s">
        <v>23</v>
      </c>
      <c r="C24" s="40" t="s">
        <v>23</v>
      </c>
      <c r="D24" s="40" t="s">
        <v>23</v>
      </c>
      <c r="E24" s="40" t="s">
        <v>23</v>
      </c>
      <c r="F24" s="40" t="s">
        <v>23</v>
      </c>
      <c r="G24" s="40" t="s">
        <v>23</v>
      </c>
      <c r="H24" s="40" t="s">
        <v>23</v>
      </c>
    </row>
    <row r="25" spans="1:8" ht="33.950000000000003" customHeight="1">
      <c r="A25" s="36" t="s">
        <v>24</v>
      </c>
      <c r="B25" s="39" t="s">
        <v>25</v>
      </c>
      <c r="C25" s="39" t="s">
        <v>25</v>
      </c>
      <c r="D25" s="39" t="s">
        <v>25</v>
      </c>
      <c r="E25" s="39" t="s">
        <v>25</v>
      </c>
      <c r="F25" s="39" t="s">
        <v>25</v>
      </c>
      <c r="G25" s="39" t="s">
        <v>25</v>
      </c>
      <c r="H25" s="39" t="s">
        <v>25</v>
      </c>
    </row>
    <row r="26" spans="1:8" ht="33.950000000000003" customHeight="1">
      <c r="A26" s="36" t="s">
        <v>26</v>
      </c>
      <c r="B26" s="39" t="s">
        <v>27</v>
      </c>
      <c r="C26" s="39" t="s">
        <v>27</v>
      </c>
      <c r="D26" s="39" t="s">
        <v>27</v>
      </c>
      <c r="E26" s="39" t="s">
        <v>27</v>
      </c>
      <c r="F26" s="39" t="s">
        <v>27</v>
      </c>
      <c r="G26" s="39" t="s">
        <v>27</v>
      </c>
      <c r="H26" s="39" t="s">
        <v>27</v>
      </c>
    </row>
    <row r="27" spans="1:8" ht="33.950000000000003" customHeight="1">
      <c r="A27" s="36" t="s">
        <v>28</v>
      </c>
      <c r="B27" s="39" t="s">
        <v>29</v>
      </c>
      <c r="C27" s="39" t="s">
        <v>29</v>
      </c>
      <c r="D27" s="39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</row>
    <row r="28" spans="1:8" ht="33.950000000000003" customHeight="1">
      <c r="A28" s="36" t="s">
        <v>30</v>
      </c>
      <c r="B28" s="39" t="s">
        <v>31</v>
      </c>
      <c r="C28" s="39" t="s">
        <v>31</v>
      </c>
      <c r="D28" s="39" t="s">
        <v>31</v>
      </c>
      <c r="E28" s="39" t="s">
        <v>31</v>
      </c>
      <c r="F28" s="39" t="s">
        <v>31</v>
      </c>
      <c r="G28" s="39" t="s">
        <v>31</v>
      </c>
      <c r="H28" s="39" t="s">
        <v>31</v>
      </c>
    </row>
    <row r="29" spans="1:8" ht="33.950000000000003" customHeight="1">
      <c r="A29" s="36" t="s">
        <v>32</v>
      </c>
      <c r="B29" s="39" t="s">
        <v>33</v>
      </c>
      <c r="C29" s="39" t="s">
        <v>33</v>
      </c>
      <c r="D29" s="39" t="s">
        <v>33</v>
      </c>
      <c r="E29" s="39" t="s">
        <v>33</v>
      </c>
      <c r="F29" s="39" t="s">
        <v>33</v>
      </c>
      <c r="G29" s="39" t="s">
        <v>33</v>
      </c>
      <c r="H29" s="39" t="s">
        <v>33</v>
      </c>
    </row>
    <row r="30" spans="1:8" ht="33.950000000000003" customHeight="1">
      <c r="A30" s="36" t="s">
        <v>34</v>
      </c>
      <c r="B30" s="39" t="s">
        <v>35</v>
      </c>
      <c r="C30" s="39" t="s">
        <v>35</v>
      </c>
      <c r="D30" s="39" t="s">
        <v>35</v>
      </c>
      <c r="E30" s="39" t="s">
        <v>35</v>
      </c>
      <c r="F30" s="39" t="s">
        <v>35</v>
      </c>
      <c r="G30" s="39" t="s">
        <v>35</v>
      </c>
      <c r="H30" s="39" t="s">
        <v>35</v>
      </c>
    </row>
  </sheetData>
  <mergeCells count="31">
    <mergeCell ref="A1:H2"/>
    <mergeCell ref="A3:H3"/>
    <mergeCell ref="A5:H5"/>
    <mergeCell ref="A6:B6"/>
    <mergeCell ref="C6:H6"/>
    <mergeCell ref="A7:B7"/>
    <mergeCell ref="C7:H7"/>
    <mergeCell ref="A8:B8"/>
    <mergeCell ref="C8:H8"/>
    <mergeCell ref="A9:B9"/>
    <mergeCell ref="C9:H9"/>
    <mergeCell ref="A10:B10"/>
    <mergeCell ref="C10:H10"/>
    <mergeCell ref="A12:H12"/>
    <mergeCell ref="A13:B13"/>
    <mergeCell ref="E13:F13"/>
    <mergeCell ref="A14:B14"/>
    <mergeCell ref="E14:F14"/>
    <mergeCell ref="A15:B15"/>
    <mergeCell ref="E15:F15"/>
    <mergeCell ref="A16:B16"/>
    <mergeCell ref="E16:F16"/>
    <mergeCell ref="B27:H27"/>
    <mergeCell ref="B28:H28"/>
    <mergeCell ref="B29:H29"/>
    <mergeCell ref="B30:H30"/>
    <mergeCell ref="A18:H18"/>
    <mergeCell ref="A19:H22"/>
    <mergeCell ref="A24:H24"/>
    <mergeCell ref="B25:H25"/>
    <mergeCell ref="B26:H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2"/>
  <sheetViews>
    <sheetView showGridLines="0" topLeftCell="A118" workbookViewId="0">
      <selection activeCell="A102" sqref="A102:XFD102"/>
    </sheetView>
  </sheetViews>
  <sheetFormatPr defaultColWidth="9" defaultRowHeight="14.25"/>
  <cols>
    <col min="1" max="1" width="6" customWidth="1"/>
    <col min="2" max="2" width="10" customWidth="1"/>
    <col min="3" max="3" width="18" customWidth="1"/>
    <col min="4" max="4" width="24" customWidth="1"/>
    <col min="5" max="5" width="13" customWidth="1"/>
    <col min="6" max="6" width="11" customWidth="1"/>
    <col min="7" max="7" width="10" customWidth="1"/>
    <col min="8" max="8" width="16" customWidth="1"/>
    <col min="9" max="9" width="17" customWidth="1"/>
    <col min="10" max="10" width="18" customWidth="1"/>
    <col min="11" max="11" width="17" customWidth="1"/>
    <col min="12" max="14" width="15" customWidth="1"/>
    <col min="15" max="16" width="17" customWidth="1"/>
    <col min="17" max="17" width="30" customWidth="1"/>
  </cols>
  <sheetData>
    <row r="1" spans="1:17" ht="33.950000000000003" customHeight="1">
      <c r="A1" s="53" t="s">
        <v>36</v>
      </c>
      <c r="B1" s="53" t="s">
        <v>36</v>
      </c>
      <c r="C1" s="53" t="s">
        <v>36</v>
      </c>
      <c r="D1" s="53" t="s">
        <v>36</v>
      </c>
      <c r="E1" s="53" t="s">
        <v>36</v>
      </c>
      <c r="F1" s="53" t="s">
        <v>36</v>
      </c>
      <c r="G1" s="53" t="s">
        <v>36</v>
      </c>
      <c r="H1" s="53" t="s">
        <v>36</v>
      </c>
      <c r="I1" s="53" t="s">
        <v>36</v>
      </c>
      <c r="J1" s="53" t="s">
        <v>36</v>
      </c>
      <c r="K1" s="53" t="s">
        <v>36</v>
      </c>
      <c r="L1" s="53" t="s">
        <v>36</v>
      </c>
      <c r="M1" s="53" t="s">
        <v>36</v>
      </c>
      <c r="N1" s="53" t="s">
        <v>36</v>
      </c>
      <c r="O1" s="53" t="s">
        <v>36</v>
      </c>
      <c r="P1" s="53" t="s">
        <v>36</v>
      </c>
      <c r="Q1" s="53" t="s">
        <v>36</v>
      </c>
    </row>
    <row r="2" spans="1:17" ht="33.950000000000003" customHeight="1">
      <c r="A2" s="53" t="s">
        <v>36</v>
      </c>
      <c r="B2" s="53" t="s">
        <v>36</v>
      </c>
      <c r="C2" s="53" t="s">
        <v>36</v>
      </c>
      <c r="D2" s="53" t="s">
        <v>36</v>
      </c>
      <c r="E2" s="53" t="s">
        <v>36</v>
      </c>
      <c r="F2" s="53" t="s">
        <v>36</v>
      </c>
      <c r="G2" s="53" t="s">
        <v>36</v>
      </c>
      <c r="H2" s="53" t="s">
        <v>36</v>
      </c>
      <c r="I2" s="53" t="s">
        <v>36</v>
      </c>
      <c r="J2" s="53" t="s">
        <v>36</v>
      </c>
      <c r="K2" s="53" t="s">
        <v>36</v>
      </c>
      <c r="L2" s="53" t="s">
        <v>36</v>
      </c>
      <c r="M2" s="53" t="s">
        <v>36</v>
      </c>
      <c r="N2" s="53" t="s">
        <v>36</v>
      </c>
      <c r="O2" s="53" t="s">
        <v>36</v>
      </c>
      <c r="P2" s="53" t="s">
        <v>36</v>
      </c>
      <c r="Q2" s="53" t="s">
        <v>36</v>
      </c>
    </row>
    <row r="3" spans="1:17">
      <c r="A3" s="55" t="s">
        <v>37</v>
      </c>
      <c r="B3" s="55" t="s">
        <v>37</v>
      </c>
      <c r="C3" s="55" t="s">
        <v>37</v>
      </c>
      <c r="D3" s="55" t="s">
        <v>37</v>
      </c>
      <c r="E3" s="55" t="s">
        <v>37</v>
      </c>
      <c r="F3" s="55" t="s">
        <v>37</v>
      </c>
      <c r="G3" s="55" t="s">
        <v>37</v>
      </c>
      <c r="H3" s="55" t="s">
        <v>37</v>
      </c>
      <c r="I3" s="55" t="s">
        <v>37</v>
      </c>
      <c r="J3" s="55" t="s">
        <v>37</v>
      </c>
      <c r="K3" s="55" t="s">
        <v>37</v>
      </c>
      <c r="L3" s="55" t="s">
        <v>37</v>
      </c>
      <c r="M3" s="55" t="s">
        <v>37</v>
      </c>
      <c r="N3" s="55" t="s">
        <v>37</v>
      </c>
      <c r="O3" s="55" t="s">
        <v>37</v>
      </c>
      <c r="P3" s="55" t="s">
        <v>37</v>
      </c>
      <c r="Q3" s="55" t="s">
        <v>37</v>
      </c>
    </row>
    <row r="5" spans="1:17" ht="15">
      <c r="A5" s="56" t="s">
        <v>38</v>
      </c>
      <c r="B5" s="56" t="s">
        <v>38</v>
      </c>
      <c r="C5" s="56" t="s">
        <v>38</v>
      </c>
      <c r="D5" s="56" t="s">
        <v>38</v>
      </c>
      <c r="E5" s="56" t="s">
        <v>39</v>
      </c>
      <c r="F5" s="56" t="s">
        <v>39</v>
      </c>
      <c r="G5" s="56" t="s">
        <v>39</v>
      </c>
      <c r="H5" s="56" t="s">
        <v>40</v>
      </c>
      <c r="I5" s="56" t="s">
        <v>40</v>
      </c>
      <c r="J5" s="56" t="s">
        <v>40</v>
      </c>
      <c r="K5" s="56" t="s">
        <v>40</v>
      </c>
      <c r="L5" s="56" t="s">
        <v>41</v>
      </c>
      <c r="M5" s="56" t="s">
        <v>41</v>
      </c>
      <c r="N5" s="56" t="s">
        <v>41</v>
      </c>
      <c r="O5" s="56" t="s">
        <v>42</v>
      </c>
      <c r="P5" s="56" t="s">
        <v>42</v>
      </c>
      <c r="Q5" s="6" t="s">
        <v>43</v>
      </c>
    </row>
    <row r="6" spans="1:17" ht="57.95" customHeight="1">
      <c r="A6" s="7" t="s">
        <v>44</v>
      </c>
      <c r="B6" s="7" t="s">
        <v>45</v>
      </c>
      <c r="C6" s="7" t="s">
        <v>46</v>
      </c>
      <c r="D6" s="7" t="s">
        <v>47</v>
      </c>
      <c r="E6" s="7" t="s">
        <v>15</v>
      </c>
      <c r="F6" s="7" t="s">
        <v>48</v>
      </c>
      <c r="G6" s="7" t="s">
        <v>19</v>
      </c>
      <c r="H6" s="7" t="s">
        <v>49</v>
      </c>
      <c r="I6" s="7" t="s">
        <v>50</v>
      </c>
      <c r="J6" s="7" t="s">
        <v>51</v>
      </c>
      <c r="K6" s="7" t="s">
        <v>52</v>
      </c>
      <c r="L6" s="7" t="s">
        <v>53</v>
      </c>
      <c r="M6" s="7"/>
      <c r="N6" s="7"/>
      <c r="O6" s="7" t="s">
        <v>54</v>
      </c>
      <c r="P6" s="7" t="s">
        <v>55</v>
      </c>
      <c r="Q6" s="7" t="s">
        <v>56</v>
      </c>
    </row>
    <row r="8" spans="1:17">
      <c r="A8" s="18">
        <v>1</v>
      </c>
      <c r="B8" s="19" t="s">
        <v>57</v>
      </c>
      <c r="C8" s="8" t="s">
        <v>58</v>
      </c>
      <c r="D8" s="8" t="s">
        <v>59</v>
      </c>
      <c r="E8" s="24">
        <v>825</v>
      </c>
      <c r="F8" s="24">
        <v>20</v>
      </c>
      <c r="G8" s="24">
        <v>96</v>
      </c>
      <c r="H8" s="14">
        <v>15340729</v>
      </c>
      <c r="I8" s="14">
        <f t="shared" ref="I8:I39" si="0">H8*G8</f>
        <v>1472709984</v>
      </c>
      <c r="J8" s="14">
        <v>200000000</v>
      </c>
      <c r="K8" s="14">
        <f t="shared" ref="K8:K39" si="1">MAX(I8-J8,0)</f>
        <v>1272709984</v>
      </c>
      <c r="L8" s="14">
        <v>200000000</v>
      </c>
      <c r="M8" s="14"/>
      <c r="N8" s="14"/>
      <c r="O8" s="27" t="s">
        <v>47</v>
      </c>
      <c r="P8" s="27" t="s">
        <v>47</v>
      </c>
      <c r="Q8" s="9"/>
    </row>
    <row r="9" spans="1:17">
      <c r="A9" s="20">
        <v>2</v>
      </c>
      <c r="B9" s="21" t="s">
        <v>60</v>
      </c>
      <c r="C9" s="10" t="s">
        <v>58</v>
      </c>
      <c r="D9" s="10" t="s">
        <v>61</v>
      </c>
      <c r="E9" s="25">
        <v>684</v>
      </c>
      <c r="F9" s="25">
        <v>13</v>
      </c>
      <c r="G9" s="25">
        <v>96</v>
      </c>
      <c r="H9" s="15">
        <v>11662185</v>
      </c>
      <c r="I9" s="15">
        <f t="shared" si="0"/>
        <v>1119569760</v>
      </c>
      <c r="J9" s="15">
        <v>160000000</v>
      </c>
      <c r="K9" s="15">
        <f t="shared" si="1"/>
        <v>959569760</v>
      </c>
      <c r="L9" s="15">
        <v>160000000</v>
      </c>
      <c r="M9" s="15"/>
      <c r="N9" s="15"/>
      <c r="O9" s="28" t="s">
        <v>47</v>
      </c>
      <c r="P9" s="28" t="s">
        <v>47</v>
      </c>
      <c r="Q9" s="11"/>
    </row>
    <row r="10" spans="1:17">
      <c r="A10" s="20">
        <v>3</v>
      </c>
      <c r="B10" s="21" t="s">
        <v>62</v>
      </c>
      <c r="C10" s="10" t="s">
        <v>58</v>
      </c>
      <c r="D10" s="10" t="s">
        <v>63</v>
      </c>
      <c r="E10" s="25">
        <v>306</v>
      </c>
      <c r="F10" s="25">
        <v>5</v>
      </c>
      <c r="G10" s="25">
        <v>96</v>
      </c>
      <c r="H10" s="15">
        <v>10317198</v>
      </c>
      <c r="I10" s="15">
        <f t="shared" si="0"/>
        <v>990451008</v>
      </c>
      <c r="J10" s="15">
        <v>120000000</v>
      </c>
      <c r="K10" s="15">
        <f t="shared" si="1"/>
        <v>870451008</v>
      </c>
      <c r="L10" s="15">
        <v>120000000</v>
      </c>
      <c r="M10" s="15"/>
      <c r="N10" s="15"/>
      <c r="O10" s="28" t="s">
        <v>47</v>
      </c>
      <c r="P10" s="28" t="s">
        <v>47</v>
      </c>
      <c r="Q10" s="11"/>
    </row>
    <row r="11" spans="1:17">
      <c r="A11" s="20">
        <v>4</v>
      </c>
      <c r="B11" s="21" t="s">
        <v>64</v>
      </c>
      <c r="C11" s="10" t="s">
        <v>58</v>
      </c>
      <c r="D11" s="10" t="s">
        <v>65</v>
      </c>
      <c r="E11" s="25">
        <v>484</v>
      </c>
      <c r="F11" s="25">
        <v>24</v>
      </c>
      <c r="G11" s="25">
        <v>96</v>
      </c>
      <c r="H11" s="15">
        <v>12862335</v>
      </c>
      <c r="I11" s="15">
        <f t="shared" si="0"/>
        <v>1234784160</v>
      </c>
      <c r="J11" s="15">
        <v>150000000</v>
      </c>
      <c r="K11" s="15">
        <f t="shared" si="1"/>
        <v>1084784160</v>
      </c>
      <c r="L11" s="15">
        <v>150000000</v>
      </c>
      <c r="M11" s="15"/>
      <c r="N11" s="15"/>
      <c r="O11" s="28" t="s">
        <v>47</v>
      </c>
      <c r="P11" s="28" t="s">
        <v>47</v>
      </c>
      <c r="Q11" s="11"/>
    </row>
    <row r="12" spans="1:17">
      <c r="A12" s="20">
        <v>5</v>
      </c>
      <c r="B12" s="21" t="s">
        <v>66</v>
      </c>
      <c r="C12" s="10" t="s">
        <v>58</v>
      </c>
      <c r="D12" s="10" t="s">
        <v>67</v>
      </c>
      <c r="E12" s="25">
        <v>182</v>
      </c>
      <c r="F12" s="25">
        <v>12</v>
      </c>
      <c r="G12" s="25">
        <v>96</v>
      </c>
      <c r="H12" s="15">
        <v>5481000</v>
      </c>
      <c r="I12" s="15">
        <f t="shared" si="0"/>
        <v>526176000</v>
      </c>
      <c r="J12" s="15">
        <v>110000000</v>
      </c>
      <c r="K12" s="15">
        <f t="shared" si="1"/>
        <v>416176000</v>
      </c>
      <c r="L12" s="15">
        <v>110000000</v>
      </c>
      <c r="M12" s="15"/>
      <c r="N12" s="15"/>
      <c r="O12" s="28" t="s">
        <v>47</v>
      </c>
      <c r="P12" s="28" t="s">
        <v>47</v>
      </c>
      <c r="Q12" s="11"/>
    </row>
    <row r="13" spans="1:17">
      <c r="A13" s="20">
        <v>6</v>
      </c>
      <c r="B13" s="21" t="s">
        <v>68</v>
      </c>
      <c r="C13" s="10" t="s">
        <v>58</v>
      </c>
      <c r="D13" s="10" t="s">
        <v>69</v>
      </c>
      <c r="E13" s="25">
        <v>558</v>
      </c>
      <c r="F13" s="25">
        <v>6</v>
      </c>
      <c r="G13" s="25">
        <v>96</v>
      </c>
      <c r="H13" s="15">
        <v>4362900</v>
      </c>
      <c r="I13" s="15">
        <f t="shared" si="0"/>
        <v>418838400</v>
      </c>
      <c r="J13" s="15">
        <v>100000000</v>
      </c>
      <c r="K13" s="15">
        <f t="shared" si="1"/>
        <v>318838400</v>
      </c>
      <c r="L13" s="15">
        <v>100000000</v>
      </c>
      <c r="M13" s="15"/>
      <c r="N13" s="15"/>
      <c r="O13" s="28" t="s">
        <v>47</v>
      </c>
      <c r="P13" s="28" t="s">
        <v>47</v>
      </c>
      <c r="Q13" s="11"/>
    </row>
    <row r="14" spans="1:17">
      <c r="A14" s="20">
        <v>7</v>
      </c>
      <c r="B14" s="21" t="s">
        <v>70</v>
      </c>
      <c r="C14" s="10" t="s">
        <v>71</v>
      </c>
      <c r="D14" s="10" t="s">
        <v>72</v>
      </c>
      <c r="E14" s="25">
        <v>67</v>
      </c>
      <c r="F14" s="25">
        <v>21</v>
      </c>
      <c r="G14" s="25">
        <v>96</v>
      </c>
      <c r="H14" s="15">
        <v>821000</v>
      </c>
      <c r="I14" s="15">
        <f t="shared" si="0"/>
        <v>78816000</v>
      </c>
      <c r="J14" s="15">
        <v>50000000</v>
      </c>
      <c r="K14" s="15">
        <f t="shared" si="1"/>
        <v>28816000</v>
      </c>
      <c r="L14" s="15">
        <v>50000000</v>
      </c>
      <c r="M14" s="15"/>
      <c r="N14" s="15"/>
      <c r="O14" s="28" t="s">
        <v>47</v>
      </c>
      <c r="P14" s="28" t="s">
        <v>47</v>
      </c>
      <c r="Q14" s="11"/>
    </row>
    <row r="15" spans="1:17">
      <c r="A15" s="20">
        <v>8</v>
      </c>
      <c r="B15" s="21" t="s">
        <v>73</v>
      </c>
      <c r="C15" s="10" t="s">
        <v>71</v>
      </c>
      <c r="D15" s="10" t="s">
        <v>74</v>
      </c>
      <c r="E15" s="25">
        <v>196</v>
      </c>
      <c r="F15" s="25">
        <v>5</v>
      </c>
      <c r="G15" s="25">
        <v>96</v>
      </c>
      <c r="H15" s="15">
        <v>4750000</v>
      </c>
      <c r="I15" s="15">
        <f t="shared" si="0"/>
        <v>456000000</v>
      </c>
      <c r="J15" s="15">
        <v>140000000</v>
      </c>
      <c r="K15" s="15">
        <f t="shared" si="1"/>
        <v>316000000</v>
      </c>
      <c r="L15" s="15">
        <v>140000000</v>
      </c>
      <c r="M15" s="15"/>
      <c r="N15" s="15"/>
      <c r="O15" s="28" t="s">
        <v>47</v>
      </c>
      <c r="P15" s="28" t="s">
        <v>47</v>
      </c>
      <c r="Q15" s="11"/>
    </row>
    <row r="16" spans="1:17">
      <c r="A16" s="20">
        <v>9</v>
      </c>
      <c r="B16" s="21" t="s">
        <v>75</v>
      </c>
      <c r="C16" s="10" t="s">
        <v>71</v>
      </c>
      <c r="D16" s="10" t="s">
        <v>76</v>
      </c>
      <c r="E16" s="25">
        <v>105</v>
      </c>
      <c r="F16" s="25"/>
      <c r="G16" s="25">
        <v>96</v>
      </c>
      <c r="H16" s="15">
        <v>3650000</v>
      </c>
      <c r="I16" s="15">
        <f t="shared" si="0"/>
        <v>350400000</v>
      </c>
      <c r="J16" s="15">
        <v>60000000</v>
      </c>
      <c r="K16" s="15">
        <f t="shared" si="1"/>
        <v>290400000</v>
      </c>
      <c r="L16" s="15">
        <v>60000000</v>
      </c>
      <c r="M16" s="15"/>
      <c r="N16" s="15"/>
      <c r="O16" s="28" t="s">
        <v>47</v>
      </c>
      <c r="P16" s="28" t="s">
        <v>47</v>
      </c>
      <c r="Q16" s="37"/>
    </row>
    <row r="17" spans="1:17">
      <c r="A17" s="20">
        <v>10</v>
      </c>
      <c r="B17" s="21" t="s">
        <v>77</v>
      </c>
      <c r="C17" s="10" t="s">
        <v>71</v>
      </c>
      <c r="D17" s="10" t="s">
        <v>78</v>
      </c>
      <c r="E17" s="25">
        <v>68</v>
      </c>
      <c r="F17" s="25">
        <v>4</v>
      </c>
      <c r="G17" s="25">
        <v>96</v>
      </c>
      <c r="H17" s="15">
        <v>2606321</v>
      </c>
      <c r="I17" s="15">
        <f t="shared" si="0"/>
        <v>250206816</v>
      </c>
      <c r="J17" s="15">
        <v>70000000</v>
      </c>
      <c r="K17" s="15">
        <f t="shared" si="1"/>
        <v>180206816</v>
      </c>
      <c r="L17" s="15">
        <v>70000000</v>
      </c>
      <c r="M17" s="15"/>
      <c r="N17" s="15"/>
      <c r="O17" s="28" t="s">
        <v>47</v>
      </c>
      <c r="P17" s="28" t="s">
        <v>47</v>
      </c>
      <c r="Q17" s="11"/>
    </row>
    <row r="18" spans="1:17">
      <c r="A18" s="20">
        <v>11</v>
      </c>
      <c r="B18" s="21" t="s">
        <v>79</v>
      </c>
      <c r="C18" s="10" t="s">
        <v>71</v>
      </c>
      <c r="D18" s="10" t="s">
        <v>80</v>
      </c>
      <c r="E18" s="25">
        <v>78</v>
      </c>
      <c r="F18" s="25">
        <v>3</v>
      </c>
      <c r="G18" s="25">
        <v>96</v>
      </c>
      <c r="H18" s="15">
        <v>2800987</v>
      </c>
      <c r="I18" s="15">
        <f t="shared" si="0"/>
        <v>268894752</v>
      </c>
      <c r="J18" s="15">
        <v>100000000</v>
      </c>
      <c r="K18" s="15">
        <f t="shared" si="1"/>
        <v>168894752</v>
      </c>
      <c r="L18" s="15">
        <v>100000000</v>
      </c>
      <c r="M18" s="15"/>
      <c r="N18" s="15"/>
      <c r="O18" s="28" t="s">
        <v>47</v>
      </c>
      <c r="P18" s="28" t="s">
        <v>47</v>
      </c>
      <c r="Q18" s="11"/>
    </row>
    <row r="19" spans="1:17">
      <c r="A19" s="20">
        <v>12</v>
      </c>
      <c r="B19" s="21" t="s">
        <v>81</v>
      </c>
      <c r="C19" s="10" t="s">
        <v>71</v>
      </c>
      <c r="D19" s="10" t="s">
        <v>82</v>
      </c>
      <c r="E19" s="25">
        <v>525</v>
      </c>
      <c r="F19" s="25">
        <v>38</v>
      </c>
      <c r="G19" s="25">
        <v>96</v>
      </c>
      <c r="H19" s="15">
        <v>23712000</v>
      </c>
      <c r="I19" s="15">
        <f t="shared" si="0"/>
        <v>2276352000</v>
      </c>
      <c r="J19" s="15">
        <v>170000000</v>
      </c>
      <c r="K19" s="15">
        <f t="shared" si="1"/>
        <v>2106352000</v>
      </c>
      <c r="L19" s="15">
        <v>170000000</v>
      </c>
      <c r="M19" s="15"/>
      <c r="N19" s="15"/>
      <c r="O19" s="28" t="s">
        <v>47</v>
      </c>
      <c r="P19" s="28" t="s">
        <v>47</v>
      </c>
      <c r="Q19" s="11"/>
    </row>
    <row r="20" spans="1:17">
      <c r="A20" s="20">
        <v>13</v>
      </c>
      <c r="B20" s="21" t="s">
        <v>83</v>
      </c>
      <c r="C20" s="10" t="s">
        <v>84</v>
      </c>
      <c r="D20" s="10" t="s">
        <v>85</v>
      </c>
      <c r="E20" s="25">
        <v>172</v>
      </c>
      <c r="F20" s="25">
        <v>4</v>
      </c>
      <c r="G20" s="25">
        <v>96</v>
      </c>
      <c r="H20" s="15">
        <v>2421700</v>
      </c>
      <c r="I20" s="15">
        <f t="shared" si="0"/>
        <v>232483200</v>
      </c>
      <c r="J20" s="15">
        <v>80000000</v>
      </c>
      <c r="K20" s="15">
        <f t="shared" si="1"/>
        <v>152483200</v>
      </c>
      <c r="L20" s="15">
        <v>80000000</v>
      </c>
      <c r="M20" s="15"/>
      <c r="N20" s="15"/>
      <c r="O20" s="28" t="s">
        <v>47</v>
      </c>
      <c r="P20" s="28" t="s">
        <v>47</v>
      </c>
      <c r="Q20" s="11"/>
    </row>
    <row r="21" spans="1:17">
      <c r="A21" s="20">
        <v>14</v>
      </c>
      <c r="B21" s="21" t="s">
        <v>86</v>
      </c>
      <c r="C21" s="10" t="s">
        <v>84</v>
      </c>
      <c r="D21" s="10" t="s">
        <v>87</v>
      </c>
      <c r="E21" s="25">
        <v>60</v>
      </c>
      <c r="F21" s="25">
        <v>2</v>
      </c>
      <c r="G21" s="25">
        <v>96</v>
      </c>
      <c r="H21" s="15">
        <v>1150000</v>
      </c>
      <c r="I21" s="15">
        <f t="shared" si="0"/>
        <v>110400000</v>
      </c>
      <c r="J21" s="15">
        <v>70000000</v>
      </c>
      <c r="K21" s="15">
        <f t="shared" si="1"/>
        <v>40400000</v>
      </c>
      <c r="L21" s="15">
        <v>70000000</v>
      </c>
      <c r="M21" s="15"/>
      <c r="N21" s="15"/>
      <c r="O21" s="28" t="s">
        <v>47</v>
      </c>
      <c r="P21" s="28" t="s">
        <v>47</v>
      </c>
      <c r="Q21" s="11"/>
    </row>
    <row r="22" spans="1:17">
      <c r="A22" s="20">
        <v>15</v>
      </c>
      <c r="B22" s="21" t="s">
        <v>88</v>
      </c>
      <c r="C22" s="10" t="s">
        <v>84</v>
      </c>
      <c r="D22" s="10" t="s">
        <v>89</v>
      </c>
      <c r="E22" s="25">
        <v>1125</v>
      </c>
      <c r="F22" s="25">
        <v>16</v>
      </c>
      <c r="G22" s="25">
        <v>96</v>
      </c>
      <c r="H22" s="15">
        <v>23238089</v>
      </c>
      <c r="I22" s="15">
        <f t="shared" si="0"/>
        <v>2230856544</v>
      </c>
      <c r="J22" s="15">
        <v>100000000</v>
      </c>
      <c r="K22" s="15">
        <f t="shared" si="1"/>
        <v>2130856544</v>
      </c>
      <c r="L22" s="15">
        <v>100000000</v>
      </c>
      <c r="M22" s="15"/>
      <c r="N22" s="15"/>
      <c r="O22" s="28" t="s">
        <v>47</v>
      </c>
      <c r="P22" s="28" t="s">
        <v>47</v>
      </c>
      <c r="Q22" s="11"/>
    </row>
    <row r="23" spans="1:17">
      <c r="A23" s="20">
        <v>16</v>
      </c>
      <c r="B23" s="21" t="s">
        <v>90</v>
      </c>
      <c r="C23" s="10" t="s">
        <v>84</v>
      </c>
      <c r="D23" s="10" t="s">
        <v>91</v>
      </c>
      <c r="E23" s="25">
        <v>338</v>
      </c>
      <c r="F23" s="25">
        <v>17</v>
      </c>
      <c r="G23" s="25">
        <v>96</v>
      </c>
      <c r="H23" s="15">
        <v>5493380</v>
      </c>
      <c r="I23" s="15">
        <f t="shared" si="0"/>
        <v>527364480</v>
      </c>
      <c r="J23" s="15">
        <v>110000000</v>
      </c>
      <c r="K23" s="15">
        <f t="shared" si="1"/>
        <v>417364480</v>
      </c>
      <c r="L23" s="15">
        <v>110000000</v>
      </c>
      <c r="M23" s="15"/>
      <c r="N23" s="15"/>
      <c r="O23" s="28" t="s">
        <v>47</v>
      </c>
      <c r="P23" s="28" t="s">
        <v>47</v>
      </c>
      <c r="Q23" s="11"/>
    </row>
    <row r="24" spans="1:17">
      <c r="A24" s="20">
        <v>17</v>
      </c>
      <c r="B24" s="21" t="s">
        <v>92</v>
      </c>
      <c r="C24" s="10" t="s">
        <v>84</v>
      </c>
      <c r="D24" s="10" t="s">
        <v>93</v>
      </c>
      <c r="E24" s="25">
        <v>171</v>
      </c>
      <c r="F24" s="25">
        <v>10</v>
      </c>
      <c r="G24" s="25">
        <v>96</v>
      </c>
      <c r="H24" s="15">
        <v>5405000</v>
      </c>
      <c r="I24" s="15">
        <f t="shared" si="0"/>
        <v>518880000</v>
      </c>
      <c r="J24" s="15">
        <v>100000000</v>
      </c>
      <c r="K24" s="15">
        <f t="shared" si="1"/>
        <v>418880000</v>
      </c>
      <c r="L24" s="15">
        <v>100000000</v>
      </c>
      <c r="M24" s="15"/>
      <c r="N24" s="15"/>
      <c r="O24" s="28" t="s">
        <v>47</v>
      </c>
      <c r="P24" s="28" t="s">
        <v>47</v>
      </c>
      <c r="Q24" s="11"/>
    </row>
    <row r="25" spans="1:17">
      <c r="A25" s="20">
        <v>18</v>
      </c>
      <c r="B25" s="21" t="s">
        <v>94</v>
      </c>
      <c r="C25" s="10" t="s">
        <v>84</v>
      </c>
      <c r="D25" s="10" t="s">
        <v>95</v>
      </c>
      <c r="E25" s="25">
        <v>1030</v>
      </c>
      <c r="F25" s="25">
        <v>7</v>
      </c>
      <c r="G25" s="25">
        <v>96</v>
      </c>
      <c r="H25" s="15">
        <v>12564033</v>
      </c>
      <c r="I25" s="15">
        <f t="shared" si="0"/>
        <v>1206147168</v>
      </c>
      <c r="J25" s="15">
        <v>80000000</v>
      </c>
      <c r="K25" s="15">
        <f t="shared" si="1"/>
        <v>1126147168</v>
      </c>
      <c r="L25" s="15">
        <v>80000000</v>
      </c>
      <c r="M25" s="15"/>
      <c r="N25" s="15"/>
      <c r="O25" s="28" t="s">
        <v>47</v>
      </c>
      <c r="P25" s="28" t="s">
        <v>47</v>
      </c>
      <c r="Q25" s="11"/>
    </row>
    <row r="26" spans="1:17">
      <c r="A26" s="20">
        <v>19</v>
      </c>
      <c r="B26" s="21" t="s">
        <v>96</v>
      </c>
      <c r="C26" s="10" t="s">
        <v>84</v>
      </c>
      <c r="D26" s="10" t="s">
        <v>97</v>
      </c>
      <c r="E26" s="25">
        <v>45</v>
      </c>
      <c r="F26" s="25">
        <v>3</v>
      </c>
      <c r="G26" s="25">
        <v>96</v>
      </c>
      <c r="H26" s="15">
        <v>2376000</v>
      </c>
      <c r="I26" s="15">
        <f t="shared" si="0"/>
        <v>228096000</v>
      </c>
      <c r="J26" s="15">
        <v>80000000</v>
      </c>
      <c r="K26" s="15">
        <f t="shared" si="1"/>
        <v>148096000</v>
      </c>
      <c r="L26" s="15">
        <v>80000000</v>
      </c>
      <c r="M26" s="15"/>
      <c r="N26" s="15"/>
      <c r="O26" s="28" t="s">
        <v>47</v>
      </c>
      <c r="P26" s="28" t="s">
        <v>47</v>
      </c>
      <c r="Q26" s="11"/>
    </row>
    <row r="27" spans="1:17">
      <c r="A27" s="20">
        <v>20</v>
      </c>
      <c r="B27" s="21" t="s">
        <v>98</v>
      </c>
      <c r="C27" s="10" t="s">
        <v>84</v>
      </c>
      <c r="D27" s="10" t="s">
        <v>99</v>
      </c>
      <c r="E27" s="25">
        <v>170</v>
      </c>
      <c r="F27" s="25">
        <v>9</v>
      </c>
      <c r="G27" s="25">
        <v>96</v>
      </c>
      <c r="H27" s="15">
        <v>1492250</v>
      </c>
      <c r="I27" s="15">
        <f t="shared" si="0"/>
        <v>143256000</v>
      </c>
      <c r="J27" s="15">
        <v>70000000</v>
      </c>
      <c r="K27" s="15">
        <f t="shared" si="1"/>
        <v>73256000</v>
      </c>
      <c r="L27" s="15">
        <v>70000000</v>
      </c>
      <c r="M27" s="15"/>
      <c r="N27" s="15"/>
      <c r="O27" s="28" t="s">
        <v>47</v>
      </c>
      <c r="P27" s="28" t="s">
        <v>47</v>
      </c>
      <c r="Q27" s="11"/>
    </row>
    <row r="28" spans="1:17">
      <c r="A28" s="20">
        <v>21</v>
      </c>
      <c r="B28" s="21" t="s">
        <v>100</v>
      </c>
      <c r="C28" s="10" t="s">
        <v>84</v>
      </c>
      <c r="D28" s="10" t="s">
        <v>101</v>
      </c>
      <c r="E28" s="25">
        <v>264</v>
      </c>
      <c r="F28" s="25">
        <v>4</v>
      </c>
      <c r="G28" s="25">
        <v>96</v>
      </c>
      <c r="H28" s="15">
        <v>9073440</v>
      </c>
      <c r="I28" s="15">
        <f t="shared" si="0"/>
        <v>871050240</v>
      </c>
      <c r="J28" s="15">
        <v>100000000</v>
      </c>
      <c r="K28" s="15">
        <f t="shared" si="1"/>
        <v>771050240</v>
      </c>
      <c r="L28" s="15">
        <v>100000000</v>
      </c>
      <c r="M28" s="15"/>
      <c r="N28" s="15"/>
      <c r="O28" s="28" t="s">
        <v>47</v>
      </c>
      <c r="P28" s="28" t="s">
        <v>47</v>
      </c>
      <c r="Q28" s="11"/>
    </row>
    <row r="29" spans="1:17">
      <c r="A29" s="20">
        <v>22</v>
      </c>
      <c r="B29" s="21" t="s">
        <v>102</v>
      </c>
      <c r="C29" s="10" t="s">
        <v>103</v>
      </c>
      <c r="D29" s="10" t="s">
        <v>104</v>
      </c>
      <c r="E29" s="25">
        <v>90</v>
      </c>
      <c r="F29" s="25">
        <v>3</v>
      </c>
      <c r="G29" s="25">
        <v>96</v>
      </c>
      <c r="H29" s="15">
        <v>1883700</v>
      </c>
      <c r="I29" s="15">
        <f t="shared" si="0"/>
        <v>180835200</v>
      </c>
      <c r="J29" s="15">
        <v>100000000</v>
      </c>
      <c r="K29" s="15">
        <f t="shared" si="1"/>
        <v>80835200</v>
      </c>
      <c r="L29" s="15">
        <v>100000000</v>
      </c>
      <c r="M29" s="15"/>
      <c r="N29" s="15"/>
      <c r="O29" s="28" t="s">
        <v>47</v>
      </c>
      <c r="P29" s="28" t="s">
        <v>47</v>
      </c>
      <c r="Q29" s="11"/>
    </row>
    <row r="30" spans="1:17">
      <c r="A30" s="20">
        <v>23</v>
      </c>
      <c r="B30" s="21" t="s">
        <v>105</v>
      </c>
      <c r="C30" s="10" t="s">
        <v>103</v>
      </c>
      <c r="D30" s="10" t="s">
        <v>106</v>
      </c>
      <c r="E30" s="25">
        <v>575</v>
      </c>
      <c r="F30" s="25">
        <v>11</v>
      </c>
      <c r="G30" s="25">
        <v>96</v>
      </c>
      <c r="H30" s="15">
        <v>7272658</v>
      </c>
      <c r="I30" s="15">
        <f t="shared" si="0"/>
        <v>698175168</v>
      </c>
      <c r="J30" s="15">
        <v>90000000</v>
      </c>
      <c r="K30" s="15">
        <f t="shared" si="1"/>
        <v>608175168</v>
      </c>
      <c r="L30" s="15">
        <v>90000000</v>
      </c>
      <c r="M30" s="15"/>
      <c r="N30" s="15"/>
      <c r="O30" s="28" t="s">
        <v>47</v>
      </c>
      <c r="P30" s="28" t="s">
        <v>47</v>
      </c>
      <c r="Q30" s="11"/>
    </row>
    <row r="31" spans="1:17">
      <c r="A31" s="20">
        <v>24</v>
      </c>
      <c r="B31" s="21" t="s">
        <v>107</v>
      </c>
      <c r="C31" s="10" t="s">
        <v>103</v>
      </c>
      <c r="D31" s="10" t="s">
        <v>108</v>
      </c>
      <c r="E31" s="25">
        <v>186</v>
      </c>
      <c r="F31" s="25">
        <v>10</v>
      </c>
      <c r="G31" s="25">
        <v>96</v>
      </c>
      <c r="H31" s="15">
        <v>4560000</v>
      </c>
      <c r="I31" s="15">
        <f t="shared" si="0"/>
        <v>437760000</v>
      </c>
      <c r="J31" s="15">
        <v>100000000</v>
      </c>
      <c r="K31" s="15">
        <f t="shared" si="1"/>
        <v>337760000</v>
      </c>
      <c r="L31" s="15">
        <v>100000000</v>
      </c>
      <c r="M31" s="15"/>
      <c r="N31" s="15"/>
      <c r="O31" s="28" t="s">
        <v>47</v>
      </c>
      <c r="P31" s="28" t="s">
        <v>47</v>
      </c>
      <c r="Q31" s="11"/>
    </row>
    <row r="32" spans="1:17">
      <c r="A32" s="20">
        <v>25</v>
      </c>
      <c r="B32" s="21" t="s">
        <v>109</v>
      </c>
      <c r="C32" s="10" t="s">
        <v>103</v>
      </c>
      <c r="D32" s="10" t="s">
        <v>110</v>
      </c>
      <c r="E32" s="25">
        <v>83</v>
      </c>
      <c r="F32" s="25">
        <v>4</v>
      </c>
      <c r="G32" s="25">
        <v>96</v>
      </c>
      <c r="H32" s="15">
        <v>1971940</v>
      </c>
      <c r="I32" s="15">
        <f t="shared" si="0"/>
        <v>189306240</v>
      </c>
      <c r="J32" s="15">
        <v>80000000</v>
      </c>
      <c r="K32" s="15">
        <f t="shared" si="1"/>
        <v>109306240</v>
      </c>
      <c r="L32" s="15">
        <v>80000000</v>
      </c>
      <c r="M32" s="15"/>
      <c r="N32" s="15"/>
      <c r="O32" s="28" t="s">
        <v>47</v>
      </c>
      <c r="P32" s="28" t="s">
        <v>47</v>
      </c>
      <c r="Q32" s="11"/>
    </row>
    <row r="33" spans="1:17">
      <c r="A33" s="20">
        <v>26</v>
      </c>
      <c r="B33" s="21" t="s">
        <v>111</v>
      </c>
      <c r="C33" s="10" t="s">
        <v>103</v>
      </c>
      <c r="D33" s="10" t="s">
        <v>112</v>
      </c>
      <c r="E33" s="25">
        <v>90</v>
      </c>
      <c r="F33" s="25">
        <v>8</v>
      </c>
      <c r="G33" s="25">
        <v>96</v>
      </c>
      <c r="H33" s="15">
        <v>2838339</v>
      </c>
      <c r="I33" s="15">
        <f t="shared" si="0"/>
        <v>272480544</v>
      </c>
      <c r="J33" s="15">
        <v>90000000</v>
      </c>
      <c r="K33" s="15">
        <f t="shared" si="1"/>
        <v>182480544</v>
      </c>
      <c r="L33" s="15">
        <v>90000000</v>
      </c>
      <c r="M33" s="15"/>
      <c r="N33" s="15"/>
      <c r="O33" s="28" t="s">
        <v>47</v>
      </c>
      <c r="P33" s="28" t="s">
        <v>47</v>
      </c>
      <c r="Q33" s="11"/>
    </row>
    <row r="34" spans="1:17">
      <c r="A34" s="20">
        <v>27</v>
      </c>
      <c r="B34" s="21" t="s">
        <v>113</v>
      </c>
      <c r="C34" s="10" t="s">
        <v>103</v>
      </c>
      <c r="D34" s="10" t="s">
        <v>114</v>
      </c>
      <c r="E34" s="25">
        <v>231</v>
      </c>
      <c r="F34" s="25">
        <v>18</v>
      </c>
      <c r="G34" s="25">
        <v>96</v>
      </c>
      <c r="H34" s="15">
        <v>1656116</v>
      </c>
      <c r="I34" s="15">
        <f t="shared" si="0"/>
        <v>158987136</v>
      </c>
      <c r="J34" s="15">
        <v>130000000</v>
      </c>
      <c r="K34" s="15">
        <f t="shared" si="1"/>
        <v>28987136</v>
      </c>
      <c r="L34" s="15">
        <v>130000000</v>
      </c>
      <c r="M34" s="15"/>
      <c r="N34" s="15"/>
      <c r="O34" s="28" t="s">
        <v>47</v>
      </c>
      <c r="P34" s="28" t="s">
        <v>47</v>
      </c>
      <c r="Q34" s="11"/>
    </row>
    <row r="35" spans="1:17">
      <c r="A35" s="20">
        <v>28</v>
      </c>
      <c r="B35" s="21" t="s">
        <v>115</v>
      </c>
      <c r="C35" s="10" t="s">
        <v>103</v>
      </c>
      <c r="D35" s="10" t="s">
        <v>116</v>
      </c>
      <c r="E35" s="25">
        <v>265</v>
      </c>
      <c r="F35" s="25">
        <v>9</v>
      </c>
      <c r="G35" s="25">
        <v>96</v>
      </c>
      <c r="H35" s="15">
        <v>5546722</v>
      </c>
      <c r="I35" s="15">
        <f t="shared" si="0"/>
        <v>532485312</v>
      </c>
      <c r="J35" s="15">
        <v>180000000</v>
      </c>
      <c r="K35" s="15">
        <f t="shared" si="1"/>
        <v>352485312</v>
      </c>
      <c r="L35" s="15">
        <v>180000000</v>
      </c>
      <c r="M35" s="15"/>
      <c r="N35" s="15"/>
      <c r="O35" s="28" t="s">
        <v>47</v>
      </c>
      <c r="P35" s="28" t="s">
        <v>47</v>
      </c>
      <c r="Q35" s="11"/>
    </row>
    <row r="36" spans="1:17">
      <c r="A36" s="20">
        <v>29</v>
      </c>
      <c r="B36" s="21" t="s">
        <v>117</v>
      </c>
      <c r="C36" s="10" t="s">
        <v>103</v>
      </c>
      <c r="D36" s="10" t="s">
        <v>118</v>
      </c>
      <c r="E36" s="25">
        <v>188</v>
      </c>
      <c r="F36" s="25">
        <v>13</v>
      </c>
      <c r="G36" s="25">
        <v>96</v>
      </c>
      <c r="H36" s="15">
        <v>3567388</v>
      </c>
      <c r="I36" s="15">
        <f t="shared" si="0"/>
        <v>342469248</v>
      </c>
      <c r="J36" s="15">
        <v>100000000</v>
      </c>
      <c r="K36" s="15">
        <f t="shared" si="1"/>
        <v>242469248</v>
      </c>
      <c r="L36" s="15">
        <v>100000000</v>
      </c>
      <c r="M36" s="15"/>
      <c r="N36" s="15"/>
      <c r="O36" s="28" t="s">
        <v>47</v>
      </c>
      <c r="P36" s="28" t="s">
        <v>47</v>
      </c>
      <c r="Q36" s="11"/>
    </row>
    <row r="37" spans="1:17">
      <c r="A37" s="20">
        <v>30</v>
      </c>
      <c r="B37" s="21" t="s">
        <v>119</v>
      </c>
      <c r="C37" s="10" t="s">
        <v>103</v>
      </c>
      <c r="D37" s="10" t="s">
        <v>120</v>
      </c>
      <c r="E37" s="25">
        <v>114</v>
      </c>
      <c r="F37" s="25">
        <v>5</v>
      </c>
      <c r="G37" s="25">
        <v>96</v>
      </c>
      <c r="H37" s="15">
        <v>3345700</v>
      </c>
      <c r="I37" s="15">
        <f t="shared" si="0"/>
        <v>321187200</v>
      </c>
      <c r="J37" s="15">
        <v>80000000</v>
      </c>
      <c r="K37" s="15">
        <f t="shared" si="1"/>
        <v>241187200</v>
      </c>
      <c r="L37" s="15">
        <v>80000000</v>
      </c>
      <c r="M37" s="15"/>
      <c r="N37" s="15"/>
      <c r="O37" s="28" t="s">
        <v>47</v>
      </c>
      <c r="P37" s="28" t="s">
        <v>47</v>
      </c>
      <c r="Q37" s="11"/>
    </row>
    <row r="38" spans="1:17">
      <c r="A38" s="20">
        <v>31</v>
      </c>
      <c r="B38" s="21" t="s">
        <v>121</v>
      </c>
      <c r="C38" s="10" t="s">
        <v>103</v>
      </c>
      <c r="D38" s="10" t="s">
        <v>122</v>
      </c>
      <c r="E38" s="25">
        <v>779</v>
      </c>
      <c r="F38" s="25">
        <v>25</v>
      </c>
      <c r="G38" s="25">
        <v>96</v>
      </c>
      <c r="H38" s="15">
        <v>15018000</v>
      </c>
      <c r="I38" s="15">
        <f t="shared" si="0"/>
        <v>1441728000</v>
      </c>
      <c r="J38" s="15">
        <v>150000000</v>
      </c>
      <c r="K38" s="15">
        <f t="shared" si="1"/>
        <v>1291728000</v>
      </c>
      <c r="L38" s="15">
        <v>150000000</v>
      </c>
      <c r="M38" s="15"/>
      <c r="N38" s="15"/>
      <c r="O38" s="28" t="s">
        <v>47</v>
      </c>
      <c r="P38" s="28" t="s">
        <v>47</v>
      </c>
      <c r="Q38" s="11"/>
    </row>
    <row r="39" spans="1:17">
      <c r="A39" s="20">
        <v>32</v>
      </c>
      <c r="B39" s="21" t="s">
        <v>123</v>
      </c>
      <c r="C39" s="10" t="s">
        <v>103</v>
      </c>
      <c r="D39" s="10" t="s">
        <v>124</v>
      </c>
      <c r="E39" s="25">
        <v>110</v>
      </c>
      <c r="F39" s="25">
        <v>4</v>
      </c>
      <c r="G39" s="25">
        <v>96</v>
      </c>
      <c r="H39" s="15">
        <v>3103000</v>
      </c>
      <c r="I39" s="15">
        <f t="shared" si="0"/>
        <v>297888000</v>
      </c>
      <c r="J39" s="15">
        <v>100000000</v>
      </c>
      <c r="K39" s="15">
        <f t="shared" si="1"/>
        <v>197888000</v>
      </c>
      <c r="L39" s="15">
        <v>100000000</v>
      </c>
      <c r="M39" s="15"/>
      <c r="N39" s="15"/>
      <c r="O39" s="28" t="s">
        <v>47</v>
      </c>
      <c r="P39" s="28" t="s">
        <v>47</v>
      </c>
      <c r="Q39" s="11"/>
    </row>
    <row r="40" spans="1:17">
      <c r="A40" s="20">
        <v>33</v>
      </c>
      <c r="B40" s="21" t="s">
        <v>125</v>
      </c>
      <c r="C40" s="10" t="s">
        <v>103</v>
      </c>
      <c r="D40" s="10" t="s">
        <v>126</v>
      </c>
      <c r="E40" s="25">
        <v>50</v>
      </c>
      <c r="F40" s="25">
        <v>3</v>
      </c>
      <c r="G40" s="25">
        <v>96</v>
      </c>
      <c r="H40" s="15">
        <v>1333000</v>
      </c>
      <c r="I40" s="15">
        <f t="shared" ref="I40:I71" si="2">H40*G40</f>
        <v>127968000</v>
      </c>
      <c r="J40" s="15">
        <v>80000000</v>
      </c>
      <c r="K40" s="15">
        <f t="shared" ref="K40:K71" si="3">MAX(I40-J40,0)</f>
        <v>47968000</v>
      </c>
      <c r="L40" s="15">
        <v>80000000</v>
      </c>
      <c r="M40" s="15"/>
      <c r="N40" s="15"/>
      <c r="O40" s="28" t="s">
        <v>47</v>
      </c>
      <c r="P40" s="28" t="s">
        <v>47</v>
      </c>
      <c r="Q40" s="11"/>
    </row>
    <row r="41" spans="1:17">
      <c r="A41" s="20">
        <v>34</v>
      </c>
      <c r="B41" s="21" t="s">
        <v>127</v>
      </c>
      <c r="C41" s="10" t="s">
        <v>103</v>
      </c>
      <c r="D41" s="10" t="s">
        <v>128</v>
      </c>
      <c r="E41" s="25">
        <v>402</v>
      </c>
      <c r="F41" s="25">
        <v>18</v>
      </c>
      <c r="G41" s="25">
        <v>96</v>
      </c>
      <c r="H41" s="15">
        <v>4870912</v>
      </c>
      <c r="I41" s="15">
        <f t="shared" si="2"/>
        <v>467607552</v>
      </c>
      <c r="J41" s="15">
        <v>184000000</v>
      </c>
      <c r="K41" s="15">
        <f t="shared" si="3"/>
        <v>283607552</v>
      </c>
      <c r="L41" s="15">
        <v>184000000</v>
      </c>
      <c r="M41" s="15"/>
      <c r="N41" s="15"/>
      <c r="O41" s="28" t="s">
        <v>47</v>
      </c>
      <c r="P41" s="28" t="s">
        <v>47</v>
      </c>
      <c r="Q41" s="11"/>
    </row>
    <row r="42" spans="1:17">
      <c r="A42" s="20">
        <v>35</v>
      </c>
      <c r="B42" s="21" t="s">
        <v>129</v>
      </c>
      <c r="C42" s="10" t="s">
        <v>103</v>
      </c>
      <c r="D42" s="10" t="s">
        <v>130</v>
      </c>
      <c r="E42" s="25">
        <v>1311</v>
      </c>
      <c r="F42" s="25">
        <v>28</v>
      </c>
      <c r="G42" s="25">
        <v>96</v>
      </c>
      <c r="H42" s="15">
        <v>12806800</v>
      </c>
      <c r="I42" s="15">
        <f t="shared" si="2"/>
        <v>1229452800</v>
      </c>
      <c r="J42" s="15">
        <v>140000000</v>
      </c>
      <c r="K42" s="15">
        <f t="shared" si="3"/>
        <v>1089452800</v>
      </c>
      <c r="L42" s="15">
        <v>140000000</v>
      </c>
      <c r="M42" s="15"/>
      <c r="N42" s="15"/>
      <c r="O42" s="28" t="s">
        <v>47</v>
      </c>
      <c r="P42" s="28" t="s">
        <v>47</v>
      </c>
      <c r="Q42" s="11"/>
    </row>
    <row r="43" spans="1:17">
      <c r="A43" s="20">
        <v>36</v>
      </c>
      <c r="B43" s="21" t="s">
        <v>131</v>
      </c>
      <c r="C43" s="10" t="s">
        <v>103</v>
      </c>
      <c r="D43" s="10" t="s">
        <v>132</v>
      </c>
      <c r="E43" s="25">
        <v>80</v>
      </c>
      <c r="F43" s="25">
        <v>3</v>
      </c>
      <c r="G43" s="25">
        <v>96</v>
      </c>
      <c r="H43" s="15">
        <v>2119884</v>
      </c>
      <c r="I43" s="15">
        <f t="shared" si="2"/>
        <v>203508864</v>
      </c>
      <c r="J43" s="15">
        <v>110000000</v>
      </c>
      <c r="K43" s="15">
        <f t="shared" si="3"/>
        <v>93508864</v>
      </c>
      <c r="L43" s="15">
        <v>110000000</v>
      </c>
      <c r="M43" s="15"/>
      <c r="N43" s="15"/>
      <c r="O43" s="28" t="s">
        <v>47</v>
      </c>
      <c r="P43" s="28" t="s">
        <v>47</v>
      </c>
      <c r="Q43" s="11"/>
    </row>
    <row r="44" spans="1:17">
      <c r="A44" s="20">
        <v>37</v>
      </c>
      <c r="B44" s="21" t="s">
        <v>133</v>
      </c>
      <c r="C44" s="10" t="s">
        <v>103</v>
      </c>
      <c r="D44" s="10" t="s">
        <v>134</v>
      </c>
      <c r="E44" s="25">
        <v>208</v>
      </c>
      <c r="F44" s="25">
        <v>3</v>
      </c>
      <c r="G44" s="25">
        <v>96</v>
      </c>
      <c r="H44" s="15">
        <v>3537112</v>
      </c>
      <c r="I44" s="15">
        <f t="shared" si="2"/>
        <v>339562752</v>
      </c>
      <c r="J44" s="15">
        <v>100000000</v>
      </c>
      <c r="K44" s="15">
        <f t="shared" si="3"/>
        <v>239562752</v>
      </c>
      <c r="L44" s="15">
        <v>100000000</v>
      </c>
      <c r="M44" s="15"/>
      <c r="N44" s="15"/>
      <c r="O44" s="28" t="s">
        <v>47</v>
      </c>
      <c r="P44" s="28" t="s">
        <v>47</v>
      </c>
      <c r="Q44" s="11"/>
    </row>
    <row r="45" spans="1:17">
      <c r="A45" s="20">
        <v>38</v>
      </c>
      <c r="B45" s="21" t="s">
        <v>135</v>
      </c>
      <c r="C45" s="10" t="s">
        <v>103</v>
      </c>
      <c r="D45" s="10" t="s">
        <v>136</v>
      </c>
      <c r="E45" s="25">
        <v>418</v>
      </c>
      <c r="F45" s="25">
        <v>18</v>
      </c>
      <c r="G45" s="25">
        <v>96</v>
      </c>
      <c r="H45" s="15">
        <v>6850000</v>
      </c>
      <c r="I45" s="15">
        <f t="shared" si="2"/>
        <v>657600000</v>
      </c>
      <c r="J45" s="15">
        <v>110000000</v>
      </c>
      <c r="K45" s="15">
        <f t="shared" si="3"/>
        <v>547600000</v>
      </c>
      <c r="L45" s="15">
        <v>110000000</v>
      </c>
      <c r="M45" s="15"/>
      <c r="N45" s="15"/>
      <c r="O45" s="28" t="s">
        <v>47</v>
      </c>
      <c r="P45" s="28" t="s">
        <v>47</v>
      </c>
      <c r="Q45" s="11"/>
    </row>
    <row r="46" spans="1:17">
      <c r="A46" s="20">
        <v>39</v>
      </c>
      <c r="B46" s="21" t="s">
        <v>137</v>
      </c>
      <c r="C46" s="10" t="s">
        <v>138</v>
      </c>
      <c r="D46" s="10" t="s">
        <v>139</v>
      </c>
      <c r="E46" s="25">
        <v>96</v>
      </c>
      <c r="F46" s="25">
        <v>4</v>
      </c>
      <c r="G46" s="25">
        <v>96</v>
      </c>
      <c r="H46" s="15">
        <v>2013456</v>
      </c>
      <c r="I46" s="15">
        <f t="shared" si="2"/>
        <v>193291776</v>
      </c>
      <c r="J46" s="15">
        <v>90000000</v>
      </c>
      <c r="K46" s="15">
        <f t="shared" si="3"/>
        <v>103291776</v>
      </c>
      <c r="L46" s="15">
        <v>90000000</v>
      </c>
      <c r="M46" s="15"/>
      <c r="N46" s="15"/>
      <c r="O46" s="28" t="s">
        <v>47</v>
      </c>
      <c r="P46" s="28" t="s">
        <v>47</v>
      </c>
      <c r="Q46" s="11"/>
    </row>
    <row r="47" spans="1:17">
      <c r="A47" s="20">
        <v>40</v>
      </c>
      <c r="B47" s="21" t="s">
        <v>140</v>
      </c>
      <c r="C47" s="10" t="s">
        <v>138</v>
      </c>
      <c r="D47" s="10" t="s">
        <v>141</v>
      </c>
      <c r="E47" s="25">
        <v>184</v>
      </c>
      <c r="F47" s="25">
        <v>4</v>
      </c>
      <c r="G47" s="25">
        <v>96</v>
      </c>
      <c r="H47" s="15">
        <v>2300000</v>
      </c>
      <c r="I47" s="15">
        <f t="shared" si="2"/>
        <v>220800000</v>
      </c>
      <c r="J47" s="15">
        <v>100000000</v>
      </c>
      <c r="K47" s="15">
        <f t="shared" si="3"/>
        <v>120800000</v>
      </c>
      <c r="L47" s="15">
        <v>100000000</v>
      </c>
      <c r="M47" s="15"/>
      <c r="N47" s="15"/>
      <c r="O47" s="28" t="s">
        <v>47</v>
      </c>
      <c r="P47" s="28" t="s">
        <v>47</v>
      </c>
      <c r="Q47" s="11"/>
    </row>
    <row r="48" spans="1:17">
      <c r="A48" s="20">
        <v>41</v>
      </c>
      <c r="B48" s="21" t="s">
        <v>142</v>
      </c>
      <c r="C48" s="10" t="s">
        <v>138</v>
      </c>
      <c r="D48" s="10" t="s">
        <v>143</v>
      </c>
      <c r="E48" s="25">
        <v>65</v>
      </c>
      <c r="F48" s="25">
        <v>4</v>
      </c>
      <c r="G48" s="25">
        <v>96</v>
      </c>
      <c r="H48" s="15">
        <v>1115212</v>
      </c>
      <c r="I48" s="15">
        <f t="shared" si="2"/>
        <v>107060352</v>
      </c>
      <c r="J48" s="15">
        <v>100000000</v>
      </c>
      <c r="K48" s="15">
        <f t="shared" si="3"/>
        <v>7060352</v>
      </c>
      <c r="L48" s="15">
        <v>100000000</v>
      </c>
      <c r="M48" s="15"/>
      <c r="N48" s="15"/>
      <c r="O48" s="28" t="s">
        <v>47</v>
      </c>
      <c r="P48" s="28" t="s">
        <v>47</v>
      </c>
      <c r="Q48" s="11"/>
    </row>
    <row r="49" spans="1:17">
      <c r="A49" s="20">
        <v>42</v>
      </c>
      <c r="B49" s="21" t="s">
        <v>144</v>
      </c>
      <c r="C49" s="10" t="s">
        <v>138</v>
      </c>
      <c r="D49" s="10" t="s">
        <v>145</v>
      </c>
      <c r="E49" s="25">
        <v>175</v>
      </c>
      <c r="F49" s="25">
        <v>5</v>
      </c>
      <c r="G49" s="25">
        <v>96</v>
      </c>
      <c r="H49" s="15">
        <v>1365800</v>
      </c>
      <c r="I49" s="15">
        <f t="shared" si="2"/>
        <v>131116800</v>
      </c>
      <c r="J49" s="15">
        <v>100000000</v>
      </c>
      <c r="K49" s="15">
        <f t="shared" si="3"/>
        <v>31116800</v>
      </c>
      <c r="L49" s="15">
        <v>100000000</v>
      </c>
      <c r="M49" s="15"/>
      <c r="N49" s="15"/>
      <c r="O49" s="28" t="s">
        <v>47</v>
      </c>
      <c r="P49" s="28" t="s">
        <v>47</v>
      </c>
      <c r="Q49" s="11"/>
    </row>
    <row r="50" spans="1:17">
      <c r="A50" s="20">
        <v>43</v>
      </c>
      <c r="B50" s="21" t="s">
        <v>146</v>
      </c>
      <c r="C50" s="10" t="s">
        <v>138</v>
      </c>
      <c r="D50" s="10" t="s">
        <v>147</v>
      </c>
      <c r="E50" s="25">
        <v>697</v>
      </c>
      <c r="F50" s="25">
        <v>19</v>
      </c>
      <c r="G50" s="25">
        <v>96</v>
      </c>
      <c r="H50" s="15">
        <v>5805372</v>
      </c>
      <c r="I50" s="15">
        <f t="shared" si="2"/>
        <v>557315712</v>
      </c>
      <c r="J50" s="15">
        <v>110000000</v>
      </c>
      <c r="K50" s="15">
        <f t="shared" si="3"/>
        <v>447315712</v>
      </c>
      <c r="L50" s="15">
        <v>110000000</v>
      </c>
      <c r="M50" s="15"/>
      <c r="N50" s="15"/>
      <c r="O50" s="28" t="s">
        <v>47</v>
      </c>
      <c r="P50" s="28" t="s">
        <v>47</v>
      </c>
      <c r="Q50" s="11"/>
    </row>
    <row r="51" spans="1:17">
      <c r="A51" s="20">
        <v>44</v>
      </c>
      <c r="B51" s="21" t="s">
        <v>148</v>
      </c>
      <c r="C51" s="10" t="s">
        <v>138</v>
      </c>
      <c r="D51" s="10" t="s">
        <v>149</v>
      </c>
      <c r="E51" s="25">
        <v>459</v>
      </c>
      <c r="F51" s="25">
        <v>15</v>
      </c>
      <c r="G51" s="25">
        <v>96</v>
      </c>
      <c r="H51" s="15">
        <v>7998105</v>
      </c>
      <c r="I51" s="15">
        <f t="shared" si="2"/>
        <v>767818080</v>
      </c>
      <c r="J51" s="15">
        <v>170000000</v>
      </c>
      <c r="K51" s="15">
        <f t="shared" si="3"/>
        <v>597818080</v>
      </c>
      <c r="L51" s="15">
        <v>170000000</v>
      </c>
      <c r="M51" s="15"/>
      <c r="N51" s="15"/>
      <c r="O51" s="28" t="s">
        <v>47</v>
      </c>
      <c r="P51" s="28" t="s">
        <v>47</v>
      </c>
      <c r="Q51" s="11"/>
    </row>
    <row r="52" spans="1:17">
      <c r="A52" s="20">
        <v>45</v>
      </c>
      <c r="B52" s="21" t="s">
        <v>150</v>
      </c>
      <c r="C52" s="10" t="s">
        <v>138</v>
      </c>
      <c r="D52" s="10" t="s">
        <v>151</v>
      </c>
      <c r="E52" s="25">
        <v>165</v>
      </c>
      <c r="F52" s="25">
        <v>2</v>
      </c>
      <c r="G52" s="25">
        <v>96</v>
      </c>
      <c r="H52" s="15">
        <v>1300000</v>
      </c>
      <c r="I52" s="15">
        <f t="shared" si="2"/>
        <v>124800000</v>
      </c>
      <c r="J52" s="38">
        <v>80000000</v>
      </c>
      <c r="K52" s="15">
        <f t="shared" si="3"/>
        <v>44800000</v>
      </c>
      <c r="L52" s="38">
        <v>80000000</v>
      </c>
      <c r="M52" s="15"/>
      <c r="N52" s="15"/>
      <c r="O52" s="28" t="s">
        <v>47</v>
      </c>
      <c r="P52" s="28" t="s">
        <v>47</v>
      </c>
      <c r="Q52" s="11"/>
    </row>
    <row r="53" spans="1:17">
      <c r="A53" s="20">
        <v>46</v>
      </c>
      <c r="B53" s="21" t="s">
        <v>152</v>
      </c>
      <c r="C53" s="10" t="s">
        <v>138</v>
      </c>
      <c r="D53" s="10" t="s">
        <v>153</v>
      </c>
      <c r="E53" s="25">
        <v>507</v>
      </c>
      <c r="F53" s="25">
        <v>17</v>
      </c>
      <c r="G53" s="25">
        <v>96</v>
      </c>
      <c r="H53" s="15">
        <v>6744863</v>
      </c>
      <c r="I53" s="15">
        <f t="shared" si="2"/>
        <v>647506848</v>
      </c>
      <c r="J53" s="15">
        <v>200000000</v>
      </c>
      <c r="K53" s="15">
        <f t="shared" si="3"/>
        <v>447506848</v>
      </c>
      <c r="L53" s="15">
        <v>200000000</v>
      </c>
      <c r="M53" s="15"/>
      <c r="N53" s="15"/>
      <c r="O53" s="28" t="s">
        <v>47</v>
      </c>
      <c r="P53" s="28" t="s">
        <v>47</v>
      </c>
      <c r="Q53" s="11"/>
    </row>
    <row r="54" spans="1:17">
      <c r="A54" s="20">
        <v>47</v>
      </c>
      <c r="B54" s="21" t="s">
        <v>154</v>
      </c>
      <c r="C54" s="10" t="s">
        <v>138</v>
      </c>
      <c r="D54" s="10" t="s">
        <v>155</v>
      </c>
      <c r="E54" s="25">
        <v>265</v>
      </c>
      <c r="F54" s="25">
        <v>9</v>
      </c>
      <c r="G54" s="25">
        <v>96</v>
      </c>
      <c r="H54" s="15">
        <v>3975000</v>
      </c>
      <c r="I54" s="15">
        <f t="shared" si="2"/>
        <v>381600000</v>
      </c>
      <c r="J54" s="15">
        <v>150000000</v>
      </c>
      <c r="K54" s="15">
        <f t="shared" si="3"/>
        <v>231600000</v>
      </c>
      <c r="L54" s="15">
        <v>150000000</v>
      </c>
      <c r="M54" s="15"/>
      <c r="N54" s="15"/>
      <c r="O54" s="28" t="s">
        <v>47</v>
      </c>
      <c r="P54" s="28" t="s">
        <v>47</v>
      </c>
      <c r="Q54" s="11"/>
    </row>
    <row r="55" spans="1:17">
      <c r="A55" s="20">
        <v>48</v>
      </c>
      <c r="B55" s="21" t="s">
        <v>156</v>
      </c>
      <c r="C55" s="10" t="s">
        <v>138</v>
      </c>
      <c r="D55" s="10" t="s">
        <v>157</v>
      </c>
      <c r="E55" s="25">
        <v>104</v>
      </c>
      <c r="F55" s="25">
        <v>4</v>
      </c>
      <c r="G55" s="25">
        <v>96</v>
      </c>
      <c r="H55" s="15">
        <v>1924000</v>
      </c>
      <c r="I55" s="15">
        <f t="shared" si="2"/>
        <v>184704000</v>
      </c>
      <c r="J55" s="15">
        <v>50000000</v>
      </c>
      <c r="K55" s="15">
        <f t="shared" si="3"/>
        <v>134704000</v>
      </c>
      <c r="L55" s="15">
        <v>50000000</v>
      </c>
      <c r="M55" s="15"/>
      <c r="N55" s="15"/>
      <c r="O55" s="28" t="s">
        <v>47</v>
      </c>
      <c r="P55" s="28" t="s">
        <v>47</v>
      </c>
      <c r="Q55" s="11"/>
    </row>
    <row r="56" spans="1:17">
      <c r="A56" s="20">
        <v>49</v>
      </c>
      <c r="B56" s="21" t="s">
        <v>158</v>
      </c>
      <c r="C56" s="10" t="s">
        <v>138</v>
      </c>
      <c r="D56" s="10" t="s">
        <v>159</v>
      </c>
      <c r="E56" s="25">
        <v>57</v>
      </c>
      <c r="F56" s="25">
        <v>4</v>
      </c>
      <c r="G56" s="25">
        <v>96</v>
      </c>
      <c r="H56" s="15">
        <v>935450</v>
      </c>
      <c r="I56" s="15">
        <f t="shared" si="2"/>
        <v>89803200</v>
      </c>
      <c r="J56" s="15">
        <v>50000000</v>
      </c>
      <c r="K56" s="15">
        <f t="shared" si="3"/>
        <v>39803200</v>
      </c>
      <c r="L56" s="15">
        <v>50000000</v>
      </c>
      <c r="M56" s="15"/>
      <c r="N56" s="15"/>
      <c r="O56" s="28" t="s">
        <v>47</v>
      </c>
      <c r="P56" s="28" t="s">
        <v>47</v>
      </c>
      <c r="Q56" s="11"/>
    </row>
    <row r="57" spans="1:17">
      <c r="A57" s="20">
        <v>50</v>
      </c>
      <c r="B57" s="21" t="s">
        <v>160</v>
      </c>
      <c r="C57" s="10" t="s">
        <v>138</v>
      </c>
      <c r="D57" s="10" t="s">
        <v>161</v>
      </c>
      <c r="E57" s="25">
        <v>40</v>
      </c>
      <c r="F57" s="25">
        <v>2</v>
      </c>
      <c r="G57" s="25">
        <v>96</v>
      </c>
      <c r="H57" s="15">
        <v>990000</v>
      </c>
      <c r="I57" s="15">
        <f t="shared" si="2"/>
        <v>95040000</v>
      </c>
      <c r="J57" s="15">
        <v>80000000</v>
      </c>
      <c r="K57" s="15">
        <f t="shared" si="3"/>
        <v>15040000</v>
      </c>
      <c r="L57" s="15">
        <v>80000000</v>
      </c>
      <c r="M57" s="15"/>
      <c r="N57" s="15"/>
      <c r="O57" s="28" t="s">
        <v>47</v>
      </c>
      <c r="P57" s="28" t="s">
        <v>47</v>
      </c>
      <c r="Q57" s="11"/>
    </row>
    <row r="58" spans="1:17">
      <c r="A58" s="20">
        <v>51</v>
      </c>
      <c r="B58" s="21" t="s">
        <v>162</v>
      </c>
      <c r="C58" s="10" t="s">
        <v>138</v>
      </c>
      <c r="D58" s="10" t="s">
        <v>163</v>
      </c>
      <c r="E58" s="25">
        <v>71</v>
      </c>
      <c r="F58" s="25">
        <v>7</v>
      </c>
      <c r="G58" s="25">
        <v>96</v>
      </c>
      <c r="H58" s="15">
        <v>8770000</v>
      </c>
      <c r="I58" s="15">
        <f t="shared" si="2"/>
        <v>841920000</v>
      </c>
      <c r="J58" s="15">
        <v>100000000</v>
      </c>
      <c r="K58" s="15">
        <f t="shared" si="3"/>
        <v>741920000</v>
      </c>
      <c r="L58" s="15">
        <v>100000000</v>
      </c>
      <c r="M58" s="15"/>
      <c r="N58" s="15"/>
      <c r="O58" s="28" t="s">
        <v>47</v>
      </c>
      <c r="P58" s="28" t="s">
        <v>47</v>
      </c>
      <c r="Q58" s="11"/>
    </row>
    <row r="59" spans="1:17">
      <c r="A59" s="20">
        <v>52</v>
      </c>
      <c r="B59" s="21" t="s">
        <v>164</v>
      </c>
      <c r="C59" s="10" t="s">
        <v>138</v>
      </c>
      <c r="D59" s="10" t="s">
        <v>165</v>
      </c>
      <c r="E59" s="25">
        <v>120</v>
      </c>
      <c r="F59" s="25">
        <v>2</v>
      </c>
      <c r="G59" s="25">
        <v>96</v>
      </c>
      <c r="H59" s="15">
        <v>1300000</v>
      </c>
      <c r="I59" s="15">
        <f t="shared" si="2"/>
        <v>124800000</v>
      </c>
      <c r="J59" s="15">
        <v>90000000</v>
      </c>
      <c r="K59" s="15">
        <f t="shared" si="3"/>
        <v>34800000</v>
      </c>
      <c r="L59" s="15">
        <v>90000000</v>
      </c>
      <c r="M59" s="15"/>
      <c r="N59" s="15"/>
      <c r="O59" s="28" t="s">
        <v>47</v>
      </c>
      <c r="P59" s="28" t="s">
        <v>47</v>
      </c>
      <c r="Q59" s="11"/>
    </row>
    <row r="60" spans="1:17">
      <c r="A60" s="20">
        <v>53</v>
      </c>
      <c r="B60" s="21" t="s">
        <v>166</v>
      </c>
      <c r="C60" s="10" t="s">
        <v>138</v>
      </c>
      <c r="D60" s="10" t="s">
        <v>167</v>
      </c>
      <c r="E60" s="25">
        <v>507</v>
      </c>
      <c r="F60" s="25">
        <v>15</v>
      </c>
      <c r="G60" s="25">
        <v>96</v>
      </c>
      <c r="H60" s="15">
        <v>6351412</v>
      </c>
      <c r="I60" s="15">
        <f t="shared" si="2"/>
        <v>609735552</v>
      </c>
      <c r="J60" s="15">
        <v>130000000</v>
      </c>
      <c r="K60" s="15">
        <f t="shared" si="3"/>
        <v>479735552</v>
      </c>
      <c r="L60" s="15">
        <v>130000000</v>
      </c>
      <c r="M60" s="15"/>
      <c r="N60" s="15"/>
      <c r="O60" s="28" t="s">
        <v>47</v>
      </c>
      <c r="P60" s="28" t="s">
        <v>47</v>
      </c>
      <c r="Q60" s="11"/>
    </row>
    <row r="61" spans="1:17">
      <c r="A61" s="20">
        <v>54</v>
      </c>
      <c r="B61" s="21" t="s">
        <v>168</v>
      </c>
      <c r="C61" s="10" t="s">
        <v>138</v>
      </c>
      <c r="D61" s="10" t="s">
        <v>169</v>
      </c>
      <c r="E61" s="25">
        <v>185</v>
      </c>
      <c r="F61" s="25">
        <v>6</v>
      </c>
      <c r="G61" s="25">
        <v>96</v>
      </c>
      <c r="H61" s="15">
        <v>3350000</v>
      </c>
      <c r="I61" s="15">
        <f t="shared" si="2"/>
        <v>321600000</v>
      </c>
      <c r="J61" s="15">
        <v>80000000</v>
      </c>
      <c r="K61" s="15">
        <f t="shared" si="3"/>
        <v>241600000</v>
      </c>
      <c r="L61" s="15">
        <v>80000000</v>
      </c>
      <c r="M61" s="15"/>
      <c r="N61" s="15"/>
      <c r="O61" s="28" t="s">
        <v>47</v>
      </c>
      <c r="P61" s="28" t="s">
        <v>47</v>
      </c>
      <c r="Q61" s="11"/>
    </row>
    <row r="62" spans="1:17">
      <c r="A62" s="20">
        <v>55</v>
      </c>
      <c r="B62" s="21" t="s">
        <v>170</v>
      </c>
      <c r="C62" s="10" t="s">
        <v>138</v>
      </c>
      <c r="D62" s="10" t="s">
        <v>171</v>
      </c>
      <c r="E62" s="25">
        <v>249</v>
      </c>
      <c r="F62" s="25">
        <v>12</v>
      </c>
      <c r="G62" s="25">
        <v>96</v>
      </c>
      <c r="H62" s="15">
        <v>5880000</v>
      </c>
      <c r="I62" s="15">
        <f t="shared" si="2"/>
        <v>564480000</v>
      </c>
      <c r="J62" s="15">
        <v>110000000</v>
      </c>
      <c r="K62" s="15">
        <f t="shared" si="3"/>
        <v>454480000</v>
      </c>
      <c r="L62" s="15">
        <v>110000000</v>
      </c>
      <c r="M62" s="15"/>
      <c r="N62" s="15"/>
      <c r="O62" s="28" t="s">
        <v>47</v>
      </c>
      <c r="P62" s="28" t="s">
        <v>47</v>
      </c>
      <c r="Q62" s="11"/>
    </row>
    <row r="63" spans="1:17">
      <c r="A63" s="20">
        <v>56</v>
      </c>
      <c r="B63" s="21" t="s">
        <v>172</v>
      </c>
      <c r="C63" s="10" t="s">
        <v>138</v>
      </c>
      <c r="D63" s="10" t="s">
        <v>173</v>
      </c>
      <c r="E63" s="25">
        <v>260</v>
      </c>
      <c r="F63" s="25">
        <v>13</v>
      </c>
      <c r="G63" s="25">
        <v>96</v>
      </c>
      <c r="H63" s="15">
        <v>4116016</v>
      </c>
      <c r="I63" s="15">
        <f t="shared" si="2"/>
        <v>395137536</v>
      </c>
      <c r="J63" s="15">
        <v>100000000</v>
      </c>
      <c r="K63" s="15">
        <f t="shared" si="3"/>
        <v>295137536</v>
      </c>
      <c r="L63" s="15">
        <v>100000000</v>
      </c>
      <c r="M63" s="15"/>
      <c r="N63" s="15"/>
      <c r="O63" s="28" t="s">
        <v>47</v>
      </c>
      <c r="P63" s="28" t="s">
        <v>47</v>
      </c>
      <c r="Q63" s="11"/>
    </row>
    <row r="64" spans="1:17">
      <c r="A64" s="20">
        <v>57</v>
      </c>
      <c r="B64" s="21" t="s">
        <v>174</v>
      </c>
      <c r="C64" s="10" t="s">
        <v>175</v>
      </c>
      <c r="D64" s="10" t="s">
        <v>176</v>
      </c>
      <c r="E64" s="25">
        <v>1555</v>
      </c>
      <c r="F64" s="25">
        <v>16</v>
      </c>
      <c r="G64" s="25">
        <v>96</v>
      </c>
      <c r="H64" s="15">
        <v>27415200</v>
      </c>
      <c r="I64" s="15">
        <f t="shared" si="2"/>
        <v>2631859200</v>
      </c>
      <c r="J64" s="15">
        <v>120000000</v>
      </c>
      <c r="K64" s="15">
        <f t="shared" si="3"/>
        <v>2511859200</v>
      </c>
      <c r="L64" s="15">
        <v>120000000</v>
      </c>
      <c r="M64" s="15"/>
      <c r="N64" s="15"/>
      <c r="O64" s="28" t="s">
        <v>47</v>
      </c>
      <c r="P64" s="28" t="s">
        <v>47</v>
      </c>
      <c r="Q64" s="11"/>
    </row>
    <row r="65" spans="1:17">
      <c r="A65" s="20">
        <v>58</v>
      </c>
      <c r="B65" s="21" t="s">
        <v>177</v>
      </c>
      <c r="C65" s="10" t="s">
        <v>175</v>
      </c>
      <c r="D65" s="10" t="s">
        <v>178</v>
      </c>
      <c r="E65" s="25">
        <v>56</v>
      </c>
      <c r="F65" s="25">
        <v>6</v>
      </c>
      <c r="G65" s="25">
        <v>96</v>
      </c>
      <c r="H65" s="15">
        <v>1025000</v>
      </c>
      <c r="I65" s="15">
        <f t="shared" si="2"/>
        <v>98400000</v>
      </c>
      <c r="J65" s="15">
        <v>50000000</v>
      </c>
      <c r="K65" s="15">
        <f t="shared" si="3"/>
        <v>48400000</v>
      </c>
      <c r="L65" s="15">
        <v>50000000</v>
      </c>
      <c r="M65" s="15"/>
      <c r="N65" s="15"/>
      <c r="O65" s="28" t="s">
        <v>47</v>
      </c>
      <c r="P65" s="28" t="s">
        <v>47</v>
      </c>
      <c r="Q65" s="11"/>
    </row>
    <row r="66" spans="1:17">
      <c r="A66" s="20">
        <v>59</v>
      </c>
      <c r="B66" s="21" t="s">
        <v>179</v>
      </c>
      <c r="C66" s="10" t="s">
        <v>175</v>
      </c>
      <c r="D66" s="10" t="s">
        <v>180</v>
      </c>
      <c r="E66" s="25">
        <v>133</v>
      </c>
      <c r="F66" s="25">
        <v>7</v>
      </c>
      <c r="G66" s="25">
        <v>96</v>
      </c>
      <c r="H66" s="15">
        <v>1870000</v>
      </c>
      <c r="I66" s="15">
        <f t="shared" si="2"/>
        <v>179520000</v>
      </c>
      <c r="J66" s="15">
        <v>110000000</v>
      </c>
      <c r="K66" s="15">
        <f t="shared" si="3"/>
        <v>69520000</v>
      </c>
      <c r="L66" s="15">
        <v>110000000</v>
      </c>
      <c r="M66" s="15"/>
      <c r="N66" s="15"/>
      <c r="O66" s="28" t="s">
        <v>47</v>
      </c>
      <c r="P66" s="28" t="s">
        <v>47</v>
      </c>
      <c r="Q66" s="11"/>
    </row>
    <row r="67" spans="1:17">
      <c r="A67" s="20">
        <v>60</v>
      </c>
      <c r="B67" s="21" t="s">
        <v>181</v>
      </c>
      <c r="C67" s="10" t="s">
        <v>175</v>
      </c>
      <c r="D67" s="10" t="s">
        <v>182</v>
      </c>
      <c r="E67" s="25">
        <v>505</v>
      </c>
      <c r="F67" s="25">
        <v>6</v>
      </c>
      <c r="G67" s="25">
        <v>96</v>
      </c>
      <c r="H67" s="15">
        <v>3134008</v>
      </c>
      <c r="I67" s="15">
        <f t="shared" si="2"/>
        <v>300864768</v>
      </c>
      <c r="J67" s="15">
        <v>140000000</v>
      </c>
      <c r="K67" s="15">
        <f t="shared" si="3"/>
        <v>160864768</v>
      </c>
      <c r="L67" s="15">
        <v>140000000</v>
      </c>
      <c r="M67" s="15"/>
      <c r="N67" s="15"/>
      <c r="O67" s="28" t="s">
        <v>47</v>
      </c>
      <c r="P67" s="28" t="s">
        <v>47</v>
      </c>
      <c r="Q67" s="11"/>
    </row>
    <row r="68" spans="1:17">
      <c r="A68" s="20">
        <v>61</v>
      </c>
      <c r="B68" s="21" t="s">
        <v>183</v>
      </c>
      <c r="C68" s="10" t="s">
        <v>175</v>
      </c>
      <c r="D68" s="10" t="s">
        <v>184</v>
      </c>
      <c r="E68" s="25">
        <v>190</v>
      </c>
      <c r="F68" s="25">
        <v>6</v>
      </c>
      <c r="G68" s="25">
        <v>96</v>
      </c>
      <c r="H68" s="15">
        <v>2704174</v>
      </c>
      <c r="I68" s="15">
        <f t="shared" si="2"/>
        <v>259600704</v>
      </c>
      <c r="J68" s="15">
        <v>130000000</v>
      </c>
      <c r="K68" s="15">
        <f t="shared" si="3"/>
        <v>129600704</v>
      </c>
      <c r="L68" s="15">
        <v>130000000</v>
      </c>
      <c r="M68" s="15"/>
      <c r="N68" s="15"/>
      <c r="O68" s="28" t="s">
        <v>47</v>
      </c>
      <c r="P68" s="28" t="s">
        <v>47</v>
      </c>
      <c r="Q68" s="11"/>
    </row>
    <row r="69" spans="1:17">
      <c r="A69" s="20">
        <v>62</v>
      </c>
      <c r="B69" s="21" t="s">
        <v>185</v>
      </c>
      <c r="C69" s="10" t="s">
        <v>175</v>
      </c>
      <c r="D69" s="10" t="s">
        <v>186</v>
      </c>
      <c r="E69" s="25">
        <v>316</v>
      </c>
      <c r="F69" s="25">
        <v>7</v>
      </c>
      <c r="G69" s="25">
        <v>96</v>
      </c>
      <c r="H69" s="15">
        <v>2521761</v>
      </c>
      <c r="I69" s="15">
        <f t="shared" si="2"/>
        <v>242089056</v>
      </c>
      <c r="J69" s="15">
        <v>130000000</v>
      </c>
      <c r="K69" s="15">
        <f t="shared" si="3"/>
        <v>112089056</v>
      </c>
      <c r="L69" s="15">
        <v>130000000</v>
      </c>
      <c r="M69" s="15"/>
      <c r="N69" s="15"/>
      <c r="O69" s="28" t="s">
        <v>47</v>
      </c>
      <c r="P69" s="28" t="s">
        <v>47</v>
      </c>
      <c r="Q69" s="11"/>
    </row>
    <row r="70" spans="1:17">
      <c r="A70" s="20">
        <v>63</v>
      </c>
      <c r="B70" s="21" t="s">
        <v>187</v>
      </c>
      <c r="C70" s="10" t="s">
        <v>175</v>
      </c>
      <c r="D70" s="10" t="s">
        <v>188</v>
      </c>
      <c r="E70" s="25">
        <v>213</v>
      </c>
      <c r="F70" s="25">
        <v>17</v>
      </c>
      <c r="G70" s="25">
        <v>96</v>
      </c>
      <c r="H70" s="15">
        <v>2173600</v>
      </c>
      <c r="I70" s="15">
        <f t="shared" si="2"/>
        <v>208665600</v>
      </c>
      <c r="J70" s="15">
        <v>100000000</v>
      </c>
      <c r="K70" s="15">
        <f t="shared" si="3"/>
        <v>108665600</v>
      </c>
      <c r="L70" s="15">
        <v>100000000</v>
      </c>
      <c r="M70" s="15"/>
      <c r="N70" s="15"/>
      <c r="O70" s="28" t="s">
        <v>47</v>
      </c>
      <c r="P70" s="28" t="s">
        <v>47</v>
      </c>
      <c r="Q70" s="11"/>
    </row>
    <row r="71" spans="1:17">
      <c r="A71" s="20">
        <v>64</v>
      </c>
      <c r="B71" s="21" t="s">
        <v>189</v>
      </c>
      <c r="C71" s="10" t="s">
        <v>175</v>
      </c>
      <c r="D71" s="10" t="s">
        <v>190</v>
      </c>
      <c r="E71" s="25">
        <v>262</v>
      </c>
      <c r="F71" s="25">
        <v>7</v>
      </c>
      <c r="G71" s="25">
        <v>96</v>
      </c>
      <c r="H71" s="15">
        <v>1295400</v>
      </c>
      <c r="I71" s="15">
        <f t="shared" si="2"/>
        <v>124358400</v>
      </c>
      <c r="J71" s="15">
        <v>100000000</v>
      </c>
      <c r="K71" s="15">
        <f t="shared" si="3"/>
        <v>24358400</v>
      </c>
      <c r="L71" s="15">
        <v>100000000</v>
      </c>
      <c r="M71" s="15"/>
      <c r="N71" s="15"/>
      <c r="O71" s="28" t="s">
        <v>47</v>
      </c>
      <c r="P71" s="28" t="s">
        <v>47</v>
      </c>
      <c r="Q71" s="11"/>
    </row>
    <row r="72" spans="1:17">
      <c r="A72" s="20">
        <v>65</v>
      </c>
      <c r="B72" s="21" t="s">
        <v>191</v>
      </c>
      <c r="C72" s="10" t="s">
        <v>175</v>
      </c>
      <c r="D72" s="10" t="s">
        <v>192</v>
      </c>
      <c r="E72" s="25">
        <v>499</v>
      </c>
      <c r="F72" s="25">
        <v>6</v>
      </c>
      <c r="G72" s="25">
        <v>96</v>
      </c>
      <c r="H72" s="15">
        <v>6432838</v>
      </c>
      <c r="I72" s="15">
        <f t="shared" ref="I72:I103" si="4">H72*G72</f>
        <v>617552448</v>
      </c>
      <c r="J72" s="15">
        <v>130000000</v>
      </c>
      <c r="K72" s="15">
        <f t="shared" ref="K72:K103" si="5">MAX(I72-J72,0)</f>
        <v>487552448</v>
      </c>
      <c r="L72" s="15">
        <v>130000000</v>
      </c>
      <c r="M72" s="15"/>
      <c r="N72" s="15"/>
      <c r="O72" s="28" t="s">
        <v>47</v>
      </c>
      <c r="P72" s="28" t="s">
        <v>47</v>
      </c>
      <c r="Q72" s="11"/>
    </row>
    <row r="73" spans="1:17">
      <c r="A73" s="20">
        <v>66</v>
      </c>
      <c r="B73" s="21" t="s">
        <v>193</v>
      </c>
      <c r="C73" s="10" t="s">
        <v>175</v>
      </c>
      <c r="D73" s="10" t="s">
        <v>194</v>
      </c>
      <c r="E73" s="25">
        <v>478</v>
      </c>
      <c r="F73" s="25">
        <v>10</v>
      </c>
      <c r="G73" s="25">
        <v>96</v>
      </c>
      <c r="H73" s="15">
        <v>4445400</v>
      </c>
      <c r="I73" s="15">
        <f t="shared" si="4"/>
        <v>426758400</v>
      </c>
      <c r="J73" s="15">
        <v>100000000</v>
      </c>
      <c r="K73" s="15">
        <f t="shared" si="5"/>
        <v>326758400</v>
      </c>
      <c r="L73" s="15">
        <v>100000000</v>
      </c>
      <c r="M73" s="15"/>
      <c r="N73" s="15"/>
      <c r="O73" s="28" t="s">
        <v>47</v>
      </c>
      <c r="P73" s="28" t="s">
        <v>47</v>
      </c>
      <c r="Q73" s="11"/>
    </row>
    <row r="74" spans="1:17">
      <c r="A74" s="20">
        <v>67</v>
      </c>
      <c r="B74" s="21" t="s">
        <v>195</v>
      </c>
      <c r="C74" s="10" t="s">
        <v>175</v>
      </c>
      <c r="D74" s="10" t="s">
        <v>196</v>
      </c>
      <c r="E74" s="25">
        <v>216</v>
      </c>
      <c r="F74" s="25">
        <v>9</v>
      </c>
      <c r="G74" s="25">
        <v>96</v>
      </c>
      <c r="H74" s="15">
        <v>2727903</v>
      </c>
      <c r="I74" s="15">
        <f t="shared" si="4"/>
        <v>261878688</v>
      </c>
      <c r="J74" s="15">
        <v>200000000</v>
      </c>
      <c r="K74" s="15">
        <f t="shared" si="5"/>
        <v>61878688</v>
      </c>
      <c r="L74" s="15">
        <v>200000000</v>
      </c>
      <c r="M74" s="15"/>
      <c r="N74" s="15"/>
      <c r="O74" s="28" t="s">
        <v>47</v>
      </c>
      <c r="P74" s="28" t="s">
        <v>47</v>
      </c>
      <c r="Q74" s="11"/>
    </row>
    <row r="75" spans="1:17">
      <c r="A75" s="20">
        <v>68</v>
      </c>
      <c r="B75" s="21" t="s">
        <v>197</v>
      </c>
      <c r="C75" s="10" t="s">
        <v>175</v>
      </c>
      <c r="D75" s="10" t="s">
        <v>198</v>
      </c>
      <c r="E75" s="25">
        <v>1892</v>
      </c>
      <c r="F75" s="25">
        <v>9</v>
      </c>
      <c r="G75" s="25">
        <v>96</v>
      </c>
      <c r="H75" s="15">
        <v>10237200</v>
      </c>
      <c r="I75" s="15">
        <f t="shared" si="4"/>
        <v>982771200</v>
      </c>
      <c r="J75" s="15">
        <v>60000000</v>
      </c>
      <c r="K75" s="15">
        <f t="shared" si="5"/>
        <v>922771200</v>
      </c>
      <c r="L75" s="15">
        <v>60000000</v>
      </c>
      <c r="M75" s="15"/>
      <c r="N75" s="15"/>
      <c r="O75" s="28" t="s">
        <v>47</v>
      </c>
      <c r="P75" s="28" t="s">
        <v>47</v>
      </c>
      <c r="Q75" s="11"/>
    </row>
    <row r="76" spans="1:17">
      <c r="A76" s="20">
        <v>69</v>
      </c>
      <c r="B76" s="21" t="s">
        <v>199</v>
      </c>
      <c r="C76" s="10" t="s">
        <v>175</v>
      </c>
      <c r="D76" s="10" t="s">
        <v>200</v>
      </c>
      <c r="E76" s="25">
        <v>87</v>
      </c>
      <c r="F76" s="25">
        <v>4</v>
      </c>
      <c r="G76" s="25">
        <v>96</v>
      </c>
      <c r="H76" s="15">
        <v>1026000</v>
      </c>
      <c r="I76" s="15">
        <f t="shared" si="4"/>
        <v>98496000</v>
      </c>
      <c r="J76" s="15">
        <v>70000000</v>
      </c>
      <c r="K76" s="15">
        <f t="shared" si="5"/>
        <v>28496000</v>
      </c>
      <c r="L76" s="15">
        <v>70000000</v>
      </c>
      <c r="M76" s="15"/>
      <c r="N76" s="15"/>
      <c r="O76" s="28" t="s">
        <v>47</v>
      </c>
      <c r="P76" s="28" t="s">
        <v>47</v>
      </c>
      <c r="Q76" s="11"/>
    </row>
    <row r="77" spans="1:17">
      <c r="A77" s="20">
        <v>70</v>
      </c>
      <c r="B77" s="21" t="s">
        <v>201</v>
      </c>
      <c r="C77" s="10" t="s">
        <v>175</v>
      </c>
      <c r="D77" s="10" t="s">
        <v>202</v>
      </c>
      <c r="E77" s="25">
        <v>207</v>
      </c>
      <c r="F77" s="25">
        <v>5</v>
      </c>
      <c r="G77" s="25">
        <v>96</v>
      </c>
      <c r="H77" s="15">
        <v>3169530</v>
      </c>
      <c r="I77" s="15">
        <f t="shared" si="4"/>
        <v>304274880</v>
      </c>
      <c r="J77" s="15">
        <v>90000000</v>
      </c>
      <c r="K77" s="15">
        <f t="shared" si="5"/>
        <v>214274880</v>
      </c>
      <c r="L77" s="15">
        <v>90000000</v>
      </c>
      <c r="M77" s="15"/>
      <c r="N77" s="15"/>
      <c r="O77" s="28" t="s">
        <v>47</v>
      </c>
      <c r="P77" s="28" t="s">
        <v>47</v>
      </c>
      <c r="Q77" s="11"/>
    </row>
    <row r="78" spans="1:17">
      <c r="A78" s="20">
        <v>71</v>
      </c>
      <c r="B78" s="21" t="s">
        <v>203</v>
      </c>
      <c r="C78" s="10" t="s">
        <v>175</v>
      </c>
      <c r="D78" s="10" t="s">
        <v>204</v>
      </c>
      <c r="E78" s="25">
        <v>722</v>
      </c>
      <c r="F78" s="25">
        <v>9</v>
      </c>
      <c r="G78" s="25">
        <v>96</v>
      </c>
      <c r="H78" s="15">
        <v>12526000</v>
      </c>
      <c r="I78" s="15">
        <f t="shared" si="4"/>
        <v>1202496000</v>
      </c>
      <c r="J78" s="15">
        <v>100000000</v>
      </c>
      <c r="K78" s="15">
        <f t="shared" si="5"/>
        <v>1102496000</v>
      </c>
      <c r="L78" s="15">
        <v>100000000</v>
      </c>
      <c r="M78" s="15"/>
      <c r="N78" s="15"/>
      <c r="O78" s="28" t="s">
        <v>47</v>
      </c>
      <c r="P78" s="28" t="s">
        <v>47</v>
      </c>
      <c r="Q78" s="11"/>
    </row>
    <row r="79" spans="1:17">
      <c r="A79" s="20">
        <v>72</v>
      </c>
      <c r="B79" s="21" t="s">
        <v>205</v>
      </c>
      <c r="C79" s="10" t="s">
        <v>175</v>
      </c>
      <c r="D79" s="10" t="s">
        <v>206</v>
      </c>
      <c r="E79" s="25">
        <v>400</v>
      </c>
      <c r="F79" s="25">
        <v>3</v>
      </c>
      <c r="G79" s="25">
        <v>96</v>
      </c>
      <c r="H79" s="15">
        <v>2960000</v>
      </c>
      <c r="I79" s="15">
        <f t="shared" si="4"/>
        <v>284160000</v>
      </c>
      <c r="J79" s="15">
        <v>80000000</v>
      </c>
      <c r="K79" s="15">
        <f t="shared" si="5"/>
        <v>204160000</v>
      </c>
      <c r="L79" s="15">
        <v>80000000</v>
      </c>
      <c r="M79" s="15"/>
      <c r="N79" s="15"/>
      <c r="O79" s="28" t="s">
        <v>47</v>
      </c>
      <c r="P79" s="28" t="s">
        <v>47</v>
      </c>
      <c r="Q79" s="11"/>
    </row>
    <row r="80" spans="1:17">
      <c r="A80" s="20">
        <v>73</v>
      </c>
      <c r="B80" s="21" t="s">
        <v>207</v>
      </c>
      <c r="C80" s="10" t="s">
        <v>175</v>
      </c>
      <c r="D80" s="10" t="s">
        <v>208</v>
      </c>
      <c r="E80" s="25">
        <v>178</v>
      </c>
      <c r="F80" s="25">
        <v>6</v>
      </c>
      <c r="G80" s="25">
        <v>96</v>
      </c>
      <c r="H80" s="15">
        <v>2200000</v>
      </c>
      <c r="I80" s="15">
        <f t="shared" si="4"/>
        <v>211200000</v>
      </c>
      <c r="J80" s="15">
        <v>130000000</v>
      </c>
      <c r="K80" s="15">
        <f t="shared" si="5"/>
        <v>81200000</v>
      </c>
      <c r="L80" s="15">
        <v>130000000</v>
      </c>
      <c r="M80" s="15"/>
      <c r="N80" s="15"/>
      <c r="O80" s="28" t="s">
        <v>47</v>
      </c>
      <c r="P80" s="28" t="s">
        <v>47</v>
      </c>
      <c r="Q80" s="11"/>
    </row>
    <row r="81" spans="1:17">
      <c r="A81" s="20">
        <v>74</v>
      </c>
      <c r="B81" s="21" t="s">
        <v>209</v>
      </c>
      <c r="C81" s="10" t="s">
        <v>175</v>
      </c>
      <c r="D81" s="10" t="s">
        <v>210</v>
      </c>
      <c r="E81" s="25">
        <v>467</v>
      </c>
      <c r="F81" s="25">
        <v>9</v>
      </c>
      <c r="G81" s="25">
        <v>96</v>
      </c>
      <c r="H81" s="15">
        <v>9501562</v>
      </c>
      <c r="I81" s="15">
        <f t="shared" si="4"/>
        <v>912149952</v>
      </c>
      <c r="J81" s="15">
        <v>200000000</v>
      </c>
      <c r="K81" s="15">
        <f t="shared" si="5"/>
        <v>712149952</v>
      </c>
      <c r="L81" s="15">
        <v>200000000</v>
      </c>
      <c r="M81" s="15"/>
      <c r="N81" s="15"/>
      <c r="O81" s="28" t="s">
        <v>47</v>
      </c>
      <c r="P81" s="28" t="s">
        <v>47</v>
      </c>
      <c r="Q81" s="11"/>
    </row>
    <row r="82" spans="1:17">
      <c r="A82" s="20">
        <v>75</v>
      </c>
      <c r="B82" s="21" t="s">
        <v>211</v>
      </c>
      <c r="C82" s="10" t="s">
        <v>175</v>
      </c>
      <c r="D82" s="10" t="s">
        <v>212</v>
      </c>
      <c r="E82" s="25">
        <v>85</v>
      </c>
      <c r="F82" s="25">
        <v>4</v>
      </c>
      <c r="G82" s="25">
        <v>96</v>
      </c>
      <c r="H82" s="15">
        <v>4050000</v>
      </c>
      <c r="I82" s="15">
        <f t="shared" si="4"/>
        <v>388800000</v>
      </c>
      <c r="J82" s="15">
        <v>150000000</v>
      </c>
      <c r="K82" s="15">
        <f t="shared" si="5"/>
        <v>238800000</v>
      </c>
      <c r="L82" s="15">
        <v>150000000</v>
      </c>
      <c r="M82" s="15"/>
      <c r="N82" s="15"/>
      <c r="O82" s="28" t="s">
        <v>47</v>
      </c>
      <c r="P82" s="28" t="s">
        <v>47</v>
      </c>
      <c r="Q82" s="11"/>
    </row>
    <row r="83" spans="1:17">
      <c r="A83" s="20">
        <v>76</v>
      </c>
      <c r="B83" s="21" t="s">
        <v>213</v>
      </c>
      <c r="C83" s="10" t="s">
        <v>175</v>
      </c>
      <c r="D83" s="10" t="s">
        <v>214</v>
      </c>
      <c r="E83" s="25">
        <v>211</v>
      </c>
      <c r="F83" s="25">
        <v>8</v>
      </c>
      <c r="G83" s="25">
        <v>96</v>
      </c>
      <c r="H83" s="15">
        <v>4636000</v>
      </c>
      <c r="I83" s="15">
        <f t="shared" si="4"/>
        <v>445056000</v>
      </c>
      <c r="J83" s="15">
        <v>130000000</v>
      </c>
      <c r="K83" s="15">
        <f t="shared" si="5"/>
        <v>315056000</v>
      </c>
      <c r="L83" s="15">
        <v>130000000</v>
      </c>
      <c r="M83" s="15"/>
      <c r="N83" s="15"/>
      <c r="O83" s="28" t="s">
        <v>47</v>
      </c>
      <c r="P83" s="28" t="s">
        <v>47</v>
      </c>
      <c r="Q83" s="11"/>
    </row>
    <row r="84" spans="1:17">
      <c r="A84" s="20">
        <v>77</v>
      </c>
      <c r="B84" s="21" t="s">
        <v>215</v>
      </c>
      <c r="C84" s="10" t="s">
        <v>175</v>
      </c>
      <c r="D84" s="10" t="s">
        <v>216</v>
      </c>
      <c r="E84" s="25">
        <v>172</v>
      </c>
      <c r="F84" s="25">
        <v>20</v>
      </c>
      <c r="G84" s="25">
        <v>96</v>
      </c>
      <c r="H84" s="15">
        <v>8930070</v>
      </c>
      <c r="I84" s="15">
        <f t="shared" si="4"/>
        <v>857286720</v>
      </c>
      <c r="J84" s="15">
        <v>100000000</v>
      </c>
      <c r="K84" s="15">
        <f t="shared" si="5"/>
        <v>757286720</v>
      </c>
      <c r="L84" s="15">
        <v>100000000</v>
      </c>
      <c r="M84" s="15"/>
      <c r="N84" s="15"/>
      <c r="O84" s="28" t="s">
        <v>47</v>
      </c>
      <c r="P84" s="28" t="s">
        <v>47</v>
      </c>
      <c r="Q84" s="11"/>
    </row>
    <row r="85" spans="1:17">
      <c r="A85" s="20">
        <v>78</v>
      </c>
      <c r="B85" s="21" t="s">
        <v>217</v>
      </c>
      <c r="C85" s="10" t="s">
        <v>175</v>
      </c>
      <c r="D85" s="10" t="s">
        <v>218</v>
      </c>
      <c r="E85" s="25">
        <v>651</v>
      </c>
      <c r="F85" s="25">
        <v>17</v>
      </c>
      <c r="G85" s="25">
        <v>96</v>
      </c>
      <c r="H85" s="15">
        <v>3845000</v>
      </c>
      <c r="I85" s="15">
        <f t="shared" si="4"/>
        <v>369120000</v>
      </c>
      <c r="J85" s="15">
        <v>130000000</v>
      </c>
      <c r="K85" s="15">
        <f t="shared" si="5"/>
        <v>239120000</v>
      </c>
      <c r="L85" s="15">
        <v>130000000</v>
      </c>
      <c r="M85" s="15"/>
      <c r="N85" s="15"/>
      <c r="O85" s="28" t="s">
        <v>47</v>
      </c>
      <c r="P85" s="28" t="s">
        <v>47</v>
      </c>
      <c r="Q85" s="11"/>
    </row>
    <row r="86" spans="1:17">
      <c r="A86" s="20">
        <v>79</v>
      </c>
      <c r="B86" s="21" t="s">
        <v>219</v>
      </c>
      <c r="C86" s="10" t="s">
        <v>220</v>
      </c>
      <c r="D86" s="10" t="s">
        <v>221</v>
      </c>
      <c r="E86" s="25">
        <v>511</v>
      </c>
      <c r="F86" s="25">
        <v>11</v>
      </c>
      <c r="G86" s="25">
        <v>96</v>
      </c>
      <c r="H86" s="15">
        <v>11800000</v>
      </c>
      <c r="I86" s="15">
        <f t="shared" si="4"/>
        <v>1132800000</v>
      </c>
      <c r="J86" s="15">
        <v>150000000</v>
      </c>
      <c r="K86" s="15">
        <f t="shared" si="5"/>
        <v>982800000</v>
      </c>
      <c r="L86" s="15">
        <v>150000000</v>
      </c>
      <c r="M86" s="15"/>
      <c r="N86" s="15"/>
      <c r="O86" s="28" t="s">
        <v>47</v>
      </c>
      <c r="P86" s="28" t="s">
        <v>47</v>
      </c>
      <c r="Q86" s="11"/>
    </row>
    <row r="87" spans="1:17">
      <c r="A87" s="20">
        <v>80</v>
      </c>
      <c r="B87" s="21" t="s">
        <v>222</v>
      </c>
      <c r="C87" s="10" t="s">
        <v>220</v>
      </c>
      <c r="D87" s="10" t="s">
        <v>223</v>
      </c>
      <c r="E87" s="25">
        <v>765</v>
      </c>
      <c r="F87" s="25">
        <v>10</v>
      </c>
      <c r="G87" s="25">
        <v>96</v>
      </c>
      <c r="H87" s="15">
        <v>5387000</v>
      </c>
      <c r="I87" s="15">
        <f t="shared" si="4"/>
        <v>517152000</v>
      </c>
      <c r="J87" s="15">
        <v>190000000</v>
      </c>
      <c r="K87" s="15">
        <f t="shared" si="5"/>
        <v>327152000</v>
      </c>
      <c r="L87" s="15">
        <v>190000000</v>
      </c>
      <c r="M87" s="15"/>
      <c r="N87" s="15"/>
      <c r="O87" s="28" t="s">
        <v>47</v>
      </c>
      <c r="P87" s="28" t="s">
        <v>47</v>
      </c>
      <c r="Q87" s="11"/>
    </row>
    <row r="88" spans="1:17">
      <c r="A88" s="20">
        <v>81</v>
      </c>
      <c r="B88" s="21" t="s">
        <v>224</v>
      </c>
      <c r="C88" s="10" t="s">
        <v>220</v>
      </c>
      <c r="D88" s="10" t="s">
        <v>225</v>
      </c>
      <c r="E88" s="25">
        <v>29</v>
      </c>
      <c r="F88" s="25">
        <v>4</v>
      </c>
      <c r="G88" s="25">
        <v>96</v>
      </c>
      <c r="H88" s="15">
        <v>868820</v>
      </c>
      <c r="I88" s="15">
        <f t="shared" si="4"/>
        <v>83406720</v>
      </c>
      <c r="J88" s="15">
        <v>40000000</v>
      </c>
      <c r="K88" s="15">
        <f t="shared" si="5"/>
        <v>43406720</v>
      </c>
      <c r="L88" s="15">
        <v>40000000</v>
      </c>
      <c r="M88" s="15"/>
      <c r="N88" s="15"/>
      <c r="O88" s="28" t="s">
        <v>47</v>
      </c>
      <c r="P88" s="28" t="s">
        <v>47</v>
      </c>
      <c r="Q88" s="11"/>
    </row>
    <row r="89" spans="1:17">
      <c r="A89" s="20">
        <v>82</v>
      </c>
      <c r="B89" s="21" t="s">
        <v>226</v>
      </c>
      <c r="C89" s="10" t="s">
        <v>220</v>
      </c>
      <c r="D89" s="10" t="s">
        <v>227</v>
      </c>
      <c r="E89" s="25">
        <v>232</v>
      </c>
      <c r="F89" s="25">
        <v>12</v>
      </c>
      <c r="G89" s="25">
        <v>96</v>
      </c>
      <c r="H89" s="15">
        <v>3171498</v>
      </c>
      <c r="I89" s="15">
        <f t="shared" si="4"/>
        <v>304463808</v>
      </c>
      <c r="J89" s="15">
        <v>110000000</v>
      </c>
      <c r="K89" s="15">
        <f t="shared" si="5"/>
        <v>194463808</v>
      </c>
      <c r="L89" s="15">
        <v>110000000</v>
      </c>
      <c r="M89" s="15"/>
      <c r="N89" s="15"/>
      <c r="O89" s="28" t="s">
        <v>47</v>
      </c>
      <c r="P89" s="28" t="s">
        <v>47</v>
      </c>
      <c r="Q89" s="11"/>
    </row>
    <row r="90" spans="1:17">
      <c r="A90" s="20">
        <v>83</v>
      </c>
      <c r="B90" s="21" t="s">
        <v>228</v>
      </c>
      <c r="C90" s="10" t="s">
        <v>220</v>
      </c>
      <c r="D90" s="10" t="s">
        <v>229</v>
      </c>
      <c r="E90" s="25">
        <v>87</v>
      </c>
      <c r="F90" s="25">
        <v>4</v>
      </c>
      <c r="G90" s="25">
        <v>96</v>
      </c>
      <c r="H90" s="15">
        <v>5735700</v>
      </c>
      <c r="I90" s="15">
        <f t="shared" si="4"/>
        <v>550627200</v>
      </c>
      <c r="J90" s="15">
        <v>60000000</v>
      </c>
      <c r="K90" s="15">
        <f t="shared" si="5"/>
        <v>490627200</v>
      </c>
      <c r="L90" s="15">
        <v>60000000</v>
      </c>
      <c r="M90" s="15"/>
      <c r="N90" s="15"/>
      <c r="O90" s="28" t="s">
        <v>47</v>
      </c>
      <c r="P90" s="28" t="s">
        <v>47</v>
      </c>
      <c r="Q90" s="11"/>
    </row>
    <row r="91" spans="1:17">
      <c r="A91" s="20">
        <v>84</v>
      </c>
      <c r="B91" s="21" t="s">
        <v>230</v>
      </c>
      <c r="C91" s="10" t="s">
        <v>220</v>
      </c>
      <c r="D91" s="10" t="s">
        <v>231</v>
      </c>
      <c r="E91" s="25">
        <v>114</v>
      </c>
      <c r="F91" s="25">
        <v>6</v>
      </c>
      <c r="G91" s="25">
        <v>96</v>
      </c>
      <c r="H91" s="15">
        <v>1310000</v>
      </c>
      <c r="I91" s="15">
        <f t="shared" si="4"/>
        <v>125760000</v>
      </c>
      <c r="J91" s="15">
        <v>60000000</v>
      </c>
      <c r="K91" s="15">
        <f t="shared" si="5"/>
        <v>65760000</v>
      </c>
      <c r="L91" s="15">
        <v>60000000</v>
      </c>
      <c r="M91" s="15"/>
      <c r="N91" s="15"/>
      <c r="O91" s="28" t="s">
        <v>47</v>
      </c>
      <c r="P91" s="28" t="s">
        <v>47</v>
      </c>
      <c r="Q91" s="11"/>
    </row>
    <row r="92" spans="1:17">
      <c r="A92" s="20">
        <v>85</v>
      </c>
      <c r="B92" s="21" t="s">
        <v>232</v>
      </c>
      <c r="C92" s="10" t="s">
        <v>220</v>
      </c>
      <c r="D92" s="10" t="s">
        <v>233</v>
      </c>
      <c r="E92" s="25">
        <v>311</v>
      </c>
      <c r="F92" s="25">
        <v>19</v>
      </c>
      <c r="G92" s="25">
        <v>96</v>
      </c>
      <c r="H92" s="15">
        <v>4223000</v>
      </c>
      <c r="I92" s="15">
        <f t="shared" si="4"/>
        <v>405408000</v>
      </c>
      <c r="J92" s="15">
        <v>130000000</v>
      </c>
      <c r="K92" s="15">
        <f t="shared" si="5"/>
        <v>275408000</v>
      </c>
      <c r="L92" s="15">
        <v>130000000</v>
      </c>
      <c r="M92" s="15"/>
      <c r="N92" s="15"/>
      <c r="O92" s="28" t="s">
        <v>47</v>
      </c>
      <c r="P92" s="28" t="s">
        <v>47</v>
      </c>
      <c r="Q92" s="11"/>
    </row>
    <row r="93" spans="1:17">
      <c r="A93" s="20">
        <v>86</v>
      </c>
      <c r="B93" s="21" t="s">
        <v>234</v>
      </c>
      <c r="C93" s="10" t="s">
        <v>220</v>
      </c>
      <c r="D93" s="10" t="s">
        <v>235</v>
      </c>
      <c r="E93" s="25">
        <v>167</v>
      </c>
      <c r="F93" s="25">
        <v>5</v>
      </c>
      <c r="G93" s="25">
        <v>96</v>
      </c>
      <c r="H93" s="15">
        <v>1840529</v>
      </c>
      <c r="I93" s="15">
        <f t="shared" si="4"/>
        <v>176690784</v>
      </c>
      <c r="J93" s="15">
        <v>100000000</v>
      </c>
      <c r="K93" s="15">
        <f t="shared" si="5"/>
        <v>76690784</v>
      </c>
      <c r="L93" s="15">
        <v>100000000</v>
      </c>
      <c r="M93" s="15"/>
      <c r="N93" s="15"/>
      <c r="O93" s="28" t="s">
        <v>47</v>
      </c>
      <c r="P93" s="28" t="s">
        <v>47</v>
      </c>
      <c r="Q93" s="11"/>
    </row>
    <row r="94" spans="1:17">
      <c r="A94" s="20">
        <v>87</v>
      </c>
      <c r="B94" s="21" t="s">
        <v>236</v>
      </c>
      <c r="C94" s="10" t="s">
        <v>220</v>
      </c>
      <c r="D94" s="10" t="s">
        <v>237</v>
      </c>
      <c r="E94" s="25">
        <v>190</v>
      </c>
      <c r="F94" s="25">
        <v>7</v>
      </c>
      <c r="G94" s="25">
        <v>96</v>
      </c>
      <c r="H94" s="15">
        <v>4575000</v>
      </c>
      <c r="I94" s="15">
        <f t="shared" si="4"/>
        <v>439200000</v>
      </c>
      <c r="J94" s="15">
        <v>100000000</v>
      </c>
      <c r="K94" s="15">
        <f t="shared" si="5"/>
        <v>339200000</v>
      </c>
      <c r="L94" s="15">
        <v>100000000</v>
      </c>
      <c r="M94" s="15"/>
      <c r="N94" s="15"/>
      <c r="O94" s="28" t="s">
        <v>47</v>
      </c>
      <c r="P94" s="28" t="s">
        <v>47</v>
      </c>
      <c r="Q94" s="11"/>
    </row>
    <row r="95" spans="1:17">
      <c r="A95" s="20">
        <v>88</v>
      </c>
      <c r="B95" s="21" t="s">
        <v>238</v>
      </c>
      <c r="C95" s="10" t="s">
        <v>220</v>
      </c>
      <c r="D95" s="10" t="s">
        <v>239</v>
      </c>
      <c r="E95" s="25">
        <v>63</v>
      </c>
      <c r="F95" s="25">
        <v>9</v>
      </c>
      <c r="G95" s="25">
        <v>96</v>
      </c>
      <c r="H95" s="15">
        <v>1194800</v>
      </c>
      <c r="I95" s="15">
        <f t="shared" si="4"/>
        <v>114700800</v>
      </c>
      <c r="J95" s="15">
        <v>70000000</v>
      </c>
      <c r="K95" s="15">
        <f t="shared" si="5"/>
        <v>44700800</v>
      </c>
      <c r="L95" s="15">
        <v>70000000</v>
      </c>
      <c r="M95" s="15"/>
      <c r="N95" s="15"/>
      <c r="O95" s="28" t="s">
        <v>47</v>
      </c>
      <c r="P95" s="28" t="s">
        <v>47</v>
      </c>
      <c r="Q95" s="11"/>
    </row>
    <row r="96" spans="1:17">
      <c r="A96" s="20">
        <v>89</v>
      </c>
      <c r="B96" s="21" t="s">
        <v>240</v>
      </c>
      <c r="C96" s="10" t="s">
        <v>220</v>
      </c>
      <c r="D96" s="10" t="s">
        <v>241</v>
      </c>
      <c r="E96" s="25">
        <v>105</v>
      </c>
      <c r="F96" s="25">
        <v>5</v>
      </c>
      <c r="G96" s="25">
        <v>96</v>
      </c>
      <c r="H96" s="15">
        <v>2363200</v>
      </c>
      <c r="I96" s="15">
        <f t="shared" si="4"/>
        <v>226867200</v>
      </c>
      <c r="J96" s="15">
        <v>100000000</v>
      </c>
      <c r="K96" s="15">
        <f t="shared" si="5"/>
        <v>126867200</v>
      </c>
      <c r="L96" s="15">
        <v>100000000</v>
      </c>
      <c r="M96" s="15"/>
      <c r="N96" s="15"/>
      <c r="O96" s="28" t="s">
        <v>47</v>
      </c>
      <c r="P96" s="28" t="s">
        <v>47</v>
      </c>
      <c r="Q96" s="11"/>
    </row>
    <row r="97" spans="1:17">
      <c r="A97" s="20">
        <v>90</v>
      </c>
      <c r="B97" s="21" t="s">
        <v>242</v>
      </c>
      <c r="C97" s="10" t="s">
        <v>220</v>
      </c>
      <c r="D97" s="10" t="s">
        <v>243</v>
      </c>
      <c r="E97" s="25">
        <v>264</v>
      </c>
      <c r="F97" s="25">
        <v>5</v>
      </c>
      <c r="G97" s="25">
        <v>96</v>
      </c>
      <c r="H97" s="15">
        <v>4327000</v>
      </c>
      <c r="I97" s="15">
        <f t="shared" si="4"/>
        <v>415392000</v>
      </c>
      <c r="J97" s="15">
        <v>100000000</v>
      </c>
      <c r="K97" s="15">
        <f t="shared" si="5"/>
        <v>315392000</v>
      </c>
      <c r="L97" s="15">
        <v>100000000</v>
      </c>
      <c r="M97" s="15"/>
      <c r="N97" s="15"/>
      <c r="O97" s="28" t="s">
        <v>47</v>
      </c>
      <c r="P97" s="28" t="s">
        <v>47</v>
      </c>
      <c r="Q97" s="11"/>
    </row>
    <row r="98" spans="1:17">
      <c r="A98" s="20">
        <v>91</v>
      </c>
      <c r="B98" s="21" t="s">
        <v>244</v>
      </c>
      <c r="C98" s="10" t="s">
        <v>220</v>
      </c>
      <c r="D98" s="10" t="s">
        <v>245</v>
      </c>
      <c r="E98" s="25">
        <v>41</v>
      </c>
      <c r="F98" s="25">
        <v>2</v>
      </c>
      <c r="G98" s="25">
        <v>96</v>
      </c>
      <c r="H98" s="15">
        <v>1565218</v>
      </c>
      <c r="I98" s="15">
        <f t="shared" si="4"/>
        <v>150260928</v>
      </c>
      <c r="J98" s="15">
        <v>70000000</v>
      </c>
      <c r="K98" s="15">
        <f t="shared" si="5"/>
        <v>80260928</v>
      </c>
      <c r="L98" s="15">
        <v>70000000</v>
      </c>
      <c r="M98" s="15"/>
      <c r="N98" s="15"/>
      <c r="O98" s="28" t="s">
        <v>47</v>
      </c>
      <c r="P98" s="28" t="s">
        <v>47</v>
      </c>
      <c r="Q98" s="11"/>
    </row>
    <row r="99" spans="1:17">
      <c r="A99" s="20">
        <v>92</v>
      </c>
      <c r="B99" s="21" t="s">
        <v>246</v>
      </c>
      <c r="C99" s="10" t="s">
        <v>220</v>
      </c>
      <c r="D99" s="10" t="s">
        <v>247</v>
      </c>
      <c r="E99" s="25">
        <v>152</v>
      </c>
      <c r="F99" s="25">
        <v>3</v>
      </c>
      <c r="G99" s="25">
        <v>96</v>
      </c>
      <c r="H99" s="15">
        <v>1688800</v>
      </c>
      <c r="I99" s="15">
        <f t="shared" si="4"/>
        <v>162124800</v>
      </c>
      <c r="J99" s="15">
        <v>80000000</v>
      </c>
      <c r="K99" s="15">
        <f t="shared" si="5"/>
        <v>82124800</v>
      </c>
      <c r="L99" s="15">
        <v>80000000</v>
      </c>
      <c r="M99" s="15"/>
      <c r="N99" s="15"/>
      <c r="O99" s="28" t="s">
        <v>47</v>
      </c>
      <c r="P99" s="28" t="s">
        <v>47</v>
      </c>
      <c r="Q99" s="11"/>
    </row>
    <row r="100" spans="1:17">
      <c r="A100" s="20">
        <v>93</v>
      </c>
      <c r="B100" s="21" t="s">
        <v>248</v>
      </c>
      <c r="C100" s="10" t="s">
        <v>220</v>
      </c>
      <c r="D100" s="10" t="s">
        <v>249</v>
      </c>
      <c r="E100" s="25">
        <v>10</v>
      </c>
      <c r="F100" s="25">
        <v>1</v>
      </c>
      <c r="G100" s="25">
        <v>96</v>
      </c>
      <c r="H100" s="15">
        <v>800000</v>
      </c>
      <c r="I100" s="15">
        <f t="shared" si="4"/>
        <v>76800000</v>
      </c>
      <c r="J100" s="15">
        <v>60000000</v>
      </c>
      <c r="K100" s="15">
        <f t="shared" si="5"/>
        <v>16800000</v>
      </c>
      <c r="L100" s="15">
        <v>60000000</v>
      </c>
      <c r="M100" s="15"/>
      <c r="N100" s="15"/>
      <c r="O100" s="28" t="s">
        <v>47</v>
      </c>
      <c r="P100" s="28" t="s">
        <v>47</v>
      </c>
      <c r="Q100" s="11"/>
    </row>
    <row r="101" spans="1:17">
      <c r="A101" s="20">
        <v>94</v>
      </c>
      <c r="B101" s="21" t="s">
        <v>250</v>
      </c>
      <c r="C101" s="10" t="s">
        <v>220</v>
      </c>
      <c r="D101" s="10" t="s">
        <v>251</v>
      </c>
      <c r="E101" s="25">
        <v>122</v>
      </c>
      <c r="F101" s="25">
        <v>10</v>
      </c>
      <c r="G101" s="25">
        <v>96</v>
      </c>
      <c r="H101" s="15">
        <v>2980000</v>
      </c>
      <c r="I101" s="15">
        <f t="shared" si="4"/>
        <v>286080000</v>
      </c>
      <c r="J101" s="15">
        <v>100000000</v>
      </c>
      <c r="K101" s="15">
        <f t="shared" si="5"/>
        <v>186080000</v>
      </c>
      <c r="L101" s="15">
        <v>100000000</v>
      </c>
      <c r="M101" s="15"/>
      <c r="N101" s="15"/>
      <c r="O101" s="28" t="s">
        <v>47</v>
      </c>
      <c r="P101" s="28" t="s">
        <v>47</v>
      </c>
      <c r="Q101" s="11"/>
    </row>
    <row r="102" spans="1:17">
      <c r="A102" s="20">
        <v>95</v>
      </c>
      <c r="B102" s="21" t="s">
        <v>252</v>
      </c>
      <c r="C102" s="10" t="s">
        <v>220</v>
      </c>
      <c r="D102" s="10" t="s">
        <v>253</v>
      </c>
      <c r="E102" s="25">
        <v>75</v>
      </c>
      <c r="F102" s="25">
        <v>2</v>
      </c>
      <c r="G102" s="25">
        <v>96</v>
      </c>
      <c r="H102" s="15">
        <v>950000</v>
      </c>
      <c r="I102" s="15">
        <f t="shared" si="4"/>
        <v>91200000</v>
      </c>
      <c r="J102" s="15">
        <v>54000000</v>
      </c>
      <c r="K102" s="15">
        <f t="shared" si="5"/>
        <v>37200000</v>
      </c>
      <c r="L102" s="15">
        <v>54000000</v>
      </c>
      <c r="M102" s="15"/>
      <c r="N102" s="15"/>
      <c r="O102" s="28" t="s">
        <v>47</v>
      </c>
      <c r="P102" s="28" t="s">
        <v>47</v>
      </c>
      <c r="Q102" s="11"/>
    </row>
    <row r="103" spans="1:17">
      <c r="A103" s="20">
        <v>96</v>
      </c>
      <c r="B103" s="21" t="s">
        <v>254</v>
      </c>
      <c r="C103" s="10" t="s">
        <v>220</v>
      </c>
      <c r="D103" s="10" t="s">
        <v>255</v>
      </c>
      <c r="E103" s="25">
        <v>50</v>
      </c>
      <c r="F103" s="25">
        <v>3</v>
      </c>
      <c r="G103" s="25">
        <v>96</v>
      </c>
      <c r="H103" s="15">
        <v>1200000</v>
      </c>
      <c r="I103" s="15">
        <f t="shared" si="4"/>
        <v>115200000</v>
      </c>
      <c r="J103" s="15">
        <v>90000000</v>
      </c>
      <c r="K103" s="15">
        <f t="shared" si="5"/>
        <v>25200000</v>
      </c>
      <c r="L103" s="15">
        <v>90000000</v>
      </c>
      <c r="M103" s="15"/>
      <c r="N103" s="15"/>
      <c r="O103" s="28" t="s">
        <v>47</v>
      </c>
      <c r="P103" s="28" t="s">
        <v>47</v>
      </c>
      <c r="Q103" s="11"/>
    </row>
    <row r="104" spans="1:17">
      <c r="A104" s="20">
        <v>97</v>
      </c>
      <c r="B104" s="21" t="s">
        <v>256</v>
      </c>
      <c r="C104" s="10" t="s">
        <v>220</v>
      </c>
      <c r="D104" s="10" t="s">
        <v>257</v>
      </c>
      <c r="E104" s="25">
        <v>109</v>
      </c>
      <c r="F104" s="25">
        <v>12</v>
      </c>
      <c r="G104" s="25">
        <v>96</v>
      </c>
      <c r="H104" s="15">
        <v>2920966</v>
      </c>
      <c r="I104" s="15">
        <f t="shared" ref="I104:I135" si="6">H104*G104</f>
        <v>280412736</v>
      </c>
      <c r="J104" s="15">
        <v>80000000</v>
      </c>
      <c r="K104" s="15">
        <f t="shared" ref="K104:K135" si="7">MAX(I104-J104,0)</f>
        <v>200412736</v>
      </c>
      <c r="L104" s="15">
        <v>80000000</v>
      </c>
      <c r="M104" s="15"/>
      <c r="N104" s="15"/>
      <c r="O104" s="28" t="s">
        <v>47</v>
      </c>
      <c r="P104" s="28" t="s">
        <v>47</v>
      </c>
      <c r="Q104" s="11"/>
    </row>
    <row r="105" spans="1:17">
      <c r="A105" s="20">
        <v>98</v>
      </c>
      <c r="B105" s="21" t="s">
        <v>258</v>
      </c>
      <c r="C105" s="10" t="s">
        <v>220</v>
      </c>
      <c r="D105" s="10" t="s">
        <v>259</v>
      </c>
      <c r="E105" s="25">
        <v>166</v>
      </c>
      <c r="F105" s="25">
        <v>10</v>
      </c>
      <c r="G105" s="25">
        <v>96</v>
      </c>
      <c r="H105" s="15">
        <v>2155400</v>
      </c>
      <c r="I105" s="15">
        <f t="shared" si="6"/>
        <v>206918400</v>
      </c>
      <c r="J105" s="15">
        <v>140000000</v>
      </c>
      <c r="K105" s="15">
        <f t="shared" si="7"/>
        <v>66918400</v>
      </c>
      <c r="L105" s="15">
        <v>140000000</v>
      </c>
      <c r="M105" s="15"/>
      <c r="N105" s="15"/>
      <c r="O105" s="28" t="s">
        <v>47</v>
      </c>
      <c r="P105" s="28" t="s">
        <v>47</v>
      </c>
      <c r="Q105" s="11"/>
    </row>
    <row r="106" spans="1:17">
      <c r="A106" s="20">
        <v>99</v>
      </c>
      <c r="B106" s="21" t="s">
        <v>260</v>
      </c>
      <c r="C106" s="10" t="s">
        <v>220</v>
      </c>
      <c r="D106" s="10" t="s">
        <v>261</v>
      </c>
      <c r="E106" s="25">
        <v>120</v>
      </c>
      <c r="F106" s="25">
        <v>4</v>
      </c>
      <c r="G106" s="25">
        <v>96</v>
      </c>
      <c r="H106" s="15">
        <v>2035000</v>
      </c>
      <c r="I106" s="15">
        <f t="shared" si="6"/>
        <v>195360000</v>
      </c>
      <c r="J106" s="15">
        <v>119489258</v>
      </c>
      <c r="K106" s="15">
        <f t="shared" si="7"/>
        <v>75870742</v>
      </c>
      <c r="L106" s="15">
        <v>119489258</v>
      </c>
      <c r="M106" s="15"/>
      <c r="N106" s="15"/>
      <c r="O106" s="28" t="s">
        <v>47</v>
      </c>
      <c r="P106" s="28" t="s">
        <v>47</v>
      </c>
      <c r="Q106" s="11"/>
    </row>
    <row r="107" spans="1:17">
      <c r="A107" s="20">
        <v>100</v>
      </c>
      <c r="B107" s="21" t="s">
        <v>262</v>
      </c>
      <c r="C107" s="10" t="s">
        <v>220</v>
      </c>
      <c r="D107" s="10" t="s">
        <v>263</v>
      </c>
      <c r="E107" s="25">
        <v>66</v>
      </c>
      <c r="F107" s="25">
        <v>3</v>
      </c>
      <c r="G107" s="25">
        <v>96</v>
      </c>
      <c r="H107" s="15">
        <v>1380000</v>
      </c>
      <c r="I107" s="15">
        <f t="shared" si="6"/>
        <v>132480000</v>
      </c>
      <c r="J107" s="15">
        <v>70000000</v>
      </c>
      <c r="K107" s="15">
        <f t="shared" si="7"/>
        <v>62480000</v>
      </c>
      <c r="L107" s="15">
        <v>70000000</v>
      </c>
      <c r="M107" s="15"/>
      <c r="N107" s="15"/>
      <c r="O107" s="28" t="s">
        <v>47</v>
      </c>
      <c r="P107" s="28" t="s">
        <v>47</v>
      </c>
      <c r="Q107" s="11"/>
    </row>
    <row r="108" spans="1:17">
      <c r="A108" s="20">
        <v>101</v>
      </c>
      <c r="B108" s="21" t="s">
        <v>264</v>
      </c>
      <c r="C108" s="10" t="s">
        <v>220</v>
      </c>
      <c r="D108" s="10" t="s">
        <v>265</v>
      </c>
      <c r="E108" s="25">
        <v>179</v>
      </c>
      <c r="F108" s="25">
        <v>7</v>
      </c>
      <c r="G108" s="25">
        <v>96</v>
      </c>
      <c r="H108" s="15">
        <v>4110000</v>
      </c>
      <c r="I108" s="15">
        <f t="shared" si="6"/>
        <v>394560000</v>
      </c>
      <c r="J108" s="15">
        <v>70000000</v>
      </c>
      <c r="K108" s="15">
        <f t="shared" si="7"/>
        <v>324560000</v>
      </c>
      <c r="L108" s="15">
        <v>70000000</v>
      </c>
      <c r="M108" s="15"/>
      <c r="N108" s="15"/>
      <c r="O108" s="28" t="s">
        <v>47</v>
      </c>
      <c r="P108" s="28" t="s">
        <v>47</v>
      </c>
      <c r="Q108" s="11"/>
    </row>
    <row r="109" spans="1:17">
      <c r="A109" s="20">
        <v>102</v>
      </c>
      <c r="B109" s="21" t="s">
        <v>266</v>
      </c>
      <c r="C109" s="10" t="s">
        <v>267</v>
      </c>
      <c r="D109" s="10" t="s">
        <v>268</v>
      </c>
      <c r="E109" s="25">
        <v>1064</v>
      </c>
      <c r="F109" s="25">
        <v>23</v>
      </c>
      <c r="G109" s="25">
        <v>96</v>
      </c>
      <c r="H109" s="15">
        <v>14439290</v>
      </c>
      <c r="I109" s="15">
        <f t="shared" si="6"/>
        <v>1386171840</v>
      </c>
      <c r="J109" s="15">
        <v>170000000</v>
      </c>
      <c r="K109" s="15">
        <f t="shared" si="7"/>
        <v>1216171840</v>
      </c>
      <c r="L109" s="15">
        <v>170000000</v>
      </c>
      <c r="M109" s="15"/>
      <c r="N109" s="15"/>
      <c r="O109" s="28" t="s">
        <v>47</v>
      </c>
      <c r="P109" s="28" t="s">
        <v>47</v>
      </c>
      <c r="Q109" s="11"/>
    </row>
    <row r="110" spans="1:17">
      <c r="A110" s="20">
        <v>103</v>
      </c>
      <c r="B110" s="21" t="s">
        <v>269</v>
      </c>
      <c r="C110" s="10" t="s">
        <v>267</v>
      </c>
      <c r="D110" s="10" t="s">
        <v>270</v>
      </c>
      <c r="E110" s="25">
        <v>806</v>
      </c>
      <c r="F110" s="25">
        <v>15</v>
      </c>
      <c r="G110" s="25">
        <v>96</v>
      </c>
      <c r="H110" s="15">
        <v>10146734</v>
      </c>
      <c r="I110" s="15">
        <f t="shared" si="6"/>
        <v>974086464</v>
      </c>
      <c r="J110" s="15">
        <v>180000000</v>
      </c>
      <c r="K110" s="15">
        <f t="shared" si="7"/>
        <v>794086464</v>
      </c>
      <c r="L110" s="15">
        <v>180000000</v>
      </c>
      <c r="M110" s="15"/>
      <c r="N110" s="15"/>
      <c r="O110" s="28" t="s">
        <v>47</v>
      </c>
      <c r="P110" s="28" t="s">
        <v>47</v>
      </c>
      <c r="Q110" s="11"/>
    </row>
    <row r="111" spans="1:17">
      <c r="A111" s="20">
        <v>104</v>
      </c>
      <c r="B111" s="21" t="s">
        <v>271</v>
      </c>
      <c r="C111" s="10" t="s">
        <v>267</v>
      </c>
      <c r="D111" s="10" t="s">
        <v>272</v>
      </c>
      <c r="E111" s="25">
        <v>480</v>
      </c>
      <c r="F111" s="25">
        <v>7</v>
      </c>
      <c r="G111" s="25">
        <v>96</v>
      </c>
      <c r="H111" s="15">
        <v>6670000</v>
      </c>
      <c r="I111" s="15">
        <f t="shared" si="6"/>
        <v>640320000</v>
      </c>
      <c r="J111" s="15">
        <v>180000000</v>
      </c>
      <c r="K111" s="15">
        <f t="shared" si="7"/>
        <v>460320000</v>
      </c>
      <c r="L111" s="15">
        <v>180000000</v>
      </c>
      <c r="M111" s="15"/>
      <c r="N111" s="15"/>
      <c r="O111" s="28" t="s">
        <v>47</v>
      </c>
      <c r="P111" s="28" t="s">
        <v>47</v>
      </c>
      <c r="Q111" s="11"/>
    </row>
    <row r="112" spans="1:17">
      <c r="A112" s="20">
        <v>105</v>
      </c>
      <c r="B112" s="21" t="s">
        <v>273</v>
      </c>
      <c r="C112" s="10" t="s">
        <v>267</v>
      </c>
      <c r="D112" s="10" t="s">
        <v>274</v>
      </c>
      <c r="E112" s="25">
        <v>54</v>
      </c>
      <c r="F112" s="25">
        <v>4</v>
      </c>
      <c r="G112" s="25">
        <v>96</v>
      </c>
      <c r="H112" s="15">
        <v>2906820</v>
      </c>
      <c r="I112" s="15">
        <f t="shared" si="6"/>
        <v>279054720</v>
      </c>
      <c r="J112" s="15">
        <v>100000000</v>
      </c>
      <c r="K112" s="15">
        <f t="shared" si="7"/>
        <v>179054720</v>
      </c>
      <c r="L112" s="15">
        <v>100000000</v>
      </c>
      <c r="M112" s="15"/>
      <c r="N112" s="15"/>
      <c r="O112" s="28" t="s">
        <v>47</v>
      </c>
      <c r="P112" s="28" t="s">
        <v>47</v>
      </c>
      <c r="Q112" s="11"/>
    </row>
    <row r="113" spans="1:17">
      <c r="A113" s="20">
        <v>106</v>
      </c>
      <c r="B113" s="21" t="s">
        <v>275</v>
      </c>
      <c r="C113" s="10" t="s">
        <v>267</v>
      </c>
      <c r="D113" s="10" t="s">
        <v>276</v>
      </c>
      <c r="E113" s="25">
        <v>795</v>
      </c>
      <c r="F113" s="25">
        <v>16</v>
      </c>
      <c r="G113" s="25">
        <v>96</v>
      </c>
      <c r="H113" s="15">
        <v>6357000</v>
      </c>
      <c r="I113" s="15">
        <f t="shared" si="6"/>
        <v>610272000</v>
      </c>
      <c r="J113" s="15">
        <v>120000000</v>
      </c>
      <c r="K113" s="15">
        <f t="shared" si="7"/>
        <v>490272000</v>
      </c>
      <c r="L113" s="15">
        <v>120000000</v>
      </c>
      <c r="M113" s="15"/>
      <c r="N113" s="15"/>
      <c r="O113" s="28" t="s">
        <v>47</v>
      </c>
      <c r="P113" s="28" t="s">
        <v>47</v>
      </c>
      <c r="Q113" s="11"/>
    </row>
    <row r="114" spans="1:17">
      <c r="A114" s="20">
        <v>107</v>
      </c>
      <c r="B114" s="21" t="s">
        <v>277</v>
      </c>
      <c r="C114" s="10" t="s">
        <v>267</v>
      </c>
      <c r="D114" s="10" t="s">
        <v>278</v>
      </c>
      <c r="E114" s="25">
        <v>740</v>
      </c>
      <c r="F114" s="25">
        <v>22</v>
      </c>
      <c r="G114" s="25">
        <v>96</v>
      </c>
      <c r="H114" s="15">
        <v>25300000</v>
      </c>
      <c r="I114" s="15">
        <f t="shared" si="6"/>
        <v>2428800000</v>
      </c>
      <c r="J114" s="15">
        <v>400000000</v>
      </c>
      <c r="K114" s="15">
        <f t="shared" si="7"/>
        <v>2028800000</v>
      </c>
      <c r="L114" s="15">
        <v>400000000</v>
      </c>
      <c r="M114" s="15"/>
      <c r="N114" s="15"/>
      <c r="O114" s="28" t="s">
        <v>47</v>
      </c>
      <c r="P114" s="28" t="s">
        <v>47</v>
      </c>
      <c r="Q114" s="11"/>
    </row>
    <row r="115" spans="1:17">
      <c r="A115" s="20">
        <v>108</v>
      </c>
      <c r="B115" s="21" t="s">
        <v>279</v>
      </c>
      <c r="C115" s="10" t="s">
        <v>267</v>
      </c>
      <c r="D115" s="10" t="s">
        <v>280</v>
      </c>
      <c r="E115" s="25">
        <v>1361</v>
      </c>
      <c r="F115" s="25">
        <v>30</v>
      </c>
      <c r="G115" s="25">
        <v>96</v>
      </c>
      <c r="H115" s="15">
        <v>33500000</v>
      </c>
      <c r="I115" s="15">
        <f t="shared" si="6"/>
        <v>3216000000</v>
      </c>
      <c r="J115" s="15">
        <v>140000000</v>
      </c>
      <c r="K115" s="15">
        <f t="shared" si="7"/>
        <v>3076000000</v>
      </c>
      <c r="L115" s="15">
        <v>140000000</v>
      </c>
      <c r="M115" s="15"/>
      <c r="N115" s="15"/>
      <c r="O115" s="28" t="s">
        <v>47</v>
      </c>
      <c r="P115" s="28" t="s">
        <v>47</v>
      </c>
      <c r="Q115" s="11"/>
    </row>
    <row r="116" spans="1:17">
      <c r="A116" s="20">
        <v>109</v>
      </c>
      <c r="B116" s="21" t="s">
        <v>281</v>
      </c>
      <c r="C116" s="10" t="s">
        <v>267</v>
      </c>
      <c r="D116" s="10" t="s">
        <v>282</v>
      </c>
      <c r="E116" s="25">
        <v>681</v>
      </c>
      <c r="F116" s="25">
        <v>16</v>
      </c>
      <c r="G116" s="25">
        <v>96</v>
      </c>
      <c r="H116" s="15">
        <v>17096000</v>
      </c>
      <c r="I116" s="15">
        <f t="shared" si="6"/>
        <v>1641216000</v>
      </c>
      <c r="J116" s="15">
        <v>100000000</v>
      </c>
      <c r="K116" s="15">
        <f t="shared" si="7"/>
        <v>1541216000</v>
      </c>
      <c r="L116" s="15">
        <v>100000000</v>
      </c>
      <c r="M116" s="15"/>
      <c r="N116" s="15"/>
      <c r="O116" s="28" t="s">
        <v>47</v>
      </c>
      <c r="P116" s="28" t="s">
        <v>47</v>
      </c>
      <c r="Q116" s="11"/>
    </row>
    <row r="117" spans="1:17">
      <c r="A117" s="20">
        <v>110</v>
      </c>
      <c r="B117" s="21" t="s">
        <v>283</v>
      </c>
      <c r="C117" s="10" t="s">
        <v>267</v>
      </c>
      <c r="D117" s="10" t="s">
        <v>284</v>
      </c>
      <c r="E117" s="25">
        <v>197</v>
      </c>
      <c r="F117" s="25">
        <v>17</v>
      </c>
      <c r="G117" s="25">
        <v>96</v>
      </c>
      <c r="H117" s="15">
        <v>10630000</v>
      </c>
      <c r="I117" s="15">
        <f t="shared" si="6"/>
        <v>1020480000</v>
      </c>
      <c r="J117" s="15">
        <v>210000000</v>
      </c>
      <c r="K117" s="15">
        <f t="shared" si="7"/>
        <v>810480000</v>
      </c>
      <c r="L117" s="15">
        <v>210000000</v>
      </c>
      <c r="M117" s="15"/>
      <c r="N117" s="15"/>
      <c r="O117" s="28" t="s">
        <v>47</v>
      </c>
      <c r="P117" s="28" t="s">
        <v>47</v>
      </c>
      <c r="Q117" s="11"/>
    </row>
    <row r="118" spans="1:17">
      <c r="A118" s="20">
        <v>111</v>
      </c>
      <c r="B118" s="21" t="s">
        <v>285</v>
      </c>
      <c r="C118" s="10" t="s">
        <v>286</v>
      </c>
      <c r="D118" s="10" t="s">
        <v>287</v>
      </c>
      <c r="E118" s="25">
        <v>478</v>
      </c>
      <c r="F118" s="25">
        <v>21</v>
      </c>
      <c r="G118" s="25">
        <v>96</v>
      </c>
      <c r="H118" s="15">
        <v>6354000</v>
      </c>
      <c r="I118" s="15">
        <f t="shared" si="6"/>
        <v>609984000</v>
      </c>
      <c r="J118" s="15">
        <v>70000000</v>
      </c>
      <c r="K118" s="15">
        <f t="shared" si="7"/>
        <v>539984000</v>
      </c>
      <c r="L118" s="15">
        <v>70000000</v>
      </c>
      <c r="M118" s="15"/>
      <c r="N118" s="15"/>
      <c r="O118" s="28" t="s">
        <v>47</v>
      </c>
      <c r="P118" s="28" t="s">
        <v>47</v>
      </c>
      <c r="Q118" s="11"/>
    </row>
    <row r="119" spans="1:17">
      <c r="A119" s="20">
        <v>112</v>
      </c>
      <c r="B119" s="21" t="s">
        <v>288</v>
      </c>
      <c r="C119" s="10" t="s">
        <v>286</v>
      </c>
      <c r="D119" s="10" t="s">
        <v>289</v>
      </c>
      <c r="E119" s="25">
        <v>392</v>
      </c>
      <c r="F119" s="25">
        <v>11</v>
      </c>
      <c r="G119" s="25">
        <v>96</v>
      </c>
      <c r="H119" s="15">
        <v>5259030</v>
      </c>
      <c r="I119" s="15">
        <f t="shared" si="6"/>
        <v>504866880</v>
      </c>
      <c r="J119" s="15">
        <v>70000000</v>
      </c>
      <c r="K119" s="15">
        <f t="shared" si="7"/>
        <v>434866880</v>
      </c>
      <c r="L119" s="15">
        <v>70000000</v>
      </c>
      <c r="M119" s="15"/>
      <c r="N119" s="15"/>
      <c r="O119" s="28" t="s">
        <v>47</v>
      </c>
      <c r="P119" s="28" t="s">
        <v>47</v>
      </c>
      <c r="Q119" s="11"/>
    </row>
    <row r="120" spans="1:17">
      <c r="A120" s="20">
        <v>113</v>
      </c>
      <c r="B120" s="21" t="s">
        <v>290</v>
      </c>
      <c r="C120" s="10" t="s">
        <v>286</v>
      </c>
      <c r="D120" s="10" t="s">
        <v>291</v>
      </c>
      <c r="E120" s="25">
        <v>2113</v>
      </c>
      <c r="F120" s="25">
        <v>14</v>
      </c>
      <c r="G120" s="25">
        <v>96</v>
      </c>
      <c r="H120" s="15">
        <v>14636800</v>
      </c>
      <c r="I120" s="15">
        <f t="shared" si="6"/>
        <v>1405132800</v>
      </c>
      <c r="J120" s="15">
        <v>70000000</v>
      </c>
      <c r="K120" s="15">
        <f t="shared" si="7"/>
        <v>1335132800</v>
      </c>
      <c r="L120" s="15">
        <v>70000000</v>
      </c>
      <c r="M120" s="15"/>
      <c r="N120" s="15"/>
      <c r="O120" s="28" t="s">
        <v>47</v>
      </c>
      <c r="P120" s="28" t="s">
        <v>47</v>
      </c>
      <c r="Q120" s="11"/>
    </row>
    <row r="121" spans="1:17">
      <c r="A121" s="22">
        <v>114</v>
      </c>
      <c r="B121" s="23" t="s">
        <v>292</v>
      </c>
      <c r="C121" s="12" t="s">
        <v>286</v>
      </c>
      <c r="D121" s="12" t="s">
        <v>293</v>
      </c>
      <c r="E121" s="26">
        <v>117</v>
      </c>
      <c r="F121" s="26">
        <v>34</v>
      </c>
      <c r="G121" s="26">
        <v>96</v>
      </c>
      <c r="H121" s="16">
        <v>14363800</v>
      </c>
      <c r="I121" s="16">
        <f t="shared" si="6"/>
        <v>1378924800</v>
      </c>
      <c r="J121" s="16">
        <v>70000000</v>
      </c>
      <c r="K121" s="16">
        <f t="shared" si="7"/>
        <v>1308924800</v>
      </c>
      <c r="L121" s="16">
        <v>70000000</v>
      </c>
      <c r="M121" s="16"/>
      <c r="N121" s="16"/>
      <c r="O121" s="28" t="s">
        <v>47</v>
      </c>
      <c r="P121" s="28" t="s">
        <v>47</v>
      </c>
      <c r="Q121" s="13"/>
    </row>
    <row r="122" spans="1:17" ht="15">
      <c r="A122" s="58" t="s">
        <v>294</v>
      </c>
      <c r="B122" s="58" t="s">
        <v>294</v>
      </c>
      <c r="C122" s="58" t="s">
        <v>294</v>
      </c>
      <c r="D122" s="58" t="s">
        <v>294</v>
      </c>
      <c r="E122" s="59">
        <f>SUM(E8:E121)</f>
        <v>39540</v>
      </c>
      <c r="F122" s="59">
        <f>SUM(F8:F121)</f>
        <v>1125</v>
      </c>
      <c r="G122" s="59" t="s">
        <v>294</v>
      </c>
      <c r="H122" s="60">
        <f t="shared" ref="H122:N122" si="8">SUM(H8:H121)</f>
        <v>665164555</v>
      </c>
      <c r="I122" s="17">
        <f t="shared" si="8"/>
        <v>63855797280</v>
      </c>
      <c r="J122" s="17">
        <f t="shared" si="8"/>
        <v>12607489258</v>
      </c>
      <c r="K122" s="17">
        <f t="shared" si="8"/>
        <v>51248308022</v>
      </c>
      <c r="L122" s="17">
        <f t="shared" si="8"/>
        <v>12607489258</v>
      </c>
      <c r="M122" s="17">
        <f t="shared" si="8"/>
        <v>0</v>
      </c>
      <c r="N122" s="17">
        <f t="shared" si="8"/>
        <v>0</v>
      </c>
      <c r="O122" s="5"/>
      <c r="P122" s="5"/>
      <c r="Q122" s="5"/>
    </row>
  </sheetData>
  <mergeCells count="8">
    <mergeCell ref="A122:H122"/>
    <mergeCell ref="A1:Q2"/>
    <mergeCell ref="A3:Q3"/>
    <mergeCell ref="A5:D5"/>
    <mergeCell ref="E5:G5"/>
    <mergeCell ref="H5:K5"/>
    <mergeCell ref="L5:N5"/>
    <mergeCell ref="O5:P5"/>
  </mergeCells>
  <conditionalFormatting sqref="Q8:Q121">
    <cfRule type="containsText" dxfId="1" priority="1" operator="containsText" text="pendiente"/>
  </conditionalFormatting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"/>
  <sheetViews>
    <sheetView showGridLines="0" topLeftCell="A6" workbookViewId="0">
      <selection sqref="A1:F2"/>
    </sheetView>
  </sheetViews>
  <sheetFormatPr defaultColWidth="9" defaultRowHeight="14.25"/>
  <cols>
    <col min="1" max="1" width="18" customWidth="1"/>
    <col min="2" max="2" width="48" customWidth="1"/>
    <col min="3" max="3" width="25" customWidth="1"/>
    <col min="4" max="4" width="38" customWidth="1"/>
    <col min="5" max="5" width="24" customWidth="1"/>
    <col min="6" max="6" width="28" customWidth="1"/>
  </cols>
  <sheetData>
    <row r="1" spans="1:6" ht="33.950000000000003" customHeight="1">
      <c r="A1" s="53" t="s">
        <v>295</v>
      </c>
      <c r="B1" s="53" t="s">
        <v>295</v>
      </c>
      <c r="C1" s="53" t="s">
        <v>295</v>
      </c>
      <c r="D1" s="53" t="s">
        <v>295</v>
      </c>
      <c r="E1" s="53" t="s">
        <v>295</v>
      </c>
      <c r="F1" s="53" t="s">
        <v>295</v>
      </c>
    </row>
    <row r="2" spans="1:6" ht="33.950000000000003" customHeight="1">
      <c r="A2" s="53" t="s">
        <v>295</v>
      </c>
      <c r="B2" s="53" t="s">
        <v>295</v>
      </c>
      <c r="C2" s="53" t="s">
        <v>295</v>
      </c>
      <c r="D2" s="53" t="s">
        <v>295</v>
      </c>
      <c r="E2" s="53" t="s">
        <v>295</v>
      </c>
      <c r="F2" s="53" t="s">
        <v>295</v>
      </c>
    </row>
    <row r="3" spans="1:6">
      <c r="A3" s="41" t="s">
        <v>296</v>
      </c>
      <c r="B3" s="42" t="s">
        <v>296</v>
      </c>
      <c r="C3" s="42" t="s">
        <v>296</v>
      </c>
      <c r="D3" s="42" t="s">
        <v>296</v>
      </c>
      <c r="E3" s="42" t="s">
        <v>296</v>
      </c>
      <c r="F3" s="43" t="s">
        <v>296</v>
      </c>
    </row>
    <row r="4" spans="1:6">
      <c r="A4" s="47" t="s">
        <v>296</v>
      </c>
      <c r="B4" s="48" t="s">
        <v>296</v>
      </c>
      <c r="C4" s="48" t="s">
        <v>296</v>
      </c>
      <c r="D4" s="48" t="s">
        <v>296</v>
      </c>
      <c r="E4" s="48" t="s">
        <v>296</v>
      </c>
      <c r="F4" s="49" t="s">
        <v>296</v>
      </c>
    </row>
    <row r="6" spans="1:6" ht="44.1" customHeight="1">
      <c r="A6" s="7" t="s">
        <v>297</v>
      </c>
      <c r="B6" s="7" t="s">
        <v>298</v>
      </c>
      <c r="C6" s="7" t="s">
        <v>299</v>
      </c>
      <c r="D6" s="7" t="s">
        <v>300</v>
      </c>
      <c r="E6" s="7" t="s">
        <v>301</v>
      </c>
      <c r="F6" s="7" t="s">
        <v>302</v>
      </c>
    </row>
    <row r="7" spans="1:6" ht="62.1" customHeight="1">
      <c r="A7" s="29" t="s">
        <v>303</v>
      </c>
      <c r="B7" s="29" t="s">
        <v>304</v>
      </c>
      <c r="C7" s="29" t="s">
        <v>305</v>
      </c>
      <c r="D7" s="29" t="s">
        <v>306</v>
      </c>
      <c r="E7" s="29" t="s">
        <v>307</v>
      </c>
      <c r="F7" s="29" t="s">
        <v>308</v>
      </c>
    </row>
    <row r="8" spans="1:6" ht="62.1" customHeight="1">
      <c r="A8" s="29" t="s">
        <v>309</v>
      </c>
      <c r="B8" s="29" t="s">
        <v>310</v>
      </c>
      <c r="C8" s="29" t="s">
        <v>47</v>
      </c>
      <c r="D8" s="29" t="s">
        <v>311</v>
      </c>
      <c r="E8" s="29" t="s">
        <v>312</v>
      </c>
      <c r="F8" s="29" t="s">
        <v>313</v>
      </c>
    </row>
    <row r="9" spans="1:6" ht="62.1" customHeight="1">
      <c r="A9" s="29" t="s">
        <v>314</v>
      </c>
      <c r="B9" s="29" t="s">
        <v>315</v>
      </c>
      <c r="C9" s="29" t="s">
        <v>47</v>
      </c>
      <c r="D9" s="29" t="s">
        <v>316</v>
      </c>
      <c r="E9" s="29" t="s">
        <v>317</v>
      </c>
      <c r="F9" s="29" t="s">
        <v>318</v>
      </c>
    </row>
    <row r="10" spans="1:6" ht="62.1" customHeight="1">
      <c r="A10" s="29" t="s">
        <v>319</v>
      </c>
      <c r="B10" s="29" t="s">
        <v>320</v>
      </c>
      <c r="C10" s="29" t="s">
        <v>321</v>
      </c>
      <c r="D10" s="29" t="s">
        <v>322</v>
      </c>
      <c r="E10" s="29" t="s">
        <v>323</v>
      </c>
      <c r="F10" s="29" t="s">
        <v>324</v>
      </c>
    </row>
    <row r="11" spans="1:6" ht="62.1" customHeight="1">
      <c r="A11" s="29" t="s">
        <v>325</v>
      </c>
      <c r="B11" s="29" t="s">
        <v>326</v>
      </c>
      <c r="C11" s="29" t="s">
        <v>47</v>
      </c>
      <c r="D11" s="29" t="s">
        <v>327</v>
      </c>
      <c r="E11" s="29" t="s">
        <v>328</v>
      </c>
      <c r="F11" s="29" t="s">
        <v>318</v>
      </c>
    </row>
    <row r="12" spans="1:6" ht="62.1" customHeight="1">
      <c r="A12" s="29" t="s">
        <v>329</v>
      </c>
      <c r="B12" s="29" t="s">
        <v>330</v>
      </c>
      <c r="C12" s="29" t="s">
        <v>47</v>
      </c>
      <c r="D12" s="29" t="s">
        <v>331</v>
      </c>
      <c r="E12" s="29" t="s">
        <v>332</v>
      </c>
      <c r="F12" s="29" t="s">
        <v>318</v>
      </c>
    </row>
    <row r="13" spans="1:6" ht="62.1" customHeight="1">
      <c r="A13" s="29" t="s">
        <v>333</v>
      </c>
      <c r="B13" s="29" t="s">
        <v>334</v>
      </c>
      <c r="C13" s="29" t="s">
        <v>47</v>
      </c>
      <c r="D13" s="29" t="s">
        <v>335</v>
      </c>
      <c r="E13" s="29" t="s">
        <v>336</v>
      </c>
      <c r="F13" s="29" t="s">
        <v>318</v>
      </c>
    </row>
  </sheetData>
  <mergeCells count="2">
    <mergeCell ref="A1:F2"/>
    <mergeCell ref="A3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3"/>
  <sheetViews>
    <sheetView showGridLines="0" tabSelected="1" workbookViewId="0">
      <selection activeCell="F24" sqref="F24"/>
    </sheetView>
  </sheetViews>
  <sheetFormatPr defaultColWidth="9" defaultRowHeight="14.25"/>
  <cols>
    <col min="1" max="1" width="24" customWidth="1"/>
    <col min="2" max="2" width="52" customWidth="1"/>
    <col min="3" max="6" width="20" customWidth="1"/>
  </cols>
  <sheetData>
    <row r="1" spans="1:6" ht="33.950000000000003" customHeight="1">
      <c r="A1" s="53" t="s">
        <v>337</v>
      </c>
      <c r="B1" s="53" t="s">
        <v>337</v>
      </c>
      <c r="C1" s="53" t="s">
        <v>337</v>
      </c>
      <c r="D1" s="53" t="s">
        <v>337</v>
      </c>
      <c r="E1" s="53" t="s">
        <v>337</v>
      </c>
      <c r="F1" s="53" t="s">
        <v>337</v>
      </c>
    </row>
    <row r="2" spans="1:6" ht="33.950000000000003" customHeight="1">
      <c r="A2" s="53" t="s">
        <v>337</v>
      </c>
      <c r="B2" s="53" t="s">
        <v>337</v>
      </c>
      <c r="C2" s="53" t="s">
        <v>337</v>
      </c>
      <c r="D2" s="53" t="s">
        <v>337</v>
      </c>
      <c r="E2" s="53" t="s">
        <v>337</v>
      </c>
      <c r="F2" s="53" t="s">
        <v>337</v>
      </c>
    </row>
    <row r="4" spans="1:6">
      <c r="A4" s="7" t="s">
        <v>46</v>
      </c>
      <c r="B4" s="7" t="s">
        <v>13</v>
      </c>
      <c r="C4" s="7" t="s">
        <v>338</v>
      </c>
      <c r="D4" s="7" t="s">
        <v>17</v>
      </c>
      <c r="E4" s="7" t="s">
        <v>50</v>
      </c>
      <c r="F4" s="7" t="s">
        <v>339</v>
      </c>
    </row>
    <row r="5" spans="1:6">
      <c r="A5" s="30" t="s">
        <v>58</v>
      </c>
      <c r="B5" s="30">
        <f>COUNTIF('Anexo 1'!$C$8:$C$121,A5)</f>
        <v>6</v>
      </c>
      <c r="C5" s="30">
        <f>SUMIF('Anexo 1'!$C$8:$C$121,A5,'Anexo 1'!$E$8:$E$121)</f>
        <v>3039</v>
      </c>
      <c r="D5" s="30">
        <f>SUMIF('Anexo 1'!$C$8:$C$121,A5,'Anexo 1'!$F$8:$F$121)</f>
        <v>80</v>
      </c>
      <c r="E5" s="32">
        <f>SUMIF('Anexo 1'!$C$8:$C$121,A5,'Anexo 1'!$I$8:$I$121)</f>
        <v>5762529312</v>
      </c>
      <c r="F5" s="32">
        <f>SUMIF('Anexo 1'!$C$8:$C$121,A5,'Anexo 1'!$J$8:$J$121)</f>
        <v>840000000</v>
      </c>
    </row>
    <row r="6" spans="1:6">
      <c r="A6" s="30" t="s">
        <v>71</v>
      </c>
      <c r="B6" s="30">
        <f>COUNTIF('Anexo 1'!$C$8:$C$121,A6)</f>
        <v>6</v>
      </c>
      <c r="C6" s="30">
        <f>SUMIF('Anexo 1'!$C$8:$C$121,A6,'Anexo 1'!$E$8:$E$121)</f>
        <v>1039</v>
      </c>
      <c r="D6" s="30">
        <f>SUMIF('Anexo 1'!$C$8:$C$121,A6,'Anexo 1'!$F$8:$F$121)</f>
        <v>71</v>
      </c>
      <c r="E6" s="32">
        <f>SUMIF('Anexo 1'!$C$8:$C$121,A6,'Anexo 1'!$I$8:$I$121)</f>
        <v>3680669568</v>
      </c>
      <c r="F6" s="32">
        <f>SUMIF('Anexo 1'!$C$8:$C$121,A6,'Anexo 1'!$J$8:$J$121)</f>
        <v>590000000</v>
      </c>
    </row>
    <row r="7" spans="1:6">
      <c r="A7" s="30" t="s">
        <v>84</v>
      </c>
      <c r="B7" s="30">
        <f>COUNTIF('Anexo 1'!$C$8:$C$121,A7)</f>
        <v>9</v>
      </c>
      <c r="C7" s="30">
        <f>SUMIF('Anexo 1'!$C$8:$C$121,A7,'Anexo 1'!$E$8:$E$121)</f>
        <v>3375</v>
      </c>
      <c r="D7" s="30">
        <f>SUMIF('Anexo 1'!$C$8:$C$121,A7,'Anexo 1'!$F$8:$F$121)</f>
        <v>72</v>
      </c>
      <c r="E7" s="32">
        <f>SUMIF('Anexo 1'!$C$8:$C$121,A7,'Anexo 1'!$I$8:$I$121)</f>
        <v>6068533632</v>
      </c>
      <c r="F7" s="32">
        <f>SUMIF('Anexo 1'!$C$8:$C$121,A7,'Anexo 1'!$J$8:$J$121)</f>
        <v>790000000</v>
      </c>
    </row>
    <row r="8" spans="1:6">
      <c r="A8" s="30" t="s">
        <v>103</v>
      </c>
      <c r="B8" s="30">
        <f>COUNTIF('Anexo 1'!$C$8:$C$121,A8)</f>
        <v>17</v>
      </c>
      <c r="C8" s="30">
        <f>SUMIF('Anexo 1'!$C$8:$C$121,A8,'Anexo 1'!$E$8:$E$121)</f>
        <v>5180</v>
      </c>
      <c r="D8" s="30">
        <f>SUMIF('Anexo 1'!$C$8:$C$121,A8,'Anexo 1'!$F$8:$F$121)</f>
        <v>183</v>
      </c>
      <c r="E8" s="32">
        <f>SUMIF('Anexo 1'!$C$8:$C$121,A8,'Anexo 1'!$I$8:$I$121)</f>
        <v>7899002016</v>
      </c>
      <c r="F8" s="32">
        <f>SUMIF('Anexo 1'!$C$8:$C$121,A8,'Anexo 1'!$J$8:$J$121)</f>
        <v>1924000000</v>
      </c>
    </row>
    <row r="9" spans="1:6">
      <c r="A9" s="30" t="s">
        <v>138</v>
      </c>
      <c r="B9" s="30">
        <f>COUNTIF('Anexo 1'!$C$8:$C$121,A9)</f>
        <v>18</v>
      </c>
      <c r="C9" s="30">
        <f>SUMIF('Anexo 1'!$C$8:$C$121,A9,'Anexo 1'!$E$8:$E$121)</f>
        <v>4206</v>
      </c>
      <c r="D9" s="30">
        <f>SUMIF('Anexo 1'!$C$8:$C$121,A9,'Anexo 1'!$F$8:$F$121)</f>
        <v>144</v>
      </c>
      <c r="E9" s="32">
        <f>SUMIF('Anexo 1'!$C$8:$C$121,A9,'Anexo 1'!$I$8:$I$121)</f>
        <v>6358529856</v>
      </c>
      <c r="F9" s="32">
        <f>SUMIF('Anexo 1'!$C$8:$C$121,A9,'Anexo 1'!$J$8:$J$121)</f>
        <v>1890000000</v>
      </c>
    </row>
    <row r="10" spans="1:6">
      <c r="A10" s="30" t="s">
        <v>175</v>
      </c>
      <c r="B10" s="30">
        <f>COUNTIF('Anexo 1'!$C$8:$C$121,A10)</f>
        <v>22</v>
      </c>
      <c r="C10" s="30">
        <f>SUMIF('Anexo 1'!$C$8:$C$121,A10,'Anexo 1'!$E$8:$E$121)</f>
        <v>9495</v>
      </c>
      <c r="D10" s="30">
        <f>SUMIF('Anexo 1'!$C$8:$C$121,A10,'Anexo 1'!$F$8:$F$121)</f>
        <v>191</v>
      </c>
      <c r="E10" s="32">
        <f>SUMIF('Anexo 1'!$C$8:$C$121,A10,'Anexo 1'!$I$8:$I$121)</f>
        <v>11407358016</v>
      </c>
      <c r="F10" s="32">
        <f>SUMIF('Anexo 1'!$C$8:$C$121,A10,'Anexo 1'!$J$8:$J$121)</f>
        <v>2550000000</v>
      </c>
    </row>
    <row r="11" spans="1:6">
      <c r="A11" s="30" t="s">
        <v>220</v>
      </c>
      <c r="B11" s="30">
        <f>COUNTIF('Anexo 1'!$C$8:$C$121,A11)</f>
        <v>23</v>
      </c>
      <c r="C11" s="30">
        <f>SUMIF('Anexo 1'!$C$8:$C$121,A11,'Anexo 1'!$E$8:$E$121)</f>
        <v>3928</v>
      </c>
      <c r="D11" s="30">
        <f>SUMIF('Anexo 1'!$C$8:$C$121,A11,'Anexo 1'!$F$8:$F$121)</f>
        <v>154</v>
      </c>
      <c r="E11" s="32">
        <f>SUMIF('Anexo 1'!$C$8:$C$121,A11,'Anexo 1'!$I$8:$I$121)</f>
        <v>6583865376</v>
      </c>
      <c r="F11" s="32">
        <f>SUMIF('Anexo 1'!$C$8:$C$121,A11,'Anexo 1'!$J$8:$J$121)</f>
        <v>2143489258</v>
      </c>
    </row>
    <row r="12" spans="1:6">
      <c r="A12" s="30" t="s">
        <v>267</v>
      </c>
      <c r="B12" s="30">
        <f>COUNTIF('Anexo 1'!$C$8:$C$121,A12)</f>
        <v>9</v>
      </c>
      <c r="C12" s="30">
        <f>SUMIF('Anexo 1'!$C$8:$C$121,A12,'Anexo 1'!$E$8:$E$121)</f>
        <v>6178</v>
      </c>
      <c r="D12" s="30">
        <f>SUMIF('Anexo 1'!$C$8:$C$121,A12,'Anexo 1'!$F$8:$F$121)</f>
        <v>150</v>
      </c>
      <c r="E12" s="32">
        <f>SUMIF('Anexo 1'!$C$8:$C$121,A12,'Anexo 1'!$I$8:$I$121)</f>
        <v>12196401024</v>
      </c>
      <c r="F12" s="32">
        <f>SUMIF('Anexo 1'!$C$8:$C$121,A12,'Anexo 1'!$J$8:$J$121)</f>
        <v>1600000000</v>
      </c>
    </row>
    <row r="13" spans="1:6">
      <c r="A13" s="30" t="s">
        <v>286</v>
      </c>
      <c r="B13" s="30">
        <f>COUNTIF('Anexo 1'!$C$8:$C$121,A13)</f>
        <v>4</v>
      </c>
      <c r="C13" s="30">
        <f>SUMIF('Anexo 1'!$C$8:$C$121,A13,'Anexo 1'!$E$8:$E$121)</f>
        <v>3100</v>
      </c>
      <c r="D13" s="30">
        <f>SUMIF('Anexo 1'!$C$8:$C$121,A13,'Anexo 1'!$F$8:$F$121)</f>
        <v>80</v>
      </c>
      <c r="E13" s="32">
        <f>SUMIF('Anexo 1'!$C$8:$C$121,A13,'Anexo 1'!$I$8:$I$121)</f>
        <v>3898908480</v>
      </c>
      <c r="F13" s="32">
        <f>SUMIF('Anexo 1'!$C$8:$C$121,A13,'Anexo 1'!$J$8:$J$121)</f>
        <v>280000000</v>
      </c>
    </row>
    <row r="14" spans="1:6" ht="15">
      <c r="A14" s="31" t="s">
        <v>340</v>
      </c>
      <c r="B14" s="31">
        <f>SUM(B5:B13)</f>
        <v>114</v>
      </c>
      <c r="C14" s="31">
        <f>SUM(C5:C13)</f>
        <v>39540</v>
      </c>
      <c r="D14" s="31">
        <f>SUM(D5:D13)</f>
        <v>1125</v>
      </c>
      <c r="E14" s="33">
        <f>SUM(E5:E13)</f>
        <v>63855797280</v>
      </c>
      <c r="F14" s="33">
        <f>SUM(F5:F13)</f>
        <v>12607489258</v>
      </c>
    </row>
    <row r="17" spans="1:6" ht="15">
      <c r="A17" s="40" t="s">
        <v>341</v>
      </c>
      <c r="B17" s="40" t="s">
        <v>341</v>
      </c>
      <c r="C17" s="40" t="s">
        <v>341</v>
      </c>
      <c r="D17" s="40" t="s">
        <v>341</v>
      </c>
      <c r="E17" s="40" t="s">
        <v>341</v>
      </c>
      <c r="F17" s="40" t="s">
        <v>341</v>
      </c>
    </row>
    <row r="18" spans="1:6">
      <c r="A18" s="7" t="s">
        <v>342</v>
      </c>
      <c r="B18" s="7" t="s">
        <v>343</v>
      </c>
      <c r="C18" s="7" t="s">
        <v>344</v>
      </c>
    </row>
    <row r="19" spans="1:6" ht="16.5">
      <c r="A19" s="1" t="s">
        <v>345</v>
      </c>
      <c r="B19" s="1" t="s">
        <v>346</v>
      </c>
      <c r="C19" s="34">
        <v>9103460464</v>
      </c>
    </row>
    <row r="20" spans="1:6" ht="16.5">
      <c r="A20" s="1" t="s">
        <v>345</v>
      </c>
      <c r="B20" s="1" t="s">
        <v>347</v>
      </c>
      <c r="C20" s="34">
        <v>3504028794</v>
      </c>
    </row>
    <row r="21" spans="1:6" ht="15">
      <c r="A21" s="57" t="s">
        <v>348</v>
      </c>
      <c r="B21" s="57" t="s">
        <v>348</v>
      </c>
      <c r="C21" s="35">
        <f>SUM(C19:C20)</f>
        <v>12607489258</v>
      </c>
    </row>
    <row r="22" spans="1:6" ht="15">
      <c r="A22" s="57" t="s">
        <v>349</v>
      </c>
      <c r="B22" s="57" t="s">
        <v>349</v>
      </c>
      <c r="C22" s="35">
        <f>'Anexo 1'!J122</f>
        <v>12607489258</v>
      </c>
    </row>
    <row r="23" spans="1:6" ht="15">
      <c r="A23" s="57" t="s">
        <v>350</v>
      </c>
      <c r="B23" s="57" t="s">
        <v>350</v>
      </c>
      <c r="C23" s="35">
        <f>C21-C22</f>
        <v>0</v>
      </c>
    </row>
  </sheetData>
  <mergeCells count="5">
    <mergeCell ref="A1:F2"/>
    <mergeCell ref="A17:F17"/>
    <mergeCell ref="A21:B21"/>
    <mergeCell ref="A22:B22"/>
    <mergeCell ref="A23:B23"/>
  </mergeCells>
  <conditionalFormatting sqref="C23">
    <cfRule type="cellIs" dxfId="0" priority="1" operator="not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FELIPE RENDON SANCHEZ</dc:creator>
  <cp:keywords/>
  <dc:description/>
  <cp:lastModifiedBy>ESTRATEGIAS DE PERMANENCIA</cp:lastModifiedBy>
  <cp:revision/>
  <dcterms:created xsi:type="dcterms:W3CDTF">2026-08-12T01:54:57Z</dcterms:created>
  <dcterms:modified xsi:type="dcterms:W3CDTF">2026-08-19T17:23:19Z</dcterms:modified>
  <cp:category/>
  <cp:contentStatus/>
</cp:coreProperties>
</file>