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Gerencia\compartida 2024\12. AÑO 2026\8.AGOSTO -2026\RED SALUD CASANARE Aseo-Cafetería-Lavandería\"/>
    </mc:Choice>
  </mc:AlternateContent>
  <xr:revisionPtr revIDLastSave="0" documentId="13_ncr:1_{5F68C454-B8CD-4A45-B3BF-BAB3E0938794}" xr6:coauthVersionLast="47" xr6:coauthVersionMax="47" xr10:uidLastSave="{00000000-0000-0000-0000-000000000000}"/>
  <bookViews>
    <workbookView xWindow="-120" yWindow="-120" windowWidth="29040" windowHeight="15720" xr2:uid="{CB9CC3A7-3353-4116-A281-30E4165A3BE2}"/>
  </bookViews>
  <sheets>
    <sheet name="Sep - Oct 20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" i="2" l="1"/>
  <c r="C24" i="2"/>
  <c r="D24" i="2"/>
  <c r="J13" i="2"/>
  <c r="K13" i="2" l="1"/>
  <c r="L13" i="2" s="1"/>
  <c r="J22" i="2"/>
  <c r="J4" i="2"/>
  <c r="K4" i="2" s="1"/>
  <c r="J5" i="2"/>
  <c r="K5" i="2" s="1"/>
  <c r="J6" i="2"/>
  <c r="J7" i="2"/>
  <c r="J8" i="2"/>
  <c r="J9" i="2"/>
  <c r="K9" i="2" s="1"/>
  <c r="J10" i="2"/>
  <c r="J11" i="2"/>
  <c r="K11" i="2" s="1"/>
  <c r="L11" i="2" s="1"/>
  <c r="J12" i="2"/>
  <c r="K12" i="2" s="1"/>
  <c r="L12" i="2" s="1"/>
  <c r="J14" i="2"/>
  <c r="K14" i="2" s="1"/>
  <c r="L14" i="2" s="1"/>
  <c r="J15" i="2"/>
  <c r="K15" i="2" s="1"/>
  <c r="L15" i="2" s="1"/>
  <c r="J16" i="2"/>
  <c r="K16" i="2" s="1"/>
  <c r="L16" i="2" s="1"/>
  <c r="J17" i="2"/>
  <c r="K17" i="2" s="1"/>
  <c r="L17" i="2" s="1"/>
  <c r="J18" i="2"/>
  <c r="K18" i="2" s="1"/>
  <c r="L18" i="2" s="1"/>
  <c r="J19" i="2"/>
  <c r="K19" i="2" s="1"/>
  <c r="L19" i="2" s="1"/>
  <c r="J20" i="2"/>
  <c r="K20" i="2" s="1"/>
  <c r="L20" i="2" s="1"/>
  <c r="J21" i="2"/>
  <c r="K21" i="2" s="1"/>
  <c r="L21" i="2" s="1"/>
  <c r="J23" i="2"/>
  <c r="K23" i="2" s="1"/>
  <c r="K3" i="2"/>
  <c r="H24" i="2"/>
  <c r="G24" i="2"/>
  <c r="F24" i="2"/>
  <c r="K22" i="2" l="1"/>
  <c r="L22" i="2" s="1"/>
  <c r="L3" i="2"/>
  <c r="K6" i="2"/>
  <c r="L6" i="2" s="1"/>
  <c r="K8" i="2"/>
  <c r="L8" i="2" s="1"/>
  <c r="K7" i="2"/>
  <c r="L7" i="2" s="1"/>
  <c r="L5" i="2"/>
  <c r="L4" i="2"/>
  <c r="K10" i="2"/>
  <c r="L10" i="2" s="1"/>
  <c r="L9" i="2"/>
  <c r="L23" i="2"/>
  <c r="L24" i="2" l="1"/>
  <c r="L25" i="2" l="1"/>
  <c r="L26" i="2" s="1"/>
</calcChain>
</file>

<file path=xl/sharedStrings.xml><?xml version="1.0" encoding="utf-8"?>
<sst xmlns="http://schemas.openxmlformats.org/spreadsheetml/2006/main" count="78" uniqueCount="52">
  <si>
    <t>DISPONIBILIDAD</t>
  </si>
  <si>
    <t>TC</t>
  </si>
  <si>
    <t>MT</t>
  </si>
  <si>
    <t>D</t>
  </si>
  <si>
    <t>F</t>
  </si>
  <si>
    <t>SEDE ADMINISTRATIVA YOPAL</t>
  </si>
  <si>
    <t>CENTRO DE SALUD CHAMEZA</t>
  </si>
  <si>
    <t>CENTRO DE SALUD HATO COROZAL</t>
  </si>
  <si>
    <t>CENTRO DE SALUD LA SALINA</t>
  </si>
  <si>
    <t>CENTRO DE SALUD MONTERREY</t>
  </si>
  <si>
    <t xml:space="preserve">CENTRO DE SALUD NUNCHIA </t>
  </si>
  <si>
    <t>CENTRO DE SALUD OROCUE</t>
  </si>
  <si>
    <t>CENTRO DE SALUD PAZ DE ARIPORO</t>
  </si>
  <si>
    <t>CENTRO DE SALUD PORE</t>
  </si>
  <si>
    <t>CENTRO DE SALUD RECETOR</t>
  </si>
  <si>
    <t xml:space="preserve">CENTRO DE SALUD SABANALARGA  </t>
  </si>
  <si>
    <t>CENTRO DE SALUD SACAMA</t>
  </si>
  <si>
    <t>CENTRO DE SALUD SAN LUIS DE PALENQUE</t>
  </si>
  <si>
    <t>CENTRO DE SALUD TAMARA</t>
  </si>
  <si>
    <t>CENTRO DE SALUD TRINIDAD</t>
  </si>
  <si>
    <t>CENTRO DE SALUD VILLANUEVA</t>
  </si>
  <si>
    <t>CENTRO DE SALUD BOCAS DEL PAUTO</t>
  </si>
  <si>
    <t>SUBTOTAL OPERARIAS</t>
  </si>
  <si>
    <t>CENTRO DE SALUD MANÍ</t>
  </si>
  <si>
    <t>Prestación del servicio de aseo, cafetería, lavandería medio tiempo. Jornada ordinaria laboral diurna de lunes a sábado, 1 hora diaria de recargo nocturno de lunes a viernes.</t>
  </si>
  <si>
    <t>IVA</t>
  </si>
  <si>
    <t>ÁREA DE SERVICIO</t>
  </si>
  <si>
    <t>DESCRIPCIÓN DEL SERVICIO</t>
  </si>
  <si>
    <t>CANT</t>
  </si>
  <si>
    <t>SEMANAL 
L-S</t>
  </si>
  <si>
    <t>L-V 
R N</t>
  </si>
  <si>
    <t>Prestación del servicio de aseo, cafetería, lavandería y jardinería (cada dos meses). Jornada ordinaria laboral diurna de lunes a sábado, recargo nocturno de 2 horas díarias de lunes a viernes.</t>
  </si>
  <si>
    <t>Prestación del servicio de aseo, cafetería, lavandería. Jornada ordinaria laboral diurna de lunes a sábado, recargo nocturno de 1 hora de lunes a viernes y 2 horas dominicales de disponibilidad.</t>
  </si>
  <si>
    <t>Prestación del servicio de aseo, cafetería, lavandería. Jornada ordinaria laboral diurna de lunes a sábado, 2 horas dominicales (disponibilidad), 2 horas festivas (disponibilidad) y 1 hora diaria de recargo nocturno de lunes a viernes.</t>
  </si>
  <si>
    <t>Prestación del servicio de aseo, cafetería, lavandería. Jornada ordinaria laboral diurna de lunes a sábado, 2 horas dominicales (disponibilidad) y 1 hora diaria de recargo nocturno de lunes a viernes.</t>
  </si>
  <si>
    <t>Prestación del servicio de aseo, cafetería, lavandería. Jornada ordinaria laboral diurna de lunes a sábado, 2 horas dominicales (disponibilidad), 2 horas festivas (disponibilidad) y 2 horas diarias de recargo nocturno de lunes a viernes.</t>
  </si>
  <si>
    <t>Prestación del servicio de aseo, cafetería, lavandería. Jornada ordinaria laboral diurna de lunes a sábado, 2 horas dominicales (disponibilidad), 2 horas festivas (disponibilidad) y 3 horas diarias de recargo nocturno de lunes a viernes.</t>
  </si>
  <si>
    <t>Prestación del servicio de aseo, cafetería, lavandería. Jornada ordinaria laboral diurna de lunes a sábado, 1 hora dominical (disponibilidad) y 1 hora diaria de recargo nocturno de lunes a viernes.</t>
  </si>
  <si>
    <t>Prestación del servicio de aseo, cafetería, lavandería. Jornada ordinaria laboral diurna de lunes a sábado, 1 hora dominical (disponibilidad), 1 hora festiva (disponibilidad) y 1 hora diaria de recargo nocturno de lunes a viernes.</t>
  </si>
  <si>
    <t>Prestación del servicio de aseo, cafetería. Jornada ordinaria laboral diurna de lunes a sábado, 1 hora dominical (disponibilidad), 1 hora festiva (disponibilidad) y 2 horas diarias de recargo nocturno de lunes a viernes.</t>
  </si>
  <si>
    <t>Prestación del servicio de aseo, cafetería. Jornada ordinaria laboral diurna de lunes a sábado, 2 horas dominicales (disponibilidad), 1 hora festiva (disponibilidad) y 2 horas diarias de recargo nocturno de lunes a viernes.</t>
  </si>
  <si>
    <t>Prestación del servicio de aseo, cafetería, lavandería. Jornada ordinaria laboral diurna de lunes a sábado, medio tiempo.</t>
  </si>
  <si>
    <t>SUBTOTAL POR
OPERARIO</t>
  </si>
  <si>
    <t>AIU</t>
  </si>
  <si>
    <t>TOTAL CENTRO</t>
  </si>
  <si>
    <t>VALOR TOTAL MES</t>
  </si>
  <si>
    <t>VALOR TOTAL DÍA</t>
  </si>
  <si>
    <t>Prestación del servicio de aseo, cafetería, lavandería. Jornada ordinaria laboral diurna de lunes a domingo. 72 horas semanales de recargo nocturno de lunes a sabado, 24 horas dominical y 24 horas festivo.</t>
  </si>
  <si>
    <t>Prestación del servicio de aseo, cafetería, lavandería. Jornada ordinaria laboral diurna de lunes a domingo medio tiempo.</t>
  </si>
  <si>
    <t>42 horas</t>
  </si>
  <si>
    <t>21 horas</t>
  </si>
  <si>
    <t>VALOR POR 60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</si>
</sst>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3" formatCode="_-* #,##0.00_-;\-* #,##0.00_-;_-* &quot;-&quot;??_-;_-@_-"/>
    <numFmt numFmtId="164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b/>
      <sz val="9"/>
      <color rgb="FF000000"/>
      <name val="Century Gothic"/>
      <family val="2"/>
    </font>
    <font>
      <b/>
      <sz val="8"/>
      <color rgb="FF000000"/>
      <name val="Century Gothic"/>
      <family val="2"/>
    </font>
    <font>
      <sz val="9"/>
      <color rgb="FF000000"/>
      <name val="Century Gothic"/>
      <family val="2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b/>
      <sz val="9"/>
      <color theme="1"/>
      <name val="Century Gothic"/>
      <family val="2"/>
    </font>
    <font>
      <b/>
      <sz val="8"/>
      <name val="Century Gothic"/>
      <family val="2"/>
    </font>
    <font>
      <b/>
      <sz val="5"/>
      <color rgb="FF000000"/>
      <name val="Century Gothic"/>
      <family val="2"/>
    </font>
    <font>
      <sz val="8"/>
      <color theme="1"/>
      <name val="Century Gothic"/>
      <family val="2"/>
    </font>
    <font>
      <b/>
      <sz val="11"/>
      <color theme="1"/>
      <name val="Century Gothic"/>
      <family val="2"/>
    </font>
    <font>
      <sz val="7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5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164" fontId="5" fillId="0" borderId="0" xfId="1" applyNumberFormat="1" applyFont="1"/>
    <xf numFmtId="6" fontId="5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0" xfId="0" applyFont="1"/>
    <xf numFmtId="6" fontId="7" fillId="0" borderId="0" xfId="0" applyNumberFormat="1" applyFont="1" applyAlignment="1">
      <alignment vertical="center"/>
    </xf>
    <xf numFmtId="6" fontId="8" fillId="0" borderId="0" xfId="0" applyNumberFormat="1" applyFont="1"/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6" fillId="0" borderId="0" xfId="1" applyNumberFormat="1" applyFont="1"/>
    <xf numFmtId="0" fontId="3" fillId="0" borderId="1" xfId="0" applyFont="1" applyBorder="1" applyAlignment="1">
      <alignment horizontal="justify" vertical="center" wrapText="1"/>
    </xf>
    <xf numFmtId="164" fontId="5" fillId="0" borderId="0" xfId="0" applyNumberFormat="1" applyFont="1"/>
    <xf numFmtId="164" fontId="5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4" fontId="5" fillId="0" borderId="0" xfId="1" applyNumberFormat="1" applyFont="1" applyAlignment="1">
      <alignment vertical="center"/>
    </xf>
    <xf numFmtId="0" fontId="13" fillId="0" borderId="0" xfId="0" applyFont="1"/>
    <xf numFmtId="164" fontId="12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1" fillId="0" borderId="4" xfId="1" applyNumberFormat="1" applyFont="1" applyBorder="1" applyAlignment="1">
      <alignment horizontal="center" vertical="center"/>
    </xf>
    <xf numFmtId="164" fontId="1" fillId="0" borderId="5" xfId="1" applyNumberFormat="1" applyFont="1" applyBorder="1" applyAlignment="1">
      <alignment horizontal="center" vertical="center"/>
    </xf>
    <xf numFmtId="164" fontId="1" fillId="0" borderId="6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164" fontId="1" fillId="0" borderId="1" xfId="1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DACAA-491F-4459-A1D8-A81649877157}">
  <dimension ref="A1:T27"/>
  <sheetViews>
    <sheetView tabSelected="1" workbookViewId="0">
      <selection activeCell="I35" sqref="I35"/>
    </sheetView>
  </sheetViews>
  <sheetFormatPr baseColWidth="10" defaultRowHeight="16.5" x14ac:dyDescent="0.3"/>
  <cols>
    <col min="1" max="1" width="20.28515625" style="1" bestFit="1" customWidth="1"/>
    <col min="2" max="2" width="35.85546875" style="1" customWidth="1"/>
    <col min="3" max="4" width="3.7109375" style="1" customWidth="1"/>
    <col min="5" max="5" width="8.85546875" style="1" bestFit="1" customWidth="1"/>
    <col min="6" max="6" width="4" style="1" bestFit="1" customWidth="1"/>
    <col min="7" max="8" width="6.140625" style="1" customWidth="1"/>
    <col min="9" max="9" width="12.5703125" style="3" customWidth="1"/>
    <col min="10" max="10" width="9.7109375" style="1" bestFit="1" customWidth="1"/>
    <col min="11" max="11" width="8.28515625" style="1" bestFit="1" customWidth="1"/>
    <col min="12" max="12" width="12.28515625" style="11" bestFit="1" customWidth="1"/>
    <col min="13" max="13" width="12" style="11" bestFit="1" customWidth="1"/>
    <col min="14" max="14" width="14.140625" style="2" customWidth="1"/>
    <col min="15" max="15" width="12.7109375" style="2" bestFit="1" customWidth="1"/>
    <col min="16" max="16" width="14.140625" style="1" bestFit="1" customWidth="1"/>
    <col min="17" max="17" width="16.85546875" style="1" bestFit="1" customWidth="1"/>
    <col min="18" max="18" width="12.7109375" style="1" bestFit="1" customWidth="1"/>
    <col min="19" max="19" width="13.85546875" style="2" bestFit="1" customWidth="1"/>
    <col min="20" max="16384" width="11.42578125" style="1"/>
  </cols>
  <sheetData>
    <row r="1" spans="1:19" ht="17.25" customHeight="1" x14ac:dyDescent="0.3">
      <c r="A1" s="37" t="s">
        <v>26</v>
      </c>
      <c r="B1" s="38" t="s">
        <v>27</v>
      </c>
      <c r="C1" s="39" t="s">
        <v>28</v>
      </c>
      <c r="D1" s="39"/>
      <c r="E1" s="39" t="s">
        <v>29</v>
      </c>
      <c r="F1" s="39" t="s">
        <v>30</v>
      </c>
      <c r="G1" s="40" t="s">
        <v>0</v>
      </c>
      <c r="H1" s="40"/>
      <c r="I1" s="41" t="s">
        <v>42</v>
      </c>
      <c r="J1" s="31" t="s">
        <v>43</v>
      </c>
      <c r="K1" s="31" t="s">
        <v>25</v>
      </c>
      <c r="L1" s="31" t="s">
        <v>44</v>
      </c>
      <c r="M1" s="14"/>
    </row>
    <row r="2" spans="1:19" x14ac:dyDescent="0.3">
      <c r="A2" s="37"/>
      <c r="B2" s="38"/>
      <c r="C2" s="10" t="s">
        <v>1</v>
      </c>
      <c r="D2" s="10" t="s">
        <v>2</v>
      </c>
      <c r="E2" s="39"/>
      <c r="F2" s="39"/>
      <c r="G2" s="10" t="s">
        <v>3</v>
      </c>
      <c r="H2" s="10" t="s">
        <v>4</v>
      </c>
      <c r="I2" s="42"/>
      <c r="J2" s="31"/>
      <c r="K2" s="31"/>
      <c r="L2" s="31"/>
      <c r="M2" s="14"/>
      <c r="N2" s="23"/>
      <c r="O2" s="23"/>
      <c r="P2" s="23"/>
      <c r="Q2" s="23"/>
      <c r="R2" s="23"/>
      <c r="S2" s="23"/>
    </row>
    <row r="3" spans="1:19" ht="85.5" x14ac:dyDescent="0.3">
      <c r="A3" s="6" t="s">
        <v>5</v>
      </c>
      <c r="B3" s="7" t="s">
        <v>31</v>
      </c>
      <c r="C3" s="9">
        <v>2</v>
      </c>
      <c r="D3" s="9">
        <v>0</v>
      </c>
      <c r="E3" s="9" t="s">
        <v>49</v>
      </c>
      <c r="F3" s="9">
        <v>2</v>
      </c>
      <c r="G3" s="9">
        <v>0</v>
      </c>
      <c r="H3" s="9">
        <v>0</v>
      </c>
      <c r="I3" s="18">
        <v>3177034</v>
      </c>
      <c r="J3" s="18">
        <f>I3*23%</f>
        <v>730717.82000000007</v>
      </c>
      <c r="K3" s="18">
        <f>J3*19%</f>
        <v>138836.38580000002</v>
      </c>
      <c r="L3" s="18">
        <f>(I3+J3+K3)*(C3)</f>
        <v>8093176.4116000002</v>
      </c>
      <c r="M3" s="12"/>
      <c r="N3" s="22"/>
      <c r="O3" s="22"/>
      <c r="P3" s="22"/>
      <c r="Q3" s="22"/>
      <c r="R3" s="22"/>
      <c r="S3" s="24"/>
    </row>
    <row r="4" spans="1:19" ht="85.5" x14ac:dyDescent="0.3">
      <c r="A4" s="6" t="s">
        <v>6</v>
      </c>
      <c r="B4" s="7" t="s">
        <v>32</v>
      </c>
      <c r="C4" s="9">
        <v>1</v>
      </c>
      <c r="D4" s="9">
        <v>0</v>
      </c>
      <c r="E4" s="9" t="s">
        <v>49</v>
      </c>
      <c r="F4" s="9">
        <v>1</v>
      </c>
      <c r="G4" s="9">
        <v>2</v>
      </c>
      <c r="H4" s="9">
        <v>0</v>
      </c>
      <c r="I4" s="18">
        <v>3284693</v>
      </c>
      <c r="J4" s="18">
        <f t="shared" ref="J4:J23" si="0">I4*23%</f>
        <v>755479.39</v>
      </c>
      <c r="K4" s="18">
        <f t="shared" ref="K4:K23" si="1">J4*19%</f>
        <v>143541.08410000001</v>
      </c>
      <c r="L4" s="18">
        <f>(I4+J4+K4)*(C4)</f>
        <v>4183713.4741000002</v>
      </c>
      <c r="M4" s="12"/>
      <c r="N4" s="22"/>
      <c r="O4" s="22"/>
      <c r="P4" s="22"/>
      <c r="Q4" s="22"/>
      <c r="R4" s="22"/>
      <c r="S4" s="24"/>
    </row>
    <row r="5" spans="1:19" ht="88.5" customHeight="1" x14ac:dyDescent="0.3">
      <c r="A5" s="6" t="s">
        <v>7</v>
      </c>
      <c r="B5" s="7" t="s">
        <v>33</v>
      </c>
      <c r="C5" s="9">
        <v>1</v>
      </c>
      <c r="D5" s="9">
        <v>0</v>
      </c>
      <c r="E5" s="9" t="s">
        <v>49</v>
      </c>
      <c r="F5" s="9">
        <v>1</v>
      </c>
      <c r="G5" s="9">
        <v>2</v>
      </c>
      <c r="H5" s="9">
        <v>2</v>
      </c>
      <c r="I5" s="18">
        <v>3354920</v>
      </c>
      <c r="J5" s="18">
        <f t="shared" si="0"/>
        <v>771631.6</v>
      </c>
      <c r="K5" s="18">
        <f t="shared" si="1"/>
        <v>146610.00399999999</v>
      </c>
      <c r="L5" s="18">
        <f>(I5+J5+K5)*(C5)</f>
        <v>4273161.6040000003</v>
      </c>
      <c r="M5" s="12"/>
      <c r="N5" s="22"/>
      <c r="O5" s="22"/>
      <c r="P5" s="22"/>
      <c r="Q5" s="22"/>
      <c r="R5" s="22"/>
      <c r="S5" s="24"/>
    </row>
    <row r="6" spans="1:19" ht="85.5" x14ac:dyDescent="0.3">
      <c r="A6" s="6" t="s">
        <v>8</v>
      </c>
      <c r="B6" s="7" t="s">
        <v>34</v>
      </c>
      <c r="C6" s="9">
        <v>1</v>
      </c>
      <c r="D6" s="9">
        <v>0</v>
      </c>
      <c r="E6" s="9" t="s">
        <v>49</v>
      </c>
      <c r="F6" s="9">
        <v>1</v>
      </c>
      <c r="G6" s="9">
        <v>2</v>
      </c>
      <c r="H6" s="9">
        <v>0</v>
      </c>
      <c r="I6" s="16">
        <v>3284693</v>
      </c>
      <c r="J6" s="18">
        <f t="shared" si="0"/>
        <v>755479.39</v>
      </c>
      <c r="K6" s="18">
        <f t="shared" si="1"/>
        <v>143541.08410000001</v>
      </c>
      <c r="L6" s="18">
        <f>(I6+J6+K6)*(C6)</f>
        <v>4183713.4741000002</v>
      </c>
      <c r="M6" s="12"/>
      <c r="N6" s="22"/>
      <c r="O6" s="22"/>
      <c r="P6" s="22"/>
      <c r="Q6" s="22"/>
      <c r="R6" s="22"/>
      <c r="S6" s="24"/>
    </row>
    <row r="7" spans="1:19" ht="84" customHeight="1" x14ac:dyDescent="0.3">
      <c r="A7" s="6" t="s">
        <v>23</v>
      </c>
      <c r="B7" s="7" t="s">
        <v>35</v>
      </c>
      <c r="C7" s="9">
        <v>2</v>
      </c>
      <c r="D7" s="9">
        <v>0</v>
      </c>
      <c r="E7" s="9" t="s">
        <v>49</v>
      </c>
      <c r="F7" s="9">
        <v>2</v>
      </c>
      <c r="G7" s="9">
        <v>3</v>
      </c>
      <c r="H7" s="9">
        <v>2</v>
      </c>
      <c r="I7" s="16">
        <v>3551578</v>
      </c>
      <c r="J7" s="18">
        <f t="shared" si="0"/>
        <v>816862.94000000006</v>
      </c>
      <c r="K7" s="18">
        <f t="shared" si="1"/>
        <v>155203.95860000001</v>
      </c>
      <c r="L7" s="18">
        <f>(I7+J7+K7)*(C7)</f>
        <v>9047289.7972000018</v>
      </c>
      <c r="M7" s="12"/>
      <c r="N7" s="22"/>
      <c r="O7" s="22"/>
      <c r="P7" s="22"/>
      <c r="Q7" s="22"/>
      <c r="R7" s="22"/>
      <c r="S7" s="24"/>
    </row>
    <row r="8" spans="1:19" ht="87.75" customHeight="1" x14ac:dyDescent="0.3">
      <c r="A8" s="6" t="s">
        <v>9</v>
      </c>
      <c r="B8" s="7" t="s">
        <v>36</v>
      </c>
      <c r="C8" s="9">
        <v>3</v>
      </c>
      <c r="D8" s="9">
        <v>0</v>
      </c>
      <c r="E8" s="9" t="s">
        <v>49</v>
      </c>
      <c r="F8" s="9">
        <v>3</v>
      </c>
      <c r="G8" s="9">
        <v>3</v>
      </c>
      <c r="H8" s="9">
        <v>2</v>
      </c>
      <c r="I8" s="16">
        <v>3646797</v>
      </c>
      <c r="J8" s="18">
        <f t="shared" si="0"/>
        <v>838763.31</v>
      </c>
      <c r="K8" s="18">
        <f t="shared" si="1"/>
        <v>159365.0289</v>
      </c>
      <c r="L8" s="18">
        <f>(I8+J8+K8)*(C8)</f>
        <v>13934776.016700003</v>
      </c>
      <c r="M8" s="12"/>
      <c r="N8" s="22"/>
      <c r="O8" s="22"/>
      <c r="P8" s="22"/>
      <c r="Q8" s="22"/>
      <c r="R8" s="22"/>
      <c r="S8" s="24"/>
    </row>
    <row r="9" spans="1:19" ht="85.5" x14ac:dyDescent="0.3">
      <c r="A9" s="35" t="s">
        <v>10</v>
      </c>
      <c r="B9" s="7" t="s">
        <v>34</v>
      </c>
      <c r="C9" s="9">
        <v>1</v>
      </c>
      <c r="D9" s="9">
        <v>0</v>
      </c>
      <c r="E9" s="9" t="s">
        <v>49</v>
      </c>
      <c r="F9" s="9">
        <v>1</v>
      </c>
      <c r="G9" s="9">
        <v>2</v>
      </c>
      <c r="H9" s="9">
        <v>0</v>
      </c>
      <c r="I9" s="16">
        <v>3284693</v>
      </c>
      <c r="J9" s="18">
        <f t="shared" si="0"/>
        <v>755479.39</v>
      </c>
      <c r="K9" s="18">
        <f t="shared" si="1"/>
        <v>143541.08410000001</v>
      </c>
      <c r="L9" s="18">
        <f>(I9+J9+K9)*(C9)</f>
        <v>4183713.4741000002</v>
      </c>
      <c r="M9" s="12"/>
      <c r="N9" s="22"/>
      <c r="O9" s="22"/>
      <c r="P9" s="22"/>
      <c r="Q9" s="22"/>
      <c r="R9" s="22"/>
      <c r="S9" s="24"/>
    </row>
    <row r="10" spans="1:19" ht="71.25" x14ac:dyDescent="0.3">
      <c r="A10" s="35"/>
      <c r="B10" s="7" t="s">
        <v>24</v>
      </c>
      <c r="C10" s="17">
        <v>0</v>
      </c>
      <c r="D10" s="17">
        <v>1</v>
      </c>
      <c r="E10" s="17" t="s">
        <v>50</v>
      </c>
      <c r="F10" s="17">
        <v>1</v>
      </c>
      <c r="G10" s="17">
        <v>0</v>
      </c>
      <c r="H10" s="17">
        <v>0</v>
      </c>
      <c r="I10" s="16">
        <v>2015255</v>
      </c>
      <c r="J10" s="18">
        <f t="shared" si="0"/>
        <v>463508.65</v>
      </c>
      <c r="K10" s="18">
        <f t="shared" si="1"/>
        <v>88066.643500000006</v>
      </c>
      <c r="L10" s="18">
        <f>(I10+J10+K10)*(D10)</f>
        <v>2566830.2934999997</v>
      </c>
      <c r="M10" s="12"/>
      <c r="N10" s="22"/>
      <c r="O10" s="22"/>
      <c r="P10" s="22"/>
      <c r="Q10" s="22"/>
      <c r="R10" s="22"/>
      <c r="S10" s="24"/>
    </row>
    <row r="11" spans="1:19" ht="99.75" x14ac:dyDescent="0.3">
      <c r="A11" s="6" t="s">
        <v>11</v>
      </c>
      <c r="B11" s="7" t="s">
        <v>35</v>
      </c>
      <c r="C11" s="9">
        <v>2</v>
      </c>
      <c r="D11" s="9">
        <v>0</v>
      </c>
      <c r="E11" s="9" t="s">
        <v>49</v>
      </c>
      <c r="F11" s="9">
        <v>2</v>
      </c>
      <c r="G11" s="9">
        <v>2</v>
      </c>
      <c r="H11" s="9">
        <v>2</v>
      </c>
      <c r="I11" s="18">
        <v>3450139</v>
      </c>
      <c r="J11" s="18">
        <f t="shared" si="0"/>
        <v>793531.97000000009</v>
      </c>
      <c r="K11" s="18">
        <f t="shared" si="1"/>
        <v>150771.07430000001</v>
      </c>
      <c r="L11" s="18">
        <f>(I11+J11+K11)*(C11)</f>
        <v>8788884.0886000004</v>
      </c>
      <c r="M11" s="12"/>
      <c r="N11" s="22"/>
      <c r="O11" s="22"/>
      <c r="P11" s="22"/>
      <c r="Q11" s="22"/>
      <c r="R11" s="22"/>
      <c r="S11" s="24"/>
    </row>
    <row r="12" spans="1:19" ht="85.5" x14ac:dyDescent="0.3">
      <c r="A12" s="29" t="s">
        <v>12</v>
      </c>
      <c r="B12" s="20" t="s">
        <v>47</v>
      </c>
      <c r="C12" s="9">
        <v>5</v>
      </c>
      <c r="D12" s="9">
        <v>0</v>
      </c>
      <c r="E12" s="9" t="s">
        <v>49</v>
      </c>
      <c r="F12" s="9">
        <v>72</v>
      </c>
      <c r="G12" s="9">
        <v>24</v>
      </c>
      <c r="H12" s="9">
        <v>24</v>
      </c>
      <c r="I12" s="16">
        <v>7635012</v>
      </c>
      <c r="J12" s="18">
        <f t="shared" si="0"/>
        <v>1756052.76</v>
      </c>
      <c r="K12" s="18">
        <f t="shared" si="1"/>
        <v>333650.02439999999</v>
      </c>
      <c r="L12" s="18">
        <f>(I12+J12+K12)*(C12)</f>
        <v>48623573.921999998</v>
      </c>
      <c r="M12" s="12"/>
      <c r="N12" s="22"/>
      <c r="O12" s="22"/>
      <c r="P12" s="22"/>
      <c r="Q12" s="22"/>
      <c r="R12" s="22"/>
      <c r="S12" s="24"/>
    </row>
    <row r="13" spans="1:19" ht="57" x14ac:dyDescent="0.3">
      <c r="A13" s="30"/>
      <c r="B13" s="20" t="s">
        <v>48</v>
      </c>
      <c r="C13" s="9">
        <v>0</v>
      </c>
      <c r="D13" s="9">
        <v>1</v>
      </c>
      <c r="E13" s="9" t="s">
        <v>50</v>
      </c>
      <c r="F13" s="17">
        <v>0</v>
      </c>
      <c r="G13" s="17">
        <v>0</v>
      </c>
      <c r="H13" s="17">
        <v>0</v>
      </c>
      <c r="I13" s="16">
        <v>1920037</v>
      </c>
      <c r="J13" s="18">
        <f t="shared" si="0"/>
        <v>441608.51</v>
      </c>
      <c r="K13" s="18">
        <f t="shared" si="1"/>
        <v>83905.616900000008</v>
      </c>
      <c r="L13" s="18">
        <f>(I13+J13+K13)*(D13)</f>
        <v>2445551.1268999996</v>
      </c>
      <c r="M13" s="12"/>
      <c r="N13" s="22"/>
      <c r="O13" s="22"/>
      <c r="P13" s="22"/>
      <c r="Q13" s="22"/>
      <c r="R13" s="22"/>
      <c r="S13" s="24"/>
    </row>
    <row r="14" spans="1:19" ht="87" customHeight="1" x14ac:dyDescent="0.3">
      <c r="A14" s="6" t="s">
        <v>13</v>
      </c>
      <c r="B14" s="7" t="s">
        <v>35</v>
      </c>
      <c r="C14" s="9">
        <v>2</v>
      </c>
      <c r="D14" s="9">
        <v>0</v>
      </c>
      <c r="E14" s="9" t="s">
        <v>49</v>
      </c>
      <c r="F14" s="9">
        <v>2</v>
      </c>
      <c r="G14" s="9">
        <v>2</v>
      </c>
      <c r="H14" s="9">
        <v>2</v>
      </c>
      <c r="I14" s="16">
        <v>3450139</v>
      </c>
      <c r="J14" s="18">
        <f t="shared" si="0"/>
        <v>793531.97000000009</v>
      </c>
      <c r="K14" s="18">
        <f t="shared" si="1"/>
        <v>150771.07430000001</v>
      </c>
      <c r="L14" s="18">
        <f>(I14+J14+K14)*(C14)</f>
        <v>8788884.0886000004</v>
      </c>
      <c r="M14" s="12"/>
      <c r="N14" s="22"/>
      <c r="O14" s="22"/>
      <c r="P14" s="22"/>
      <c r="Q14" s="22"/>
      <c r="R14" s="22"/>
      <c r="S14" s="24"/>
    </row>
    <row r="15" spans="1:19" ht="71.25" x14ac:dyDescent="0.3">
      <c r="A15" s="6" t="s">
        <v>14</v>
      </c>
      <c r="B15" s="7" t="s">
        <v>37</v>
      </c>
      <c r="C15" s="9">
        <v>1</v>
      </c>
      <c r="D15" s="9">
        <v>0</v>
      </c>
      <c r="E15" s="9" t="s">
        <v>49</v>
      </c>
      <c r="F15" s="9">
        <v>1</v>
      </c>
      <c r="G15" s="9">
        <v>1</v>
      </c>
      <c r="H15" s="9">
        <v>0</v>
      </c>
      <c r="I15" s="16">
        <v>3183254</v>
      </c>
      <c r="J15" s="18">
        <f t="shared" si="0"/>
        <v>732148.42</v>
      </c>
      <c r="K15" s="18">
        <f t="shared" si="1"/>
        <v>139108.1998</v>
      </c>
      <c r="L15" s="18">
        <f>(I15+J15+K15)*(C15)</f>
        <v>4054510.6198</v>
      </c>
      <c r="M15" s="12"/>
      <c r="N15" s="22"/>
      <c r="O15" s="22"/>
      <c r="P15" s="22"/>
      <c r="Q15" s="22"/>
      <c r="R15" s="22"/>
      <c r="S15" s="24"/>
    </row>
    <row r="16" spans="1:19" ht="85.5" x14ac:dyDescent="0.3">
      <c r="A16" s="6" t="s">
        <v>15</v>
      </c>
      <c r="B16" s="7" t="s">
        <v>38</v>
      </c>
      <c r="C16" s="9">
        <v>1</v>
      </c>
      <c r="D16" s="9">
        <v>0</v>
      </c>
      <c r="E16" s="9" t="s">
        <v>49</v>
      </c>
      <c r="F16" s="9">
        <v>1</v>
      </c>
      <c r="G16" s="9">
        <v>1</v>
      </c>
      <c r="H16" s="9">
        <v>1</v>
      </c>
      <c r="I16" s="16">
        <v>3218368</v>
      </c>
      <c r="J16" s="18">
        <f t="shared" si="0"/>
        <v>740224.64</v>
      </c>
      <c r="K16" s="18">
        <f t="shared" si="1"/>
        <v>140642.68160000001</v>
      </c>
      <c r="L16" s="18">
        <f>(I16+J16+K16)*(C16)</f>
        <v>4099235.3216000004</v>
      </c>
      <c r="M16" s="12"/>
      <c r="N16" s="22"/>
      <c r="O16" s="22"/>
      <c r="P16" s="22"/>
      <c r="Q16" s="22"/>
      <c r="R16" s="22"/>
      <c r="S16" s="24"/>
    </row>
    <row r="17" spans="1:20" ht="71.25" x14ac:dyDescent="0.3">
      <c r="A17" s="6" t="s">
        <v>16</v>
      </c>
      <c r="B17" s="7" t="s">
        <v>37</v>
      </c>
      <c r="C17" s="9">
        <v>1</v>
      </c>
      <c r="D17" s="9">
        <v>0</v>
      </c>
      <c r="E17" s="9" t="s">
        <v>49</v>
      </c>
      <c r="F17" s="9">
        <v>1</v>
      </c>
      <c r="G17" s="9">
        <v>1</v>
      </c>
      <c r="H17" s="9">
        <v>0</v>
      </c>
      <c r="I17" s="16">
        <v>3183254</v>
      </c>
      <c r="J17" s="18">
        <f t="shared" si="0"/>
        <v>732148.42</v>
      </c>
      <c r="K17" s="18">
        <f t="shared" si="1"/>
        <v>139108.1998</v>
      </c>
      <c r="L17" s="18">
        <f>(I17+J17+K17)*(C17)</f>
        <v>4054510.6198</v>
      </c>
      <c r="M17" s="12"/>
      <c r="N17" s="22"/>
      <c r="O17" s="22"/>
      <c r="P17" s="22"/>
      <c r="Q17" s="22"/>
      <c r="R17" s="22"/>
      <c r="S17" s="24"/>
    </row>
    <row r="18" spans="1:20" ht="85.5" x14ac:dyDescent="0.3">
      <c r="A18" s="6" t="s">
        <v>17</v>
      </c>
      <c r="B18" s="7" t="s">
        <v>38</v>
      </c>
      <c r="C18" s="9">
        <v>1</v>
      </c>
      <c r="D18" s="9">
        <v>0</v>
      </c>
      <c r="E18" s="9" t="s">
        <v>49</v>
      </c>
      <c r="F18" s="9">
        <v>1</v>
      </c>
      <c r="G18" s="9">
        <v>1</v>
      </c>
      <c r="H18" s="9">
        <v>1</v>
      </c>
      <c r="I18" s="16">
        <v>3218368</v>
      </c>
      <c r="J18" s="18">
        <f t="shared" si="0"/>
        <v>740224.64</v>
      </c>
      <c r="K18" s="18">
        <f t="shared" si="1"/>
        <v>140642.68160000001</v>
      </c>
      <c r="L18" s="18">
        <f>(I18+J18+K18)*(C18)</f>
        <v>4099235.3216000004</v>
      </c>
      <c r="M18" s="12"/>
      <c r="N18" s="22"/>
      <c r="O18" s="22"/>
      <c r="P18" s="22"/>
      <c r="Q18" s="22"/>
      <c r="R18" s="22"/>
      <c r="S18" s="24"/>
    </row>
    <row r="19" spans="1:20" ht="85.5" x14ac:dyDescent="0.3">
      <c r="A19" s="6" t="s">
        <v>18</v>
      </c>
      <c r="B19" s="7" t="s">
        <v>39</v>
      </c>
      <c r="C19" s="9">
        <v>2</v>
      </c>
      <c r="D19" s="9">
        <v>0</v>
      </c>
      <c r="E19" s="9" t="s">
        <v>49</v>
      </c>
      <c r="F19" s="9">
        <v>2</v>
      </c>
      <c r="G19" s="9">
        <v>2</v>
      </c>
      <c r="H19" s="9">
        <v>2</v>
      </c>
      <c r="I19" s="16">
        <v>3450139</v>
      </c>
      <c r="J19" s="18">
        <f t="shared" si="0"/>
        <v>793531.97000000009</v>
      </c>
      <c r="K19" s="18">
        <f t="shared" si="1"/>
        <v>150771.07430000001</v>
      </c>
      <c r="L19" s="18">
        <f>(I19+J19+K19)*(C19)</f>
        <v>8788884.0886000004</v>
      </c>
      <c r="M19" s="12"/>
      <c r="N19" s="22"/>
      <c r="O19" s="22"/>
      <c r="P19" s="22"/>
      <c r="Q19" s="22"/>
      <c r="R19" s="22"/>
      <c r="S19" s="24"/>
    </row>
    <row r="20" spans="1:20" ht="85.5" x14ac:dyDescent="0.3">
      <c r="A20" s="6" t="s">
        <v>19</v>
      </c>
      <c r="B20" s="7" t="s">
        <v>40</v>
      </c>
      <c r="C20" s="9">
        <v>2</v>
      </c>
      <c r="D20" s="9">
        <v>0</v>
      </c>
      <c r="E20" s="9" t="s">
        <v>49</v>
      </c>
      <c r="F20" s="9">
        <v>2</v>
      </c>
      <c r="G20" s="9">
        <v>3</v>
      </c>
      <c r="H20" s="9">
        <v>2</v>
      </c>
      <c r="I20" s="16">
        <v>3551578</v>
      </c>
      <c r="J20" s="18">
        <f t="shared" si="0"/>
        <v>816862.94000000006</v>
      </c>
      <c r="K20" s="18">
        <f t="shared" si="1"/>
        <v>155203.95860000001</v>
      </c>
      <c r="L20" s="18">
        <f>(I20+J20+K20)*(C20)</f>
        <v>9047289.7972000018</v>
      </c>
      <c r="M20" s="12"/>
      <c r="N20" s="22"/>
      <c r="O20" s="22"/>
      <c r="P20" s="22"/>
      <c r="Q20" s="22"/>
      <c r="R20" s="22"/>
      <c r="S20" s="24"/>
    </row>
    <row r="21" spans="1:20" ht="85.5" x14ac:dyDescent="0.3">
      <c r="A21" s="43" t="s">
        <v>20</v>
      </c>
      <c r="B21" s="7" t="s">
        <v>47</v>
      </c>
      <c r="C21" s="9">
        <v>5</v>
      </c>
      <c r="D21" s="9">
        <v>0</v>
      </c>
      <c r="E21" s="9" t="s">
        <v>49</v>
      </c>
      <c r="F21" s="9">
        <v>72</v>
      </c>
      <c r="G21" s="9">
        <v>24</v>
      </c>
      <c r="H21" s="9">
        <v>24</v>
      </c>
      <c r="I21" s="16">
        <v>7635012</v>
      </c>
      <c r="J21" s="18">
        <f t="shared" si="0"/>
        <v>1756052.76</v>
      </c>
      <c r="K21" s="18">
        <f t="shared" si="1"/>
        <v>333650.02439999999</v>
      </c>
      <c r="L21" s="18">
        <f>(I21+J21+K21)*(C21)</f>
        <v>48623573.921999998</v>
      </c>
      <c r="M21" s="12"/>
      <c r="N21" s="22"/>
      <c r="O21" s="22"/>
      <c r="P21" s="22"/>
      <c r="Q21" s="22"/>
      <c r="R21" s="22"/>
      <c r="S21" s="24"/>
    </row>
    <row r="22" spans="1:20" ht="57" x14ac:dyDescent="0.3">
      <c r="A22" s="43"/>
      <c r="B22" s="7" t="s">
        <v>48</v>
      </c>
      <c r="C22" s="9">
        <v>0</v>
      </c>
      <c r="D22" s="9">
        <v>1</v>
      </c>
      <c r="E22" s="9" t="s">
        <v>50</v>
      </c>
      <c r="F22" s="17">
        <v>0</v>
      </c>
      <c r="G22" s="17">
        <v>0</v>
      </c>
      <c r="H22" s="17">
        <v>0</v>
      </c>
      <c r="I22" s="16">
        <v>1920037</v>
      </c>
      <c r="J22" s="18">
        <f t="shared" ref="J22" si="2">I22*23%</f>
        <v>441608.51</v>
      </c>
      <c r="K22" s="18">
        <f t="shared" ref="K22" si="3">J22*19%</f>
        <v>83905.616900000008</v>
      </c>
      <c r="L22" s="18">
        <f>(I22+J22+K22)*(D22)</f>
        <v>2445551.1268999996</v>
      </c>
      <c r="M22" s="12"/>
      <c r="N22" s="22"/>
      <c r="O22" s="22"/>
      <c r="P22" s="22"/>
      <c r="Q22" s="22"/>
      <c r="R22" s="22"/>
      <c r="S22" s="24"/>
    </row>
    <row r="23" spans="1:20" ht="57" x14ac:dyDescent="0.3">
      <c r="A23" s="15" t="s">
        <v>21</v>
      </c>
      <c r="B23" s="8" t="s">
        <v>41</v>
      </c>
      <c r="C23" s="17">
        <v>0</v>
      </c>
      <c r="D23" s="17">
        <v>1</v>
      </c>
      <c r="E23" s="17" t="s">
        <v>50</v>
      </c>
      <c r="F23" s="17">
        <v>0</v>
      </c>
      <c r="G23" s="17">
        <v>0</v>
      </c>
      <c r="H23" s="17">
        <v>0</v>
      </c>
      <c r="I23" s="16">
        <v>1920037</v>
      </c>
      <c r="J23" s="18">
        <f t="shared" si="0"/>
        <v>441608.51</v>
      </c>
      <c r="K23" s="18">
        <f t="shared" si="1"/>
        <v>83905.616900000008</v>
      </c>
      <c r="L23" s="18">
        <f>(I23+J23+K23)*(D23)</f>
        <v>2445551.1268999996</v>
      </c>
      <c r="N23" s="22"/>
      <c r="O23" s="22"/>
      <c r="P23" s="22"/>
      <c r="Q23" s="22"/>
      <c r="R23" s="22"/>
      <c r="S23" s="24"/>
    </row>
    <row r="24" spans="1:20" x14ac:dyDescent="0.3">
      <c r="A24" s="36" t="s">
        <v>22</v>
      </c>
      <c r="B24" s="36"/>
      <c r="C24" s="5">
        <f>SUM(C3:C23)</f>
        <v>33</v>
      </c>
      <c r="D24" s="5">
        <f>SUM(D3:D23)</f>
        <v>4</v>
      </c>
      <c r="E24" s="6"/>
      <c r="F24" s="5">
        <f t="shared" ref="F24" si="4">SUM(F3:F23)</f>
        <v>168</v>
      </c>
      <c r="G24" s="5">
        <f>SUM(G3:G23)</f>
        <v>75</v>
      </c>
      <c r="H24" s="5">
        <f>SUM(H3:H23)</f>
        <v>64</v>
      </c>
      <c r="I24" s="32" t="s">
        <v>45</v>
      </c>
      <c r="J24" s="33"/>
      <c r="K24" s="34"/>
      <c r="L24" s="44">
        <f>SUM(L3:L23)</f>
        <v>206771609.71579999</v>
      </c>
      <c r="M24" s="13"/>
      <c r="O24" s="22"/>
      <c r="P24" s="22"/>
      <c r="Q24" s="21"/>
      <c r="R24" s="21"/>
      <c r="S24" s="27"/>
      <c r="T24" s="26"/>
    </row>
    <row r="25" spans="1:20" x14ac:dyDescent="0.3">
      <c r="A25" s="28" t="s">
        <v>46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44">
        <f>L24/30</f>
        <v>6892386.9905266659</v>
      </c>
      <c r="M25" s="19"/>
      <c r="Q25" s="21"/>
      <c r="S25" s="25"/>
    </row>
    <row r="26" spans="1:20" x14ac:dyDescent="0.3">
      <c r="A26" s="28" t="s">
        <v>51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44">
        <f>L25*60</f>
        <v>413543219.43159997</v>
      </c>
      <c r="P26" s="4"/>
      <c r="Q26" s="21"/>
    </row>
    <row r="27" spans="1:20" x14ac:dyDescent="0.3">
      <c r="M27" s="12"/>
      <c r="O27" s="4"/>
      <c r="P27" s="4"/>
    </row>
  </sheetData>
  <mergeCells count="17">
    <mergeCell ref="A21:A22"/>
    <mergeCell ref="A26:K26"/>
    <mergeCell ref="A12:A13"/>
    <mergeCell ref="L1:L2"/>
    <mergeCell ref="I24:K24"/>
    <mergeCell ref="A25:K25"/>
    <mergeCell ref="J1:J2"/>
    <mergeCell ref="A9:A10"/>
    <mergeCell ref="A24:B24"/>
    <mergeCell ref="A1:A2"/>
    <mergeCell ref="B1:B2"/>
    <mergeCell ref="C1:D1"/>
    <mergeCell ref="E1:E2"/>
    <mergeCell ref="F1:F2"/>
    <mergeCell ref="G1:H1"/>
    <mergeCell ref="I1:I2"/>
    <mergeCell ref="K1:K2"/>
  </mergeCells>
  <pageMargins left="0.7" right="0.7" top="0.75" bottom="0.75" header="0.3" footer="0.3"/>
  <pageSetup paperSize="1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 - Oct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SUA</dc:creator>
  <cp:lastModifiedBy>COORDINACION</cp:lastModifiedBy>
  <cp:lastPrinted>2025-02-18T22:08:05Z</cp:lastPrinted>
  <dcterms:created xsi:type="dcterms:W3CDTF">2025-02-18T20:20:20Z</dcterms:created>
  <dcterms:modified xsi:type="dcterms:W3CDTF">2026-08-14T20:11:00Z</dcterms:modified>
</cp:coreProperties>
</file>